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ŠKOLA\výběrová řízení\Vodoinstalace 1+2 patro\VŘ\EZAK\"/>
    </mc:Choice>
  </mc:AlternateContent>
  <bookViews>
    <workbookView xWindow="-105" yWindow="-105" windowWidth="23250" windowHeight="12570"/>
  </bookViews>
  <sheets>
    <sheet name="Rekapitulace stavby" sheetId="1" r:id="rId1"/>
    <sheet name="01.1 - Stavební úpravy 2 NP" sheetId="2" r:id="rId2"/>
    <sheet name="01.2 - Stavební úpravy 3 NP" sheetId="3" r:id="rId3"/>
    <sheet name="01.3 - Elektroinstalace v..." sheetId="4" r:id="rId4"/>
    <sheet name="01.4 - Vytápění" sheetId="5" r:id="rId5"/>
    <sheet name="01.5 - Vzduchotechnika" sheetId="6" r:id="rId6"/>
    <sheet name="01.6 - Vedlejší rozpočtov..." sheetId="7" r:id="rId7"/>
    <sheet name="01.7 - ZTI" sheetId="8" r:id="rId8"/>
    <sheet name="02.1 - Stavební úpravy 1 NP" sheetId="9" r:id="rId9"/>
    <sheet name="02.2 - Stavební úpravy 2 NP" sheetId="10" r:id="rId10"/>
    <sheet name="02.3 - Stavební úpravy 3 NP" sheetId="11" r:id="rId11"/>
    <sheet name="02.4 - Elektroinstalace v..." sheetId="12" r:id="rId12"/>
    <sheet name="02.5 - Vytápění" sheetId="13" r:id="rId13"/>
    <sheet name="02.6 - Vzduchotechnika" sheetId="14" r:id="rId14"/>
    <sheet name="02.7 - Vedlejší rozpočtov..." sheetId="15" r:id="rId15"/>
    <sheet name="02.8 - ZTI" sheetId="16" r:id="rId16"/>
  </sheets>
  <definedNames>
    <definedName name="_xlnm._FilterDatabase" localSheetId="1" hidden="1">'01.1 - Stavební úpravy 2 NP'!$C$130:$K$282</definedName>
    <definedName name="_xlnm._FilterDatabase" localSheetId="2" hidden="1">'01.2 - Stavební úpravy 3 NP'!$C$130:$K$266</definedName>
    <definedName name="_xlnm._FilterDatabase" localSheetId="3" hidden="1">'01.3 - Elektroinstalace v...'!$C$120:$K$124</definedName>
    <definedName name="_xlnm._FilterDatabase" localSheetId="4" hidden="1">'01.4 - Vytápění'!$C$120:$K$124</definedName>
    <definedName name="_xlnm._FilterDatabase" localSheetId="5" hidden="1">'01.5 - Vzduchotechnika'!$C$120:$K$123</definedName>
    <definedName name="_xlnm._FilterDatabase" localSheetId="6" hidden="1">'01.6 - Vedlejší rozpočtov...'!$C$120:$K$126</definedName>
    <definedName name="_xlnm._FilterDatabase" localSheetId="7" hidden="1">'01.7 - ZTI'!$C$127:$K$352</definedName>
    <definedName name="_xlnm._FilterDatabase" localSheetId="8" hidden="1">'02.1 - Stavební úpravy 1 NP'!$C$128:$K$243</definedName>
    <definedName name="_xlnm._FilterDatabase" localSheetId="9" hidden="1">'02.2 - Stavební úpravy 2 NP'!$C$128:$K$177</definedName>
    <definedName name="_xlnm._FilterDatabase" localSheetId="10" hidden="1">'02.3 - Stavební úpravy 3 NP'!$C$127:$K$171</definedName>
    <definedName name="_xlnm._FilterDatabase" localSheetId="11" hidden="1">'02.4 - Elektroinstalace v...'!$C$120:$K$123</definedName>
    <definedName name="_xlnm._FilterDatabase" localSheetId="12" hidden="1">'02.5 - Vytápění'!$C$120:$K$124</definedName>
    <definedName name="_xlnm._FilterDatabase" localSheetId="13" hidden="1">'02.6 - Vzduchotechnika'!$C$120:$K$123</definedName>
    <definedName name="_xlnm._FilterDatabase" localSheetId="14" hidden="1">'02.7 - Vedlejší rozpočtov...'!$C$120:$K$126</definedName>
    <definedName name="_xlnm._FilterDatabase" localSheetId="15" hidden="1">'02.8 - ZTI'!$C$125:$K$245</definedName>
    <definedName name="_xlnm.Print_Titles" localSheetId="1">'01.1 - Stavební úpravy 2 NP'!$130:$130</definedName>
    <definedName name="_xlnm.Print_Titles" localSheetId="2">'01.2 - Stavební úpravy 3 NP'!$130:$130</definedName>
    <definedName name="_xlnm.Print_Titles" localSheetId="3">'01.3 - Elektroinstalace v...'!$120:$120</definedName>
    <definedName name="_xlnm.Print_Titles" localSheetId="4">'01.4 - Vytápění'!$120:$120</definedName>
    <definedName name="_xlnm.Print_Titles" localSheetId="5">'01.5 - Vzduchotechnika'!$120:$120</definedName>
    <definedName name="_xlnm.Print_Titles" localSheetId="6">'01.6 - Vedlejší rozpočtov...'!$120:$120</definedName>
    <definedName name="_xlnm.Print_Titles" localSheetId="7">'01.7 - ZTI'!$127:$127</definedName>
    <definedName name="_xlnm.Print_Titles" localSheetId="8">'02.1 - Stavební úpravy 1 NP'!$128:$128</definedName>
    <definedName name="_xlnm.Print_Titles" localSheetId="9">'02.2 - Stavební úpravy 2 NP'!$128:$128</definedName>
    <definedName name="_xlnm.Print_Titles" localSheetId="10">'02.3 - Stavební úpravy 3 NP'!$127:$127</definedName>
    <definedName name="_xlnm.Print_Titles" localSheetId="11">'02.4 - Elektroinstalace v...'!$120:$120</definedName>
    <definedName name="_xlnm.Print_Titles" localSheetId="12">'02.5 - Vytápění'!$120:$120</definedName>
    <definedName name="_xlnm.Print_Titles" localSheetId="13">'02.6 - Vzduchotechnika'!$120:$120</definedName>
    <definedName name="_xlnm.Print_Titles" localSheetId="14">'02.7 - Vedlejší rozpočtov...'!$120:$120</definedName>
    <definedName name="_xlnm.Print_Titles" localSheetId="15">'02.8 - ZTI'!$125:$125</definedName>
    <definedName name="_xlnm.Print_Titles" localSheetId="0">'Rekapitulace stavby'!$92:$92</definedName>
    <definedName name="_xlnm.Print_Area" localSheetId="1">'01.1 - Stavební úpravy 2 NP'!$C$4:$J$76,'01.1 - Stavební úpravy 2 NP'!$C$82:$J$110,'01.1 - Stavební úpravy 2 NP'!$C$116:$K$282</definedName>
    <definedName name="_xlnm.Print_Area" localSheetId="2">'01.2 - Stavební úpravy 3 NP'!$C$4:$J$76,'01.2 - Stavební úpravy 3 NP'!$C$82:$J$110,'01.2 - Stavební úpravy 3 NP'!$C$116:$K$266</definedName>
    <definedName name="_xlnm.Print_Area" localSheetId="3">'01.3 - Elektroinstalace v...'!$C$4:$J$76,'01.3 - Elektroinstalace v...'!$C$82:$J$100,'01.3 - Elektroinstalace v...'!$C$106:$K$124</definedName>
    <definedName name="_xlnm.Print_Area" localSheetId="4">'01.4 - Vytápění'!$C$4:$J$76,'01.4 - Vytápění'!$C$82:$J$100,'01.4 - Vytápění'!$C$106:$K$124</definedName>
    <definedName name="_xlnm.Print_Area" localSheetId="5">'01.5 - Vzduchotechnika'!$C$4:$J$76,'01.5 - Vzduchotechnika'!$C$82:$J$100,'01.5 - Vzduchotechnika'!$C$106:$K$123</definedName>
    <definedName name="_xlnm.Print_Area" localSheetId="6">'01.6 - Vedlejší rozpočtov...'!$C$4:$J$76,'01.6 - Vedlejší rozpočtov...'!$C$82:$J$100,'01.6 - Vedlejší rozpočtov...'!$C$106:$K$126</definedName>
    <definedName name="_xlnm.Print_Area" localSheetId="7">'01.7 - ZTI'!$C$4:$J$76,'01.7 - ZTI'!$C$82:$J$107,'01.7 - ZTI'!$C$113:$K$352</definedName>
    <definedName name="_xlnm.Print_Area" localSheetId="8">'02.1 - Stavební úpravy 1 NP'!$C$4:$J$76,'02.1 - Stavební úpravy 1 NP'!$C$82:$J$108,'02.1 - Stavební úpravy 1 NP'!$C$114:$K$243</definedName>
    <definedName name="_xlnm.Print_Area" localSheetId="9">'02.2 - Stavební úpravy 2 NP'!$C$4:$J$76,'02.2 - Stavební úpravy 2 NP'!$C$82:$J$108,'02.2 - Stavební úpravy 2 NP'!$C$114:$K$177</definedName>
    <definedName name="_xlnm.Print_Area" localSheetId="10">'02.3 - Stavební úpravy 3 NP'!$C$4:$J$76,'02.3 - Stavební úpravy 3 NP'!$C$82:$J$107,'02.3 - Stavební úpravy 3 NP'!$C$113:$K$171</definedName>
    <definedName name="_xlnm.Print_Area" localSheetId="11">'02.4 - Elektroinstalace v...'!$C$4:$J$76,'02.4 - Elektroinstalace v...'!$C$82:$J$100,'02.4 - Elektroinstalace v...'!$C$106:$K$123</definedName>
    <definedName name="_xlnm.Print_Area" localSheetId="12">'02.5 - Vytápění'!$C$4:$J$76,'02.5 - Vytápění'!$C$82:$J$100,'02.5 - Vytápění'!$C$106:$K$124</definedName>
    <definedName name="_xlnm.Print_Area" localSheetId="13">'02.6 - Vzduchotechnika'!$C$4:$J$76,'02.6 - Vzduchotechnika'!$C$82:$J$100,'02.6 - Vzduchotechnika'!$C$106:$K$123</definedName>
    <definedName name="_xlnm.Print_Area" localSheetId="14">'02.7 - Vedlejší rozpočtov...'!$C$4:$J$76,'02.7 - Vedlejší rozpočtov...'!$C$82:$J$100,'02.7 - Vedlejší rozpočtov...'!$C$106:$K$126</definedName>
    <definedName name="_xlnm.Print_Area" localSheetId="15">'02.8 - ZTI'!$C$4:$J$76,'02.8 - ZTI'!$C$82:$J$105,'02.8 - ZTI'!$C$111:$K$245</definedName>
    <definedName name="_xlnm.Print_Area" localSheetId="0">'Rekapitulace stavby'!$D$4:$AO$76,'Rekapitulace stavby'!$C$82:$AQ$112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4" i="4" l="1"/>
  <c r="J123" i="4" s="1"/>
  <c r="P124" i="4"/>
  <c r="J125" i="4"/>
  <c r="J127" i="4"/>
  <c r="J126" i="4" s="1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R124" i="4"/>
  <c r="J128" i="4" l="1"/>
  <c r="J122" i="4" s="1"/>
  <c r="J121" i="4" s="1"/>
  <c r="W228" i="3"/>
  <c r="J39" i="16" l="1"/>
  <c r="J38" i="16"/>
  <c r="J37" i="16"/>
  <c r="BI245" i="16"/>
  <c r="BH245" i="16"/>
  <c r="BG245" i="16"/>
  <c r="BF245" i="16"/>
  <c r="T245" i="16"/>
  <c r="R245" i="16"/>
  <c r="P245" i="16"/>
  <c r="BI242" i="16"/>
  <c r="BH242" i="16"/>
  <c r="BG242" i="16"/>
  <c r="BF242" i="16"/>
  <c r="T242" i="16"/>
  <c r="R242" i="16"/>
  <c r="P242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BI198" i="16"/>
  <c r="BH198" i="16"/>
  <c r="BG198" i="16"/>
  <c r="BF198" i="16"/>
  <c r="BI193" i="16"/>
  <c r="BH193" i="16"/>
  <c r="BG193" i="16"/>
  <c r="BF193" i="16"/>
  <c r="BI190" i="16"/>
  <c r="BH190" i="16"/>
  <c r="BG190" i="16"/>
  <c r="BF190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4" i="16"/>
  <c r="BH184" i="16"/>
  <c r="BG184" i="16"/>
  <c r="BF184" i="16"/>
  <c r="T184" i="16"/>
  <c r="R184" i="16"/>
  <c r="P184" i="16"/>
  <c r="BI181" i="16"/>
  <c r="BH181" i="16"/>
  <c r="BG181" i="16"/>
  <c r="BF181" i="16"/>
  <c r="T181" i="16"/>
  <c r="R181" i="16"/>
  <c r="P181" i="16"/>
  <c r="BI176" i="16"/>
  <c r="BH176" i="16"/>
  <c r="BG176" i="16"/>
  <c r="BF176" i="16"/>
  <c r="T176" i="16"/>
  <c r="R176" i="16"/>
  <c r="P176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43" i="16"/>
  <c r="BH143" i="16"/>
  <c r="BG143" i="16"/>
  <c r="BF143" i="16"/>
  <c r="T143" i="16"/>
  <c r="R143" i="16"/>
  <c r="P143" i="16"/>
  <c r="BI140" i="16"/>
  <c r="BH140" i="16"/>
  <c r="BG140" i="16"/>
  <c r="BF140" i="16"/>
  <c r="T140" i="16"/>
  <c r="R140" i="16"/>
  <c r="P140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T128" i="16" s="1"/>
  <c r="T127" i="16" s="1"/>
  <c r="R129" i="16"/>
  <c r="R128" i="16" s="1"/>
  <c r="R127" i="16" s="1"/>
  <c r="P129" i="16"/>
  <c r="P128" i="16" s="1"/>
  <c r="P127" i="16" s="1"/>
  <c r="F120" i="16"/>
  <c r="E118" i="16"/>
  <c r="F91" i="16"/>
  <c r="E89" i="16"/>
  <c r="J26" i="16"/>
  <c r="E26" i="16"/>
  <c r="J94" i="16" s="1"/>
  <c r="J25" i="16"/>
  <c r="J23" i="16"/>
  <c r="E23" i="16"/>
  <c r="J93" i="16" s="1"/>
  <c r="J22" i="16"/>
  <c r="J20" i="16"/>
  <c r="E20" i="16"/>
  <c r="F123" i="16" s="1"/>
  <c r="J19" i="16"/>
  <c r="J17" i="16"/>
  <c r="E17" i="16"/>
  <c r="F122" i="16" s="1"/>
  <c r="J16" i="16"/>
  <c r="J14" i="16"/>
  <c r="J91" i="16"/>
  <c r="E7" i="16"/>
  <c r="E114" i="16" s="1"/>
  <c r="J39" i="15"/>
  <c r="J38" i="15"/>
  <c r="J37" i="15"/>
  <c r="BI126" i="15"/>
  <c r="BH126" i="15"/>
  <c r="BG126" i="15"/>
  <c r="BF126" i="15"/>
  <c r="T126" i="15"/>
  <c r="R126" i="15"/>
  <c r="P126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F117" i="15"/>
  <c r="F115" i="15"/>
  <c r="E113" i="15"/>
  <c r="F93" i="15"/>
  <c r="F91" i="15"/>
  <c r="E89" i="15"/>
  <c r="J26" i="15"/>
  <c r="E26" i="15"/>
  <c r="J118" i="15" s="1"/>
  <c r="J25" i="15"/>
  <c r="J23" i="15"/>
  <c r="E23" i="15"/>
  <c r="J117" i="15" s="1"/>
  <c r="J22" i="15"/>
  <c r="J20" i="15"/>
  <c r="E20" i="15"/>
  <c r="F94" i="15" s="1"/>
  <c r="J19" i="15"/>
  <c r="J14" i="15"/>
  <c r="J115" i="15" s="1"/>
  <c r="E7" i="15"/>
  <c r="E85" i="15" s="1"/>
  <c r="J39" i="14"/>
  <c r="J38" i="14"/>
  <c r="J37" i="14"/>
  <c r="BI123" i="14"/>
  <c r="BH123" i="14"/>
  <c r="BG123" i="14"/>
  <c r="BF123" i="14"/>
  <c r="T123" i="14"/>
  <c r="T122" i="14" s="1"/>
  <c r="T121" i="14" s="1"/>
  <c r="R123" i="14"/>
  <c r="R122" i="14" s="1"/>
  <c r="R121" i="14" s="1"/>
  <c r="P123" i="14"/>
  <c r="P122" i="14" s="1"/>
  <c r="P121" i="14" s="1"/>
  <c r="F117" i="14"/>
  <c r="F115" i="14"/>
  <c r="E113" i="14"/>
  <c r="F93" i="14"/>
  <c r="F91" i="14"/>
  <c r="E89" i="14"/>
  <c r="J26" i="14"/>
  <c r="E26" i="14"/>
  <c r="J118" i="14" s="1"/>
  <c r="J25" i="14"/>
  <c r="J23" i="14"/>
  <c r="E23" i="14"/>
  <c r="J117" i="14" s="1"/>
  <c r="J22" i="14"/>
  <c r="J20" i="14"/>
  <c r="E20" i="14"/>
  <c r="F118" i="14" s="1"/>
  <c r="J19" i="14"/>
  <c r="J14" i="14"/>
  <c r="J91" i="14" s="1"/>
  <c r="E7" i="14"/>
  <c r="E109" i="14" s="1"/>
  <c r="J39" i="13"/>
  <c r="J38" i="13"/>
  <c r="J37" i="13"/>
  <c r="BI123" i="13"/>
  <c r="BH123" i="13"/>
  <c r="BG123" i="13"/>
  <c r="BF123" i="13"/>
  <c r="T123" i="13"/>
  <c r="T122" i="13" s="1"/>
  <c r="T121" i="13" s="1"/>
  <c r="R123" i="13"/>
  <c r="R122" i="13" s="1"/>
  <c r="R121" i="13" s="1"/>
  <c r="P123" i="13"/>
  <c r="P122" i="13"/>
  <c r="P121" i="13" s="1"/>
  <c r="F117" i="13"/>
  <c r="F115" i="13"/>
  <c r="E113" i="13"/>
  <c r="F93" i="13"/>
  <c r="F91" i="13"/>
  <c r="E89" i="13"/>
  <c r="J26" i="13"/>
  <c r="E26" i="13"/>
  <c r="J94" i="13" s="1"/>
  <c r="J25" i="13"/>
  <c r="J23" i="13"/>
  <c r="E23" i="13"/>
  <c r="J93" i="13" s="1"/>
  <c r="J22" i="13"/>
  <c r="J20" i="13"/>
  <c r="E20" i="13"/>
  <c r="F94" i="13" s="1"/>
  <c r="J19" i="13"/>
  <c r="J14" i="13"/>
  <c r="J91" i="13" s="1"/>
  <c r="E7" i="13"/>
  <c r="E85" i="13" s="1"/>
  <c r="J39" i="12"/>
  <c r="J38" i="12"/>
  <c r="J37" i="12"/>
  <c r="BI123" i="12"/>
  <c r="BH123" i="12"/>
  <c r="F38" i="12" s="1"/>
  <c r="BG123" i="12"/>
  <c r="BF123" i="12"/>
  <c r="F36" i="12" s="1"/>
  <c r="T123" i="12"/>
  <c r="T122" i="12" s="1"/>
  <c r="T121" i="12" s="1"/>
  <c r="R123" i="12"/>
  <c r="R122" i="12" s="1"/>
  <c r="R121" i="12" s="1"/>
  <c r="P123" i="12"/>
  <c r="P122" i="12" s="1"/>
  <c r="P121" i="12" s="1"/>
  <c r="F117" i="12"/>
  <c r="F115" i="12"/>
  <c r="E113" i="12"/>
  <c r="F93" i="12"/>
  <c r="F91" i="12"/>
  <c r="E89" i="12"/>
  <c r="J26" i="12"/>
  <c r="E26" i="12"/>
  <c r="J94" i="12"/>
  <c r="J25" i="12"/>
  <c r="J23" i="12"/>
  <c r="E23" i="12"/>
  <c r="J117" i="12"/>
  <c r="J22" i="12"/>
  <c r="J20" i="12"/>
  <c r="E20" i="12"/>
  <c r="F94" i="12"/>
  <c r="J19" i="12"/>
  <c r="J14" i="12"/>
  <c r="J91" i="12" s="1"/>
  <c r="E7" i="12"/>
  <c r="E85" i="12" s="1"/>
  <c r="J39" i="11"/>
  <c r="J38" i="11"/>
  <c r="J37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F124" i="11"/>
  <c r="F122" i="11"/>
  <c r="E120" i="11"/>
  <c r="F93" i="11"/>
  <c r="F91" i="11"/>
  <c r="E89" i="11"/>
  <c r="J26" i="11"/>
  <c r="E26" i="11"/>
  <c r="J94" i="11" s="1"/>
  <c r="J25" i="11"/>
  <c r="J23" i="11"/>
  <c r="E23" i="11"/>
  <c r="J93" i="11" s="1"/>
  <c r="J22" i="11"/>
  <c r="J20" i="11"/>
  <c r="E20" i="11"/>
  <c r="F94" i="11" s="1"/>
  <c r="J19" i="11"/>
  <c r="J14" i="11"/>
  <c r="J91" i="11" s="1"/>
  <c r="E7" i="11"/>
  <c r="E116" i="11" s="1"/>
  <c r="J39" i="10"/>
  <c r="J38" i="10"/>
  <c r="J37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F125" i="10"/>
  <c r="F123" i="10"/>
  <c r="E121" i="10"/>
  <c r="F93" i="10"/>
  <c r="F91" i="10"/>
  <c r="E89" i="10"/>
  <c r="J26" i="10"/>
  <c r="E26" i="10"/>
  <c r="J126" i="10" s="1"/>
  <c r="J25" i="10"/>
  <c r="J23" i="10"/>
  <c r="E23" i="10"/>
  <c r="J93" i="10" s="1"/>
  <c r="J22" i="10"/>
  <c r="J20" i="10"/>
  <c r="E20" i="10"/>
  <c r="F126" i="10" s="1"/>
  <c r="J19" i="10"/>
  <c r="J14" i="10"/>
  <c r="J123" i="10" s="1"/>
  <c r="E7" i="10"/>
  <c r="E117" i="10" s="1"/>
  <c r="J39" i="9"/>
  <c r="J38" i="9"/>
  <c r="J37" i="9"/>
  <c r="BI243" i="9"/>
  <c r="BH243" i="9"/>
  <c r="BG243" i="9"/>
  <c r="BF243" i="9"/>
  <c r="T243" i="9"/>
  <c r="R243" i="9"/>
  <c r="P243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3" i="9"/>
  <c r="BH233" i="9"/>
  <c r="BG233" i="9"/>
  <c r="BF233" i="9"/>
  <c r="T233" i="9"/>
  <c r="R233" i="9"/>
  <c r="P233" i="9"/>
  <c r="BI223" i="9"/>
  <c r="BH223" i="9"/>
  <c r="BG223" i="9"/>
  <c r="BF223" i="9"/>
  <c r="T223" i="9"/>
  <c r="R223" i="9"/>
  <c r="P223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75" i="9"/>
  <c r="BH175" i="9"/>
  <c r="BG175" i="9"/>
  <c r="BF175" i="9"/>
  <c r="T175" i="9"/>
  <c r="R175" i="9"/>
  <c r="P175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4" i="9"/>
  <c r="BH144" i="9"/>
  <c r="BG144" i="9"/>
  <c r="BF144" i="9"/>
  <c r="T144" i="9"/>
  <c r="R144" i="9"/>
  <c r="P144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F125" i="9"/>
  <c r="F123" i="9"/>
  <c r="E121" i="9"/>
  <c r="F93" i="9"/>
  <c r="F91" i="9"/>
  <c r="E89" i="9"/>
  <c r="J26" i="9"/>
  <c r="E26" i="9"/>
  <c r="J94" i="9"/>
  <c r="J25" i="9"/>
  <c r="J23" i="9"/>
  <c r="E23" i="9"/>
  <c r="J125" i="9"/>
  <c r="J22" i="9"/>
  <c r="J20" i="9"/>
  <c r="E20" i="9"/>
  <c r="F94" i="9"/>
  <c r="J19" i="9"/>
  <c r="J14" i="9"/>
  <c r="J123" i="9" s="1"/>
  <c r="E7" i="9"/>
  <c r="E117" i="9" s="1"/>
  <c r="J39" i="8"/>
  <c r="J38" i="8"/>
  <c r="J37" i="8"/>
  <c r="BI350" i="8"/>
  <c r="BH350" i="8"/>
  <c r="BG350" i="8"/>
  <c r="BF350" i="8"/>
  <c r="T350" i="8"/>
  <c r="T349" i="8" s="1"/>
  <c r="R350" i="8"/>
  <c r="R349" i="8" s="1"/>
  <c r="P350" i="8"/>
  <c r="P349" i="8"/>
  <c r="BI348" i="8"/>
  <c r="BH348" i="8"/>
  <c r="BG348" i="8"/>
  <c r="BF348" i="8"/>
  <c r="T348" i="8"/>
  <c r="R348" i="8"/>
  <c r="P348" i="8"/>
  <c r="BI342" i="8"/>
  <c r="BH342" i="8"/>
  <c r="BG342" i="8"/>
  <c r="BF342" i="8"/>
  <c r="T342" i="8"/>
  <c r="R342" i="8"/>
  <c r="P342" i="8"/>
  <c r="BI336" i="8"/>
  <c r="BH336" i="8"/>
  <c r="BG336" i="8"/>
  <c r="BF336" i="8"/>
  <c r="T336" i="8"/>
  <c r="R336" i="8"/>
  <c r="P336" i="8"/>
  <c r="BI332" i="8"/>
  <c r="BH332" i="8"/>
  <c r="BG332" i="8"/>
  <c r="BF332" i="8"/>
  <c r="T332" i="8"/>
  <c r="R332" i="8"/>
  <c r="P332" i="8"/>
  <c r="BI328" i="8"/>
  <c r="BH328" i="8"/>
  <c r="BG328" i="8"/>
  <c r="BF328" i="8"/>
  <c r="T328" i="8"/>
  <c r="R328" i="8"/>
  <c r="P328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18" i="8"/>
  <c r="BH318" i="8"/>
  <c r="BG318" i="8"/>
  <c r="BF318" i="8"/>
  <c r="T318" i="8"/>
  <c r="R318" i="8"/>
  <c r="P318" i="8"/>
  <c r="BI314" i="8"/>
  <c r="BH314" i="8"/>
  <c r="BG314" i="8"/>
  <c r="BF314" i="8"/>
  <c r="T314" i="8"/>
  <c r="R314" i="8"/>
  <c r="P314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4" i="8"/>
  <c r="BH304" i="8"/>
  <c r="BG304" i="8"/>
  <c r="BF304" i="8"/>
  <c r="T304" i="8"/>
  <c r="R304" i="8"/>
  <c r="P304" i="8"/>
  <c r="BI301" i="8"/>
  <c r="BH301" i="8"/>
  <c r="BG301" i="8"/>
  <c r="BF301" i="8"/>
  <c r="T301" i="8"/>
  <c r="R301" i="8"/>
  <c r="P301" i="8"/>
  <c r="BI298" i="8"/>
  <c r="BH298" i="8"/>
  <c r="BG298" i="8"/>
  <c r="BF298" i="8"/>
  <c r="T298" i="8"/>
  <c r="R298" i="8"/>
  <c r="P298" i="8"/>
  <c r="BI294" i="8"/>
  <c r="BH294" i="8"/>
  <c r="BG294" i="8"/>
  <c r="BF294" i="8"/>
  <c r="T294" i="8"/>
  <c r="R294" i="8"/>
  <c r="P294" i="8"/>
  <c r="BI290" i="8"/>
  <c r="BH290" i="8"/>
  <c r="BG290" i="8"/>
  <c r="BF290" i="8"/>
  <c r="T290" i="8"/>
  <c r="R290" i="8"/>
  <c r="P290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6" i="8"/>
  <c r="BH276" i="8"/>
  <c r="BG276" i="8"/>
  <c r="BF276" i="8"/>
  <c r="T276" i="8"/>
  <c r="R276" i="8"/>
  <c r="P276" i="8"/>
  <c r="BI272" i="8"/>
  <c r="BH272" i="8"/>
  <c r="BG272" i="8"/>
  <c r="BF272" i="8"/>
  <c r="T272" i="8"/>
  <c r="R272" i="8"/>
  <c r="P272" i="8"/>
  <c r="BI268" i="8"/>
  <c r="BH268" i="8"/>
  <c r="BG268" i="8"/>
  <c r="BF268" i="8"/>
  <c r="T268" i="8"/>
  <c r="R268" i="8"/>
  <c r="P268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T130" i="8"/>
  <c r="T129" i="8" s="1"/>
  <c r="R131" i="8"/>
  <c r="R130" i="8" s="1"/>
  <c r="R129" i="8" s="1"/>
  <c r="P131" i="8"/>
  <c r="P130" i="8" s="1"/>
  <c r="P129" i="8" s="1"/>
  <c r="F122" i="8"/>
  <c r="E120" i="8"/>
  <c r="F91" i="8"/>
  <c r="E89" i="8"/>
  <c r="J26" i="8"/>
  <c r="E26" i="8"/>
  <c r="J125" i="8" s="1"/>
  <c r="J25" i="8"/>
  <c r="J23" i="8"/>
  <c r="E23" i="8"/>
  <c r="J124" i="8" s="1"/>
  <c r="J22" i="8"/>
  <c r="J20" i="8"/>
  <c r="E20" i="8"/>
  <c r="F94" i="8" s="1"/>
  <c r="J19" i="8"/>
  <c r="J17" i="8"/>
  <c r="E17" i="8"/>
  <c r="F93" i="8" s="1"/>
  <c r="J16" i="8"/>
  <c r="J14" i="8"/>
  <c r="J122" i="8" s="1"/>
  <c r="E7" i="8"/>
  <c r="E85" i="8" s="1"/>
  <c r="J39" i="7"/>
  <c r="J38" i="7"/>
  <c r="J3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F117" i="7"/>
  <c r="F115" i="7"/>
  <c r="E113" i="7"/>
  <c r="F93" i="7"/>
  <c r="F91" i="7"/>
  <c r="E89" i="7"/>
  <c r="J26" i="7"/>
  <c r="E26" i="7"/>
  <c r="J118" i="7" s="1"/>
  <c r="J25" i="7"/>
  <c r="J23" i="7"/>
  <c r="E23" i="7"/>
  <c r="J117" i="7" s="1"/>
  <c r="J22" i="7"/>
  <c r="J20" i="7"/>
  <c r="E20" i="7"/>
  <c r="F94" i="7" s="1"/>
  <c r="J19" i="7"/>
  <c r="J14" i="7"/>
  <c r="J115" i="7" s="1"/>
  <c r="E7" i="7"/>
  <c r="E109" i="7"/>
  <c r="J39" i="6"/>
  <c r="J38" i="6"/>
  <c r="J37" i="6"/>
  <c r="BI123" i="6"/>
  <c r="BH123" i="6"/>
  <c r="BG123" i="6"/>
  <c r="BF123" i="6"/>
  <c r="J36" i="6" s="1"/>
  <c r="T123" i="6"/>
  <c r="T122" i="6" s="1"/>
  <c r="T121" i="6" s="1"/>
  <c r="R123" i="6"/>
  <c r="R122" i="6" s="1"/>
  <c r="R121" i="6" s="1"/>
  <c r="P123" i="6"/>
  <c r="P122" i="6"/>
  <c r="P121" i="6" s="1"/>
  <c r="F117" i="6"/>
  <c r="F115" i="6"/>
  <c r="E113" i="6"/>
  <c r="F93" i="6"/>
  <c r="F91" i="6"/>
  <c r="E89" i="6"/>
  <c r="J26" i="6"/>
  <c r="E26" i="6"/>
  <c r="J118" i="6" s="1"/>
  <c r="J25" i="6"/>
  <c r="J23" i="6"/>
  <c r="E23" i="6"/>
  <c r="J117" i="6" s="1"/>
  <c r="J22" i="6"/>
  <c r="J20" i="6"/>
  <c r="E20" i="6"/>
  <c r="F94" i="6" s="1"/>
  <c r="J19" i="6"/>
  <c r="J14" i="6"/>
  <c r="J91" i="6" s="1"/>
  <c r="E7" i="6"/>
  <c r="E85" i="6" s="1"/>
  <c r="J39" i="5"/>
  <c r="J38" i="5"/>
  <c r="J37" i="5"/>
  <c r="BI123" i="5"/>
  <c r="BH123" i="5"/>
  <c r="BG123" i="5"/>
  <c r="F37" i="5" s="1"/>
  <c r="BF123" i="5"/>
  <c r="F36" i="5" s="1"/>
  <c r="T123" i="5"/>
  <c r="T122" i="5" s="1"/>
  <c r="T121" i="5" s="1"/>
  <c r="R123" i="5"/>
  <c r="R122" i="5" s="1"/>
  <c r="R121" i="5" s="1"/>
  <c r="P123" i="5"/>
  <c r="P122" i="5"/>
  <c r="P121" i="5" s="1"/>
  <c r="F117" i="5"/>
  <c r="F115" i="5"/>
  <c r="E113" i="5"/>
  <c r="F93" i="5"/>
  <c r="F91" i="5"/>
  <c r="E89" i="5"/>
  <c r="J26" i="5"/>
  <c r="E26" i="5"/>
  <c r="J118" i="5"/>
  <c r="J25" i="5"/>
  <c r="J23" i="5"/>
  <c r="E23" i="5"/>
  <c r="J93" i="5"/>
  <c r="J22" i="5"/>
  <c r="J20" i="5"/>
  <c r="E20" i="5"/>
  <c r="F118" i="5"/>
  <c r="J19" i="5"/>
  <c r="J14" i="5"/>
  <c r="J115" i="5" s="1"/>
  <c r="E7" i="5"/>
  <c r="E85" i="5" s="1"/>
  <c r="J39" i="4"/>
  <c r="J38" i="4"/>
  <c r="J37" i="4"/>
  <c r="BG124" i="4"/>
  <c r="F37" i="4" s="1"/>
  <c r="T124" i="4"/>
  <c r="T122" i="4" s="1"/>
  <c r="T121" i="4" s="1"/>
  <c r="R122" i="4"/>
  <c r="R121" i="4" s="1"/>
  <c r="P122" i="4"/>
  <c r="P121" i="4" s="1"/>
  <c r="F117" i="4"/>
  <c r="F115" i="4"/>
  <c r="E113" i="4"/>
  <c r="F93" i="4"/>
  <c r="F91" i="4"/>
  <c r="E89" i="4"/>
  <c r="J26" i="4"/>
  <c r="E26" i="4"/>
  <c r="J118" i="4" s="1"/>
  <c r="J25" i="4"/>
  <c r="J23" i="4"/>
  <c r="E23" i="4"/>
  <c r="J117" i="4" s="1"/>
  <c r="J22" i="4"/>
  <c r="J20" i="4"/>
  <c r="E20" i="4"/>
  <c r="F94" i="4" s="1"/>
  <c r="J19" i="4"/>
  <c r="J14" i="4"/>
  <c r="J91" i="4" s="1"/>
  <c r="E7" i="4"/>
  <c r="E109" i="4" s="1"/>
  <c r="J39" i="3"/>
  <c r="J38" i="3"/>
  <c r="J3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T227" i="3"/>
  <c r="R228" i="3"/>
  <c r="R227" i="3" s="1"/>
  <c r="P228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F127" i="3"/>
  <c r="F125" i="3"/>
  <c r="E123" i="3"/>
  <c r="F93" i="3"/>
  <c r="F91" i="3"/>
  <c r="E89" i="3"/>
  <c r="J26" i="3"/>
  <c r="E26" i="3"/>
  <c r="J128" i="3" s="1"/>
  <c r="J25" i="3"/>
  <c r="J23" i="3"/>
  <c r="E23" i="3"/>
  <c r="J93" i="3" s="1"/>
  <c r="J22" i="3"/>
  <c r="J20" i="3"/>
  <c r="E20" i="3"/>
  <c r="F128" i="3" s="1"/>
  <c r="J19" i="3"/>
  <c r="J14" i="3"/>
  <c r="J91" i="3"/>
  <c r="E7" i="3"/>
  <c r="E119" i="3" s="1"/>
  <c r="J39" i="2"/>
  <c r="J38" i="2"/>
  <c r="J37" i="2"/>
  <c r="BI282" i="2"/>
  <c r="BH282" i="2"/>
  <c r="BG282" i="2"/>
  <c r="BF282" i="2"/>
  <c r="T282" i="2"/>
  <c r="R282" i="2"/>
  <c r="P28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T237" i="2"/>
  <c r="R238" i="2"/>
  <c r="R237" i="2" s="1"/>
  <c r="P238" i="2"/>
  <c r="P237" i="2" s="1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F127" i="2"/>
  <c r="F125" i="2"/>
  <c r="E123" i="2"/>
  <c r="F93" i="2"/>
  <c r="F91" i="2"/>
  <c r="E89" i="2"/>
  <c r="J26" i="2"/>
  <c r="E26" i="2"/>
  <c r="J94" i="2" s="1"/>
  <c r="J25" i="2"/>
  <c r="J23" i="2"/>
  <c r="E23" i="2"/>
  <c r="J127" i="2" s="1"/>
  <c r="J22" i="2"/>
  <c r="J20" i="2"/>
  <c r="E20" i="2"/>
  <c r="F128" i="2" s="1"/>
  <c r="J19" i="2"/>
  <c r="J14" i="2"/>
  <c r="J91" i="2"/>
  <c r="E7" i="2"/>
  <c r="E119" i="2" s="1"/>
  <c r="L90" i="1"/>
  <c r="AM90" i="1"/>
  <c r="AM89" i="1"/>
  <c r="L89" i="1"/>
  <c r="AM87" i="1"/>
  <c r="L87" i="1"/>
  <c r="L85" i="1"/>
  <c r="L84" i="1"/>
  <c r="BK234" i="16"/>
  <c r="BK225" i="16"/>
  <c r="J216" i="16"/>
  <c r="BK203" i="16"/>
  <c r="BK193" i="16"/>
  <c r="BK190" i="16"/>
  <c r="J188" i="16"/>
  <c r="J184" i="16"/>
  <c r="BK176" i="16"/>
  <c r="BK173" i="16"/>
  <c r="J170" i="16"/>
  <c r="BK132" i="16"/>
  <c r="BK126" i="15"/>
  <c r="J124" i="15"/>
  <c r="BK177" i="10"/>
  <c r="J172" i="10"/>
  <c r="BK167" i="10"/>
  <c r="J160" i="10"/>
  <c r="J149" i="10"/>
  <c r="BK223" i="9"/>
  <c r="J207" i="9"/>
  <c r="BK199" i="9"/>
  <c r="BK196" i="9"/>
  <c r="BK193" i="9"/>
  <c r="J166" i="9"/>
  <c r="J158" i="9"/>
  <c r="BK156" i="9"/>
  <c r="BK154" i="9"/>
  <c r="J144" i="9"/>
  <c r="J258" i="8"/>
  <c r="J250" i="8"/>
  <c r="J248" i="8"/>
  <c r="BK237" i="8"/>
  <c r="BK234" i="8"/>
  <c r="BK230" i="8"/>
  <c r="J226" i="8"/>
  <c r="BK220" i="8"/>
  <c r="BK188" i="8"/>
  <c r="J153" i="8"/>
  <c r="BK123" i="5"/>
  <c r="J266" i="3"/>
  <c r="J261" i="3"/>
  <c r="BK241" i="3"/>
  <c r="BK238" i="3"/>
  <c r="J234" i="3"/>
  <c r="BK232" i="3"/>
  <c r="BK225" i="3"/>
  <c r="J224" i="3"/>
  <c r="BK214" i="3"/>
  <c r="BK183" i="3"/>
  <c r="BK180" i="3"/>
  <c r="J174" i="3"/>
  <c r="J282" i="2"/>
  <c r="J269" i="2"/>
  <c r="BK268" i="2"/>
  <c r="J265" i="2"/>
  <c r="J263" i="2"/>
  <c r="BK256" i="2"/>
  <c r="J248" i="2"/>
  <c r="J245" i="2"/>
  <c r="J238" i="2"/>
  <c r="BK232" i="2"/>
  <c r="J230" i="2"/>
  <c r="BK184" i="2"/>
  <c r="BK180" i="2"/>
  <c r="BK138" i="2"/>
  <c r="BK136" i="2"/>
  <c r="J245" i="16"/>
  <c r="J242" i="16"/>
  <c r="BK236" i="16"/>
  <c r="BK231" i="16"/>
  <c r="J228" i="16"/>
  <c r="J222" i="16"/>
  <c r="J219" i="16"/>
  <c r="BK216" i="16"/>
  <c r="BK213" i="16"/>
  <c r="BK208" i="16"/>
  <c r="J203" i="16"/>
  <c r="BK198" i="16"/>
  <c r="BK188" i="16"/>
  <c r="BK187" i="16"/>
  <c r="BK184" i="16"/>
  <c r="J165" i="16"/>
  <c r="J162" i="16"/>
  <c r="BK135" i="16"/>
  <c r="J169" i="11"/>
  <c r="BK155" i="11"/>
  <c r="J154" i="11"/>
  <c r="J150" i="11"/>
  <c r="J149" i="11"/>
  <c r="J147" i="11"/>
  <c r="J146" i="11"/>
  <c r="J177" i="10"/>
  <c r="J151" i="10"/>
  <c r="J137" i="10"/>
  <c r="J191" i="9"/>
  <c r="J187" i="9"/>
  <c r="J265" i="8"/>
  <c r="BK149" i="8"/>
  <c r="J225" i="3"/>
  <c r="BK216" i="3"/>
  <c r="J214" i="3"/>
  <c r="BK194" i="3"/>
  <c r="J188" i="3"/>
  <c r="J139" i="3"/>
  <c r="BK245" i="2"/>
  <c r="J232" i="2"/>
  <c r="BK214" i="2"/>
  <c r="BK196" i="2"/>
  <c r="BK245" i="16"/>
  <c r="BK242" i="16"/>
  <c r="BK239" i="16"/>
  <c r="J239" i="16"/>
  <c r="J236" i="16"/>
  <c r="J234" i="16"/>
  <c r="J231" i="16"/>
  <c r="BK228" i="16"/>
  <c r="J225" i="16"/>
  <c r="BK222" i="16"/>
  <c r="BK219" i="16"/>
  <c r="J213" i="16"/>
  <c r="J208" i="16"/>
  <c r="J198" i="16"/>
  <c r="J190" i="16"/>
  <c r="BK181" i="16"/>
  <c r="J173" i="16"/>
  <c r="J157" i="16"/>
  <c r="J154" i="16"/>
  <c r="J149" i="16"/>
  <c r="BK146" i="16"/>
  <c r="J146" i="16"/>
  <c r="J140" i="16"/>
  <c r="J123" i="15"/>
  <c r="J123" i="12"/>
  <c r="J166" i="11"/>
  <c r="BK163" i="11"/>
  <c r="BK158" i="11"/>
  <c r="BK146" i="11"/>
  <c r="J142" i="11"/>
  <c r="J136" i="11"/>
  <c r="BK175" i="10"/>
  <c r="BK173" i="10"/>
  <c r="J169" i="10"/>
  <c r="BK151" i="10"/>
  <c r="J140" i="10"/>
  <c r="J202" i="9"/>
  <c r="J201" i="9"/>
  <c r="J196" i="9"/>
  <c r="BK190" i="9"/>
  <c r="BK164" i="9"/>
  <c r="BK163" i="9"/>
  <c r="J314" i="8"/>
  <c r="BK310" i="8"/>
  <c r="BK294" i="8"/>
  <c r="BK280" i="8"/>
  <c r="J276" i="8"/>
  <c r="BK265" i="8"/>
  <c r="BK262" i="8"/>
  <c r="BK247" i="8"/>
  <c r="BK240" i="8"/>
  <c r="J230" i="8"/>
  <c r="J165" i="8"/>
  <c r="BK160" i="8"/>
  <c r="J142" i="8"/>
  <c r="J134" i="8"/>
  <c r="BK240" i="3"/>
  <c r="BK220" i="3"/>
  <c r="BK179" i="3"/>
  <c r="BK171" i="3"/>
  <c r="J169" i="3"/>
  <c r="BK164" i="3"/>
  <c r="J150" i="3"/>
  <c r="BK139" i="3"/>
  <c r="BK235" i="2"/>
  <c r="J234" i="2"/>
  <c r="J226" i="2"/>
  <c r="J184" i="2"/>
  <c r="BK173" i="2"/>
  <c r="J139" i="2"/>
  <c r="J138" i="2"/>
  <c r="BK134" i="2"/>
  <c r="J193" i="16"/>
  <c r="J181" i="16"/>
  <c r="J176" i="16"/>
  <c r="BK165" i="16"/>
  <c r="BK162" i="16"/>
  <c r="BK157" i="16"/>
  <c r="BK154" i="16"/>
  <c r="BK149" i="16"/>
  <c r="J143" i="16"/>
  <c r="BK140" i="16"/>
  <c r="J135" i="16"/>
  <c r="J132" i="16"/>
  <c r="J129" i="16"/>
  <c r="BK169" i="11"/>
  <c r="J163" i="11"/>
  <c r="J139" i="11"/>
  <c r="BK136" i="11"/>
  <c r="J134" i="11"/>
  <c r="J167" i="10"/>
  <c r="BK156" i="10"/>
  <c r="BK152" i="10"/>
  <c r="BK149" i="10"/>
  <c r="BK140" i="10"/>
  <c r="BK135" i="10"/>
  <c r="J163" i="9"/>
  <c r="J161" i="9"/>
  <c r="BK158" i="9"/>
  <c r="BK151" i="9"/>
  <c r="BK132" i="9"/>
  <c r="BK290" i="8"/>
  <c r="J262" i="8"/>
  <c r="J240" i="8"/>
  <c r="J220" i="8"/>
  <c r="J216" i="8"/>
  <c r="J203" i="8"/>
  <c r="J200" i="8"/>
  <c r="J192" i="8"/>
  <c r="BK177" i="8"/>
  <c r="J124" i="7"/>
  <c r="J123" i="7"/>
  <c r="BK256" i="3"/>
  <c r="BK246" i="3"/>
  <c r="J242" i="3"/>
  <c r="J238" i="3"/>
  <c r="BK235" i="3"/>
  <c r="J204" i="3"/>
  <c r="BK176" i="3"/>
  <c r="BK150" i="3"/>
  <c r="BK145" i="3"/>
  <c r="J137" i="3"/>
  <c r="J136" i="3"/>
  <c r="J271" i="2"/>
  <c r="BK269" i="2"/>
  <c r="BK244" i="2"/>
  <c r="J183" i="2"/>
  <c r="J136" i="2"/>
  <c r="J134" i="2"/>
  <c r="BK170" i="16"/>
  <c r="BK143" i="16"/>
  <c r="BK123" i="14"/>
  <c r="BK171" i="11"/>
  <c r="BK166" i="11"/>
  <c r="BK152" i="11"/>
  <c r="BK150" i="11"/>
  <c r="BK149" i="11"/>
  <c r="BK147" i="11"/>
  <c r="BK154" i="10"/>
  <c r="J143" i="10"/>
  <c r="BK243" i="9"/>
  <c r="J239" i="9"/>
  <c r="BK236" i="9"/>
  <c r="BK233" i="9"/>
  <c r="BK207" i="9"/>
  <c r="BK204" i="9"/>
  <c r="BK202" i="9"/>
  <c r="J318" i="8"/>
  <c r="BK226" i="8"/>
  <c r="J210" i="8"/>
  <c r="J183" i="8"/>
  <c r="BK180" i="8"/>
  <c r="J173" i="8"/>
  <c r="J145" i="8"/>
  <c r="J137" i="8"/>
  <c r="BK134" i="8"/>
  <c r="J131" i="8"/>
  <c r="BK126" i="7"/>
  <c r="J123" i="6"/>
  <c r="J243" i="3"/>
  <c r="J232" i="3"/>
  <c r="J228" i="3"/>
  <c r="J222" i="3"/>
  <c r="BK217" i="3"/>
  <c r="BK208" i="3"/>
  <c r="J202" i="3"/>
  <c r="J194" i="3"/>
  <c r="BK190" i="3"/>
  <c r="BK174" i="3"/>
  <c r="BK152" i="3"/>
  <c r="BK137" i="3"/>
  <c r="BK282" i="2"/>
  <c r="BK271" i="2"/>
  <c r="J268" i="2"/>
  <c r="BK265" i="2"/>
  <c r="BK263" i="2"/>
  <c r="J256" i="2"/>
  <c r="BK238" i="2"/>
  <c r="BK229" i="2"/>
  <c r="J126" i="15"/>
  <c r="BK123" i="15"/>
  <c r="J123" i="14"/>
  <c r="BK123" i="13"/>
  <c r="BK167" i="11"/>
  <c r="J161" i="11"/>
  <c r="BK154" i="11"/>
  <c r="J132" i="10"/>
  <c r="J243" i="9"/>
  <c r="BK239" i="9"/>
  <c r="J213" i="9"/>
  <c r="BK210" i="9"/>
  <c r="BK208" i="9"/>
  <c r="J206" i="9"/>
  <c r="BK195" i="9"/>
  <c r="BK188" i="9"/>
  <c r="J175" i="9"/>
  <c r="BK166" i="9"/>
  <c r="BK134" i="9"/>
  <c r="BK348" i="8"/>
  <c r="BK342" i="8"/>
  <c r="BK336" i="8"/>
  <c r="BK332" i="8"/>
  <c r="J324" i="8"/>
  <c r="J322" i="8"/>
  <c r="J310" i="8"/>
  <c r="BK307" i="8"/>
  <c r="J301" i="8"/>
  <c r="BK276" i="8"/>
  <c r="J272" i="8"/>
  <c r="BK268" i="8"/>
  <c r="J247" i="8"/>
  <c r="BK244" i="8"/>
  <c r="J237" i="8"/>
  <c r="BK203" i="8"/>
  <c r="J156" i="8"/>
  <c r="J244" i="3"/>
  <c r="BK243" i="3"/>
  <c r="BK242" i="3"/>
  <c r="J240" i="3"/>
  <c r="BK236" i="3"/>
  <c r="BK228" i="3"/>
  <c r="J190" i="3"/>
  <c r="J179" i="3"/>
  <c r="BK250" i="2"/>
  <c r="J246" i="2"/>
  <c r="BK242" i="2"/>
  <c r="J229" i="2"/>
  <c r="BK227" i="2"/>
  <c r="BK226" i="2"/>
  <c r="J218" i="2"/>
  <c r="BK194" i="2"/>
  <c r="BK187" i="2"/>
  <c r="J141" i="2"/>
  <c r="BK124" i="15"/>
  <c r="J123" i="13"/>
  <c r="BK123" i="12"/>
  <c r="J152" i="11"/>
  <c r="BK139" i="11"/>
  <c r="J336" i="8"/>
  <c r="J332" i="8"/>
  <c r="BK324" i="8"/>
  <c r="BK185" i="8"/>
  <c r="BK183" i="8"/>
  <c r="BK169" i="8"/>
  <c r="BK153" i="8"/>
  <c r="J149" i="8"/>
  <c r="BK145" i="8"/>
  <c r="BK123" i="6"/>
  <c r="J256" i="3"/>
  <c r="BK199" i="3"/>
  <c r="J171" i="3"/>
  <c r="BK136" i="3"/>
  <c r="BK134" i="3"/>
  <c r="BK248" i="2"/>
  <c r="BK246" i="2"/>
  <c r="J235" i="2"/>
  <c r="J209" i="2"/>
  <c r="BK201" i="2"/>
  <c r="BK165" i="2"/>
  <c r="J158" i="2"/>
  <c r="J156" i="2"/>
  <c r="BK154" i="2"/>
  <c r="BK149" i="2"/>
  <c r="J187" i="16"/>
  <c r="J167" i="11"/>
  <c r="J158" i="11"/>
  <c r="J155" i="11"/>
  <c r="BK134" i="11"/>
  <c r="J157" i="10"/>
  <c r="BK148" i="10"/>
  <c r="BK143" i="10"/>
  <c r="BK137" i="10"/>
  <c r="J237" i="9"/>
  <c r="J236" i="9"/>
  <c r="J211" i="9"/>
  <c r="J210" i="9"/>
  <c r="BK206" i="9"/>
  <c r="J204" i="9"/>
  <c r="J154" i="9"/>
  <c r="J132" i="9"/>
  <c r="J350" i="8"/>
  <c r="J328" i="8"/>
  <c r="BK322" i="8"/>
  <c r="BK298" i="8"/>
  <c r="J294" i="8"/>
  <c r="J284" i="8"/>
  <c r="J280" i="8"/>
  <c r="J268" i="8"/>
  <c r="J244" i="8"/>
  <c r="BK196" i="8"/>
  <c r="BK137" i="8"/>
  <c r="BK123" i="7"/>
  <c r="BK266" i="3"/>
  <c r="BK264" i="3"/>
  <c r="BK262" i="3"/>
  <c r="BK258" i="3"/>
  <c r="J246" i="3"/>
  <c r="BK224" i="3"/>
  <c r="BK222" i="3"/>
  <c r="J176" i="3"/>
  <c r="BK253" i="2"/>
  <c r="J252" i="2"/>
  <c r="J250" i="2"/>
  <c r="J224" i="2"/>
  <c r="BK218" i="2"/>
  <c r="J214" i="2"/>
  <c r="J196" i="2"/>
  <c r="J194" i="2"/>
  <c r="BK178" i="2"/>
  <c r="J131" i="11"/>
  <c r="J175" i="10"/>
  <c r="J173" i="10"/>
  <c r="BK169" i="10"/>
  <c r="BK164" i="10"/>
  <c r="J161" i="10"/>
  <c r="J154" i="10"/>
  <c r="J135" i="10"/>
  <c r="BK237" i="9"/>
  <c r="BK201" i="9"/>
  <c r="J188" i="9"/>
  <c r="BK187" i="9"/>
  <c r="BK185" i="9"/>
  <c r="BK161" i="9"/>
  <c r="J151" i="9"/>
  <c r="BK144" i="9"/>
  <c r="J304" i="8"/>
  <c r="BK301" i="8"/>
  <c r="BK258" i="8"/>
  <c r="BK254" i="8"/>
  <c r="J206" i="8"/>
  <c r="J188" i="8"/>
  <c r="J177" i="8"/>
  <c r="BK173" i="8"/>
  <c r="J169" i="8"/>
  <c r="BK165" i="8"/>
  <c r="J160" i="8"/>
  <c r="BK156" i="8"/>
  <c r="J264" i="3"/>
  <c r="BK261" i="3"/>
  <c r="BK244" i="3"/>
  <c r="J208" i="3"/>
  <c r="BK204" i="3"/>
  <c r="BK202" i="3"/>
  <c r="BK169" i="3"/>
  <c r="J164" i="3"/>
  <c r="J154" i="3"/>
  <c r="J254" i="2"/>
  <c r="J253" i="2"/>
  <c r="BK252" i="2"/>
  <c r="J251" i="2"/>
  <c r="J175" i="2"/>
  <c r="J149" i="2"/>
  <c r="BK129" i="16"/>
  <c r="BK191" i="9"/>
  <c r="J168" i="9"/>
  <c r="J164" i="9"/>
  <c r="J134" i="9"/>
  <c r="BK318" i="8"/>
  <c r="J290" i="8"/>
  <c r="BK272" i="8"/>
  <c r="J234" i="8"/>
  <c r="BK216" i="8"/>
  <c r="BK210" i="8"/>
  <c r="BK206" i="8"/>
  <c r="BK200" i="8"/>
  <c r="J196" i="8"/>
  <c r="BK192" i="8"/>
  <c r="BK131" i="8"/>
  <c r="BK124" i="4"/>
  <c r="BF124" i="4" s="1"/>
  <c r="F36" i="4" s="1"/>
  <c r="J262" i="3"/>
  <c r="J258" i="3"/>
  <c r="J236" i="3"/>
  <c r="J220" i="3"/>
  <c r="BK219" i="3"/>
  <c r="J217" i="3"/>
  <c r="J216" i="3"/>
  <c r="BK154" i="3"/>
  <c r="J152" i="3"/>
  <c r="BK254" i="2"/>
  <c r="J244" i="2"/>
  <c r="J242" i="2"/>
  <c r="J227" i="2"/>
  <c r="BK224" i="2"/>
  <c r="BK158" i="2"/>
  <c r="BK141" i="2"/>
  <c r="BK139" i="2"/>
  <c r="J171" i="11"/>
  <c r="BK161" i="11"/>
  <c r="BK142" i="11"/>
  <c r="BK172" i="10"/>
  <c r="BK160" i="10"/>
  <c r="BK157" i="10"/>
  <c r="J156" i="10"/>
  <c r="BK213" i="9"/>
  <c r="BK211" i="9"/>
  <c r="J208" i="9"/>
  <c r="J199" i="9"/>
  <c r="J185" i="9"/>
  <c r="J241" i="3"/>
  <c r="BK251" i="2"/>
  <c r="BK212" i="2"/>
  <c r="J187" i="2"/>
  <c r="BK183" i="2"/>
  <c r="BK156" i="2"/>
  <c r="J36" i="14"/>
  <c r="BK131" i="11"/>
  <c r="J164" i="10"/>
  <c r="BK161" i="10"/>
  <c r="J152" i="10"/>
  <c r="J148" i="10"/>
  <c r="BK132" i="10"/>
  <c r="J233" i="9"/>
  <c r="J223" i="9"/>
  <c r="J195" i="9"/>
  <c r="J193" i="9"/>
  <c r="J190" i="9"/>
  <c r="BK175" i="9"/>
  <c r="BK168" i="9"/>
  <c r="J156" i="9"/>
  <c r="BK350" i="8"/>
  <c r="J348" i="8"/>
  <c r="J342" i="8"/>
  <c r="BK328" i="8"/>
  <c r="BK314" i="8"/>
  <c r="J307" i="8"/>
  <c r="BK304" i="8"/>
  <c r="J298" i="8"/>
  <c r="BK284" i="8"/>
  <c r="J254" i="8"/>
  <c r="BK250" i="8"/>
  <c r="BK248" i="8"/>
  <c r="J185" i="8"/>
  <c r="J180" i="8"/>
  <c r="BK142" i="8"/>
  <c r="J126" i="7"/>
  <c r="BK124" i="7"/>
  <c r="J123" i="5"/>
  <c r="J235" i="3"/>
  <c r="BK234" i="3"/>
  <c r="J219" i="3"/>
  <c r="J199" i="3"/>
  <c r="BK188" i="3"/>
  <c r="J183" i="3"/>
  <c r="J180" i="3"/>
  <c r="J145" i="3"/>
  <c r="J134" i="3"/>
  <c r="BK234" i="2"/>
  <c r="BK230" i="2"/>
  <c r="J212" i="2"/>
  <c r="BK209" i="2"/>
  <c r="J201" i="2"/>
  <c r="J180" i="2"/>
  <c r="J178" i="2"/>
  <c r="BK175" i="2"/>
  <c r="J173" i="2"/>
  <c r="J165" i="2"/>
  <c r="J154" i="2"/>
  <c r="F37" i="14"/>
  <c r="F39" i="14"/>
  <c r="F36" i="13"/>
  <c r="F38" i="5"/>
  <c r="F37" i="13"/>
  <c r="F38" i="13"/>
  <c r="F39" i="12"/>
  <c r="F36" i="14"/>
  <c r="F39" i="6"/>
  <c r="F38" i="6"/>
  <c r="F39" i="5"/>
  <c r="F39" i="13"/>
  <c r="F37" i="12"/>
  <c r="F38" i="14"/>
  <c r="F37" i="6"/>
  <c r="F36" i="6" l="1"/>
  <c r="BH124" i="4"/>
  <c r="F38" i="4" s="1"/>
  <c r="BI124" i="4"/>
  <c r="F39" i="4" s="1"/>
  <c r="T184" i="8"/>
  <c r="BK131" i="9"/>
  <c r="J131" i="9" s="1"/>
  <c r="J100" i="9" s="1"/>
  <c r="BK186" i="9"/>
  <c r="J186" i="9" s="1"/>
  <c r="J102" i="9" s="1"/>
  <c r="BK212" i="9"/>
  <c r="J212" i="9" s="1"/>
  <c r="J106" i="9" s="1"/>
  <c r="T131" i="10"/>
  <c r="P147" i="10"/>
  <c r="R159" i="10"/>
  <c r="T174" i="10"/>
  <c r="BK133" i="2"/>
  <c r="R153" i="2"/>
  <c r="T233" i="2"/>
  <c r="R270" i="2"/>
  <c r="BK133" i="3"/>
  <c r="J133" i="3"/>
  <c r="J100" i="3" s="1"/>
  <c r="P133" i="3"/>
  <c r="R131" i="9"/>
  <c r="T186" i="9"/>
  <c r="T198" i="9"/>
  <c r="BK147" i="10"/>
  <c r="J147" i="10" s="1"/>
  <c r="J102" i="10" s="1"/>
  <c r="R155" i="10"/>
  <c r="R163" i="10"/>
  <c r="BK153" i="2"/>
  <c r="J153" i="2" s="1"/>
  <c r="J101" i="2" s="1"/>
  <c r="R225" i="2"/>
  <c r="R241" i="2"/>
  <c r="BK149" i="3"/>
  <c r="J149" i="3" s="1"/>
  <c r="J101" i="3" s="1"/>
  <c r="BK215" i="3"/>
  <c r="J215" i="3" s="1"/>
  <c r="J103" i="3" s="1"/>
  <c r="R184" i="8"/>
  <c r="R182" i="2"/>
  <c r="R233" i="2"/>
  <c r="R255" i="2"/>
  <c r="R149" i="3"/>
  <c r="P223" i="3"/>
  <c r="T231" i="3"/>
  <c r="R249" i="8"/>
  <c r="BK160" i="9"/>
  <c r="J160" i="9" s="1"/>
  <c r="J101" i="9" s="1"/>
  <c r="BK194" i="9"/>
  <c r="J194" i="9" s="1"/>
  <c r="J103" i="9" s="1"/>
  <c r="T194" i="9"/>
  <c r="R238" i="9"/>
  <c r="P131" i="10"/>
  <c r="BK155" i="10"/>
  <c r="J155" i="10" s="1"/>
  <c r="J103" i="10" s="1"/>
  <c r="BK159" i="10"/>
  <c r="J159" i="10" s="1"/>
  <c r="J105" i="10" s="1"/>
  <c r="T163" i="10"/>
  <c r="BK130" i="11"/>
  <c r="J130" i="11" s="1"/>
  <c r="J100" i="11" s="1"/>
  <c r="BK145" i="11"/>
  <c r="J145" i="11" s="1"/>
  <c r="J102" i="11" s="1"/>
  <c r="BK157" i="11"/>
  <c r="R133" i="2"/>
  <c r="T225" i="2"/>
  <c r="BK255" i="2"/>
  <c r="J255" i="2" s="1"/>
  <c r="J108" i="2" s="1"/>
  <c r="T178" i="3"/>
  <c r="T223" i="3"/>
  <c r="BK263" i="3"/>
  <c r="J263" i="3" s="1"/>
  <c r="J109" i="3" s="1"/>
  <c r="T122" i="7"/>
  <c r="T121" i="7"/>
  <c r="R133" i="8"/>
  <c r="R323" i="8"/>
  <c r="P186" i="9"/>
  <c r="BK198" i="9"/>
  <c r="BK238" i="9"/>
  <c r="J238" i="9" s="1"/>
  <c r="J107" i="9" s="1"/>
  <c r="R147" i="10"/>
  <c r="T159" i="10"/>
  <c r="T158" i="10" s="1"/>
  <c r="R130" i="11"/>
  <c r="T145" i="11"/>
  <c r="T157" i="11"/>
  <c r="T182" i="2"/>
  <c r="P241" i="2"/>
  <c r="P270" i="2"/>
  <c r="R178" i="3"/>
  <c r="R223" i="3"/>
  <c r="BK231" i="3"/>
  <c r="J231" i="3" s="1"/>
  <c r="J107" i="3" s="1"/>
  <c r="T263" i="3"/>
  <c r="P133" i="8"/>
  <c r="P130" i="11"/>
  <c r="R145" i="11"/>
  <c r="P157" i="11"/>
  <c r="T153" i="2"/>
  <c r="BK233" i="2"/>
  <c r="J233" i="2" s="1"/>
  <c r="J104" i="2" s="1"/>
  <c r="P255" i="2"/>
  <c r="P178" i="3"/>
  <c r="P231" i="3"/>
  <c r="R263" i="3"/>
  <c r="BK133" i="8"/>
  <c r="J133" i="8" s="1"/>
  <c r="J102" i="8" s="1"/>
  <c r="BK249" i="8"/>
  <c r="J249" i="8" s="1"/>
  <c r="J104" i="8" s="1"/>
  <c r="R160" i="9"/>
  <c r="P212" i="9"/>
  <c r="R139" i="10"/>
  <c r="BK163" i="10"/>
  <c r="J163" i="10" s="1"/>
  <c r="J106" i="10" s="1"/>
  <c r="BK138" i="11"/>
  <c r="J138" i="11" s="1"/>
  <c r="J101" i="11" s="1"/>
  <c r="P145" i="11"/>
  <c r="T168" i="11"/>
  <c r="T122" i="15"/>
  <c r="T121" i="15"/>
  <c r="P182" i="2"/>
  <c r="P233" i="2"/>
  <c r="BK270" i="2"/>
  <c r="J270" i="2" s="1"/>
  <c r="J109" i="2" s="1"/>
  <c r="T149" i="3"/>
  <c r="R215" i="3"/>
  <c r="P245" i="3"/>
  <c r="BK122" i="7"/>
  <c r="J122" i="7" s="1"/>
  <c r="J99" i="7" s="1"/>
  <c r="T133" i="8"/>
  <c r="P323" i="8"/>
  <c r="T160" i="9"/>
  <c r="R198" i="9"/>
  <c r="BK139" i="10"/>
  <c r="J139" i="10" s="1"/>
  <c r="J101" i="10" s="1"/>
  <c r="T147" i="10"/>
  <c r="P159" i="10"/>
  <c r="P174" i="10"/>
  <c r="T138" i="11"/>
  <c r="T153" i="11"/>
  <c r="R157" i="11"/>
  <c r="BK182" i="2"/>
  <c r="J182" i="2" s="1"/>
  <c r="J102" i="2" s="1"/>
  <c r="T255" i="2"/>
  <c r="BK178" i="3"/>
  <c r="J178" i="3" s="1"/>
  <c r="J102" i="3" s="1"/>
  <c r="BK223" i="3"/>
  <c r="J223" i="3" s="1"/>
  <c r="J104" i="3" s="1"/>
  <c r="R231" i="3"/>
  <c r="P263" i="3"/>
  <c r="P122" i="7"/>
  <c r="P121" i="7" s="1"/>
  <c r="P249" i="8"/>
  <c r="R186" i="9"/>
  <c r="P198" i="9"/>
  <c r="T238" i="9"/>
  <c r="P139" i="10"/>
  <c r="T155" i="10"/>
  <c r="R174" i="10"/>
  <c r="R138" i="11"/>
  <c r="R153" i="11"/>
  <c r="BK168" i="11"/>
  <c r="J168" i="11" s="1"/>
  <c r="J106" i="11" s="1"/>
  <c r="T133" i="2"/>
  <c r="T132" i="2" s="1"/>
  <c r="BK225" i="2"/>
  <c r="J225" i="2" s="1"/>
  <c r="J103" i="2" s="1"/>
  <c r="BK241" i="2"/>
  <c r="J241" i="2" s="1"/>
  <c r="J107" i="2" s="1"/>
  <c r="T270" i="2"/>
  <c r="P149" i="3"/>
  <c r="T215" i="3"/>
  <c r="T245" i="3"/>
  <c r="T226" i="3" s="1"/>
  <c r="R122" i="7"/>
  <c r="R121" i="7" s="1"/>
  <c r="BK184" i="8"/>
  <c r="J184" i="8"/>
  <c r="J103" i="8"/>
  <c r="BK323" i="8"/>
  <c r="J323" i="8" s="1"/>
  <c r="J105" i="8" s="1"/>
  <c r="P131" i="9"/>
  <c r="P194" i="9"/>
  <c r="T212" i="9"/>
  <c r="BK131" i="10"/>
  <c r="J131" i="10" s="1"/>
  <c r="J100" i="10" s="1"/>
  <c r="T139" i="10"/>
  <c r="P155" i="10"/>
  <c r="BK174" i="10"/>
  <c r="J174" i="10" s="1"/>
  <c r="J107" i="10" s="1"/>
  <c r="P138" i="11"/>
  <c r="P153" i="11"/>
  <c r="P168" i="11"/>
  <c r="BK122" i="15"/>
  <c r="J122" i="15" s="1"/>
  <c r="J99" i="15" s="1"/>
  <c r="P131" i="16"/>
  <c r="T131" i="16"/>
  <c r="P189" i="16"/>
  <c r="R189" i="16"/>
  <c r="R130" i="16" s="1"/>
  <c r="R126" i="16" s="1"/>
  <c r="BK235" i="16"/>
  <c r="J235" i="16" s="1"/>
  <c r="J104" i="16" s="1"/>
  <c r="R235" i="16"/>
  <c r="P153" i="2"/>
  <c r="P225" i="2"/>
  <c r="T241" i="2"/>
  <c r="T236" i="2" s="1"/>
  <c r="R133" i="3"/>
  <c r="BK245" i="3"/>
  <c r="J245" i="3"/>
  <c r="J108" i="3" s="1"/>
  <c r="T249" i="8"/>
  <c r="P160" i="9"/>
  <c r="R212" i="9"/>
  <c r="R131" i="10"/>
  <c r="R130" i="10" s="1"/>
  <c r="P163" i="10"/>
  <c r="T130" i="11"/>
  <c r="BK153" i="11"/>
  <c r="J153" i="11" s="1"/>
  <c r="J103" i="11" s="1"/>
  <c r="R168" i="11"/>
  <c r="P122" i="15"/>
  <c r="P121" i="15" s="1"/>
  <c r="P235" i="16"/>
  <c r="P133" i="2"/>
  <c r="P132" i="2" s="1"/>
  <c r="T133" i="3"/>
  <c r="P215" i="3"/>
  <c r="R245" i="3"/>
  <c r="R226" i="3" s="1"/>
  <c r="P184" i="8"/>
  <c r="T323" i="8"/>
  <c r="T131" i="9"/>
  <c r="T130" i="9"/>
  <c r="R194" i="9"/>
  <c r="P238" i="9"/>
  <c r="R122" i="15"/>
  <c r="R121" i="15"/>
  <c r="BK131" i="16"/>
  <c r="J131" i="16" s="1"/>
  <c r="J102" i="16" s="1"/>
  <c r="R131" i="16"/>
  <c r="BK189" i="16"/>
  <c r="J189" i="16" s="1"/>
  <c r="J103" i="16" s="1"/>
  <c r="T189" i="16"/>
  <c r="T235" i="16"/>
  <c r="F94" i="2"/>
  <c r="J128" i="2"/>
  <c r="BE156" i="2"/>
  <c r="BE242" i="2"/>
  <c r="J94" i="3"/>
  <c r="BE136" i="3"/>
  <c r="BE208" i="3"/>
  <c r="BE214" i="3"/>
  <c r="E85" i="4"/>
  <c r="J115" i="6"/>
  <c r="J91" i="7"/>
  <c r="E116" i="8"/>
  <c r="BE322" i="8"/>
  <c r="J93" i="9"/>
  <c r="BE134" i="9"/>
  <c r="BE161" i="9"/>
  <c r="BE164" i="9"/>
  <c r="F94" i="10"/>
  <c r="BE167" i="10"/>
  <c r="BE146" i="11"/>
  <c r="BE158" i="11"/>
  <c r="BE158" i="2"/>
  <c r="BE214" i="2"/>
  <c r="BE226" i="2"/>
  <c r="BE232" i="2"/>
  <c r="BE245" i="2"/>
  <c r="BE235" i="3"/>
  <c r="E85" i="9"/>
  <c r="BE144" i="9"/>
  <c r="BE154" i="9"/>
  <c r="BE223" i="9"/>
  <c r="E85" i="10"/>
  <c r="J94" i="10"/>
  <c r="BE148" i="10"/>
  <c r="BE151" i="10"/>
  <c r="BE161" i="10"/>
  <c r="E85" i="11"/>
  <c r="J122" i="11"/>
  <c r="J124" i="11"/>
  <c r="BE154" i="11"/>
  <c r="BE166" i="11"/>
  <c r="BE167" i="11"/>
  <c r="BE171" i="11"/>
  <c r="J93" i="2"/>
  <c r="BE165" i="2"/>
  <c r="BE194" i="2"/>
  <c r="BE256" i="2"/>
  <c r="BE263" i="2"/>
  <c r="E85" i="3"/>
  <c r="J127" i="3"/>
  <c r="BE137" i="3"/>
  <c r="BE139" i="3"/>
  <c r="BE174" i="3"/>
  <c r="BE225" i="3"/>
  <c r="BE234" i="3"/>
  <c r="BE238" i="3"/>
  <c r="BE240" i="3"/>
  <c r="BE243" i="3"/>
  <c r="BE258" i="3"/>
  <c r="BE261" i="3"/>
  <c r="BE264" i="3"/>
  <c r="BE266" i="3"/>
  <c r="J93" i="4"/>
  <c r="BE134" i="8"/>
  <c r="BE156" i="8"/>
  <c r="BE169" i="8"/>
  <c r="BE183" i="8"/>
  <c r="BE203" i="8"/>
  <c r="BE237" i="8"/>
  <c r="BE258" i="8"/>
  <c r="BK349" i="8"/>
  <c r="J349" i="8" s="1"/>
  <c r="J106" i="8" s="1"/>
  <c r="J126" i="9"/>
  <c r="BE201" i="9"/>
  <c r="BE237" i="9"/>
  <c r="E85" i="16"/>
  <c r="BE136" i="2"/>
  <c r="BE138" i="2"/>
  <c r="BE154" i="2"/>
  <c r="BE238" i="2"/>
  <c r="F94" i="3"/>
  <c r="BE134" i="3"/>
  <c r="BE171" i="3"/>
  <c r="BE216" i="3"/>
  <c r="BE220" i="3"/>
  <c r="F94" i="5"/>
  <c r="F118" i="7"/>
  <c r="BE226" i="8"/>
  <c r="BE262" i="8"/>
  <c r="BE268" i="8"/>
  <c r="BE310" i="8"/>
  <c r="BE191" i="9"/>
  <c r="BE202" i="9"/>
  <c r="BE208" i="9"/>
  <c r="BE233" i="9"/>
  <c r="J91" i="10"/>
  <c r="BE143" i="10"/>
  <c r="BE139" i="11"/>
  <c r="BE147" i="11"/>
  <c r="BE150" i="11"/>
  <c r="BE152" i="11"/>
  <c r="J93" i="12"/>
  <c r="E109" i="12"/>
  <c r="F118" i="12"/>
  <c r="J115" i="13"/>
  <c r="J118" i="13"/>
  <c r="BE157" i="16"/>
  <c r="BE180" i="2"/>
  <c r="BE184" i="2"/>
  <c r="BE248" i="2"/>
  <c r="BE219" i="3"/>
  <c r="E109" i="5"/>
  <c r="J117" i="5"/>
  <c r="J93" i="6"/>
  <c r="J94" i="7"/>
  <c r="BE124" i="7"/>
  <c r="BE126" i="7"/>
  <c r="J94" i="8"/>
  <c r="F125" i="8"/>
  <c r="BE165" i="8"/>
  <c r="BE304" i="8"/>
  <c r="BE328" i="8"/>
  <c r="BE332" i="8"/>
  <c r="BE336" i="8"/>
  <c r="BE342" i="8"/>
  <c r="BE350" i="8"/>
  <c r="BE158" i="9"/>
  <c r="BE199" i="9"/>
  <c r="BE213" i="9"/>
  <c r="BE140" i="10"/>
  <c r="BE154" i="10"/>
  <c r="BE169" i="10"/>
  <c r="BE142" i="11"/>
  <c r="BE161" i="11"/>
  <c r="BE123" i="12"/>
  <c r="J35" i="12" s="1"/>
  <c r="E109" i="13"/>
  <c r="J94" i="14"/>
  <c r="E85" i="2"/>
  <c r="BE139" i="2"/>
  <c r="BE173" i="2"/>
  <c r="BE224" i="2"/>
  <c r="BE244" i="2"/>
  <c r="BE250" i="2"/>
  <c r="BE253" i="2"/>
  <c r="J125" i="3"/>
  <c r="BE150" i="3"/>
  <c r="BE154" i="3"/>
  <c r="BE179" i="3"/>
  <c r="BE202" i="3"/>
  <c r="BK122" i="5"/>
  <c r="J122" i="5" s="1"/>
  <c r="J99" i="5" s="1"/>
  <c r="E109" i="6"/>
  <c r="BE131" i="8"/>
  <c r="BE137" i="8"/>
  <c r="BE210" i="8"/>
  <c r="BE348" i="8"/>
  <c r="BE134" i="11"/>
  <c r="BE136" i="11"/>
  <c r="BE149" i="11"/>
  <c r="BE163" i="11"/>
  <c r="BE169" i="11"/>
  <c r="J93" i="14"/>
  <c r="J115" i="14"/>
  <c r="J91" i="15"/>
  <c r="E109" i="15"/>
  <c r="BE123" i="15"/>
  <c r="BE126" i="15"/>
  <c r="J125" i="2"/>
  <c r="BE149" i="2"/>
  <c r="BE175" i="2"/>
  <c r="BE201" i="2"/>
  <c r="BE212" i="2"/>
  <c r="BE235" i="2"/>
  <c r="BE252" i="2"/>
  <c r="BE152" i="3"/>
  <c r="BE222" i="3"/>
  <c r="BE232" i="3"/>
  <c r="J115" i="4"/>
  <c r="BE124" i="4"/>
  <c r="BK122" i="4"/>
  <c r="E85" i="7"/>
  <c r="J91" i="8"/>
  <c r="F124" i="8"/>
  <c r="BE185" i="8"/>
  <c r="BE220" i="8"/>
  <c r="BE254" i="8"/>
  <c r="BE265" i="8"/>
  <c r="BE290" i="8"/>
  <c r="BE318" i="8"/>
  <c r="BE324" i="8"/>
  <c r="F126" i="9"/>
  <c r="BE156" i="9"/>
  <c r="BE163" i="9"/>
  <c r="BE190" i="9"/>
  <c r="BE135" i="10"/>
  <c r="BK122" i="12"/>
  <c r="BK121" i="12" s="1"/>
  <c r="J121" i="12" s="1"/>
  <c r="J32" i="12" s="1"/>
  <c r="AG107" i="1" s="1"/>
  <c r="AN107" i="1" s="1"/>
  <c r="E85" i="14"/>
  <c r="F94" i="14"/>
  <c r="BK122" i="14"/>
  <c r="BK121" i="14" s="1"/>
  <c r="J121" i="14" s="1"/>
  <c r="J98" i="14" s="1"/>
  <c r="J94" i="15"/>
  <c r="F118" i="15"/>
  <c r="J120" i="16"/>
  <c r="BE269" i="2"/>
  <c r="BE145" i="3"/>
  <c r="BE169" i="3"/>
  <c r="BE176" i="3"/>
  <c r="J94" i="4"/>
  <c r="J91" i="5"/>
  <c r="BE123" i="5"/>
  <c r="J35" i="5" s="1"/>
  <c r="BE160" i="8"/>
  <c r="BE216" i="8"/>
  <c r="BE230" i="8"/>
  <c r="BE298" i="8"/>
  <c r="BE193" i="9"/>
  <c r="BE206" i="9"/>
  <c r="BE210" i="9"/>
  <c r="BE211" i="9"/>
  <c r="BE239" i="9"/>
  <c r="BE243" i="9"/>
  <c r="BE149" i="10"/>
  <c r="BE164" i="10"/>
  <c r="BE155" i="11"/>
  <c r="J117" i="13"/>
  <c r="BE146" i="16"/>
  <c r="BE154" i="16"/>
  <c r="BE245" i="16"/>
  <c r="BE227" i="2"/>
  <c r="BE246" i="2"/>
  <c r="BE265" i="2"/>
  <c r="BE271" i="2"/>
  <c r="BE282" i="2"/>
  <c r="BK237" i="2"/>
  <c r="J237" i="2"/>
  <c r="J106" i="2" s="1"/>
  <c r="BE217" i="3"/>
  <c r="BE228" i="3"/>
  <c r="BE236" i="3"/>
  <c r="F118" i="4"/>
  <c r="J94" i="6"/>
  <c r="BE123" i="6"/>
  <c r="F35" i="6" s="1"/>
  <c r="J93" i="8"/>
  <c r="BE149" i="8"/>
  <c r="BE180" i="8"/>
  <c r="BE247" i="8"/>
  <c r="BE272" i="8"/>
  <c r="BE294" i="8"/>
  <c r="BE301" i="8"/>
  <c r="BK130" i="8"/>
  <c r="J130" i="8" s="1"/>
  <c r="J100" i="8" s="1"/>
  <c r="BE185" i="9"/>
  <c r="BE196" i="9"/>
  <c r="BE236" i="9"/>
  <c r="J125" i="10"/>
  <c r="BE132" i="10"/>
  <c r="BE137" i="10"/>
  <c r="BE173" i="10"/>
  <c r="BE175" i="10"/>
  <c r="J125" i="11"/>
  <c r="J118" i="12"/>
  <c r="BE123" i="13"/>
  <c r="F35" i="13" s="1"/>
  <c r="BE123" i="14"/>
  <c r="J35" i="14" s="1"/>
  <c r="F94" i="16"/>
  <c r="J122" i="16"/>
  <c r="BE190" i="16"/>
  <c r="BE178" i="2"/>
  <c r="BE209" i="2"/>
  <c r="BE229" i="2"/>
  <c r="BE230" i="2"/>
  <c r="BE251" i="2"/>
  <c r="BE183" i="3"/>
  <c r="BE190" i="3"/>
  <c r="BE194" i="3"/>
  <c r="BE204" i="3"/>
  <c r="BE224" i="3"/>
  <c r="BE244" i="3"/>
  <c r="J94" i="5"/>
  <c r="F118" i="6"/>
  <c r="J93" i="7"/>
  <c r="BE123" i="7"/>
  <c r="BE153" i="8"/>
  <c r="BE173" i="8"/>
  <c r="BE206" i="8"/>
  <c r="BE234" i="8"/>
  <c r="BE248" i="8"/>
  <c r="J91" i="9"/>
  <c r="BE166" i="9"/>
  <c r="BE157" i="10"/>
  <c r="BE172" i="10"/>
  <c r="F125" i="11"/>
  <c r="J115" i="12"/>
  <c r="F118" i="13"/>
  <c r="J93" i="15"/>
  <c r="BE124" i="15"/>
  <c r="F93" i="16"/>
  <c r="J123" i="16"/>
  <c r="BE170" i="16"/>
  <c r="BE184" i="16"/>
  <c r="BE187" i="16"/>
  <c r="BE213" i="16"/>
  <c r="BE222" i="16"/>
  <c r="BE242" i="16"/>
  <c r="BK128" i="16"/>
  <c r="J128" i="16" s="1"/>
  <c r="J100" i="16" s="1"/>
  <c r="BE141" i="2"/>
  <c r="BE183" i="2"/>
  <c r="BE187" i="2"/>
  <c r="BE218" i="2"/>
  <c r="BE234" i="2"/>
  <c r="BE180" i="3"/>
  <c r="BE199" i="3"/>
  <c r="BE241" i="3"/>
  <c r="BK122" i="6"/>
  <c r="BK121" i="6"/>
  <c r="J121" i="6" s="1"/>
  <c r="J32" i="6" s="1"/>
  <c r="AG100" i="1" s="1"/>
  <c r="AN100" i="1" s="1"/>
  <c r="BE188" i="8"/>
  <c r="BE196" i="8"/>
  <c r="BE250" i="8"/>
  <c r="BE276" i="8"/>
  <c r="BE284" i="8"/>
  <c r="BE151" i="9"/>
  <c r="BE188" i="9"/>
  <c r="BE204" i="9"/>
  <c r="BE207" i="9"/>
  <c r="BE160" i="10"/>
  <c r="BE177" i="10"/>
  <c r="BE131" i="11"/>
  <c r="BK122" i="13"/>
  <c r="BK121" i="13" s="1"/>
  <c r="J121" i="13" s="1"/>
  <c r="J98" i="13" s="1"/>
  <c r="BE140" i="16"/>
  <c r="BE143" i="16"/>
  <c r="BE198" i="16"/>
  <c r="BE203" i="16"/>
  <c r="BE219" i="16"/>
  <c r="BE225" i="16"/>
  <c r="BE234" i="16"/>
  <c r="BE134" i="2"/>
  <c r="BE196" i="2"/>
  <c r="BE254" i="2"/>
  <c r="BE268" i="2"/>
  <c r="BE164" i="3"/>
  <c r="BE188" i="3"/>
  <c r="BE242" i="3"/>
  <c r="BE246" i="3"/>
  <c r="BE256" i="3"/>
  <c r="BE262" i="3"/>
  <c r="BK227" i="3"/>
  <c r="BE142" i="8"/>
  <c r="BE145" i="8"/>
  <c r="BE177" i="8"/>
  <c r="BE192" i="8"/>
  <c r="BE200" i="8"/>
  <c r="BE240" i="8"/>
  <c r="BE244" i="8"/>
  <c r="BE280" i="8"/>
  <c r="BE307" i="8"/>
  <c r="BE314" i="8"/>
  <c r="BE132" i="9"/>
  <c r="BE168" i="9"/>
  <c r="BE175" i="9"/>
  <c r="BE187" i="9"/>
  <c r="BE195" i="9"/>
  <c r="BE152" i="10"/>
  <c r="BE156" i="10"/>
  <c r="BE129" i="16"/>
  <c r="BE132" i="16"/>
  <c r="BE135" i="16"/>
  <c r="BE149" i="16"/>
  <c r="BE162" i="16"/>
  <c r="BE165" i="16"/>
  <c r="BE173" i="16"/>
  <c r="BE176" i="16"/>
  <c r="BE181" i="16"/>
  <c r="BE188" i="16"/>
  <c r="BE193" i="16"/>
  <c r="BE208" i="16"/>
  <c r="BE216" i="16"/>
  <c r="BE228" i="16"/>
  <c r="BE231" i="16"/>
  <c r="BE236" i="16"/>
  <c r="BE239" i="16"/>
  <c r="F38" i="9"/>
  <c r="F38" i="8"/>
  <c r="F36" i="16"/>
  <c r="F38" i="2"/>
  <c r="F36" i="10"/>
  <c r="J36" i="9"/>
  <c r="F38" i="16"/>
  <c r="F39" i="10"/>
  <c r="F39" i="9"/>
  <c r="F36" i="9"/>
  <c r="F38" i="11"/>
  <c r="J36" i="15"/>
  <c r="J36" i="11"/>
  <c r="F36" i="7"/>
  <c r="F36" i="8"/>
  <c r="J36" i="13"/>
  <c r="F38" i="10"/>
  <c r="F37" i="2"/>
  <c r="F38" i="7"/>
  <c r="F38" i="3"/>
  <c r="F37" i="7"/>
  <c r="J36" i="12"/>
  <c r="J36" i="3"/>
  <c r="J36" i="10"/>
  <c r="F37" i="3"/>
  <c r="F37" i="9"/>
  <c r="F39" i="8"/>
  <c r="F39" i="11"/>
  <c r="F37" i="8"/>
  <c r="F36" i="3"/>
  <c r="F37" i="15"/>
  <c r="J36" i="2"/>
  <c r="J36" i="16"/>
  <c r="J36" i="7"/>
  <c r="F39" i="2"/>
  <c r="F38" i="15"/>
  <c r="J36" i="8"/>
  <c r="F39" i="15"/>
  <c r="J36" i="5"/>
  <c r="F36" i="15"/>
  <c r="F36" i="11"/>
  <c r="F39" i="16"/>
  <c r="AS94" i="1"/>
  <c r="F37" i="11"/>
  <c r="F39" i="3"/>
  <c r="F36" i="2"/>
  <c r="F39" i="7"/>
  <c r="F37" i="10"/>
  <c r="F37" i="16"/>
  <c r="J36" i="4"/>
  <c r="J99" i="4" l="1"/>
  <c r="P226" i="3"/>
  <c r="BK226" i="3"/>
  <c r="J226" i="3" s="1"/>
  <c r="J105" i="3" s="1"/>
  <c r="T129" i="11"/>
  <c r="T132" i="3"/>
  <c r="R132" i="3"/>
  <c r="P236" i="2"/>
  <c r="BK197" i="9"/>
  <c r="J197" i="9" s="1"/>
  <c r="J104" i="9" s="1"/>
  <c r="R132" i="2"/>
  <c r="R131" i="2" s="1"/>
  <c r="R236" i="2"/>
  <c r="R132" i="8"/>
  <c r="R128" i="8" s="1"/>
  <c r="R131" i="3"/>
  <c r="R197" i="9"/>
  <c r="T131" i="2"/>
  <c r="T132" i="8"/>
  <c r="T128" i="8" s="1"/>
  <c r="P132" i="3"/>
  <c r="P131" i="3" s="1"/>
  <c r="T130" i="16"/>
  <c r="T126" i="16" s="1"/>
  <c r="P131" i="2"/>
  <c r="P130" i="9"/>
  <c r="T197" i="9"/>
  <c r="P158" i="10"/>
  <c r="T156" i="11"/>
  <c r="T128" i="11"/>
  <c r="BK156" i="11"/>
  <c r="J156" i="11" s="1"/>
  <c r="J104" i="11" s="1"/>
  <c r="BK132" i="2"/>
  <c r="T131" i="3"/>
  <c r="P197" i="9"/>
  <c r="P132" i="8"/>
  <c r="P128" i="8" s="1"/>
  <c r="P130" i="10"/>
  <c r="R130" i="9"/>
  <c r="R129" i="9" s="1"/>
  <c r="R158" i="10"/>
  <c r="R129" i="10" s="1"/>
  <c r="T129" i="9"/>
  <c r="R156" i="11"/>
  <c r="P156" i="11"/>
  <c r="R129" i="11"/>
  <c r="T130" i="10"/>
  <c r="T129" i="10" s="1"/>
  <c r="P130" i="16"/>
  <c r="P126" i="16" s="1"/>
  <c r="P129" i="11"/>
  <c r="P128" i="11" s="1"/>
  <c r="BK121" i="5"/>
  <c r="J121" i="5" s="1"/>
  <c r="J32" i="5" s="1"/>
  <c r="AG99" i="1" s="1"/>
  <c r="AN99" i="1" s="1"/>
  <c r="BK130" i="10"/>
  <c r="J130" i="10" s="1"/>
  <c r="J99" i="10" s="1"/>
  <c r="BK236" i="2"/>
  <c r="J236" i="2" s="1"/>
  <c r="J105" i="2" s="1"/>
  <c r="J122" i="6"/>
  <c r="J99" i="6" s="1"/>
  <c r="BK129" i="8"/>
  <c r="J129" i="8" s="1"/>
  <c r="J99" i="8" s="1"/>
  <c r="BK132" i="8"/>
  <c r="J132" i="8" s="1"/>
  <c r="J101" i="8" s="1"/>
  <c r="J198" i="9"/>
  <c r="J105" i="9" s="1"/>
  <c r="J157" i="11"/>
  <c r="J105" i="11" s="1"/>
  <c r="J98" i="12"/>
  <c r="J227" i="3"/>
  <c r="J106" i="3" s="1"/>
  <c r="BK158" i="10"/>
  <c r="J158" i="10" s="1"/>
  <c r="J104" i="10" s="1"/>
  <c r="J122" i="12"/>
  <c r="J99" i="12" s="1"/>
  <c r="J122" i="13"/>
  <c r="J99" i="13" s="1"/>
  <c r="J98" i="6"/>
  <c r="J122" i="14"/>
  <c r="J99" i="14" s="1"/>
  <c r="BK121" i="15"/>
  <c r="J121" i="15" s="1"/>
  <c r="J32" i="15" s="1"/>
  <c r="AG110" i="1" s="1"/>
  <c r="AN110" i="1" s="1"/>
  <c r="J133" i="2"/>
  <c r="J100" i="2"/>
  <c r="BK121" i="7"/>
  <c r="J121" i="7" s="1"/>
  <c r="J98" i="7" s="1"/>
  <c r="BK129" i="11"/>
  <c r="J129" i="11" s="1"/>
  <c r="J99" i="11" s="1"/>
  <c r="BK130" i="9"/>
  <c r="J130" i="9" s="1"/>
  <c r="J99" i="9" s="1"/>
  <c r="BK121" i="4"/>
  <c r="J98" i="4" s="1"/>
  <c r="BK127" i="16"/>
  <c r="J127" i="16" s="1"/>
  <c r="J99" i="16" s="1"/>
  <c r="BK130" i="16"/>
  <c r="J130" i="16" s="1"/>
  <c r="J101" i="16" s="1"/>
  <c r="BK132" i="3"/>
  <c r="J132" i="3" s="1"/>
  <c r="J99" i="3" s="1"/>
  <c r="J41" i="12"/>
  <c r="J35" i="13"/>
  <c r="J35" i="16"/>
  <c r="J32" i="14"/>
  <c r="AG109" i="1"/>
  <c r="AN109" i="1" s="1"/>
  <c r="F35" i="5"/>
  <c r="F35" i="2"/>
  <c r="F35" i="12"/>
  <c r="F35" i="10"/>
  <c r="F35" i="8"/>
  <c r="J35" i="6"/>
  <c r="J35" i="2"/>
  <c r="J35" i="9"/>
  <c r="F35" i="7"/>
  <c r="J35" i="3"/>
  <c r="J32" i="13"/>
  <c r="AG108" i="1"/>
  <c r="AN108" i="1" s="1"/>
  <c r="F35" i="3"/>
  <c r="J35" i="15"/>
  <c r="J35" i="8"/>
  <c r="F35" i="14"/>
  <c r="J35" i="11"/>
  <c r="J35" i="7"/>
  <c r="J35" i="10"/>
  <c r="F35" i="9"/>
  <c r="F35" i="11"/>
  <c r="F35" i="15"/>
  <c r="F35" i="16"/>
  <c r="P129" i="10" l="1"/>
  <c r="R128" i="11"/>
  <c r="BD94" i="1"/>
  <c r="W33" i="1" s="1"/>
  <c r="BC94" i="1"/>
  <c r="W32" i="1" s="1"/>
  <c r="P129" i="9"/>
  <c r="BK131" i="2"/>
  <c r="J131" i="2" s="1"/>
  <c r="J32" i="2" s="1"/>
  <c r="AG96" i="1" s="1"/>
  <c r="AN96" i="1" s="1"/>
  <c r="J41" i="13"/>
  <c r="J41" i="15"/>
  <c r="BK129" i="10"/>
  <c r="J129" i="10"/>
  <c r="J32" i="10" s="1"/>
  <c r="AG105" i="1" s="1"/>
  <c r="AN105" i="1" s="1"/>
  <c r="J132" i="2"/>
  <c r="J99" i="2" s="1"/>
  <c r="J41" i="6"/>
  <c r="BK129" i="9"/>
  <c r="J129" i="9" s="1"/>
  <c r="J98" i="9" s="1"/>
  <c r="BK131" i="3"/>
  <c r="J131" i="3" s="1"/>
  <c r="J98" i="3" s="1"/>
  <c r="J98" i="5"/>
  <c r="BK128" i="11"/>
  <c r="J128" i="11" s="1"/>
  <c r="J32" i="11" s="1"/>
  <c r="AG106" i="1" s="1"/>
  <c r="AN106" i="1" s="1"/>
  <c r="J98" i="15"/>
  <c r="J41" i="14"/>
  <c r="BK128" i="8"/>
  <c r="J128" i="8" s="1"/>
  <c r="J98" i="8" s="1"/>
  <c r="J41" i="5"/>
  <c r="BK126" i="16"/>
  <c r="J126" i="16" s="1"/>
  <c r="J32" i="16" s="1"/>
  <c r="AG111" i="1" s="1"/>
  <c r="AN111" i="1" s="1"/>
  <c r="BB94" i="1"/>
  <c r="W31" i="1" s="1"/>
  <c r="J32" i="7"/>
  <c r="AG101" i="1"/>
  <c r="AN101" i="1" s="1"/>
  <c r="BA94" i="1"/>
  <c r="AW94" i="1" s="1"/>
  <c r="AK30" i="1" s="1"/>
  <c r="J32" i="4"/>
  <c r="AG98" i="1" l="1"/>
  <c r="AN98" i="1" s="1"/>
  <c r="F35" i="4"/>
  <c r="J35" i="4" s="1"/>
  <c r="J41" i="4" s="1"/>
  <c r="AY94" i="1"/>
  <c r="AU94" i="1"/>
  <c r="J98" i="10"/>
  <c r="J41" i="11"/>
  <c r="J98" i="11"/>
  <c r="J98" i="2"/>
  <c r="J41" i="2"/>
  <c r="J41" i="10"/>
  <c r="J41" i="7"/>
  <c r="J41" i="16"/>
  <c r="J98" i="16"/>
  <c r="AZ94" i="1"/>
  <c r="AV94" i="1" s="1"/>
  <c r="AK29" i="1" s="1"/>
  <c r="AX94" i="1"/>
  <c r="J32" i="8"/>
  <c r="AG102" i="1"/>
  <c r="AN102" i="1" s="1"/>
  <c r="W30" i="1"/>
  <c r="J32" i="9"/>
  <c r="AG104" i="1"/>
  <c r="AN104" i="1" s="1"/>
  <c r="AN103" i="1" s="1"/>
  <c r="J32" i="3"/>
  <c r="AG97" i="1" s="1"/>
  <c r="AN97" i="1" s="1"/>
  <c r="AN95" i="1" l="1"/>
  <c r="AN94" i="1" s="1"/>
  <c r="J41" i="3"/>
  <c r="J41" i="8"/>
  <c r="J41" i="9"/>
  <c r="AG95" i="1"/>
  <c r="W29" i="1"/>
  <c r="AG103" i="1"/>
  <c r="AT94" i="1"/>
  <c r="AG94" i="1" l="1"/>
  <c r="AK26" i="1" l="1"/>
  <c r="AK35" i="1" s="1"/>
</calcChain>
</file>

<file path=xl/sharedStrings.xml><?xml version="1.0" encoding="utf-8"?>
<sst xmlns="http://schemas.openxmlformats.org/spreadsheetml/2006/main" count="11288" uniqueCount="939">
  <si>
    <t>Export Komplet</t>
  </si>
  <si>
    <t/>
  </si>
  <si>
    <t>2.0</t>
  </si>
  <si>
    <t>False</t>
  </si>
  <si>
    <t>{c212ee24-0ff8-4d73-8cd7-54f830ff1226}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</si>
  <si>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</si>
  <si>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</si>
  <si>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</si>
  <si>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</si>
  <si>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</si>
  <si>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</si>
  <si>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</si>
  <si>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</si>
  <si>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11122019REV</t>
  </si>
  <si>
    <t>Stavba:</t>
  </si>
  <si>
    <t>KSO:</t>
  </si>
  <si>
    <t>CC-CZ:</t>
  </si>
  <si>
    <t>Místo:</t>
  </si>
  <si>
    <t>Dobruška</t>
  </si>
  <si>
    <t>Datum:</t>
  </si>
  <si>
    <t>25. 3. 2020</t>
  </si>
  <si>
    <t>Zadavatel:</t>
  </si>
  <si>
    <t>IČ:</t>
  </si>
  <si>
    <t>ZŠ Dobruška, Opočenská 115, Dobruška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</si>
  <si>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</si>
  <si>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</si>
  <si>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</si>
  <si>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</si>
  <si>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</si>
  <si>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</si>
  <si>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</si>
  <si>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</si>
  <si>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</si>
  <si>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</si>
  <si>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</si>
  <si>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</si>
  <si>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</si>
  <si>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</si>
  <si>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</si>
  <si>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</si>
  <si>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</si>
  <si>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</si>
  <si>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</si>
  <si>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</si>
  <si>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</si>
  <si>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</si>
  <si>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</si>
  <si>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</si>
  <si>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</si>
  <si>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</si>
  <si>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</si>
  <si>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</si>
  <si>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</si>
  <si>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</si>
  <si>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</si>
  <si>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</si>
  <si>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</si>
  <si>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</si>
  <si>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</si>
  <si>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</si>
  <si>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</si>
  <si>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</si>
  <si>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</si>
  <si>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</si>
  <si>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</si>
  <si>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</si>
  <si>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</si>
  <si>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</si>
  <si>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</si>
  <si>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</si>
  <si>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</si>
  <si>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</si>
  <si>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</si>
  <si>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</si>
  <si>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</si>
  <si>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</si>
  <si>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I. Etapa</t>
  </si>
  <si>
    <t>STA</t>
  </si>
  <si>
    <t>1</t>
  </si>
  <si>
    <t>{4de6d983-5b73-4b72-a57b-d2f72ae27114}</t>
  </si>
  <si>
    <t>2</t>
  </si>
  <si>
    <t>/</t>
  </si>
  <si>
    <t>01.1</t>
  </si>
  <si>
    <t>Stavební úpravy 2 NP</t>
  </si>
  <si>
    <t>Soupis</t>
  </si>
  <si>
    <t>{ac90eb9c-8388-4da9-b817-acee376b71b4}</t>
  </si>
  <si>
    <t>01.2</t>
  </si>
  <si>
    <t>Stavební úpravy 3 NP</t>
  </si>
  <si>
    <t>{2d1b5eb1-45e3-4d68-89ca-bece873f5546}</t>
  </si>
  <si>
    <t>01.3</t>
  </si>
  <si>
    <t xml:space="preserve">Elektroinstalace vnitřní </t>
  </si>
  <si>
    <t>{4f31709a-d275-42d0-893e-4f2e1be2904e}</t>
  </si>
  <si>
    <t>01.4</t>
  </si>
  <si>
    <t>Vytápění</t>
  </si>
  <si>
    <t>{1f45cb93-7542-4087-b4e5-ca1ad23c5e0f}</t>
  </si>
  <si>
    <t>01.5</t>
  </si>
  <si>
    <t>Vzduchotechnika</t>
  </si>
  <si>
    <t>{81076828-1044-4c9a-8c35-572e8c1bbcf9}</t>
  </si>
  <si>
    <t>01.6</t>
  </si>
  <si>
    <t>Vedlejší rozpočtové náklady</t>
  </si>
  <si>
    <t>{e91fb09b-a90a-4db7-a122-a3cfa2ea6d9f}</t>
  </si>
  <si>
    <t>01.7</t>
  </si>
  <si>
    <t>ZTI</t>
  </si>
  <si>
    <t>{8bcd5125-213a-499b-b58e-32a346dab31b}</t>
  </si>
  <si>
    <t>02</t>
  </si>
  <si>
    <t>II. Etapa</t>
  </si>
  <si>
    <t>{da00d535-c0cf-486f-acb7-9d318c7796dc}</t>
  </si>
  <si>
    <t>02.1</t>
  </si>
  <si>
    <t>Stavební úpravy 1 NP</t>
  </si>
  <si>
    <t>{3acdeed8-5fcf-4d42-8eed-78e2db854c3f}</t>
  </si>
  <si>
    <t>02.2</t>
  </si>
  <si>
    <t>{e2a164bd-b794-46c7-8b2e-0d8e8d46a4be}</t>
  </si>
  <si>
    <t>02.3</t>
  </si>
  <si>
    <t>{c57ccf0f-700d-4a80-8664-47a17c5d1c31}</t>
  </si>
  <si>
    <t>02.4</t>
  </si>
  <si>
    <t>Elektroinstalace vnitřní</t>
  </si>
  <si>
    <t>{1d9a2516-65cd-4f8d-9bda-d55eae3ae343}</t>
  </si>
  <si>
    <t>02.5</t>
  </si>
  <si>
    <t>{8838ab03-d1ba-470f-8ae1-e6e2fc244fd5}</t>
  </si>
  <si>
    <t>02.6</t>
  </si>
  <si>
    <t>{cdb9f187-28e9-4070-bd2e-94a578c6176d}</t>
  </si>
  <si>
    <t>02.7</t>
  </si>
  <si>
    <t>{c44b7768-9006-479c-9286-64eab8b9be8d}</t>
  </si>
  <si>
    <t>02.8</t>
  </si>
  <si>
    <t>{cbae0bf1-9ff4-4b6f-9875-d676a4949e90}</t>
  </si>
  <si>
    <t>KRYCÍ LIST SOUPISU PRACÍ</t>
  </si>
  <si>
    <t>Objekt:</t>
  </si>
  <si>
    <t>01 - I. Etapa</t>
  </si>
  <si>
    <t>Soupis:</t>
  </si>
  <si>
    <t>01.1 - Stavební úpravy 2 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</si>
  <si>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</si>
  <si>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</si>
  <si>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</si>
  <si>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</si>
  <si>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</si>
  <si>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</si>
  <si>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</si>
  <si>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</si>
  <si>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</si>
  <si>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</si>
  <si>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</si>
  <si>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</si>
  <si>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766-1 - Výplně otvorů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</si>
  <si>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</si>
  <si>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</si>
  <si>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</si>
  <si>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</si>
  <si>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</si>
  <si>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</si>
  <si>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</si>
  <si>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</si>
  <si>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</si>
  <si>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</si>
  <si>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</si>
  <si>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</si>
  <si>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</si>
  <si>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</si>
  <si>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</si>
  <si>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</si>
  <si>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</si>
  <si>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</si>
  <si>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</si>
  <si>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</si>
  <si>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</si>
  <si>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</si>
  <si>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311272341</t>
  </si>
  <si>
    <t xml:space="preserve">Zdivo z pórobetonových tvárnic na pero a drážku přes P2 do P4 přes 450 do 600 kg/m3 na tenkovrstvou maltu </t>
  </si>
  <si>
    <t>m2</t>
  </si>
  <si>
    <t>CS ÚRS 2019 02</t>
  </si>
  <si>
    <t>4</t>
  </si>
  <si>
    <t>-2047248306</t>
  </si>
  <si>
    <t>VV</t>
  </si>
  <si>
    <t>0,3*2,5 " zazdívka mezi dveřmi dle v.č. D.1.1.b.4</t>
  </si>
  <si>
    <t>317121101</t>
  </si>
  <si>
    <t>Montáž prefabrikovaných překladů délky do 1500 mm</t>
  </si>
  <si>
    <t>kus</t>
  </si>
  <si>
    <t>-352479245</t>
  </si>
  <si>
    <t>M</t>
  </si>
  <si>
    <t>59321119</t>
  </si>
  <si>
    <t>překlad železobetonový RZP 150/19/19</t>
  </si>
  <si>
    <t>8</t>
  </si>
  <si>
    <t>1998981711</t>
  </si>
  <si>
    <t>317142422</t>
  </si>
  <si>
    <t>Překlad nenosný pórobetonový š 100 mm v do 250 mm na tenkovrstvou maltu dl do 1250 mm</t>
  </si>
  <si>
    <t>-731728286</t>
  </si>
  <si>
    <t>6" dle v.č. D.1.1.b.4</t>
  </si>
  <si>
    <t>5</t>
  </si>
  <si>
    <t>342272225</t>
  </si>
  <si>
    <t>Příčka z pórobetonových hladkých tvárnic na tenkovrstvou maltu tl 100 mm</t>
  </si>
  <si>
    <t>-1824377836</t>
  </si>
  <si>
    <t>(1,2+1,9+1,1+1,1+1,15)*2,25</t>
  </si>
  <si>
    <t>-0,8*2,0*2</t>
  </si>
  <si>
    <t>-0,6*2,0*3</t>
  </si>
  <si>
    <t>Mezisoučet</t>
  </si>
  <si>
    <t>(1,6*3+0,1*3+2,1+1,0+1,25)*3,3</t>
  </si>
  <si>
    <t>Součet</t>
  </si>
  <si>
    <t>6</t>
  </si>
  <si>
    <t>342291121</t>
  </si>
  <si>
    <t>Ukotvení příček k cihelným konstrukcím plochými kotvami</t>
  </si>
  <si>
    <t>m</t>
  </si>
  <si>
    <t>1451234267</t>
  </si>
  <si>
    <t>2,25*4</t>
  </si>
  <si>
    <t>3,3*5</t>
  </si>
  <si>
    <t>Úpravy povrchů, podlahy a osazování výplní</t>
  </si>
  <si>
    <t>7</t>
  </si>
  <si>
    <t>611325223</t>
  </si>
  <si>
    <t>Vápenocementová štuková omítka malých ploch do 1,0 m2 na stropech</t>
  </si>
  <si>
    <t>-722536845</t>
  </si>
  <si>
    <t>2" práce spojené s rekonstrukcí</t>
  </si>
  <si>
    <t>611325423</t>
  </si>
  <si>
    <t>Oprava vnitřní vápenocementové štukové omítky stropů v rozsahu plochy do 50%</t>
  </si>
  <si>
    <t>-476524410</t>
  </si>
  <si>
    <t>14,47  " dle v.č. D.1.1.b.4</t>
  </si>
  <si>
    <t>9</t>
  </si>
  <si>
    <t>612321111</t>
  </si>
  <si>
    <t>Vápenocementová omítka hrubá jednovrstvá zatřená vnitřních stěn nanášená ručně</t>
  </si>
  <si>
    <t>-2018929372</t>
  </si>
  <si>
    <t xml:space="preserve">" dle v.č. D.1.1.b.2 - podhoz pod obklad </t>
  </si>
  <si>
    <t>(1,2*2+1,5*2+0,9*2+1,9*2+1,2*4+0,9*4+1,6*4+2,1*2+0,9*2+1,15*2+1,5*2+1,2*2+1,15*4+0,9*2)*2,0</t>
  </si>
  <si>
    <t>-0,8*2,0*6</t>
  </si>
  <si>
    <t>-0,9*2,0</t>
  </si>
  <si>
    <t>-0,6*2,0*7</t>
  </si>
  <si>
    <t>10</t>
  </si>
  <si>
    <t>612321141</t>
  </si>
  <si>
    <t>Vápenocementová omítka štuková dvouvrstvá vnitřních stěn nanášená ručně</t>
  </si>
  <si>
    <t>-1443240849</t>
  </si>
  <si>
    <t xml:space="preserve"> " dle v.č. D.1.1.b.4 - omítka nad obkladem</t>
  </si>
  <si>
    <t>(1,2*2+1,9*2+1,2*2+1,1*2+1,15*2)*0,25</t>
  </si>
  <si>
    <t>(1,5*2+1,2+0,9*2+1,2*2+0,9*2+1,6*4+1,5*2+1,15+1,2+1,15*3+0,9*2)*1,3</t>
  </si>
  <si>
    <t>" nová omítka stěn</t>
  </si>
  <si>
    <t>(1,0+0,3+1,1)*2,5</t>
  </si>
  <si>
    <t>11</t>
  </si>
  <si>
    <t>612325223</t>
  </si>
  <si>
    <t>Vápenocementová štuková omítka malých ploch do 1,0 m2 na stěnách</t>
  </si>
  <si>
    <t>-1554641534</t>
  </si>
  <si>
    <t>12</t>
  </si>
  <si>
    <t>619991001</t>
  </si>
  <si>
    <t>Zakrytí podlah fólií přilepenou lepící páskou</t>
  </si>
  <si>
    <t>898237633</t>
  </si>
  <si>
    <t xml:space="preserve">14,47 "před výmalbou </t>
  </si>
  <si>
    <t>13</t>
  </si>
  <si>
    <t>631311121</t>
  </si>
  <si>
    <t>Doplnění dosavadních mazanin betonem prostým plochy do 1 m2 tloušťky do 80 mm</t>
  </si>
  <si>
    <t>m3</t>
  </si>
  <si>
    <t>-165669699</t>
  </si>
  <si>
    <t>14,47*0,1*0,5  " oprava podlahy 50%</t>
  </si>
  <si>
    <t>14</t>
  </si>
  <si>
    <t>632451411</t>
  </si>
  <si>
    <t>Doplnění cementového potěru hlazeného pl do 1 m2 tl do 10 mm</t>
  </si>
  <si>
    <t>-588201220</t>
  </si>
  <si>
    <t>14,47*0,5 " oprava podlahy 50%</t>
  </si>
  <si>
    <t>Ostatní konstrukce a práce-bourání</t>
  </si>
  <si>
    <t>949101111</t>
  </si>
  <si>
    <t>Lešení pomocné pro objekty pozemních staveb s lešeňovou podlahou v do 1,9 m zatížení do 150 kg/m2</t>
  </si>
  <si>
    <t>529879593</t>
  </si>
  <si>
    <t>16</t>
  </si>
  <si>
    <t>952901111</t>
  </si>
  <si>
    <t>Vyčištění budov bytové a občanské výstavby při výšce podlaží do 4 m</t>
  </si>
  <si>
    <t>1947359236</t>
  </si>
  <si>
    <t>14,47</t>
  </si>
  <si>
    <t>17</t>
  </si>
  <si>
    <t>962031133</t>
  </si>
  <si>
    <t>Bourání příček z cihel pálených na MVC tl do 150 mm</t>
  </si>
  <si>
    <t>1701832155</t>
  </si>
  <si>
    <t>" dle v.č. D.1.1.b.10</t>
  </si>
  <si>
    <t>(2,5+0,1+1,2)*3,3</t>
  </si>
  <si>
    <t>(1,2*2+2,5+1,2+2,7)*2,25</t>
  </si>
  <si>
    <t>1,5*2,4</t>
  </si>
  <si>
    <t>-0,6*2,0*5</t>
  </si>
  <si>
    <t>18</t>
  </si>
  <si>
    <t>965081223</t>
  </si>
  <si>
    <t>Bourání podlah z dlaždic keramických nebo xylolitových tl přes 10 mm plochy přes 1 m2</t>
  </si>
  <si>
    <t>838262639</t>
  </si>
  <si>
    <t>19</t>
  </si>
  <si>
    <t>968072455</t>
  </si>
  <si>
    <t>Vybourání kovových dveřních zárubní pl do 2 m2</t>
  </si>
  <si>
    <t>804082075</t>
  </si>
  <si>
    <t xml:space="preserve">" vybourání stáv. dveří </t>
  </si>
  <si>
    <t>0,6*2,0*5</t>
  </si>
  <si>
    <t>0,8*2,0</t>
  </si>
  <si>
    <t>20</t>
  </si>
  <si>
    <t>971033651</t>
  </si>
  <si>
    <t>Vybourání otvorů ve zdivu cihelném pl do 4 m2 na MVC nebo MV tl do 600 mm</t>
  </si>
  <si>
    <t>1527604307</t>
  </si>
  <si>
    <t>" vybourání otvoru</t>
  </si>
  <si>
    <t>(0,85+0,55)*2,5*0,4</t>
  </si>
  <si>
    <t>0,7*2,0*0,1" pro nové dveře do m.č 207</t>
  </si>
  <si>
    <t>974031666</t>
  </si>
  <si>
    <t>Vysekání rýh ve zdivu cihelném pro vtahování nosníků hl do 150 mm v do 250 mm</t>
  </si>
  <si>
    <t>-1716393734</t>
  </si>
  <si>
    <t xml:space="preserve">1,5*3 " vysekání pro nový překlad RZP </t>
  </si>
  <si>
    <t>22</t>
  </si>
  <si>
    <t>978011161</t>
  </si>
  <si>
    <t>Otlučení (osekání) vnitřní vápenné nebo vápenocementové omítky stropů v rozsahu do 50 %</t>
  </si>
  <si>
    <t>1830013261</t>
  </si>
  <si>
    <t xml:space="preserve"> 14,47  " dle v.č. D.1.1.b.10</t>
  </si>
  <si>
    <t>23</t>
  </si>
  <si>
    <t>978013191</t>
  </si>
  <si>
    <t>Otlučení (osekání) vnitřní vápenné nebo vápenocementové omítky stěn v rozsahu do 100 %</t>
  </si>
  <si>
    <t>-2138427946</t>
  </si>
  <si>
    <t xml:space="preserve"> " dle v.č. D.1.1.b.10 - omítka nad obkladem</t>
  </si>
  <si>
    <t>(3,8*2+4,15*2)*1,3</t>
  </si>
  <si>
    <t>24</t>
  </si>
  <si>
    <t>978059541</t>
  </si>
  <si>
    <t>Odsekání a odebrání obkladů stěn z vnitřních obkládaček plochy přes 1 m2</t>
  </si>
  <si>
    <t>-2122317954</t>
  </si>
  <si>
    <t>" dle v.č. D.1.1.b.10 - odsekání stávajících obkladů do v. 2,0m</t>
  </si>
  <si>
    <t>(2,5*2+1,0*2+2,5*2+1,5*2+1,5*2+1,2*2+2,7*2+1,2*2+1,2*6+0,9*6)*2,0</t>
  </si>
  <si>
    <t>-0,6*2,0*10</t>
  </si>
  <si>
    <t>25</t>
  </si>
  <si>
    <t>985131311</t>
  </si>
  <si>
    <t xml:space="preserve">Ruční dočištění ploch stěn, rubu kleneb a podlah </t>
  </si>
  <si>
    <t>-863915493</t>
  </si>
  <si>
    <t>997</t>
  </si>
  <si>
    <t>Přesun sutě</t>
  </si>
  <si>
    <t>26</t>
  </si>
  <si>
    <t>997013213</t>
  </si>
  <si>
    <t>Vnitrostaveništní doprava suti a vybouraných hmot pro budovy v do 12 m ručně</t>
  </si>
  <si>
    <t>t</t>
  </si>
  <si>
    <t>1588985237</t>
  </si>
  <si>
    <t>27</t>
  </si>
  <si>
    <t>997013219</t>
  </si>
  <si>
    <t>Příplatek k vnitrostaveništní dopravě suti a vybouraných hmot za zvětšenou dopravu suti ZKD 10 m</t>
  </si>
  <si>
    <t>-1343882046</t>
  </si>
  <si>
    <t>18,037*10 'Přepočtené koeficientem množství</t>
  </si>
  <si>
    <t>28</t>
  </si>
  <si>
    <t>997013501</t>
  </si>
  <si>
    <t>Odvoz suti a vybouraných hmot na skládku nebo meziskládku do 1 km se složením</t>
  </si>
  <si>
    <t>-1151036023</t>
  </si>
  <si>
    <t>29</t>
  </si>
  <si>
    <t>997013509</t>
  </si>
  <si>
    <t>Příplatek k odvozu suti a vybouraných hmot na skládku ZKD 1 km přes 1 km</t>
  </si>
  <si>
    <t>1334665225</t>
  </si>
  <si>
    <t>18,037*19 'Přepočtené koeficientem množství</t>
  </si>
  <si>
    <t>30</t>
  </si>
  <si>
    <t>997013831</t>
  </si>
  <si>
    <t>Poplatek za uložení na skládce (skládkovné) stavebního odpadu směsného kód odpadu 170 904</t>
  </si>
  <si>
    <t>-1602507637</t>
  </si>
  <si>
    <t>998</t>
  </si>
  <si>
    <t>Přesun hmot</t>
  </si>
  <si>
    <t>31</t>
  </si>
  <si>
    <t>998018002</t>
  </si>
  <si>
    <t>Přesun hmot ruční pro budovy v do 12 m</t>
  </si>
  <si>
    <t>551641496</t>
  </si>
  <si>
    <t>32</t>
  </si>
  <si>
    <t>998018011</t>
  </si>
  <si>
    <t>Příplatek k ručnímu přesunu hmot pro budovy zděné za zvětšený přesun ZKD 100 m</t>
  </si>
  <si>
    <t>-1629508774</t>
  </si>
  <si>
    <t>PSV</t>
  </si>
  <si>
    <t>Práce a dodávky PSV</t>
  </si>
  <si>
    <t>766-1</t>
  </si>
  <si>
    <t>Výplně otvorů</t>
  </si>
  <si>
    <t>33</t>
  </si>
  <si>
    <t>766-RDV</t>
  </si>
  <si>
    <t xml:space="preserve">Dodávka a montáž vnitřních dveří vč. zárubní a povrchové úpravy </t>
  </si>
  <si>
    <t>809831179</t>
  </si>
  <si>
    <t>P</t>
  </si>
  <si>
    <t>Poznámka k položce:_x000D_
Kompletní provedení vč. přesunu hmot a stavebních přípomocí.</t>
  </si>
  <si>
    <t>771</t>
  </si>
  <si>
    <t>Podlahy z dlaždic</t>
  </si>
  <si>
    <t>34</t>
  </si>
  <si>
    <t>771111011</t>
  </si>
  <si>
    <t>Vysátí podkladu před pokládkou dlažby</t>
  </si>
  <si>
    <t>1820321862</t>
  </si>
  <si>
    <t>14,47   " dle v.č. D.1.1.b.4</t>
  </si>
  <si>
    <t>35</t>
  </si>
  <si>
    <t>771121011</t>
  </si>
  <si>
    <t>Nátěr penetrační na podlahu</t>
  </si>
  <si>
    <t>-2010883696</t>
  </si>
  <si>
    <t>36</t>
  </si>
  <si>
    <t>771151012</t>
  </si>
  <si>
    <t>Samonivelační stěrka podlah pevnosti 20 MPa tl 5 mm</t>
  </si>
  <si>
    <t>-806562561</t>
  </si>
  <si>
    <t>37</t>
  </si>
  <si>
    <t>771574154</t>
  </si>
  <si>
    <t>Montáž podlah keramických velkoformátových hladkých lepených flexibilním lepidlem do 6 ks/m2</t>
  </si>
  <si>
    <t>-1805436053</t>
  </si>
  <si>
    <t>38</t>
  </si>
  <si>
    <t>59761007</t>
  </si>
  <si>
    <t>dlažba velkoformátová keramická slinutá hladká do interiéru i exteriéru přes 4 do 6ks/m2</t>
  </si>
  <si>
    <t>2125635500</t>
  </si>
  <si>
    <t>14,47*1,1</t>
  </si>
  <si>
    <t>39</t>
  </si>
  <si>
    <t>771577121</t>
  </si>
  <si>
    <t>Příplatek k montáž podlah keramických za plochu do 5 m2</t>
  </si>
  <si>
    <t>-1529250276</t>
  </si>
  <si>
    <t>40</t>
  </si>
  <si>
    <t>771577124</t>
  </si>
  <si>
    <t xml:space="preserve">Příplatek k montáž podlah keramických za spárování </t>
  </si>
  <si>
    <t>-993208333</t>
  </si>
  <si>
    <t>41</t>
  </si>
  <si>
    <t>771591112</t>
  </si>
  <si>
    <t>Izolace pod dlažbu nátěrem nebo stěrkou ve dvou vrstvách</t>
  </si>
  <si>
    <t>1082931452</t>
  </si>
  <si>
    <t>42</t>
  </si>
  <si>
    <t>771591232</t>
  </si>
  <si>
    <t>Izolace těsnícími pásy pružná přes dilatační spáry</t>
  </si>
  <si>
    <t>504855270</t>
  </si>
  <si>
    <t>43</t>
  </si>
  <si>
    <t>998771102</t>
  </si>
  <si>
    <t>Přesun hmot tonážní pro podlahy z dlaždic v objektech v do 12 m</t>
  </si>
  <si>
    <t>-276761678</t>
  </si>
  <si>
    <t>781</t>
  </si>
  <si>
    <t>Dokončovací práce - obklady</t>
  </si>
  <si>
    <t>44</t>
  </si>
  <si>
    <t>781121011</t>
  </si>
  <si>
    <t>Nátěr penetrační na stěnu</t>
  </si>
  <si>
    <t>1497785503</t>
  </si>
  <si>
    <t>45</t>
  </si>
  <si>
    <t>781474154</t>
  </si>
  <si>
    <t>Montáž obkladů vnitřních keramických velkoformátových hladkých do 6 ks/m2 lepených flexibilním lepidlem</t>
  </si>
  <si>
    <t>-546350355</t>
  </si>
  <si>
    <t>72</t>
  </si>
  <si>
    <t>46</t>
  </si>
  <si>
    <t>-1269986378</t>
  </si>
  <si>
    <t>72*1,15</t>
  </si>
  <si>
    <t>47</t>
  </si>
  <si>
    <t>781477114</t>
  </si>
  <si>
    <t>Příplatek k montáži obkladů vnitřních keramických hladkých za spárování</t>
  </si>
  <si>
    <t>-177369752</t>
  </si>
  <si>
    <t>48</t>
  </si>
  <si>
    <t>998781102</t>
  </si>
  <si>
    <t>Přesun hmot tonážní pro obklady keramické v objektech v do 12 m</t>
  </si>
  <si>
    <t>2140885862</t>
  </si>
  <si>
    <t>784</t>
  </si>
  <si>
    <t>Dokončovací práce - malby a tapety</t>
  </si>
  <si>
    <t>49</t>
  </si>
  <si>
    <t>784181121</t>
  </si>
  <si>
    <t>Hloubková jednonásobná penetrace podkladu v místnostech výšky do 3,80 m</t>
  </si>
  <si>
    <t>1067626814</t>
  </si>
  <si>
    <t>50</t>
  </si>
  <si>
    <t>784211101</t>
  </si>
  <si>
    <t>Dvojnásobné bílé malby ze směsí za mokra výborně otěruvzdorných v místnostech výšky do 3,80 m</t>
  </si>
  <si>
    <t>2013964598</t>
  </si>
  <si>
    <t>01.2 - Stavební úpravy 3 NP</t>
  </si>
  <si>
    <t>2 "  dle v.č. D.1.1.b.6</t>
  </si>
  <si>
    <t>1,7*3,3</t>
  </si>
  <si>
    <t>1,5*2,25*2</t>
  </si>
  <si>
    <t>-0,8*2,0</t>
  </si>
  <si>
    <t>-0,6*2,0</t>
  </si>
  <si>
    <t>17,91  " dle v.č. D.1.1.b.6</t>
  </si>
  <si>
    <t xml:space="preserve">" dle v.č. D.1.1.b.6 - podhoz pod obklad </t>
  </si>
  <si>
    <t>(1,7*2+1,8*4+2,0*2+0,95*4+1,6*4)*2,0</t>
  </si>
  <si>
    <t>-0,8*3</t>
  </si>
  <si>
    <t>-0,6*4</t>
  </si>
  <si>
    <t>(1,6*2+1,7*2+1,5*2+1,5*6+1,2*2+0,9*2)*2,0</t>
  </si>
  <si>
    <t>-0,8*2,0*3</t>
  </si>
  <si>
    <t xml:space="preserve"> " dle v.č. D.1.1.b.6 - omítka nad obkladem</t>
  </si>
  <si>
    <t>(1,8*2+1,6*2+2,0*2+1,5*2)*0,25</t>
  </si>
  <si>
    <t>(1,6*2+1,7*2+1,5*2+1,5*2+1,2*2+0,9*2)*1,3</t>
  </si>
  <si>
    <t xml:space="preserve">17,91 "před výmalbou </t>
  </si>
  <si>
    <t>17,91*0,1*0,5  " oprava podlahy 50%</t>
  </si>
  <si>
    <t>17,91*0,5 " oprava podlahy 50%</t>
  </si>
  <si>
    <t>17,91</t>
  </si>
  <si>
    <t>" dle v.č. D.1.1.b.11</t>
  </si>
  <si>
    <t>(1,6+0,8+1,7+1,5)*2,4</t>
  </si>
  <si>
    <t>-0,6*2,0*4</t>
  </si>
  <si>
    <t>-1307893026</t>
  </si>
  <si>
    <t>0,6*2,0*3</t>
  </si>
  <si>
    <t>1,1*2,5*0,4</t>
  </si>
  <si>
    <t xml:space="preserve"> 17,91 " dle v.č. D.1.1.b.11</t>
  </si>
  <si>
    <t xml:space="preserve"> " dle v.č. D.1.1.b.11 - omítka nad obkladem</t>
  </si>
  <si>
    <t>(1,7*2+1,8*4+2,0*2+0,95*4+1,6*4+2,0*2+1,5*2+1,7*2+1,6*2)*1,3</t>
  </si>
  <si>
    <t>" dle v.č. D.1.1.b.11 - odsekání stávajících obkladů do v. 2,0m</t>
  </si>
  <si>
    <t>(1,7*2+1,8*4+2,0*2+1,6*4+0,8*4+1,6*4+0,95*4+1,7*2+1,5*4+2,0*2)*2,0</t>
  </si>
  <si>
    <t>-0,8*2,0*4</t>
  </si>
  <si>
    <t>13,726*10 'Přepočtené koeficientem množství</t>
  </si>
  <si>
    <t>13,726*19 'Přepočtené koeficientem množství</t>
  </si>
  <si>
    <t>17,91   " dle v.č. D.1.1.b.6</t>
  </si>
  <si>
    <t>17,91 " dle v.č. D.1.1.b.6</t>
  </si>
  <si>
    <t>17,91*1,1</t>
  </si>
  <si>
    <t>82,6</t>
  </si>
  <si>
    <t>82,6*1,15</t>
  </si>
  <si>
    <t>1651349862</t>
  </si>
  <si>
    <t>25,29+17,91</t>
  </si>
  <si>
    <t xml:space="preserve">01.3 - Elektroinstalace vnitřní </t>
  </si>
  <si>
    <t>741 - Elektroinstalace vnitřní</t>
  </si>
  <si>
    <t>741</t>
  </si>
  <si>
    <t>EI</t>
  </si>
  <si>
    <t>soub</t>
  </si>
  <si>
    <t>310367468</t>
  </si>
  <si>
    <t>01.4 - Vytápění</t>
  </si>
  <si>
    <t>732 - Vytápění</t>
  </si>
  <si>
    <t>732</t>
  </si>
  <si>
    <t>ZVT</t>
  </si>
  <si>
    <t>Přemístění radiátorů a zpětná montáž, vyregulování otopné soustavy, napuštění vypuštění.</t>
  </si>
  <si>
    <t>soubor</t>
  </si>
  <si>
    <t>-1332555158</t>
  </si>
  <si>
    <t>Poznámka k položce:_x000D_
Bude upřesněno na stavbě zjišťovacím protokolem</t>
  </si>
  <si>
    <t>01.5 - Vzduchotechnika</t>
  </si>
  <si>
    <t>751 - Vzduchotechnika</t>
  </si>
  <si>
    <t>751</t>
  </si>
  <si>
    <t>VZT</t>
  </si>
  <si>
    <t>Vzduchotechnika - bude upřesněno na stavbě</t>
  </si>
  <si>
    <t>1526083918</t>
  </si>
  <si>
    <t>01.6 - Vedlejší rozpočtové náklady</t>
  </si>
  <si>
    <t>VRN - Vedlejší rozpočtové náklady</t>
  </si>
  <si>
    <t>VRN</t>
  </si>
  <si>
    <t>020001000</t>
  </si>
  <si>
    <t>Příprava staveniště</t>
  </si>
  <si>
    <t>Kč</t>
  </si>
  <si>
    <t>1024</t>
  </si>
  <si>
    <t>1093715284</t>
  </si>
  <si>
    <t>030001000</t>
  </si>
  <si>
    <t>Zařízení staveniště</t>
  </si>
  <si>
    <t>-1327508146</t>
  </si>
  <si>
    <t>Poznámka k položce:_x000D_
Náklady spojené s vybudováním, provozem a likvidací zařízení staveniště</t>
  </si>
  <si>
    <t>043194000</t>
  </si>
  <si>
    <t>Ostatní zkoušky a revize</t>
  </si>
  <si>
    <t>391984429</t>
  </si>
  <si>
    <t>01.7 -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</si>
  <si>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</si>
  <si>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</si>
  <si>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</si>
  <si>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</si>
  <si>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</si>
  <si>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R-9709001</t>
  </si>
  <si>
    <t>Stavební výpomoce, pomocné zednické práce, vrtání ptostupů, drážky, montážní práce, demontážní práce a další nespecifikované pomocné práce</t>
  </si>
  <si>
    <t>hod</t>
  </si>
  <si>
    <t>721</t>
  </si>
  <si>
    <t>Zdravotechnika - vnitřní kanalizace</t>
  </si>
  <si>
    <t>721171907</t>
  </si>
  <si>
    <t>Potrubí z PP vsazení odbočky do hrdla DN 160</t>
  </si>
  <si>
    <t>2 "napojení na stávající kanalizaci</t>
  </si>
  <si>
    <t>721174025</t>
  </si>
  <si>
    <t>Potrubí kanalizační z PP odpadní systém HT DN 100</t>
  </si>
  <si>
    <t>13 "odpadní kanalizace 3.NP</t>
  </si>
  <si>
    <t>11 "odpadní kanalizace 2.NP</t>
  </si>
  <si>
    <t>10 "odpadní kanalizace 1.NP</t>
  </si>
  <si>
    <t>28615603</t>
  </si>
  <si>
    <t>čistící tvarovka odpadní PP DN 110 pro vysoké teploty</t>
  </si>
  <si>
    <t>4 "čistící tvarovka 1.NP</t>
  </si>
  <si>
    <t>721174042</t>
  </si>
  <si>
    <t>Potrubí kanalizační z PP připojovací systém HT DN 40</t>
  </si>
  <si>
    <t>4 "připojovací kanalizace 3.NP</t>
  </si>
  <si>
    <t>3 "připojovací kanalizace 2.NP</t>
  </si>
  <si>
    <t>721174043</t>
  </si>
  <si>
    <t>Potrubí kanalizační z PP připojovací systém HT DN 50</t>
  </si>
  <si>
    <t>6 "připojovací kanalizace 3.NP</t>
  </si>
  <si>
    <t>5 "připojovací kanalizace 2.NP</t>
  </si>
  <si>
    <t>721174044</t>
  </si>
  <si>
    <t>Potrubí kanalizační z PP připojovací systém HT DN 70</t>
  </si>
  <si>
    <t>2 "připojovací kanalizace 3.NP</t>
  </si>
  <si>
    <t>721174045</t>
  </si>
  <si>
    <t>Potrubí kanalizační z PP připojovací systém HT DN 100</t>
  </si>
  <si>
    <t>10 "připojovací kanalizace 3.NP</t>
  </si>
  <si>
    <t>458100010</t>
  </si>
  <si>
    <t>kotevní prvky pro potrubí kanalizace</t>
  </si>
  <si>
    <t>ks</t>
  </si>
  <si>
    <t>(13)/2 "závěsy, konzoly, uchýty 3.NP</t>
  </si>
  <si>
    <t>(11)/2 "závěsy, konzoly, uchýty 2.NP</t>
  </si>
  <si>
    <t>(10)/2 "závěsy, konzoly, uchýty 1.NP</t>
  </si>
  <si>
    <t>721194104</t>
  </si>
  <si>
    <t>Vyvedení a upevnění odpadních výpustek DN 40</t>
  </si>
  <si>
    <t>3+1 "zařizovací předměty DN40 3.NP</t>
  </si>
  <si>
    <t>2+1 "zařizovací předměty DN40 2.NP</t>
  </si>
  <si>
    <t>721194105</t>
  </si>
  <si>
    <t>Vyvedení a upevnění odpadních výpustek DN 50</t>
  </si>
  <si>
    <t>2 "zařizovací předměty DN40 3.NP</t>
  </si>
  <si>
    <t>1 "zařizovací předměty DN40 2.NP</t>
  </si>
  <si>
    <t>721194109</t>
  </si>
  <si>
    <t>Vyvedení a upevnění odpadních výpustek DN 100</t>
  </si>
  <si>
    <t>3+1+1 "zařizovací předměty DN40 3.NP</t>
  </si>
  <si>
    <t>3+1+1 "zařizovací předměty DN40 2.NP</t>
  </si>
  <si>
    <t>721274125</t>
  </si>
  <si>
    <t>Přivzdušňovací ventil vnitřní odpadních potrubí DN 75</t>
  </si>
  <si>
    <t>1 "přivdušňovací ventil 2.NP</t>
  </si>
  <si>
    <t>721290111</t>
  </si>
  <si>
    <t>Zkouška těsnosti potrubí kanalizace vodou do DN 125</t>
  </si>
  <si>
    <t>4+3+6+5+2+10+5+13+11+10 "připojovací,odpadní potrubí</t>
  </si>
  <si>
    <t>998721103</t>
  </si>
  <si>
    <t>Přesun hmot tonážní pro vnitřní kanalizace v objektech v do 24 m</t>
  </si>
  <si>
    <t>722</t>
  </si>
  <si>
    <t>Zdravotechnika - vnitřní vodovod</t>
  </si>
  <si>
    <t>722171937</t>
  </si>
  <si>
    <t>Potrubí plastové napojení na potrubí přívodu vody D do 63 mm</t>
  </si>
  <si>
    <t>3 "napojení na přívod vody</t>
  </si>
  <si>
    <t>722174022</t>
  </si>
  <si>
    <t>Potrubí vodovodní plastové PP-RCT svar polyfuze D 20 mm</t>
  </si>
  <si>
    <t>12 "připojovací vodovod 3.NP</t>
  </si>
  <si>
    <t>14 "připojovací vodovod 2.NP</t>
  </si>
  <si>
    <t>722174023</t>
  </si>
  <si>
    <t>Potrubí vodovodní plastové PP-RCT svar polyfuze D 25 mm</t>
  </si>
  <si>
    <t>27 "připojovací vodovod 3.NP</t>
  </si>
  <si>
    <t>15 "připojovací vodovod 2.NP</t>
  </si>
  <si>
    <t>722174024</t>
  </si>
  <si>
    <t>Potrubí vodovodní plastové PP-RCT svar polyfuze D 32 mm</t>
  </si>
  <si>
    <t>10 "připojovací vodovod 3.NP</t>
  </si>
  <si>
    <t>10 "připojovací vodovod 2.NP</t>
  </si>
  <si>
    <t>286151560</t>
  </si>
  <si>
    <t>tvarovky pro systém PP-RCT tlakové</t>
  </si>
  <si>
    <t>(12+14+27+15+10+10)/5 "tvarovky, fitinky</t>
  </si>
  <si>
    <t>458200010</t>
  </si>
  <si>
    <t>kotevní prvky pro potrubí vodovodu</t>
  </si>
  <si>
    <t>(10+10)/2 "závěsy, konzoly, uchýty</t>
  </si>
  <si>
    <t>722181221</t>
  </si>
  <si>
    <t>Ochrana vodovodního potrubí přilepenými tepelně izolačními trubicemi z PE tl do 10 mm DN do 22 mm</t>
  </si>
  <si>
    <t>12/2 "připojovací vodovod 3.NP</t>
  </si>
  <si>
    <t>14/2 "připojovací vodovod 2.NP</t>
  </si>
  <si>
    <t>722181222</t>
  </si>
  <si>
    <t>Ochrana vodovodního potrubí přilepenými tepelně izolačními trubicemi z PE tl do 10 mm DN do 42 mm</t>
  </si>
  <si>
    <t>27/2 "připojovací vodovod 3.NP</t>
  </si>
  <si>
    <t>15/2 "připojovací vodovod 2.NP</t>
  </si>
  <si>
    <t>10/2 "připojovací vodovod 3.NP</t>
  </si>
  <si>
    <t>10/2 "připojovací vodovod 2.NP</t>
  </si>
  <si>
    <t>722181241</t>
  </si>
  <si>
    <t>Ochrana vodovodního potrubí přilepenými termoizolačními trubicemi z PE tl do 20 mm DN do 22 mm</t>
  </si>
  <si>
    <t>722181252</t>
  </si>
  <si>
    <t>Ochrana vodovodního potrubí přilepenými termoizolačními trubicemi z PE tl do 25 mm DN do 45 mm</t>
  </si>
  <si>
    <t>722220152</t>
  </si>
  <si>
    <t>Nástěnka závitová plastová PP-RCT DN 20 x G 1/2</t>
  </si>
  <si>
    <t>52</t>
  </si>
  <si>
    <t>2+2+1+1 "zařizovací předměty baterie 3.NP</t>
  </si>
  <si>
    <t>3+1+1 "zařizovací předměty baterie 2.NP</t>
  </si>
  <si>
    <t>722220161</t>
  </si>
  <si>
    <t>Nástěnný komplet plastový PP-RCT DN 20 x G 1/2</t>
  </si>
  <si>
    <t>54</t>
  </si>
  <si>
    <t>3+1+1 "zařizovací předměty baterie 3.NP</t>
  </si>
  <si>
    <t>2+1+1+1 "zařizovací předměty baterie 2.NP</t>
  </si>
  <si>
    <t>722224115</t>
  </si>
  <si>
    <t>Kohout plnicí nebo vypouštěcí G 1/2 PN 10 s jedním závitem</t>
  </si>
  <si>
    <t>56</t>
  </si>
  <si>
    <t>3 "vypouštění 1.NP</t>
  </si>
  <si>
    <t>722229101</t>
  </si>
  <si>
    <t>Montáž vodovodních armatur s jedním závitem G 1/2 ostatní typ</t>
  </si>
  <si>
    <t>58</t>
  </si>
  <si>
    <t>16 "výtokové ventily</t>
  </si>
  <si>
    <t>551119990</t>
  </si>
  <si>
    <t>ventil rohový kulový s filtrem IVAR 1/2" x 3/8"</t>
  </si>
  <si>
    <t>60</t>
  </si>
  <si>
    <t>2*(3+1)+1 "stojánkové baterie 3.NP</t>
  </si>
  <si>
    <t>2*(2+1)+1 "stojánkové baterie 2.NP</t>
  </si>
  <si>
    <t>722290226</t>
  </si>
  <si>
    <t>Zkouška těsnosti vodovodního potrubí závitového do DN 50</t>
  </si>
  <si>
    <t>62</t>
  </si>
  <si>
    <t xml:space="preserve">26+42+20 "zkoušení připojovací potrubí </t>
  </si>
  <si>
    <t>722290234</t>
  </si>
  <si>
    <t>Proplach a dezinfekce vodovodního potrubí do DN 80</t>
  </si>
  <si>
    <t>64</t>
  </si>
  <si>
    <t>998722103</t>
  </si>
  <si>
    <t>Přesun hmot tonážní tonážní pro vnitřní vodovod v objektech v do 24 m</t>
  </si>
  <si>
    <t>66</t>
  </si>
  <si>
    <t>725</t>
  </si>
  <si>
    <t>Zdravotechnika - zařizovací předměty</t>
  </si>
  <si>
    <t>725112022</t>
  </si>
  <si>
    <t>Klozet keramický závěsný na nosné stěny s hlubokým splachováním odpad vodorovný vč. sedátka s poklopem</t>
  </si>
  <si>
    <t>68</t>
  </si>
  <si>
    <t>3 "klozet WC1 3.NP</t>
  </si>
  <si>
    <t>3 "klozet WC1 2.NP</t>
  </si>
  <si>
    <t>725112025</t>
  </si>
  <si>
    <t>Klozet keramický závěsný na nosné stěny s hlubokým splachováním odpad vodorovný pro imobilní osoby vč. sedátka bez poklopu</t>
  </si>
  <si>
    <t>70</t>
  </si>
  <si>
    <t>1 "klozet WCi 3.NP</t>
  </si>
  <si>
    <t>1 "klozet WCi 2.NP</t>
  </si>
  <si>
    <t>725291722</t>
  </si>
  <si>
    <t>Doplňky zařízení koupelen a záchodů smaltované madlo krakorcové sklopné dl 834 mm</t>
  </si>
  <si>
    <t>725121529</t>
  </si>
  <si>
    <t>Pisoárový záchodek automatický s teplotním spínačem</t>
  </si>
  <si>
    <t>74</t>
  </si>
  <si>
    <t>2 "pisoár P1 3.NP</t>
  </si>
  <si>
    <t>725865411</t>
  </si>
  <si>
    <t>Zápachová uzávěrka pisoárová DN 32/40</t>
  </si>
  <si>
    <t>76</t>
  </si>
  <si>
    <t>725211703</t>
  </si>
  <si>
    <t>Umývátko keramické bílé stěnové šířky 480 mm připevněné na stěnu šrouby dětské snížené</t>
  </si>
  <si>
    <t>78</t>
  </si>
  <si>
    <t>3 "umyvadlo U1 3.NP</t>
  </si>
  <si>
    <t>2 "umyvadlo U1 2.NP</t>
  </si>
  <si>
    <t>725211681</t>
  </si>
  <si>
    <t>Umyvadlo keramické bílé zdravotní šířky 640 mm připevněné na stěnu šrouby</t>
  </si>
  <si>
    <t>80</t>
  </si>
  <si>
    <t>1 "umyvadlo Ui 3.NP</t>
  </si>
  <si>
    <t>1 "umyvadlo Ui 2.NP</t>
  </si>
  <si>
    <t>725822612</t>
  </si>
  <si>
    <t>Baterie umyvadlové stojánkové pákové s výpustí</t>
  </si>
  <si>
    <t>82</t>
  </si>
  <si>
    <t>725822615</t>
  </si>
  <si>
    <t>Baterie umyvadlové stojánkové pákové s výpustí s prodlouženou páčkou</t>
  </si>
  <si>
    <t>84</t>
  </si>
  <si>
    <t>725851325</t>
  </si>
  <si>
    <t>Ventil odpadní umyvadlový bez přepadu G 5/4</t>
  </si>
  <si>
    <t>86</t>
  </si>
  <si>
    <t>725861102R</t>
  </si>
  <si>
    <t>Zápachová uzávěrka pro umyvadla DN 40 chrom</t>
  </si>
  <si>
    <t>88</t>
  </si>
  <si>
    <t>725861312</t>
  </si>
  <si>
    <t>Zápachová uzávěrka pro umyvadlo DN 40 podomítková</t>
  </si>
  <si>
    <t>90</t>
  </si>
  <si>
    <t>725241112</t>
  </si>
  <si>
    <t>Vanička sprchová akrylátová čtvercová 900x900 mm</t>
  </si>
  <si>
    <t>92</t>
  </si>
  <si>
    <t>1 "sprcha S1 2.NP</t>
  </si>
  <si>
    <t>725244123</t>
  </si>
  <si>
    <t>Dveře sprchové rámové se skleněnou výplní tl. 5 mm otvíravé dvoukřídlové do niky na vaničku šířky 900 mm</t>
  </si>
  <si>
    <t>94</t>
  </si>
  <si>
    <t>725841311</t>
  </si>
  <si>
    <t>Baterie sprchové nástěnné pákové s příslušenstvím a pohyblivým držákem</t>
  </si>
  <si>
    <t>96</t>
  </si>
  <si>
    <t>725865311</t>
  </si>
  <si>
    <t>Zápachová uzávěrka sprchových van DN 40/50 s kulovým kloubem na odtoku</t>
  </si>
  <si>
    <t>98</t>
  </si>
  <si>
    <t>725331111</t>
  </si>
  <si>
    <t>Výlevka bez výtokových armatur keramická se sklopnou plastovou mřížkou 425 mm</t>
  </si>
  <si>
    <t>100</t>
  </si>
  <si>
    <t>1 "výlevka VÝ1 3.NP</t>
  </si>
  <si>
    <t>1 "výlevka VÝ1 2.NP</t>
  </si>
  <si>
    <t>51</t>
  </si>
  <si>
    <t>725111131</t>
  </si>
  <si>
    <t>Splachovač nádržkový plastový vysokopoložený</t>
  </si>
  <si>
    <t>102</t>
  </si>
  <si>
    <t>725821316</t>
  </si>
  <si>
    <t>Baterie dřezové nástěnné pákové s otáčivým plochým ústím a délkou ramínka 300 mm</t>
  </si>
  <si>
    <t>104</t>
  </si>
  <si>
    <t>53</t>
  </si>
  <si>
    <t>998725103</t>
  </si>
  <si>
    <t>Přesun hmot tonážní pro zařizovací předměty v objektech v do 24 m</t>
  </si>
  <si>
    <t>106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</si>
  <si>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</si>
  <si>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</si>
  <si>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</si>
  <si>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</si>
  <si>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108</t>
  </si>
  <si>
    <t>2 "klozet WC1 2.NP</t>
  </si>
  <si>
    <t>55</t>
  </si>
  <si>
    <t>726111035</t>
  </si>
  <si>
    <t>Instalační předstěna - klozet s ovládáním zepředu v 1080 mm závěsný do masivní zděné kce pro postižené</t>
  </si>
  <si>
    <t>110</t>
  </si>
  <si>
    <t>552818000</t>
  </si>
  <si>
    <t>tlačítko pneumatické pro oddálené ovládání WC zepředu , dvě vody, bílé 24,6 x 16,4 cm</t>
  </si>
  <si>
    <t>112</t>
  </si>
  <si>
    <t>57</t>
  </si>
  <si>
    <t>726191001</t>
  </si>
  <si>
    <t>Zvukoizolační souprava pro klozet a bidet</t>
  </si>
  <si>
    <t>114</t>
  </si>
  <si>
    <t>726191002</t>
  </si>
  <si>
    <t>Souprava pro předstěnovou montáž</t>
  </si>
  <si>
    <t>116</t>
  </si>
  <si>
    <t>59</t>
  </si>
  <si>
    <t>998726113</t>
  </si>
  <si>
    <t>Přesun hmot tonážní pro instalační prefabrikáty v objektech v do 24 m</t>
  </si>
  <si>
    <t>118</t>
  </si>
  <si>
    <t>727</t>
  </si>
  <si>
    <t>Zdravotechnika - požární ochrana</t>
  </si>
  <si>
    <t>727121112</t>
  </si>
  <si>
    <t>Protipožární manžeta D 110 mm z jedné strany dělící konstrukce požární odolnost EI 90</t>
  </si>
  <si>
    <t>120</t>
  </si>
  <si>
    <t>5 "manžeta</t>
  </si>
  <si>
    <t>02 - II. Etapa</t>
  </si>
  <si>
    <t>02.1 - Stavební úpravy 1 NP</t>
  </si>
  <si>
    <t>611325421</t>
  </si>
  <si>
    <t>Oprava vnitřní vápenocementové štukové omítky stropů v rozsahu plochy do 10%</t>
  </si>
  <si>
    <t>13,53  " dle v.č. D.1.1.b.2</t>
  </si>
  <si>
    <t>(3,35*2+2,95*2)*2,0</t>
  </si>
  <si>
    <t>-0,6*2,0*2</t>
  </si>
  <si>
    <t>(0,8*3+1,5*6+1,5*2+1,0*2+1,85*2+1,5*2)*2,0</t>
  </si>
  <si>
    <t>-0,7*2,0*2</t>
  </si>
  <si>
    <t>-0,8*2</t>
  </si>
  <si>
    <t xml:space="preserve"> " dle v.č. D.1.1.b.2 - omítka nad obkladem</t>
  </si>
  <si>
    <t>(3,35*2+2,95*2)</t>
  </si>
  <si>
    <t>(0,8*3+1,5*6+1,5*2+1,0*2+1,85*2+1,5*2)</t>
  </si>
  <si>
    <t>35,7*1,3</t>
  </si>
  <si>
    <t xml:space="preserve">13,53 "před výmalbou </t>
  </si>
  <si>
    <t>619991011</t>
  </si>
  <si>
    <t>Obalení konstrukcí a prvků fólií přilepenou lepící páskou</t>
  </si>
  <si>
    <t>670905904</t>
  </si>
  <si>
    <t xml:space="preserve">25" práce spojené s rekonstrukcí </t>
  </si>
  <si>
    <t>13,53*0,1*0,1  " oprava podlahy 10%</t>
  </si>
  <si>
    <t>13,53*0,1  " oprava podlahy 10%</t>
  </si>
  <si>
    <t>13,53</t>
  </si>
  <si>
    <t>978011111</t>
  </si>
  <si>
    <t>Otlučení (osekání) vnitřní vápenné nebo vápenocementové omítky stropů v rozsahu do 5 %</t>
  </si>
  <si>
    <t xml:space="preserve">13,53  " dle v.č. D.1.1.b.8 </t>
  </si>
  <si>
    <t xml:space="preserve"> " dle v.č. D.1.1.b.8 - omítka nad obkladem</t>
  </si>
  <si>
    <t>" dle v.č. D.1.1.b.8 - odsekání stávajících obkladů do v. 2,0m</t>
  </si>
  <si>
    <t>6,891*10 'Přepočtené koeficientem množství</t>
  </si>
  <si>
    <t>6,891*19 'Přepočtené koeficientem množství</t>
  </si>
  <si>
    <t>13,53*1,1</t>
  </si>
  <si>
    <t xml:space="preserve">" dle v.č. D.1.1.b.2 - obklad </t>
  </si>
  <si>
    <t>58,2*1,15</t>
  </si>
  <si>
    <t xml:space="preserve"> 46,41 " dle v.č. D.1.1.b.2 - omítka nad obkladem</t>
  </si>
  <si>
    <t>13,53" strop</t>
  </si>
  <si>
    <t>02.2 - Stavební úpravy 2 NP</t>
  </si>
  <si>
    <t xml:space="preserve">    766 - Konstrukce truhlářské</t>
  </si>
  <si>
    <t>-1309153333</t>
  </si>
  <si>
    <t>1,5*1,2*7" kolem umyvadel a dřezu</t>
  </si>
  <si>
    <t>-1566490679</t>
  </si>
  <si>
    <t>7" práce spojené s rekonstrukcí</t>
  </si>
  <si>
    <t>-1628855450</t>
  </si>
  <si>
    <t>-1989234511</t>
  </si>
  <si>
    <t>7*5" práce spojené s výměnou umyvadel a dřezů</t>
  </si>
  <si>
    <t>-1732846228</t>
  </si>
  <si>
    <t>" obklady kolem umyvadel a dřezu</t>
  </si>
  <si>
    <t>1,5*1,2*7</t>
  </si>
  <si>
    <t>-759188167</t>
  </si>
  <si>
    <t>-708870214</t>
  </si>
  <si>
    <t>1,031*10 'Přepočtené koeficientem množství</t>
  </si>
  <si>
    <t>-2097746648</t>
  </si>
  <si>
    <t>-983880876</t>
  </si>
  <si>
    <t>1,031*19 'Přepočtené koeficientem množství</t>
  </si>
  <si>
    <t>-2147327812</t>
  </si>
  <si>
    <t>548630418</t>
  </si>
  <si>
    <t>1839418491</t>
  </si>
  <si>
    <t>766</t>
  </si>
  <si>
    <t>Konstrukce truhlářské</t>
  </si>
  <si>
    <t>766812840</t>
  </si>
  <si>
    <t>Demontáž kuchyňských linek dřevěných nebo kovových délky přes  2,1 m</t>
  </si>
  <si>
    <t>1391409020</t>
  </si>
  <si>
    <t>766-R100</t>
  </si>
  <si>
    <t xml:space="preserve">Dodávka a montáž kuchyňské linky </t>
  </si>
  <si>
    <t>1521747324</t>
  </si>
  <si>
    <t>Poznámka k položce:_x000D_
Kompletní provedení vč. přesunu hmot a stavebních přípomocí</t>
  </si>
  <si>
    <t>1191204078</t>
  </si>
  <si>
    <t>1200885861</t>
  </si>
  <si>
    <t>12,6</t>
  </si>
  <si>
    <t>1038239184</t>
  </si>
  <si>
    <t>12,6*1,15</t>
  </si>
  <si>
    <t>-1015125137</t>
  </si>
  <si>
    <t>-1321212190</t>
  </si>
  <si>
    <t>-1634292940</t>
  </si>
  <si>
    <t>14" výmalba kolem nových umyvadel a dřezu</t>
  </si>
  <si>
    <t>-1429965891</t>
  </si>
  <si>
    <t>02.3 - Stavební úpravy 3 NP</t>
  </si>
  <si>
    <t>-1855438592</t>
  </si>
  <si>
    <t>1,5*1,2*5" kolem umyvadel</t>
  </si>
  <si>
    <t>1643019242</t>
  </si>
  <si>
    <t xml:space="preserve">5 " práce spojené s rekonstrukcí </t>
  </si>
  <si>
    <t>-1352372524</t>
  </si>
  <si>
    <t>1291496640</t>
  </si>
  <si>
    <t>5*5" práce spojené s výměnou umyvadel a dřezů</t>
  </si>
  <si>
    <t>246894391</t>
  </si>
  <si>
    <t>1,2*1,5*5 " obklad kolem umyvadel</t>
  </si>
  <si>
    <t>-1422780431</t>
  </si>
  <si>
    <t>990907541</t>
  </si>
  <si>
    <t>0,612*10 'Přepočtené koeficientem množství</t>
  </si>
  <si>
    <t>-1564891476</t>
  </si>
  <si>
    <t>-1328436398</t>
  </si>
  <si>
    <t>0,612*19 'Přepočtené koeficientem množství</t>
  </si>
  <si>
    <t>1677036862</t>
  </si>
  <si>
    <t>-1431507683</t>
  </si>
  <si>
    <t>1402971528</t>
  </si>
  <si>
    <t>-1086664157</t>
  </si>
  <si>
    <t>1361293375</t>
  </si>
  <si>
    <t>-1686792404</t>
  </si>
  <si>
    <t>9*1,15</t>
  </si>
  <si>
    <t>-1910475106</t>
  </si>
  <si>
    <t>-1835096398</t>
  </si>
  <si>
    <t>-922144819</t>
  </si>
  <si>
    <t>-1794877733</t>
  </si>
  <si>
    <t>02.4 - Elektroinstalace vnitřní</t>
  </si>
  <si>
    <t>-657351996</t>
  </si>
  <si>
    <t>02.5 - Vytápění</t>
  </si>
  <si>
    <t>1406501943</t>
  </si>
  <si>
    <t>02.6 - Vzduchotechnika</t>
  </si>
  <si>
    <t>-1649283329</t>
  </si>
  <si>
    <t>02.7 - Vedlejší rozpočtové náklady</t>
  </si>
  <si>
    <t>239467487</t>
  </si>
  <si>
    <t>-1874828481</t>
  </si>
  <si>
    <t>1214548386</t>
  </si>
  <si>
    <t>02.8 - ZTI</t>
  </si>
  <si>
    <t>19-3 "napojení na přívod vody</t>
  </si>
  <si>
    <t>20 "připojovací vodovod 3.NP</t>
  </si>
  <si>
    <t>24+56 "připojovací vodovod 2.NP</t>
  </si>
  <si>
    <t>34 "připojovací vodovod 1.NP</t>
  </si>
  <si>
    <t>722174027</t>
  </si>
  <si>
    <t>Potrubí vodovodní plastové PP-RCT svar polyfuze D 63 mm</t>
  </si>
  <si>
    <t>10 "připojovací vodovod 1.NP</t>
  </si>
  <si>
    <t>(134+10)/5 "tvarovky, fitinky</t>
  </si>
  <si>
    <t>(10)/2 "závěsy, konzoly, uchýty</t>
  </si>
  <si>
    <t>20/2 "připojovací vodovod 3.NP</t>
  </si>
  <si>
    <t>80/2 "připojovací vodovod 2.NP</t>
  </si>
  <si>
    <t>34/2 "připojovací vodovod 1.NP</t>
  </si>
  <si>
    <t>722181223</t>
  </si>
  <si>
    <t>Ochrana vodovodního potrubí přilepenými termoizolačními trubicemi z PE tl do 10 mm DN do 63 mm</t>
  </si>
  <si>
    <t>3+1 "zařizovací předměty baterie 1.NP</t>
  </si>
  <si>
    <t>5 "zařizovací předměty baterie 3.NP</t>
  </si>
  <si>
    <t>6+1 "zařizovací předměty baterie 2.NP</t>
  </si>
  <si>
    <t>1 "zařizovací předměty baterie 1.NP</t>
  </si>
  <si>
    <t>7 "vypouštění 1.NP</t>
  </si>
  <si>
    <t>28 "výtokové ventily</t>
  </si>
  <si>
    <t>2*(5)+1 "stojánkové baterie 3.NP</t>
  </si>
  <si>
    <t>2*(6+1) "stojánkové baterie 2.NP</t>
  </si>
  <si>
    <t>2*(1)+1 "stojánkové baterie 1.NP</t>
  </si>
  <si>
    <t>722232061</t>
  </si>
  <si>
    <t>Kohout kulový přímý G 1/2 PN 42 do 185°C vnitřní závit s vypouštěním</t>
  </si>
  <si>
    <t>2 "uzávěr odbočka 1.NP</t>
  </si>
  <si>
    <t xml:space="preserve">134+10 "zkoušení připojovací potrubí </t>
  </si>
  <si>
    <t>3 "klozet WC2 1.NP</t>
  </si>
  <si>
    <t>5 "umyvadlo U2 3.NP</t>
  </si>
  <si>
    <t>6 "umyvadlo U2 2.NP</t>
  </si>
  <si>
    <t>1 "umyvadlo U2 1.NP</t>
  </si>
  <si>
    <t>1 "výlevka VÝ2 1.NP</t>
  </si>
  <si>
    <t>725311121</t>
  </si>
  <si>
    <t>Dřez jednoduchý nerezový se zápachovou uzávěrkou s odkapávací plochou 560x480 mm a miskou</t>
  </si>
  <si>
    <t>1 "dřez D2 2.NP</t>
  </si>
  <si>
    <t>725821328</t>
  </si>
  <si>
    <t>Baterie dřezové stojánkové pákové s vytahovací sprškou</t>
  </si>
  <si>
    <t>725851305</t>
  </si>
  <si>
    <t>Ventil odpadní dřezový bez přepadu G 6/4</t>
  </si>
  <si>
    <t>725862103</t>
  </si>
  <si>
    <t>Zápachová uzávěrka pro dřezy DN 40/50</t>
  </si>
  <si>
    <t>210000000</t>
  </si>
  <si>
    <t>demontáže silnoproudu</t>
  </si>
  <si>
    <t>h</t>
  </si>
  <si>
    <t>210000002</t>
  </si>
  <si>
    <t>elektromontáže silnoproudu</t>
  </si>
  <si>
    <t xml:space="preserve">    VC 7/32 - Rozvaděče</t>
  </si>
  <si>
    <t>A-0120-0</t>
  </si>
  <si>
    <t>rozvodnice oceloplechová pod omítku komplet</t>
  </si>
  <si>
    <t>00600</t>
  </si>
  <si>
    <t>kabel s Cu jádrem 2Ax1.5mm2</t>
  </si>
  <si>
    <t>00604</t>
  </si>
  <si>
    <t>kabel s Cu jádrem 3Cx1.5mm2</t>
  </si>
  <si>
    <t>00624</t>
  </si>
  <si>
    <t>kabel s Cu jádrem 3Cx2,5mm2</t>
  </si>
  <si>
    <t>00626</t>
  </si>
  <si>
    <t>kabel s Cu jádrem 5Cx2.5mm2</t>
  </si>
  <si>
    <t>00783</t>
  </si>
  <si>
    <t>vodič CY  6mm2 zelenožlutý</t>
  </si>
  <si>
    <t>01530</t>
  </si>
  <si>
    <t>vypínač jednopólový bílý komplet</t>
  </si>
  <si>
    <t>01550</t>
  </si>
  <si>
    <t>tlačítko TANGO 3558-A91342 komplet</t>
  </si>
  <si>
    <t>01624</t>
  </si>
  <si>
    <t>časový spínač pro ventilátor</t>
  </si>
  <si>
    <t>05132</t>
  </si>
  <si>
    <t>svítidlo nouzové přisazené se zdrojem LED 1-3 hod.   IP20</t>
  </si>
  <si>
    <t>05240</t>
  </si>
  <si>
    <t>svítidlo Galaxy</t>
  </si>
  <si>
    <t>08520</t>
  </si>
  <si>
    <t>ventilátor na toaletu o 100 mm</t>
  </si>
  <si>
    <t>09101</t>
  </si>
  <si>
    <t>zásuvka dvojitá bílá komplet</t>
  </si>
  <si>
    <t>11200</t>
  </si>
  <si>
    <t>sádra stavební</t>
  </si>
  <si>
    <t>kg</t>
  </si>
  <si>
    <t xml:space="preserve"> C21M - Elektromontáž</t>
  </si>
  <si>
    <t xml:space="preserve">   MAT - Materiály</t>
  </si>
  <si>
    <t>Elektroinstalace - nutné úpravy</t>
  </si>
  <si>
    <t>Rekonstrukce rozvodů vody a sociálních zařízení - akce č. SM/19/368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</si>
</sst>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 applyFont="1" applyAlignment="1">
      <alignment vertical="center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horizontal="center" wrapText="1"/>
      <protection locked="0"/>
    </xf>
    <xf numFmtId="167" fontId="21" fillId="0" borderId="22" xfId="0" applyNumberFormat="1" applyFont="1" applyBorder="1" applyAlignment="1" applyProtection="1">
      <protection locked="0"/>
    </xf>
    <xf numFmtId="4" fontId="21" fillId="0" borderId="22" xfId="0" applyNumberFormat="1" applyFont="1" applyBorder="1" applyAlignment="1" applyProtection="1">
      <protection locked="0"/>
    </xf>
    <xf numFmtId="167" fontId="21" fillId="5" borderId="22" xfId="0" applyNumberFormat="1" applyFont="1" applyFill="1" applyBorder="1" applyAlignment="1" applyProtection="1">
      <alignment vertical="center"/>
      <protection locked="0"/>
    </xf>
    <xf numFmtId="167" fontId="9" fillId="5" borderId="0" xfId="0" applyNumberFormat="1" applyFont="1" applyFill="1" applyAlignment="1">
      <alignment vertical="center"/>
    </xf>
    <xf numFmtId="167" fontId="11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1" t="s">
        <v>5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41" t="s">
        <v>13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21"/>
      <c r="BS5" s="18" t="s">
        <v>6</v>
      </c>
    </row>
    <row r="6" spans="1:74" s="1" customFormat="1" ht="36.950000000000003" customHeight="1">
      <c r="B6" s="21"/>
      <c r="D6" s="26" t="s">
        <v>14</v>
      </c>
      <c r="K6" s="243" t="s">
        <v>938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23</v>
      </c>
      <c r="AK11" s="27" t="s">
        <v>24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25</v>
      </c>
      <c r="AK13" s="27" t="s">
        <v>22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26</v>
      </c>
      <c r="AK14" s="27" t="s">
        <v>24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22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24</v>
      </c>
      <c r="AN17" s="25" t="s">
        <v>1</v>
      </c>
      <c r="AR17" s="21"/>
      <c r="BS17" s="18" t="s">
        <v>28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29</v>
      </c>
      <c r="AK19" s="27" t="s">
        <v>22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26</v>
      </c>
      <c r="AK20" s="27" t="s">
        <v>24</v>
      </c>
      <c r="AN20" s="25" t="s">
        <v>1</v>
      </c>
      <c r="AR20" s="21"/>
      <c r="BS20" s="18" t="s">
        <v>28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34.5" customHeight="1">
      <c r="B23" s="21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5">
        <f>ROUND(AG94,2)</f>
        <v>0</v>
      </c>
      <c r="AL26" s="246"/>
      <c r="AM26" s="246"/>
      <c r="AN26" s="246"/>
      <c r="AO26" s="246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7" t="s">
        <v>32</v>
      </c>
      <c r="M28" s="247"/>
      <c r="N28" s="247"/>
      <c r="O28" s="247"/>
      <c r="P28" s="247"/>
      <c r="Q28" s="30"/>
      <c r="R28" s="30"/>
      <c r="S28" s="30"/>
      <c r="T28" s="30"/>
      <c r="U28" s="30"/>
      <c r="V28" s="30"/>
      <c r="W28" s="247" t="s">
        <v>33</v>
      </c>
      <c r="X28" s="247"/>
      <c r="Y28" s="247"/>
      <c r="Z28" s="247"/>
      <c r="AA28" s="247"/>
      <c r="AB28" s="247"/>
      <c r="AC28" s="247"/>
      <c r="AD28" s="247"/>
      <c r="AE28" s="247"/>
      <c r="AF28" s="30"/>
      <c r="AG28" s="30"/>
      <c r="AH28" s="30"/>
      <c r="AI28" s="30"/>
      <c r="AJ28" s="30"/>
      <c r="AK28" s="247" t="s">
        <v>34</v>
      </c>
      <c r="AL28" s="247"/>
      <c r="AM28" s="247"/>
      <c r="AN28" s="247"/>
      <c r="AO28" s="247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50">
        <v>0.21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ROUND(AV94, 2)</f>
        <v>0</v>
      </c>
      <c r="AL29" s="249"/>
      <c r="AM29" s="249"/>
      <c r="AN29" s="249"/>
      <c r="AO29" s="249"/>
      <c r="AR29" s="35"/>
    </row>
    <row r="30" spans="1:71" s="3" customFormat="1" ht="14.45" customHeight="1">
      <c r="B30" s="35"/>
      <c r="F30" s="27" t="s">
        <v>37</v>
      </c>
      <c r="L30" s="250">
        <v>0.15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ROUND(AW94, 2)</f>
        <v>0</v>
      </c>
      <c r="AL30" s="249"/>
      <c r="AM30" s="249"/>
      <c r="AN30" s="249"/>
      <c r="AO30" s="249"/>
      <c r="AR30" s="35"/>
    </row>
    <row r="31" spans="1:71" s="3" customFormat="1" ht="14.45" hidden="1" customHeight="1">
      <c r="B31" s="35"/>
      <c r="F31" s="27" t="s">
        <v>38</v>
      </c>
      <c r="L31" s="250">
        <v>0.21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5"/>
    </row>
    <row r="32" spans="1:71" s="3" customFormat="1" ht="14.45" hidden="1" customHeight="1">
      <c r="B32" s="35"/>
      <c r="F32" s="27" t="s">
        <v>39</v>
      </c>
      <c r="L32" s="250">
        <v>0.15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5"/>
    </row>
    <row r="33" spans="1:57" s="3" customFormat="1" ht="14.45" hidden="1" customHeight="1">
      <c r="B33" s="35"/>
      <c r="F33" s="27" t="s">
        <v>40</v>
      </c>
      <c r="L33" s="250">
        <v>0</v>
      </c>
      <c r="M33" s="249"/>
      <c r="N33" s="249"/>
      <c r="O33" s="249"/>
      <c r="P33" s="249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55" t="s">
        <v>43</v>
      </c>
      <c r="Y35" s="253"/>
      <c r="Z35" s="253"/>
      <c r="AA35" s="253"/>
      <c r="AB35" s="253"/>
      <c r="AC35" s="38"/>
      <c r="AD35" s="38"/>
      <c r="AE35" s="38"/>
      <c r="AF35" s="38"/>
      <c r="AG35" s="38"/>
      <c r="AH35" s="38"/>
      <c r="AI35" s="38"/>
      <c r="AJ35" s="38"/>
      <c r="AK35" s="252">
        <f>SUM(AK26:AK33)</f>
        <v>0</v>
      </c>
      <c r="AL35" s="253"/>
      <c r="AM35" s="253"/>
      <c r="AN35" s="253"/>
      <c r="AO35" s="254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11122019REV</v>
      </c>
      <c r="AR84" s="49"/>
    </row>
    <row r="85" spans="1:91" s="5" customFormat="1" ht="36.950000000000003" customHeight="1">
      <c r="B85" s="50"/>
      <c r="C85" s="51" t="s">
        <v>14</v>
      </c>
      <c r="L85" s="221" t="str">
        <f>K6</f>
        <v>Rekonstrukce rozvodů vody a sociálních zařízení - akce č. SM/19/368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Dobruška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29" t="str">
        <f>IF(AN8= "","",AN8)</f>
        <v>25. 3. 2020</v>
      </c>
      <c r="AN87" s="22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ZŠ Dobruška, Opočenská 115, Dobruška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30" t="str">
        <f>IF(E17="","",E17)</f>
        <v xml:space="preserve"> </v>
      </c>
      <c r="AN89" s="231"/>
      <c r="AO89" s="231"/>
      <c r="AP89" s="231"/>
      <c r="AQ89" s="30"/>
      <c r="AR89" s="31"/>
      <c r="AS89" s="235" t="s">
        <v>51</v>
      </c>
      <c r="AT89" s="236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7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29</v>
      </c>
      <c r="AJ90" s="30"/>
      <c r="AK90" s="30"/>
      <c r="AL90" s="30"/>
      <c r="AM90" s="230" t="str">
        <f>IF(E20="","",E20)</f>
        <v xml:space="preserve"> </v>
      </c>
      <c r="AN90" s="231"/>
      <c r="AO90" s="231"/>
      <c r="AP90" s="231"/>
      <c r="AQ90" s="30"/>
      <c r="AR90" s="31"/>
      <c r="AS90" s="237"/>
      <c r="AT90" s="238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37"/>
      <c r="AT91" s="238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56" t="s">
        <v>52</v>
      </c>
      <c r="D92" s="233"/>
      <c r="E92" s="233"/>
      <c r="F92" s="233"/>
      <c r="G92" s="233"/>
      <c r="H92" s="58"/>
      <c r="I92" s="232" t="s">
        <v>53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58" t="s">
        <v>54</v>
      </c>
      <c r="AH92" s="233"/>
      <c r="AI92" s="233"/>
      <c r="AJ92" s="233"/>
      <c r="AK92" s="233"/>
      <c r="AL92" s="233"/>
      <c r="AM92" s="233"/>
      <c r="AN92" s="232" t="s">
        <v>55</v>
      </c>
      <c r="AO92" s="233"/>
      <c r="AP92" s="234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40">
        <f>ROUND(AG95+AG103,2)</f>
        <v>0</v>
      </c>
      <c r="AH94" s="240"/>
      <c r="AI94" s="240"/>
      <c r="AJ94" s="240"/>
      <c r="AK94" s="240"/>
      <c r="AL94" s="240"/>
      <c r="AM94" s="240"/>
      <c r="AN94" s="225">
        <f>AN95+AN103</f>
        <v>0</v>
      </c>
      <c r="AO94" s="225"/>
      <c r="AP94" s="225"/>
      <c r="AQ94" s="70" t="s">
        <v>1</v>
      </c>
      <c r="AR94" s="66"/>
      <c r="AS94" s="71">
        <f>ROUND(AS95+AS103,2)</f>
        <v>0</v>
      </c>
      <c r="AT94" s="72">
        <f t="shared" ref="AT94" si="0">ROUND(SUM(AV94:AW94),2)</f>
        <v>0</v>
      </c>
      <c r="AU94" s="73">
        <f>ROUND(AU95+AU103,5)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ROUND(AZ95+AZ103,2)</f>
        <v>0</v>
      </c>
      <c r="BA94" s="72">
        <f>ROUND(BA95+BA103,2)</f>
        <v>0</v>
      </c>
      <c r="BB94" s="72">
        <f>ROUND(BB95+BB103,2)</f>
        <v>0</v>
      </c>
      <c r="BC94" s="72">
        <f>ROUND(BC95+BC103,2)</f>
        <v>0</v>
      </c>
      <c r="BD94" s="74">
        <f>ROUND(BD95+BD103,2)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257" t="s">
        <v>75</v>
      </c>
      <c r="E95" s="257"/>
      <c r="F95" s="257"/>
      <c r="G95" s="257"/>
      <c r="H95" s="257"/>
      <c r="I95" s="79"/>
      <c r="J95" s="257" t="s">
        <v>76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26">
        <f>ROUND(SUM(AG96:AG102),2)</f>
        <v>0</v>
      </c>
      <c r="AH95" s="227"/>
      <c r="AI95" s="227"/>
      <c r="AJ95" s="227"/>
      <c r="AK95" s="227"/>
      <c r="AL95" s="227"/>
      <c r="AM95" s="227"/>
      <c r="AN95" s="228">
        <f>SUM(AN96:AP102)</f>
        <v>0</v>
      </c>
      <c r="AO95" s="227"/>
      <c r="AP95" s="227"/>
      <c r="AQ95" s="80" t="s">
        <v>77</v>
      </c>
      <c r="AR95" s="77"/>
      <c r="AS95" s="81"/>
      <c r="AT95" s="82"/>
      <c r="AU95" s="83"/>
      <c r="AV95" s="82"/>
      <c r="AW95" s="82"/>
      <c r="AX95" s="82"/>
      <c r="AY95" s="82"/>
      <c r="AZ95" s="82"/>
      <c r="BA95" s="82"/>
      <c r="BB95" s="82"/>
      <c r="BC95" s="82"/>
      <c r="BD95" s="84"/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16.5" customHeight="1">
      <c r="A96" s="86" t="s">
        <v>81</v>
      </c>
      <c r="B96" s="49"/>
      <c r="C96" s="10"/>
      <c r="D96" s="10"/>
      <c r="E96" s="239" t="s">
        <v>82</v>
      </c>
      <c r="F96" s="239"/>
      <c r="G96" s="239"/>
      <c r="H96" s="239"/>
      <c r="I96" s="239"/>
      <c r="J96" s="10"/>
      <c r="K96" s="239" t="s">
        <v>83</v>
      </c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23">
        <f>'01.1 - Stavební úpravy 2 NP'!J32</f>
        <v>0</v>
      </c>
      <c r="AH96" s="224"/>
      <c r="AI96" s="224"/>
      <c r="AJ96" s="224"/>
      <c r="AK96" s="224"/>
      <c r="AL96" s="224"/>
      <c r="AM96" s="224"/>
      <c r="AN96" s="223">
        <f>AG96*1.21</f>
        <v>0</v>
      </c>
      <c r="AO96" s="224"/>
      <c r="AP96" s="224"/>
      <c r="AQ96" s="87" t="s">
        <v>84</v>
      </c>
      <c r="AR96" s="49"/>
      <c r="AS96" s="88"/>
      <c r="AT96" s="89"/>
      <c r="AU96" s="90"/>
      <c r="AV96" s="89"/>
      <c r="AW96" s="89"/>
      <c r="AX96" s="89"/>
      <c r="AY96" s="89"/>
      <c r="AZ96" s="89"/>
      <c r="BA96" s="89"/>
      <c r="BB96" s="89"/>
      <c r="BC96" s="89"/>
      <c r="BD96" s="91"/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16.5" customHeight="1">
      <c r="A97" s="86" t="s">
        <v>81</v>
      </c>
      <c r="B97" s="49"/>
      <c r="C97" s="10"/>
      <c r="D97" s="10"/>
      <c r="E97" s="239" t="s">
        <v>86</v>
      </c>
      <c r="F97" s="239"/>
      <c r="G97" s="239"/>
      <c r="H97" s="239"/>
      <c r="I97" s="239"/>
      <c r="J97" s="10"/>
      <c r="K97" s="239" t="s">
        <v>87</v>
      </c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23">
        <f>'01.2 - Stavební úpravy 3 NP'!J32</f>
        <v>0</v>
      </c>
      <c r="AH97" s="224"/>
      <c r="AI97" s="224"/>
      <c r="AJ97" s="224"/>
      <c r="AK97" s="224"/>
      <c r="AL97" s="224"/>
      <c r="AM97" s="224"/>
      <c r="AN97" s="223">
        <f t="shared" ref="AN97:AN102" si="1">AG97*1.21</f>
        <v>0</v>
      </c>
      <c r="AO97" s="224"/>
      <c r="AP97" s="224"/>
      <c r="AQ97" s="87" t="s">
        <v>84</v>
      </c>
      <c r="AR97" s="49"/>
      <c r="AS97" s="88"/>
      <c r="AT97" s="89"/>
      <c r="AU97" s="90"/>
      <c r="AV97" s="89"/>
      <c r="AW97" s="89"/>
      <c r="AX97" s="89"/>
      <c r="AY97" s="89"/>
      <c r="AZ97" s="89"/>
      <c r="BA97" s="89"/>
      <c r="BB97" s="89"/>
      <c r="BC97" s="89"/>
      <c r="BD97" s="91"/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16.5" customHeight="1">
      <c r="A98" s="86" t="s">
        <v>81</v>
      </c>
      <c r="B98" s="49"/>
      <c r="C98" s="10"/>
      <c r="D98" s="10"/>
      <c r="E98" s="239" t="s">
        <v>89</v>
      </c>
      <c r="F98" s="239"/>
      <c r="G98" s="239"/>
      <c r="H98" s="239"/>
      <c r="I98" s="239"/>
      <c r="J98" s="10"/>
      <c r="K98" s="239" t="s">
        <v>90</v>
      </c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23">
        <f>'01.3 - Elektroinstalace v...'!J32</f>
        <v>0</v>
      </c>
      <c r="AH98" s="224"/>
      <c r="AI98" s="224"/>
      <c r="AJ98" s="224"/>
      <c r="AK98" s="224"/>
      <c r="AL98" s="224"/>
      <c r="AM98" s="224"/>
      <c r="AN98" s="223">
        <f t="shared" si="1"/>
        <v>0</v>
      </c>
      <c r="AO98" s="224"/>
      <c r="AP98" s="224"/>
      <c r="AQ98" s="87" t="s">
        <v>84</v>
      </c>
      <c r="AR98" s="49"/>
      <c r="AS98" s="88"/>
      <c r="AT98" s="89"/>
      <c r="AU98" s="90"/>
      <c r="AV98" s="89"/>
      <c r="AW98" s="89"/>
      <c r="AX98" s="89"/>
      <c r="AY98" s="89"/>
      <c r="AZ98" s="89"/>
      <c r="BA98" s="89"/>
      <c r="BB98" s="89"/>
      <c r="BC98" s="89"/>
      <c r="BD98" s="91"/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16.5" customHeight="1">
      <c r="A99" s="86" t="s">
        <v>81</v>
      </c>
      <c r="B99" s="49"/>
      <c r="C99" s="10"/>
      <c r="D99" s="10"/>
      <c r="E99" s="239" t="s">
        <v>92</v>
      </c>
      <c r="F99" s="239"/>
      <c r="G99" s="239"/>
      <c r="H99" s="239"/>
      <c r="I99" s="239"/>
      <c r="J99" s="10"/>
      <c r="K99" s="239" t="s">
        <v>93</v>
      </c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23">
        <f>'01.4 - Vytápění'!J32</f>
        <v>0</v>
      </c>
      <c r="AH99" s="224"/>
      <c r="AI99" s="224"/>
      <c r="AJ99" s="224"/>
      <c r="AK99" s="224"/>
      <c r="AL99" s="224"/>
      <c r="AM99" s="224"/>
      <c r="AN99" s="223">
        <f t="shared" si="1"/>
        <v>0</v>
      </c>
      <c r="AO99" s="224"/>
      <c r="AP99" s="224"/>
      <c r="AQ99" s="87" t="s">
        <v>84</v>
      </c>
      <c r="AR99" s="49"/>
      <c r="AS99" s="88"/>
      <c r="AT99" s="89"/>
      <c r="AU99" s="90"/>
      <c r="AV99" s="89"/>
      <c r="AW99" s="89"/>
      <c r="AX99" s="89"/>
      <c r="AY99" s="89"/>
      <c r="AZ99" s="89"/>
      <c r="BA99" s="89"/>
      <c r="BB99" s="89"/>
      <c r="BC99" s="89"/>
      <c r="BD99" s="91"/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16.5" customHeight="1">
      <c r="A100" s="86" t="s">
        <v>81</v>
      </c>
      <c r="B100" s="49"/>
      <c r="C100" s="10"/>
      <c r="D100" s="10"/>
      <c r="E100" s="239" t="s">
        <v>95</v>
      </c>
      <c r="F100" s="239"/>
      <c r="G100" s="239"/>
      <c r="H100" s="239"/>
      <c r="I100" s="239"/>
      <c r="J100" s="10"/>
      <c r="K100" s="239" t="s">
        <v>96</v>
      </c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23">
        <f>'01.5 - Vzduchotechnika'!J32</f>
        <v>0</v>
      </c>
      <c r="AH100" s="224"/>
      <c r="AI100" s="224"/>
      <c r="AJ100" s="224"/>
      <c r="AK100" s="224"/>
      <c r="AL100" s="224"/>
      <c r="AM100" s="224"/>
      <c r="AN100" s="223">
        <f t="shared" si="1"/>
        <v>0</v>
      </c>
      <c r="AO100" s="224"/>
      <c r="AP100" s="224"/>
      <c r="AQ100" s="87" t="s">
        <v>84</v>
      </c>
      <c r="AR100" s="49"/>
      <c r="AS100" s="88"/>
      <c r="AT100" s="89"/>
      <c r="AU100" s="90"/>
      <c r="AV100" s="89"/>
      <c r="AW100" s="89"/>
      <c r="AX100" s="89"/>
      <c r="AY100" s="89"/>
      <c r="AZ100" s="89"/>
      <c r="BA100" s="89"/>
      <c r="BB100" s="89"/>
      <c r="BC100" s="89"/>
      <c r="BD100" s="91"/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16.5" customHeight="1">
      <c r="A101" s="86" t="s">
        <v>81</v>
      </c>
      <c r="B101" s="49"/>
      <c r="C101" s="10"/>
      <c r="D101" s="10"/>
      <c r="E101" s="239" t="s">
        <v>98</v>
      </c>
      <c r="F101" s="239"/>
      <c r="G101" s="239"/>
      <c r="H101" s="239"/>
      <c r="I101" s="239"/>
      <c r="J101" s="10"/>
      <c r="K101" s="239" t="s">
        <v>99</v>
      </c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23">
        <f>'01.6 - Vedlejší rozpočtov...'!J32</f>
        <v>0</v>
      </c>
      <c r="AH101" s="224"/>
      <c r="AI101" s="224"/>
      <c r="AJ101" s="224"/>
      <c r="AK101" s="224"/>
      <c r="AL101" s="224"/>
      <c r="AM101" s="224"/>
      <c r="AN101" s="223">
        <f t="shared" si="1"/>
        <v>0</v>
      </c>
      <c r="AO101" s="224"/>
      <c r="AP101" s="224"/>
      <c r="AQ101" s="87" t="s">
        <v>84</v>
      </c>
      <c r="AR101" s="49"/>
      <c r="AS101" s="88"/>
      <c r="AT101" s="89"/>
      <c r="AU101" s="90"/>
      <c r="AV101" s="89"/>
      <c r="AW101" s="89"/>
      <c r="AX101" s="89"/>
      <c r="AY101" s="89"/>
      <c r="AZ101" s="89"/>
      <c r="BA101" s="89"/>
      <c r="BB101" s="89"/>
      <c r="BC101" s="89"/>
      <c r="BD101" s="91"/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16.5" customHeight="1">
      <c r="A102" s="86" t="s">
        <v>81</v>
      </c>
      <c r="B102" s="49"/>
      <c r="C102" s="10"/>
      <c r="D102" s="10"/>
      <c r="E102" s="239" t="s">
        <v>101</v>
      </c>
      <c r="F102" s="239"/>
      <c r="G102" s="239"/>
      <c r="H102" s="239"/>
      <c r="I102" s="239"/>
      <c r="J102" s="10"/>
      <c r="K102" s="239" t="s">
        <v>102</v>
      </c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23">
        <f>'01.7 - ZTI'!J32</f>
        <v>0</v>
      </c>
      <c r="AH102" s="224"/>
      <c r="AI102" s="224"/>
      <c r="AJ102" s="224"/>
      <c r="AK102" s="224"/>
      <c r="AL102" s="224"/>
      <c r="AM102" s="224"/>
      <c r="AN102" s="223">
        <f t="shared" si="1"/>
        <v>0</v>
      </c>
      <c r="AO102" s="224"/>
      <c r="AP102" s="224"/>
      <c r="AQ102" s="87" t="s">
        <v>84</v>
      </c>
      <c r="AR102" s="49"/>
      <c r="AS102" s="88"/>
      <c r="AT102" s="89"/>
      <c r="AU102" s="90"/>
      <c r="AV102" s="89"/>
      <c r="AW102" s="89"/>
      <c r="AX102" s="89"/>
      <c r="AY102" s="89"/>
      <c r="AZ102" s="89"/>
      <c r="BA102" s="89"/>
      <c r="BB102" s="89"/>
      <c r="BC102" s="89"/>
      <c r="BD102" s="91"/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7" customFormat="1" ht="16.5" customHeight="1">
      <c r="B103" s="77"/>
      <c r="C103" s="78"/>
      <c r="D103" s="257" t="s">
        <v>104</v>
      </c>
      <c r="E103" s="257"/>
      <c r="F103" s="257"/>
      <c r="G103" s="257"/>
      <c r="H103" s="257"/>
      <c r="I103" s="79"/>
      <c r="J103" s="257" t="s">
        <v>105</v>
      </c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26">
        <f>ROUND(SUM(AG104:AG111),2)</f>
        <v>0</v>
      </c>
      <c r="AH103" s="227"/>
      <c r="AI103" s="227"/>
      <c r="AJ103" s="227"/>
      <c r="AK103" s="227"/>
      <c r="AL103" s="227"/>
      <c r="AM103" s="227"/>
      <c r="AN103" s="228">
        <f>SUM(AN104:AP111)</f>
        <v>0</v>
      </c>
      <c r="AO103" s="227"/>
      <c r="AP103" s="227"/>
      <c r="AQ103" s="80" t="s">
        <v>77</v>
      </c>
      <c r="AR103" s="77"/>
      <c r="AS103" s="81"/>
      <c r="AT103" s="82"/>
      <c r="AU103" s="83"/>
      <c r="AV103" s="82"/>
      <c r="AW103" s="82"/>
      <c r="AX103" s="82"/>
      <c r="AY103" s="82"/>
      <c r="AZ103" s="82"/>
      <c r="BA103" s="82"/>
      <c r="BB103" s="82"/>
      <c r="BC103" s="82"/>
      <c r="BD103" s="84"/>
      <c r="BS103" s="85" t="s">
        <v>70</v>
      </c>
      <c r="BT103" s="85" t="s">
        <v>78</v>
      </c>
      <c r="BU103" s="85" t="s">
        <v>72</v>
      </c>
      <c r="BV103" s="85" t="s">
        <v>73</v>
      </c>
      <c r="BW103" s="85" t="s">
        <v>106</v>
      </c>
      <c r="BX103" s="85" t="s">
        <v>4</v>
      </c>
      <c r="CL103" s="85" t="s">
        <v>1</v>
      </c>
      <c r="CM103" s="85" t="s">
        <v>80</v>
      </c>
    </row>
    <row r="104" spans="1:91" s="4" customFormat="1" ht="16.5" customHeight="1">
      <c r="A104" s="86" t="s">
        <v>81</v>
      </c>
      <c r="B104" s="49"/>
      <c r="C104" s="10"/>
      <c r="D104" s="10"/>
      <c r="E104" s="239" t="s">
        <v>107</v>
      </c>
      <c r="F104" s="239"/>
      <c r="G104" s="239"/>
      <c r="H104" s="239"/>
      <c r="I104" s="239"/>
      <c r="J104" s="10"/>
      <c r="K104" s="239" t="s">
        <v>108</v>
      </c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23">
        <f>'02.1 - Stavební úpravy 1 NP'!J32</f>
        <v>0</v>
      </c>
      <c r="AH104" s="224"/>
      <c r="AI104" s="224"/>
      <c r="AJ104" s="224"/>
      <c r="AK104" s="224"/>
      <c r="AL104" s="224"/>
      <c r="AM104" s="224"/>
      <c r="AN104" s="223">
        <f>AG104*1.21</f>
        <v>0</v>
      </c>
      <c r="AO104" s="224"/>
      <c r="AP104" s="224"/>
      <c r="AQ104" s="87" t="s">
        <v>84</v>
      </c>
      <c r="AR104" s="49"/>
      <c r="AS104" s="88"/>
      <c r="AT104" s="89"/>
      <c r="AU104" s="90"/>
      <c r="AV104" s="89"/>
      <c r="AW104" s="89"/>
      <c r="AX104" s="89"/>
      <c r="AY104" s="89"/>
      <c r="AZ104" s="89"/>
      <c r="BA104" s="89"/>
      <c r="BB104" s="89"/>
      <c r="BC104" s="89"/>
      <c r="BD104" s="91"/>
      <c r="BT104" s="25" t="s">
        <v>80</v>
      </c>
      <c r="BV104" s="25" t="s">
        <v>73</v>
      </c>
      <c r="BW104" s="25" t="s">
        <v>109</v>
      </c>
      <c r="BX104" s="25" t="s">
        <v>106</v>
      </c>
      <c r="CL104" s="25" t="s">
        <v>1</v>
      </c>
    </row>
    <row r="105" spans="1:91" s="4" customFormat="1" ht="16.5" customHeight="1">
      <c r="A105" s="86" t="s">
        <v>81</v>
      </c>
      <c r="B105" s="49"/>
      <c r="C105" s="10"/>
      <c r="D105" s="10"/>
      <c r="E105" s="239" t="s">
        <v>110</v>
      </c>
      <c r="F105" s="239"/>
      <c r="G105" s="239"/>
      <c r="H105" s="239"/>
      <c r="I105" s="239"/>
      <c r="J105" s="10"/>
      <c r="K105" s="239" t="s">
        <v>83</v>
      </c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23">
        <f>'02.2 - Stavební úpravy 2 NP'!J32</f>
        <v>0</v>
      </c>
      <c r="AH105" s="224"/>
      <c r="AI105" s="224"/>
      <c r="AJ105" s="224"/>
      <c r="AK105" s="224"/>
      <c r="AL105" s="224"/>
      <c r="AM105" s="224"/>
      <c r="AN105" s="223">
        <f t="shared" ref="AN105:AN111" si="2">AG105*1.21</f>
        <v>0</v>
      </c>
      <c r="AO105" s="224"/>
      <c r="AP105" s="224"/>
      <c r="AQ105" s="87" t="s">
        <v>84</v>
      </c>
      <c r="AR105" s="49"/>
      <c r="AS105" s="88"/>
      <c r="AT105" s="89"/>
      <c r="AU105" s="90"/>
      <c r="AV105" s="89"/>
      <c r="AW105" s="89"/>
      <c r="AX105" s="89"/>
      <c r="AY105" s="89"/>
      <c r="AZ105" s="89"/>
      <c r="BA105" s="89"/>
      <c r="BB105" s="89"/>
      <c r="BC105" s="89"/>
      <c r="BD105" s="91"/>
      <c r="BT105" s="25" t="s">
        <v>80</v>
      </c>
      <c r="BV105" s="25" t="s">
        <v>73</v>
      </c>
      <c r="BW105" s="25" t="s">
        <v>111</v>
      </c>
      <c r="BX105" s="25" t="s">
        <v>106</v>
      </c>
      <c r="CL105" s="25" t="s">
        <v>1</v>
      </c>
    </row>
    <row r="106" spans="1:91" s="4" customFormat="1" ht="16.5" customHeight="1">
      <c r="A106" s="86" t="s">
        <v>81</v>
      </c>
      <c r="B106" s="49"/>
      <c r="C106" s="10"/>
      <c r="D106" s="10"/>
      <c r="E106" s="239" t="s">
        <v>112</v>
      </c>
      <c r="F106" s="239"/>
      <c r="G106" s="239"/>
      <c r="H106" s="239"/>
      <c r="I106" s="239"/>
      <c r="J106" s="10"/>
      <c r="K106" s="239" t="s">
        <v>87</v>
      </c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23">
        <f>'02.3 - Stavební úpravy 3 NP'!J32</f>
        <v>0</v>
      </c>
      <c r="AH106" s="224"/>
      <c r="AI106" s="224"/>
      <c r="AJ106" s="224"/>
      <c r="AK106" s="224"/>
      <c r="AL106" s="224"/>
      <c r="AM106" s="224"/>
      <c r="AN106" s="223">
        <f t="shared" si="2"/>
        <v>0</v>
      </c>
      <c r="AO106" s="224"/>
      <c r="AP106" s="224"/>
      <c r="AQ106" s="87" t="s">
        <v>84</v>
      </c>
      <c r="AR106" s="49"/>
      <c r="AS106" s="88"/>
      <c r="AT106" s="89"/>
      <c r="AU106" s="90"/>
      <c r="AV106" s="89"/>
      <c r="AW106" s="89"/>
      <c r="AX106" s="89"/>
      <c r="AY106" s="89"/>
      <c r="AZ106" s="89"/>
      <c r="BA106" s="89"/>
      <c r="BB106" s="89"/>
      <c r="BC106" s="89"/>
      <c r="BD106" s="91"/>
      <c r="BT106" s="25" t="s">
        <v>80</v>
      </c>
      <c r="BV106" s="25" t="s">
        <v>73</v>
      </c>
      <c r="BW106" s="25" t="s">
        <v>113</v>
      </c>
      <c r="BX106" s="25" t="s">
        <v>106</v>
      </c>
      <c r="CL106" s="25" t="s">
        <v>1</v>
      </c>
    </row>
    <row r="107" spans="1:91" s="4" customFormat="1" ht="16.5" customHeight="1">
      <c r="A107" s="86" t="s">
        <v>81</v>
      </c>
      <c r="B107" s="49"/>
      <c r="C107" s="10"/>
      <c r="D107" s="10"/>
      <c r="E107" s="239" t="s">
        <v>114</v>
      </c>
      <c r="F107" s="239"/>
      <c r="G107" s="239"/>
      <c r="H107" s="239"/>
      <c r="I107" s="239"/>
      <c r="J107" s="10"/>
      <c r="K107" s="239" t="s">
        <v>115</v>
      </c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23">
        <f>'02.4 - Elektroinstalace v...'!J32</f>
        <v>0</v>
      </c>
      <c r="AH107" s="224"/>
      <c r="AI107" s="224"/>
      <c r="AJ107" s="224"/>
      <c r="AK107" s="224"/>
      <c r="AL107" s="224"/>
      <c r="AM107" s="224"/>
      <c r="AN107" s="223">
        <f t="shared" si="2"/>
        <v>0</v>
      </c>
      <c r="AO107" s="224"/>
      <c r="AP107" s="224"/>
      <c r="AQ107" s="87" t="s">
        <v>84</v>
      </c>
      <c r="AR107" s="49"/>
      <c r="AS107" s="88"/>
      <c r="AT107" s="89"/>
      <c r="AU107" s="90"/>
      <c r="AV107" s="89"/>
      <c r="AW107" s="89"/>
      <c r="AX107" s="89"/>
      <c r="AY107" s="89"/>
      <c r="AZ107" s="89"/>
      <c r="BA107" s="89"/>
      <c r="BB107" s="89"/>
      <c r="BC107" s="89"/>
      <c r="BD107" s="91"/>
      <c r="BT107" s="25" t="s">
        <v>80</v>
      </c>
      <c r="BV107" s="25" t="s">
        <v>73</v>
      </c>
      <c r="BW107" s="25" t="s">
        <v>116</v>
      </c>
      <c r="BX107" s="25" t="s">
        <v>106</v>
      </c>
      <c r="CL107" s="25" t="s">
        <v>1</v>
      </c>
    </row>
    <row r="108" spans="1:91" s="4" customFormat="1" ht="16.5" customHeight="1">
      <c r="A108" s="86" t="s">
        <v>81</v>
      </c>
      <c r="B108" s="49"/>
      <c r="C108" s="10"/>
      <c r="D108" s="10"/>
      <c r="E108" s="239" t="s">
        <v>117</v>
      </c>
      <c r="F108" s="239"/>
      <c r="G108" s="239"/>
      <c r="H108" s="239"/>
      <c r="I108" s="239"/>
      <c r="J108" s="10"/>
      <c r="K108" s="239" t="s">
        <v>93</v>
      </c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23">
        <f>'02.5 - Vytápění'!J32</f>
        <v>0</v>
      </c>
      <c r="AH108" s="224"/>
      <c r="AI108" s="224"/>
      <c r="AJ108" s="224"/>
      <c r="AK108" s="224"/>
      <c r="AL108" s="224"/>
      <c r="AM108" s="224"/>
      <c r="AN108" s="223">
        <f t="shared" si="2"/>
        <v>0</v>
      </c>
      <c r="AO108" s="224"/>
      <c r="AP108" s="224"/>
      <c r="AQ108" s="87" t="s">
        <v>84</v>
      </c>
      <c r="AR108" s="49"/>
      <c r="AS108" s="88"/>
      <c r="AT108" s="89"/>
      <c r="AU108" s="90"/>
      <c r="AV108" s="89"/>
      <c r="AW108" s="89"/>
      <c r="AX108" s="89"/>
      <c r="AY108" s="89"/>
      <c r="AZ108" s="89"/>
      <c r="BA108" s="89"/>
      <c r="BB108" s="89"/>
      <c r="BC108" s="89"/>
      <c r="BD108" s="91"/>
      <c r="BT108" s="25" t="s">
        <v>80</v>
      </c>
      <c r="BV108" s="25" t="s">
        <v>73</v>
      </c>
      <c r="BW108" s="25" t="s">
        <v>118</v>
      </c>
      <c r="BX108" s="25" t="s">
        <v>106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239" t="s">
        <v>119</v>
      </c>
      <c r="F109" s="239"/>
      <c r="G109" s="239"/>
      <c r="H109" s="239"/>
      <c r="I109" s="239"/>
      <c r="J109" s="10"/>
      <c r="K109" s="239" t="s">
        <v>96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23">
        <f>'02.6 - Vzduchotechnika'!J32</f>
        <v>0</v>
      </c>
      <c r="AH109" s="224"/>
      <c r="AI109" s="224"/>
      <c r="AJ109" s="224"/>
      <c r="AK109" s="224"/>
      <c r="AL109" s="224"/>
      <c r="AM109" s="224"/>
      <c r="AN109" s="223">
        <f t="shared" si="2"/>
        <v>0</v>
      </c>
      <c r="AO109" s="224"/>
      <c r="AP109" s="224"/>
      <c r="AQ109" s="87" t="s">
        <v>84</v>
      </c>
      <c r="AR109" s="49"/>
      <c r="AS109" s="88"/>
      <c r="AT109" s="89"/>
      <c r="AU109" s="90"/>
      <c r="AV109" s="89"/>
      <c r="AW109" s="89"/>
      <c r="AX109" s="89"/>
      <c r="AY109" s="89"/>
      <c r="AZ109" s="89"/>
      <c r="BA109" s="89"/>
      <c r="BB109" s="89"/>
      <c r="BC109" s="89"/>
      <c r="BD109" s="91"/>
      <c r="BT109" s="25" t="s">
        <v>80</v>
      </c>
      <c r="BV109" s="25" t="s">
        <v>73</v>
      </c>
      <c r="BW109" s="25" t="s">
        <v>120</v>
      </c>
      <c r="BX109" s="25" t="s">
        <v>106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239" t="s">
        <v>121</v>
      </c>
      <c r="F110" s="239"/>
      <c r="G110" s="239"/>
      <c r="H110" s="239"/>
      <c r="I110" s="239"/>
      <c r="J110" s="10"/>
      <c r="K110" s="239" t="s">
        <v>99</v>
      </c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23">
        <f>'02.7 - Vedlejší rozpočtov...'!J32</f>
        <v>0</v>
      </c>
      <c r="AH110" s="224"/>
      <c r="AI110" s="224"/>
      <c r="AJ110" s="224"/>
      <c r="AK110" s="224"/>
      <c r="AL110" s="224"/>
      <c r="AM110" s="224"/>
      <c r="AN110" s="223">
        <f t="shared" si="2"/>
        <v>0</v>
      </c>
      <c r="AO110" s="224"/>
      <c r="AP110" s="224"/>
      <c r="AQ110" s="87" t="s">
        <v>84</v>
      </c>
      <c r="AR110" s="49"/>
      <c r="AS110" s="88"/>
      <c r="AT110" s="89"/>
      <c r="AU110" s="90"/>
      <c r="AV110" s="89"/>
      <c r="AW110" s="89"/>
      <c r="AX110" s="89"/>
      <c r="AY110" s="89"/>
      <c r="AZ110" s="89"/>
      <c r="BA110" s="89"/>
      <c r="BB110" s="89"/>
      <c r="BC110" s="89"/>
      <c r="BD110" s="91"/>
      <c r="BT110" s="25" t="s">
        <v>80</v>
      </c>
      <c r="BV110" s="25" t="s">
        <v>73</v>
      </c>
      <c r="BW110" s="25" t="s">
        <v>122</v>
      </c>
      <c r="BX110" s="25" t="s">
        <v>106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239" t="s">
        <v>123</v>
      </c>
      <c r="F111" s="239"/>
      <c r="G111" s="239"/>
      <c r="H111" s="239"/>
      <c r="I111" s="239"/>
      <c r="J111" s="10"/>
      <c r="K111" s="239" t="s">
        <v>102</v>
      </c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23">
        <f>'02.8 - ZTI'!J32</f>
        <v>0</v>
      </c>
      <c r="AH111" s="224"/>
      <c r="AI111" s="224"/>
      <c r="AJ111" s="224"/>
      <c r="AK111" s="224"/>
      <c r="AL111" s="224"/>
      <c r="AM111" s="224"/>
      <c r="AN111" s="223">
        <f t="shared" si="2"/>
        <v>0</v>
      </c>
      <c r="AO111" s="224"/>
      <c r="AP111" s="224"/>
      <c r="AQ111" s="87" t="s">
        <v>84</v>
      </c>
      <c r="AR111" s="49"/>
      <c r="AS111" s="92"/>
      <c r="AT111" s="93"/>
      <c r="AU111" s="94"/>
      <c r="AV111" s="93"/>
      <c r="AW111" s="93"/>
      <c r="AX111" s="93"/>
      <c r="AY111" s="93"/>
      <c r="AZ111" s="93"/>
      <c r="BA111" s="93"/>
      <c r="BB111" s="93"/>
      <c r="BC111" s="93"/>
      <c r="BD111" s="95"/>
      <c r="BT111" s="25" t="s">
        <v>80</v>
      </c>
      <c r="BV111" s="25" t="s">
        <v>73</v>
      </c>
      <c r="BW111" s="25" t="s">
        <v>124</v>
      </c>
      <c r="BX111" s="25" t="s">
        <v>106</v>
      </c>
      <c r="CL111" s="25" t="s">
        <v>1</v>
      </c>
    </row>
    <row r="112" spans="1:91" s="2" customFormat="1" ht="30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1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s="2" customFormat="1" ht="6.95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31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</sheetData>
  <mergeCells count="104">
    <mergeCell ref="K104:AF104"/>
    <mergeCell ref="K100:AF100"/>
    <mergeCell ref="K97:AF97"/>
    <mergeCell ref="E105:I105"/>
    <mergeCell ref="K105:AF105"/>
    <mergeCell ref="AG97:AM97"/>
    <mergeCell ref="AG92:AM92"/>
    <mergeCell ref="AG95:AM95"/>
    <mergeCell ref="AR2:BE2"/>
    <mergeCell ref="E109:I109"/>
    <mergeCell ref="K109:AF109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K101:AF101"/>
    <mergeCell ref="K102:AF102"/>
    <mergeCell ref="K98:AF98"/>
    <mergeCell ref="AN101:AP101"/>
    <mergeCell ref="AN100:AP100"/>
    <mergeCell ref="AN98:AP98"/>
    <mergeCell ref="AN105:AP105"/>
    <mergeCell ref="C92:G92"/>
    <mergeCell ref="D103:H103"/>
    <mergeCell ref="D95:H95"/>
    <mergeCell ref="E104:I104"/>
    <mergeCell ref="E102:I102"/>
    <mergeCell ref="E97:I97"/>
    <mergeCell ref="E111:I111"/>
    <mergeCell ref="K111:AF111"/>
    <mergeCell ref="AG94:AM9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AG104:AM104"/>
    <mergeCell ref="AN102:AP102"/>
    <mergeCell ref="AN99:AP99"/>
    <mergeCell ref="E106:I106"/>
    <mergeCell ref="K106:AF106"/>
    <mergeCell ref="AM87:AN87"/>
    <mergeCell ref="AM89:AP89"/>
    <mergeCell ref="AM90:AP90"/>
    <mergeCell ref="AN96:AP96"/>
    <mergeCell ref="AN92:AP92"/>
    <mergeCell ref="AN97:AP97"/>
    <mergeCell ref="AN95:AP95"/>
    <mergeCell ref="AS89:AT91"/>
    <mergeCell ref="E110:I110"/>
    <mergeCell ref="K110:AF110"/>
    <mergeCell ref="E107:I107"/>
    <mergeCell ref="K107:AF107"/>
    <mergeCell ref="E108:I108"/>
    <mergeCell ref="K108:AF108"/>
    <mergeCell ref="K99:AF99"/>
    <mergeCell ref="E96:I96"/>
    <mergeCell ref="E101:I101"/>
    <mergeCell ref="E100:I100"/>
    <mergeCell ref="E99:I99"/>
    <mergeCell ref="E98:I98"/>
    <mergeCell ref="I92:AF92"/>
    <mergeCell ref="J103:AF103"/>
    <mergeCell ref="J95:AF95"/>
    <mergeCell ref="K96:AF96"/>
    <mergeCell ref="L85:AO85"/>
    <mergeCell ref="AN110:AP110"/>
    <mergeCell ref="AG110:AM110"/>
    <mergeCell ref="AN111:AP111"/>
    <mergeCell ref="AG111:AM111"/>
    <mergeCell ref="AN94:AP94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G103:AM103"/>
    <mergeCell ref="AG102:AM102"/>
    <mergeCell ref="AG101:AM101"/>
    <mergeCell ref="AG100:AM100"/>
    <mergeCell ref="AG98:AM98"/>
    <mergeCell ref="AG99:AM99"/>
    <mergeCell ref="AN104:AP104"/>
    <mergeCell ref="AN103:AP103"/>
    <mergeCell ref="AG96:AM96"/>
  </mergeCells>
  <hyperlinks>
    <hyperlink ref="A96" location="'01.1 - Stavební úpravy 2 NP'!C2" display="/"/>
    <hyperlink ref="A97" location="'01.2 - Stavební úpravy 3 NP'!C2" display="/"/>
    <hyperlink ref="A98" location="'01.3 - Elektroinstalace v...'!C2" display="/"/>
    <hyperlink ref="A99" location="'01.4 - Vytápění'!C2" display="/"/>
    <hyperlink ref="A100" location="'01.5 - Vzduchotechnika'!C2" display="/"/>
    <hyperlink ref="A101" location="'01.6 - Vedlejší rozpočtov...'!C2" display="/"/>
    <hyperlink ref="A102" location="'01.7 - ZTI'!C2" display="/"/>
    <hyperlink ref="A104" location="'02.1 - Stavební úpravy 1 NP'!C2" display="/"/>
    <hyperlink ref="A105" location="'02.2 - Stavební úpravy 2 NP'!C2" display="/"/>
    <hyperlink ref="A106" location="'02.3 - Stavební úpravy 3 NP'!C2" display="/"/>
    <hyperlink ref="A107" location="'02.4 - Elektroinstalace v...'!C2" display="/"/>
    <hyperlink ref="A108" location="'02.5 - Vytápění'!C2" display="/"/>
    <hyperlink ref="A109" location="'02.6 - Vzduchotechnika'!C2" display="/"/>
    <hyperlink ref="A110" location="'02.7 - Vedlejší rozpočtov...'!C2" display="/"/>
    <hyperlink ref="A111" location="'02.8 - ZTI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3"/>
  <sheetViews>
    <sheetView showGridLines="0" topLeftCell="A4" workbookViewId="0">
      <selection activeCell="I134" sqref="I134:I2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129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ROUND((SUM(BE131:BE282)),  2)</f>
        <v>0</v>
      </c>
      <c r="G35" s="30"/>
      <c r="H35" s="30"/>
      <c r="I35" s="104">
        <v>0.21</v>
      </c>
      <c r="J35" s="103">
        <f>ROUND(((SUM(BE131:BE282))*I35),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ROUND((SUM(BF131:BF282)),  2)</f>
        <v>0</v>
      </c>
      <c r="G36" s="30"/>
      <c r="H36" s="30"/>
      <c r="I36" s="104">
        <v>0.15</v>
      </c>
      <c r="J36" s="103">
        <f>ROUND(((SUM(BF131:BF282))*I36),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ROUND((SUM(BG131:BG282)),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ROUND((SUM(BH131:BH282)),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ROUND((SUM(BI131:BI282)),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01.1 - Stavební úpravy 2 NP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J131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J132</f>
        <v>0</v>
      </c>
      <c r="L99" s="116"/>
    </row>
    <row r="100" spans="1:47" s="10" customFormat="1" ht="19.899999999999999" customHeight="1">
      <c r="B100" s="120"/>
      <c r="D100" s="121" t="s">
        <v>136</v>
      </c>
      <c r="E100" s="122"/>
      <c r="F100" s="122"/>
      <c r="G100" s="122"/>
      <c r="H100" s="122"/>
      <c r="I100" s="122"/>
      <c r="J100" s="123">
        <f>J133</f>
        <v>0</v>
      </c>
      <c r="L100" s="120"/>
    </row>
    <row r="101" spans="1:47" s="10" customFormat="1" ht="19.899999999999999" customHeight="1">
      <c r="B101" s="120"/>
      <c r="D101" s="121" t="s">
        <v>137</v>
      </c>
      <c r="E101" s="122"/>
      <c r="F101" s="122"/>
      <c r="G101" s="122"/>
      <c r="H101" s="122"/>
      <c r="I101" s="122"/>
      <c r="J101" s="123">
        <f>J153</f>
        <v>0</v>
      </c>
      <c r="L101" s="120"/>
    </row>
    <row r="102" spans="1:47" s="10" customFormat="1" ht="19.899999999999999" customHeight="1">
      <c r="B102" s="120"/>
      <c r="D102" s="121" t="s">
        <v>138</v>
      </c>
      <c r="E102" s="122"/>
      <c r="F102" s="122"/>
      <c r="G102" s="122"/>
      <c r="H102" s="122"/>
      <c r="I102" s="122"/>
      <c r="J102" s="123">
        <f>J182</f>
        <v>0</v>
      </c>
      <c r="L102" s="120"/>
    </row>
    <row r="103" spans="1:47" s="10" customFormat="1" ht="19.899999999999999" customHeight="1">
      <c r="B103" s="120"/>
      <c r="D103" s="121" t="s">
        <v>139</v>
      </c>
      <c r="E103" s="122"/>
      <c r="F103" s="122"/>
      <c r="G103" s="122"/>
      <c r="H103" s="122"/>
      <c r="I103" s="122"/>
      <c r="J103" s="123">
        <f>J225</f>
        <v>0</v>
      </c>
      <c r="L103" s="120"/>
    </row>
    <row r="104" spans="1:47" s="10" customFormat="1" ht="19.899999999999999" customHeight="1">
      <c r="B104" s="120"/>
      <c r="D104" s="121" t="s">
        <v>140</v>
      </c>
      <c r="E104" s="122"/>
      <c r="F104" s="122"/>
      <c r="G104" s="122"/>
      <c r="H104" s="122"/>
      <c r="I104" s="122"/>
      <c r="J104" s="123">
        <f>J233</f>
        <v>0</v>
      </c>
      <c r="L104" s="120"/>
    </row>
    <row r="105" spans="1:47" s="9" customFormat="1" ht="24.95" customHeight="1">
      <c r="B105" s="116"/>
      <c r="D105" s="117" t="s">
        <v>141</v>
      </c>
      <c r="E105" s="118"/>
      <c r="F105" s="118"/>
      <c r="G105" s="118"/>
      <c r="H105" s="118"/>
      <c r="I105" s="118"/>
      <c r="J105" s="119">
        <f>J236</f>
        <v>0</v>
      </c>
      <c r="L105" s="116"/>
    </row>
    <row r="106" spans="1:47" s="10" customFormat="1" ht="19.899999999999999" customHeight="1">
      <c r="B106" s="120"/>
      <c r="D106" s="121" t="s">
        <v>142</v>
      </c>
      <c r="E106" s="122"/>
      <c r="F106" s="122"/>
      <c r="G106" s="122"/>
      <c r="H106" s="122"/>
      <c r="I106" s="122"/>
      <c r="J106" s="123">
        <f>J237</f>
        <v>0</v>
      </c>
      <c r="L106" s="120"/>
    </row>
    <row r="107" spans="1:47" s="10" customFormat="1" ht="19.899999999999999" customHeight="1">
      <c r="B107" s="120"/>
      <c r="D107" s="121" t="s">
        <v>143</v>
      </c>
      <c r="E107" s="122"/>
      <c r="F107" s="122"/>
      <c r="G107" s="122"/>
      <c r="H107" s="122"/>
      <c r="I107" s="122"/>
      <c r="J107" s="123">
        <f>J241</f>
        <v>0</v>
      </c>
      <c r="L107" s="120"/>
    </row>
    <row r="108" spans="1:47" s="10" customFormat="1" ht="19.899999999999999" customHeight="1">
      <c r="B108" s="120"/>
      <c r="D108" s="121" t="s">
        <v>144</v>
      </c>
      <c r="E108" s="122"/>
      <c r="F108" s="122"/>
      <c r="G108" s="122"/>
      <c r="H108" s="122"/>
      <c r="I108" s="122"/>
      <c r="J108" s="123">
        <f>J255</f>
        <v>0</v>
      </c>
      <c r="L108" s="120"/>
    </row>
    <row r="109" spans="1:47" s="10" customFormat="1" ht="19.899999999999999" customHeight="1">
      <c r="B109" s="120"/>
      <c r="D109" s="121" t="s">
        <v>145</v>
      </c>
      <c r="E109" s="122"/>
      <c r="F109" s="122"/>
      <c r="G109" s="122"/>
      <c r="H109" s="122"/>
      <c r="I109" s="122"/>
      <c r="J109" s="123">
        <f>J270</f>
        <v>0</v>
      </c>
      <c r="L109" s="120"/>
    </row>
    <row r="110" spans="1:47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146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14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23.25" customHeight="1">
      <c r="A119" s="30"/>
      <c r="B119" s="31"/>
      <c r="C119" s="30"/>
      <c r="D119" s="30"/>
      <c r="E119" s="260" t="str">
        <f>E7</f>
        <v>Rekonstrukce rozvodů vody a sociálních zařízení - akce č. SM/19/368</v>
      </c>
      <c r="F119" s="261"/>
      <c r="G119" s="261"/>
      <c r="H119" s="261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B120" s="21"/>
      <c r="C120" s="27" t="s">
        <v>126</v>
      </c>
      <c r="L120" s="21"/>
    </row>
    <row r="121" spans="1:31" s="2" customFormat="1" ht="16.5" customHeight="1">
      <c r="A121" s="30"/>
      <c r="B121" s="31"/>
      <c r="C121" s="30"/>
      <c r="D121" s="30"/>
      <c r="E121" s="260" t="s">
        <v>127</v>
      </c>
      <c r="F121" s="259"/>
      <c r="G121" s="259"/>
      <c r="H121" s="259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7" t="s">
        <v>128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6.5" customHeight="1">
      <c r="A123" s="30"/>
      <c r="B123" s="31"/>
      <c r="C123" s="30"/>
      <c r="D123" s="30"/>
      <c r="E123" s="221" t="str">
        <f>E11</f>
        <v>01.1 - Stavební úpravy 2 NP</v>
      </c>
      <c r="F123" s="259"/>
      <c r="G123" s="259"/>
      <c r="H123" s="259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17</v>
      </c>
      <c r="D125" s="30"/>
      <c r="E125" s="30"/>
      <c r="F125" s="25" t="str">
        <f>F14</f>
        <v>Dobruška</v>
      </c>
      <c r="G125" s="30"/>
      <c r="H125" s="30"/>
      <c r="I125" s="27" t="s">
        <v>19</v>
      </c>
      <c r="J125" s="53" t="str">
        <f>IF(J14="","",J14)</f>
        <v>25. 3. 2020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2" customHeight="1">
      <c r="A127" s="30"/>
      <c r="B127" s="31"/>
      <c r="C127" s="27" t="s">
        <v>21</v>
      </c>
      <c r="D127" s="30"/>
      <c r="E127" s="30"/>
      <c r="F127" s="25" t="str">
        <f>E17</f>
        <v>ZŠ Dobruška, Opočenská 115, Dobruška</v>
      </c>
      <c r="G127" s="30"/>
      <c r="H127" s="30"/>
      <c r="I127" s="27" t="s">
        <v>27</v>
      </c>
      <c r="J127" s="28" t="str">
        <f>E23</f>
        <v xml:space="preserve"> 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25</v>
      </c>
      <c r="D128" s="30"/>
      <c r="E128" s="30"/>
      <c r="F128" s="25" t="str">
        <f>IF(E20="","",E20)</f>
        <v xml:space="preserve"> </v>
      </c>
      <c r="G128" s="30"/>
      <c r="H128" s="30"/>
      <c r="I128" s="27" t="s">
        <v>29</v>
      </c>
      <c r="J128" s="28" t="str">
        <f>E26</f>
        <v xml:space="preserve"> 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0.3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1" customFormat="1" ht="29.25" customHeight="1">
      <c r="A130" s="124"/>
      <c r="B130" s="125"/>
      <c r="C130" s="126" t="s">
        <v>147</v>
      </c>
      <c r="D130" s="127" t="s">
        <v>56</v>
      </c>
      <c r="E130" s="127" t="s">
        <v>52</v>
      </c>
      <c r="F130" s="127" t="s">
        <v>53</v>
      </c>
      <c r="G130" s="127" t="s">
        <v>148</v>
      </c>
      <c r="H130" s="127" t="s">
        <v>149</v>
      </c>
      <c r="I130" s="127" t="s">
        <v>150</v>
      </c>
      <c r="J130" s="127" t="s">
        <v>132</v>
      </c>
      <c r="K130" s="128" t="s">
        <v>151</v>
      </c>
      <c r="L130" s="129"/>
      <c r="M130" s="60" t="s">
        <v>1</v>
      </c>
      <c r="N130" s="61" t="s">
        <v>35</v>
      </c>
      <c r="O130" s="61" t="s">
        <v>152</v>
      </c>
      <c r="P130" s="61" t="s">
        <v>153</v>
      </c>
      <c r="Q130" s="61" t="s">
        <v>154</v>
      </c>
      <c r="R130" s="61" t="s">
        <v>155</v>
      </c>
      <c r="S130" s="61" t="s">
        <v>156</v>
      </c>
      <c r="T130" s="62" t="s">
        <v>157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65" s="2" customFormat="1" ht="22.9" customHeight="1">
      <c r="A131" s="30"/>
      <c r="B131" s="31"/>
      <c r="C131" s="67" t="s">
        <v>158</v>
      </c>
      <c r="D131" s="30"/>
      <c r="E131" s="30"/>
      <c r="F131" s="30"/>
      <c r="G131" s="30"/>
      <c r="H131" s="30"/>
      <c r="I131" s="30"/>
      <c r="J131" s="130">
        <f>BK131</f>
        <v>0</v>
      </c>
      <c r="K131" s="30"/>
      <c r="L131" s="31"/>
      <c r="M131" s="63"/>
      <c r="N131" s="54"/>
      <c r="O131" s="64"/>
      <c r="P131" s="131">
        <f>P132+P236</f>
        <v>500.68756800000006</v>
      </c>
      <c r="Q131" s="64"/>
      <c r="R131" s="131">
        <f>R132+R236</f>
        <v>11.490574069999999</v>
      </c>
      <c r="S131" s="64"/>
      <c r="T131" s="132">
        <f>T132+T236</f>
        <v>18.036650000000002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70</v>
      </c>
      <c r="AU131" s="18" t="s">
        <v>134</v>
      </c>
      <c r="BK131" s="133">
        <f>BK132+BK236</f>
        <v>0</v>
      </c>
    </row>
    <row r="132" spans="1:65" s="12" customFormat="1" ht="25.9" customHeight="1">
      <c r="B132" s="134"/>
      <c r="D132" s="135" t="s">
        <v>70</v>
      </c>
      <c r="E132" s="136" t="s">
        <v>159</v>
      </c>
      <c r="F132" s="136" t="s">
        <v>160</v>
      </c>
      <c r="J132" s="137">
        <f>BK132</f>
        <v>0</v>
      </c>
      <c r="L132" s="134"/>
      <c r="M132" s="138"/>
      <c r="N132" s="139"/>
      <c r="O132" s="139"/>
      <c r="P132" s="140">
        <f>P133+P153+P182+P225+P233</f>
        <v>352.88591300000002</v>
      </c>
      <c r="Q132" s="139"/>
      <c r="R132" s="140">
        <f>R133+R153+R182+R225+R233</f>
        <v>7.6845354199999996</v>
      </c>
      <c r="S132" s="139"/>
      <c r="T132" s="141">
        <f>T133+T153+T182+T225+T233</f>
        <v>18.036650000000002</v>
      </c>
      <c r="AR132" s="135" t="s">
        <v>78</v>
      </c>
      <c r="AT132" s="142" t="s">
        <v>70</v>
      </c>
      <c r="AU132" s="142" t="s">
        <v>71</v>
      </c>
      <c r="AY132" s="135" t="s">
        <v>161</v>
      </c>
      <c r="BK132" s="143">
        <f>BK133+BK153+BK182+BK225+BK233</f>
        <v>0</v>
      </c>
    </row>
    <row r="133" spans="1:65" s="12" customFormat="1" ht="22.9" customHeight="1">
      <c r="B133" s="134"/>
      <c r="D133" s="135" t="s">
        <v>70</v>
      </c>
      <c r="E133" s="144" t="s">
        <v>162</v>
      </c>
      <c r="F133" s="144" t="s">
        <v>163</v>
      </c>
      <c r="J133" s="145">
        <f>BK133</f>
        <v>0</v>
      </c>
      <c r="L133" s="134"/>
      <c r="M133" s="138"/>
      <c r="N133" s="139"/>
      <c r="O133" s="139"/>
      <c r="P133" s="140">
        <f>SUM(P134:P152)</f>
        <v>27.721450000000004</v>
      </c>
      <c r="Q133" s="139"/>
      <c r="R133" s="140">
        <f>SUM(R134:R152)</f>
        <v>3.3853921600000003</v>
      </c>
      <c r="S133" s="139"/>
      <c r="T133" s="141">
        <f>SUM(T134:T152)</f>
        <v>0</v>
      </c>
      <c r="AR133" s="135" t="s">
        <v>78</v>
      </c>
      <c r="AT133" s="142" t="s">
        <v>70</v>
      </c>
      <c r="AU133" s="142" t="s">
        <v>78</v>
      </c>
      <c r="AY133" s="135" t="s">
        <v>161</v>
      </c>
      <c r="BK133" s="143">
        <f>SUM(BK134:BK152)</f>
        <v>0</v>
      </c>
    </row>
    <row r="134" spans="1:65" s="2" customFormat="1" ht="33" customHeight="1">
      <c r="A134" s="30"/>
      <c r="B134" s="146"/>
      <c r="C134" s="147" t="s">
        <v>78</v>
      </c>
      <c r="D134" s="147" t="s">
        <v>164</v>
      </c>
      <c r="E134" s="148" t="s">
        <v>165</v>
      </c>
      <c r="F134" s="149" t="s">
        <v>166</v>
      </c>
      <c r="G134" s="150" t="s">
        <v>167</v>
      </c>
      <c r="H134" s="151">
        <v>0.75</v>
      </c>
      <c r="I134" s="152"/>
      <c r="J134" s="152">
        <f>ROUND(I134*H134,2)</f>
        <v>0</v>
      </c>
      <c r="K134" s="149" t="s">
        <v>168</v>
      </c>
      <c r="L134" s="31"/>
      <c r="M134" s="153" t="s">
        <v>1</v>
      </c>
      <c r="N134" s="154" t="s">
        <v>36</v>
      </c>
      <c r="O134" s="155">
        <v>0.752</v>
      </c>
      <c r="P134" s="155">
        <f>O134*H134</f>
        <v>0.56400000000000006</v>
      </c>
      <c r="Q134" s="155">
        <v>0.25908999999999999</v>
      </c>
      <c r="R134" s="155">
        <f>Q134*H134</f>
        <v>0.19431749999999998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169</v>
      </c>
      <c r="AT134" s="157" t="s">
        <v>164</v>
      </c>
      <c r="AU134" s="157" t="s">
        <v>80</v>
      </c>
      <c r="AY134" s="18" t="s">
        <v>161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169</v>
      </c>
      <c r="BM134" s="157" t="s">
        <v>170</v>
      </c>
    </row>
    <row r="135" spans="1:65" s="13" customFormat="1">
      <c r="B135" s="159"/>
      <c r="D135" s="160" t="s">
        <v>171</v>
      </c>
      <c r="E135" s="161" t="s">
        <v>1</v>
      </c>
      <c r="F135" s="162" t="s">
        <v>172</v>
      </c>
      <c r="H135" s="163">
        <v>0.75</v>
      </c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171</v>
      </c>
      <c r="AU135" s="161" t="s">
        <v>80</v>
      </c>
      <c r="AV135" s="13" t="s">
        <v>80</v>
      </c>
      <c r="AW135" s="13" t="s">
        <v>28</v>
      </c>
      <c r="AX135" s="13" t="s">
        <v>78</v>
      </c>
      <c r="AY135" s="161" t="s">
        <v>161</v>
      </c>
    </row>
    <row r="136" spans="1:65" s="2" customFormat="1" ht="16.5" customHeight="1">
      <c r="A136" s="30"/>
      <c r="B136" s="146"/>
      <c r="C136" s="147" t="s">
        <v>80</v>
      </c>
      <c r="D136" s="147" t="s">
        <v>164</v>
      </c>
      <c r="E136" s="148" t="s">
        <v>173</v>
      </c>
      <c r="F136" s="149" t="s">
        <v>174</v>
      </c>
      <c r="G136" s="150" t="s">
        <v>175</v>
      </c>
      <c r="H136" s="151">
        <v>2</v>
      </c>
      <c r="I136" s="152"/>
      <c r="J136" s="152">
        <f>ROUND(I136*H136,2)</f>
        <v>0</v>
      </c>
      <c r="K136" s="149" t="s">
        <v>168</v>
      </c>
      <c r="L136" s="31"/>
      <c r="M136" s="153" t="s">
        <v>1</v>
      </c>
      <c r="N136" s="154" t="s">
        <v>36</v>
      </c>
      <c r="O136" s="155">
        <v>0.24199999999999999</v>
      </c>
      <c r="P136" s="155">
        <f>O136*H136</f>
        <v>0.48399999999999999</v>
      </c>
      <c r="Q136" s="155">
        <v>6.8799999999999998E-3</v>
      </c>
      <c r="R136" s="155">
        <f>Q136*H136</f>
        <v>1.376E-2</v>
      </c>
      <c r="S136" s="155">
        <v>0</v>
      </c>
      <c r="T136" s="15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7" t="s">
        <v>169</v>
      </c>
      <c r="AT136" s="157" t="s">
        <v>164</v>
      </c>
      <c r="AU136" s="157" t="s">
        <v>80</v>
      </c>
      <c r="AY136" s="18" t="s">
        <v>161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78</v>
      </c>
      <c r="BK136" s="158">
        <f>ROUND(I136*H136,2)</f>
        <v>0</v>
      </c>
      <c r="BL136" s="18" t="s">
        <v>169</v>
      </c>
      <c r="BM136" s="157" t="s">
        <v>176</v>
      </c>
    </row>
    <row r="137" spans="1:65" s="13" customFormat="1">
      <c r="B137" s="159"/>
      <c r="D137" s="160" t="s">
        <v>171</v>
      </c>
      <c r="E137" s="161" t="s">
        <v>1</v>
      </c>
      <c r="F137" s="162" t="s">
        <v>80</v>
      </c>
      <c r="H137" s="163">
        <v>2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171</v>
      </c>
      <c r="AU137" s="161" t="s">
        <v>80</v>
      </c>
      <c r="AV137" s="13" t="s">
        <v>80</v>
      </c>
      <c r="AW137" s="13" t="s">
        <v>28</v>
      </c>
      <c r="AX137" s="13" t="s">
        <v>78</v>
      </c>
      <c r="AY137" s="161" t="s">
        <v>161</v>
      </c>
    </row>
    <row r="138" spans="1:65" s="2" customFormat="1" ht="16.5" customHeight="1">
      <c r="A138" s="30"/>
      <c r="B138" s="146"/>
      <c r="C138" s="167" t="s">
        <v>162</v>
      </c>
      <c r="D138" s="167" t="s">
        <v>177</v>
      </c>
      <c r="E138" s="168" t="s">
        <v>178</v>
      </c>
      <c r="F138" s="169" t="s">
        <v>179</v>
      </c>
      <c r="G138" s="170" t="s">
        <v>175</v>
      </c>
      <c r="H138" s="171">
        <v>2</v>
      </c>
      <c r="I138" s="172"/>
      <c r="J138" s="172">
        <f>ROUND(I138*H138,2)</f>
        <v>0</v>
      </c>
      <c r="K138" s="169" t="s">
        <v>168</v>
      </c>
      <c r="L138" s="173"/>
      <c r="M138" s="174" t="s">
        <v>1</v>
      </c>
      <c r="N138" s="175" t="s">
        <v>36</v>
      </c>
      <c r="O138" s="155">
        <v>0</v>
      </c>
      <c r="P138" s="155">
        <f>O138*H138</f>
        <v>0</v>
      </c>
      <c r="Q138" s="155">
        <v>0.16300000000000001</v>
      </c>
      <c r="R138" s="155">
        <f>Q138*H138</f>
        <v>0.32600000000000001</v>
      </c>
      <c r="S138" s="155">
        <v>0</v>
      </c>
      <c r="T138" s="15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7" t="s">
        <v>180</v>
      </c>
      <c r="AT138" s="157" t="s">
        <v>177</v>
      </c>
      <c r="AU138" s="157" t="s">
        <v>80</v>
      </c>
      <c r="AY138" s="18" t="s">
        <v>161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78</v>
      </c>
      <c r="BK138" s="158">
        <f>ROUND(I138*H138,2)</f>
        <v>0</v>
      </c>
      <c r="BL138" s="18" t="s">
        <v>169</v>
      </c>
      <c r="BM138" s="157" t="s">
        <v>181</v>
      </c>
    </row>
    <row r="139" spans="1:65" s="2" customFormat="1" ht="21.75" customHeight="1">
      <c r="A139" s="30"/>
      <c r="B139" s="146"/>
      <c r="C139" s="147" t="s">
        <v>169</v>
      </c>
      <c r="D139" s="147" t="s">
        <v>164</v>
      </c>
      <c r="E139" s="148" t="s">
        <v>182</v>
      </c>
      <c r="F139" s="149" t="s">
        <v>183</v>
      </c>
      <c r="G139" s="150" t="s">
        <v>175</v>
      </c>
      <c r="H139" s="151">
        <v>6</v>
      </c>
      <c r="I139" s="152"/>
      <c r="J139" s="152">
        <f>ROUND(I139*H139,2)</f>
        <v>0</v>
      </c>
      <c r="K139" s="149" t="s">
        <v>168</v>
      </c>
      <c r="L139" s="31"/>
      <c r="M139" s="153" t="s">
        <v>1</v>
      </c>
      <c r="N139" s="154" t="s">
        <v>36</v>
      </c>
      <c r="O139" s="155">
        <v>0.192</v>
      </c>
      <c r="P139" s="155">
        <f>O139*H139</f>
        <v>1.1520000000000001</v>
      </c>
      <c r="Q139" s="155">
        <v>2.6280000000000001E-2</v>
      </c>
      <c r="R139" s="155">
        <f>Q139*H139</f>
        <v>0.15768000000000001</v>
      </c>
      <c r="S139" s="155">
        <v>0</v>
      </c>
      <c r="T139" s="156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7" t="s">
        <v>169</v>
      </c>
      <c r="AT139" s="157" t="s">
        <v>164</v>
      </c>
      <c r="AU139" s="157" t="s">
        <v>80</v>
      </c>
      <c r="AY139" s="18" t="s">
        <v>161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78</v>
      </c>
      <c r="BK139" s="158">
        <f>ROUND(I139*H139,2)</f>
        <v>0</v>
      </c>
      <c r="BL139" s="18" t="s">
        <v>169</v>
      </c>
      <c r="BM139" s="157" t="s">
        <v>184</v>
      </c>
    </row>
    <row r="140" spans="1:65" s="13" customFormat="1">
      <c r="B140" s="159"/>
      <c r="D140" s="160" t="s">
        <v>171</v>
      </c>
      <c r="E140" s="161" t="s">
        <v>1</v>
      </c>
      <c r="F140" s="162" t="s">
        <v>185</v>
      </c>
      <c r="H140" s="163">
        <v>6</v>
      </c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171</v>
      </c>
      <c r="AU140" s="161" t="s">
        <v>80</v>
      </c>
      <c r="AV140" s="13" t="s">
        <v>80</v>
      </c>
      <c r="AW140" s="13" t="s">
        <v>28</v>
      </c>
      <c r="AX140" s="13" t="s">
        <v>78</v>
      </c>
      <c r="AY140" s="161" t="s">
        <v>161</v>
      </c>
    </row>
    <row r="141" spans="1:65" s="2" customFormat="1" ht="21.75" customHeight="1">
      <c r="A141" s="30"/>
      <c r="B141" s="146"/>
      <c r="C141" s="147" t="s">
        <v>186</v>
      </c>
      <c r="D141" s="147" t="s">
        <v>164</v>
      </c>
      <c r="E141" s="148" t="s">
        <v>187</v>
      </c>
      <c r="F141" s="149" t="s">
        <v>188</v>
      </c>
      <c r="G141" s="150" t="s">
        <v>167</v>
      </c>
      <c r="H141" s="151">
        <v>38.898000000000003</v>
      </c>
      <c r="I141" s="152"/>
      <c r="J141" s="152">
        <f>ROUND(I141*H141,2)</f>
        <v>0</v>
      </c>
      <c r="K141" s="149" t="s">
        <v>168</v>
      </c>
      <c r="L141" s="31"/>
      <c r="M141" s="153" t="s">
        <v>1</v>
      </c>
      <c r="N141" s="154" t="s">
        <v>36</v>
      </c>
      <c r="O141" s="155">
        <v>0.52500000000000002</v>
      </c>
      <c r="P141" s="155">
        <f>O141*H141</f>
        <v>20.421450000000004</v>
      </c>
      <c r="Q141" s="155">
        <v>6.9169999999999995E-2</v>
      </c>
      <c r="R141" s="155">
        <f>Q141*H141</f>
        <v>2.6905746600000002</v>
      </c>
      <c r="S141" s="155">
        <v>0</v>
      </c>
      <c r="T141" s="15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7" t="s">
        <v>169</v>
      </c>
      <c r="AT141" s="157" t="s">
        <v>164</v>
      </c>
      <c r="AU141" s="157" t="s">
        <v>80</v>
      </c>
      <c r="AY141" s="18" t="s">
        <v>161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78</v>
      </c>
      <c r="BK141" s="158">
        <f>ROUND(I141*H141,2)</f>
        <v>0</v>
      </c>
      <c r="BL141" s="18" t="s">
        <v>169</v>
      </c>
      <c r="BM141" s="157" t="s">
        <v>189</v>
      </c>
    </row>
    <row r="142" spans="1:65" s="13" customFormat="1">
      <c r="B142" s="159"/>
      <c r="D142" s="160" t="s">
        <v>171</v>
      </c>
      <c r="E142" s="161" t="s">
        <v>1</v>
      </c>
      <c r="F142" s="162" t="s">
        <v>190</v>
      </c>
      <c r="H142" s="163">
        <v>14.513</v>
      </c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171</v>
      </c>
      <c r="AU142" s="161" t="s">
        <v>80</v>
      </c>
      <c r="AV142" s="13" t="s">
        <v>80</v>
      </c>
      <c r="AW142" s="13" t="s">
        <v>28</v>
      </c>
      <c r="AX142" s="13" t="s">
        <v>71</v>
      </c>
      <c r="AY142" s="161" t="s">
        <v>161</v>
      </c>
    </row>
    <row r="143" spans="1:65" s="13" customFormat="1">
      <c r="B143" s="159"/>
      <c r="D143" s="160" t="s">
        <v>171</v>
      </c>
      <c r="E143" s="161" t="s">
        <v>1</v>
      </c>
      <c r="F143" s="162" t="s">
        <v>191</v>
      </c>
      <c r="H143" s="163">
        <v>-3.2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171</v>
      </c>
      <c r="AU143" s="161" t="s">
        <v>80</v>
      </c>
      <c r="AV143" s="13" t="s">
        <v>80</v>
      </c>
      <c r="AW143" s="13" t="s">
        <v>28</v>
      </c>
      <c r="AX143" s="13" t="s">
        <v>71</v>
      </c>
      <c r="AY143" s="161" t="s">
        <v>161</v>
      </c>
    </row>
    <row r="144" spans="1:65" s="13" customFormat="1">
      <c r="B144" s="159"/>
      <c r="D144" s="160" t="s">
        <v>171</v>
      </c>
      <c r="E144" s="161" t="s">
        <v>1</v>
      </c>
      <c r="F144" s="162" t="s">
        <v>192</v>
      </c>
      <c r="H144" s="163">
        <v>-3.6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171</v>
      </c>
      <c r="AU144" s="161" t="s">
        <v>80</v>
      </c>
      <c r="AV144" s="13" t="s">
        <v>80</v>
      </c>
      <c r="AW144" s="13" t="s">
        <v>28</v>
      </c>
      <c r="AX144" s="13" t="s">
        <v>71</v>
      </c>
      <c r="AY144" s="161" t="s">
        <v>161</v>
      </c>
    </row>
    <row r="145" spans="1:65" s="14" customFormat="1">
      <c r="B145" s="176"/>
      <c r="D145" s="160" t="s">
        <v>171</v>
      </c>
      <c r="E145" s="177" t="s">
        <v>1</v>
      </c>
      <c r="F145" s="178" t="s">
        <v>193</v>
      </c>
      <c r="H145" s="179">
        <v>7.7129999999999992</v>
      </c>
      <c r="L145" s="176"/>
      <c r="M145" s="180"/>
      <c r="N145" s="181"/>
      <c r="O145" s="181"/>
      <c r="P145" s="181"/>
      <c r="Q145" s="181"/>
      <c r="R145" s="181"/>
      <c r="S145" s="181"/>
      <c r="T145" s="182"/>
      <c r="AT145" s="177" t="s">
        <v>171</v>
      </c>
      <c r="AU145" s="177" t="s">
        <v>80</v>
      </c>
      <c r="AV145" s="14" t="s">
        <v>162</v>
      </c>
      <c r="AW145" s="14" t="s">
        <v>28</v>
      </c>
      <c r="AX145" s="14" t="s">
        <v>71</v>
      </c>
      <c r="AY145" s="177" t="s">
        <v>161</v>
      </c>
    </row>
    <row r="146" spans="1:65" s="13" customFormat="1">
      <c r="B146" s="159"/>
      <c r="D146" s="160" t="s">
        <v>171</v>
      </c>
      <c r="E146" s="161" t="s">
        <v>1</v>
      </c>
      <c r="F146" s="162" t="s">
        <v>194</v>
      </c>
      <c r="H146" s="163">
        <v>31.184999999999999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171</v>
      </c>
      <c r="AU146" s="161" t="s">
        <v>80</v>
      </c>
      <c r="AV146" s="13" t="s">
        <v>80</v>
      </c>
      <c r="AW146" s="13" t="s">
        <v>28</v>
      </c>
      <c r="AX146" s="13" t="s">
        <v>71</v>
      </c>
      <c r="AY146" s="161" t="s">
        <v>161</v>
      </c>
    </row>
    <row r="147" spans="1:65" s="14" customFormat="1">
      <c r="B147" s="176"/>
      <c r="D147" s="160" t="s">
        <v>171</v>
      </c>
      <c r="E147" s="177" t="s">
        <v>1</v>
      </c>
      <c r="F147" s="178" t="s">
        <v>193</v>
      </c>
      <c r="H147" s="179">
        <v>31.184999999999999</v>
      </c>
      <c r="L147" s="176"/>
      <c r="M147" s="180"/>
      <c r="N147" s="181"/>
      <c r="O147" s="181"/>
      <c r="P147" s="181"/>
      <c r="Q147" s="181"/>
      <c r="R147" s="181"/>
      <c r="S147" s="181"/>
      <c r="T147" s="182"/>
      <c r="AT147" s="177" t="s">
        <v>171</v>
      </c>
      <c r="AU147" s="177" t="s">
        <v>80</v>
      </c>
      <c r="AV147" s="14" t="s">
        <v>162</v>
      </c>
      <c r="AW147" s="14" t="s">
        <v>28</v>
      </c>
      <c r="AX147" s="14" t="s">
        <v>71</v>
      </c>
      <c r="AY147" s="177" t="s">
        <v>161</v>
      </c>
    </row>
    <row r="148" spans="1:65" s="15" customFormat="1">
      <c r="B148" s="183"/>
      <c r="D148" s="160" t="s">
        <v>171</v>
      </c>
      <c r="E148" s="184" t="s">
        <v>1</v>
      </c>
      <c r="F148" s="185" t="s">
        <v>195</v>
      </c>
      <c r="H148" s="186">
        <v>38.897999999999996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171</v>
      </c>
      <c r="AU148" s="184" t="s">
        <v>80</v>
      </c>
      <c r="AV148" s="15" t="s">
        <v>169</v>
      </c>
      <c r="AW148" s="15" t="s">
        <v>28</v>
      </c>
      <c r="AX148" s="15" t="s">
        <v>78</v>
      </c>
      <c r="AY148" s="184" t="s">
        <v>161</v>
      </c>
    </row>
    <row r="149" spans="1:65" s="2" customFormat="1" ht="21.75" customHeight="1">
      <c r="A149" s="30"/>
      <c r="B149" s="146"/>
      <c r="C149" s="147" t="s">
        <v>196</v>
      </c>
      <c r="D149" s="147" t="s">
        <v>164</v>
      </c>
      <c r="E149" s="148" t="s">
        <v>197</v>
      </c>
      <c r="F149" s="149" t="s">
        <v>198</v>
      </c>
      <c r="G149" s="150" t="s">
        <v>199</v>
      </c>
      <c r="H149" s="151">
        <v>25.5</v>
      </c>
      <c r="I149" s="152"/>
      <c r="J149" s="152">
        <f>ROUND(I149*H149,2)</f>
        <v>0</v>
      </c>
      <c r="K149" s="149" t="s">
        <v>168</v>
      </c>
      <c r="L149" s="31"/>
      <c r="M149" s="153" t="s">
        <v>1</v>
      </c>
      <c r="N149" s="154" t="s">
        <v>36</v>
      </c>
      <c r="O149" s="155">
        <v>0.2</v>
      </c>
      <c r="P149" s="155">
        <f>O149*H149</f>
        <v>5.1000000000000005</v>
      </c>
      <c r="Q149" s="155">
        <v>1.2E-4</v>
      </c>
      <c r="R149" s="155">
        <f>Q149*H149</f>
        <v>3.0600000000000002E-3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169</v>
      </c>
      <c r="AT149" s="157" t="s">
        <v>164</v>
      </c>
      <c r="AU149" s="157" t="s">
        <v>80</v>
      </c>
      <c r="AY149" s="18" t="s">
        <v>161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169</v>
      </c>
      <c r="BM149" s="157" t="s">
        <v>200</v>
      </c>
    </row>
    <row r="150" spans="1:65" s="13" customFormat="1">
      <c r="B150" s="159"/>
      <c r="D150" s="160" t="s">
        <v>171</v>
      </c>
      <c r="E150" s="161" t="s">
        <v>1</v>
      </c>
      <c r="F150" s="162" t="s">
        <v>201</v>
      </c>
      <c r="H150" s="163">
        <v>9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171</v>
      </c>
      <c r="AU150" s="161" t="s">
        <v>80</v>
      </c>
      <c r="AV150" s="13" t="s">
        <v>80</v>
      </c>
      <c r="AW150" s="13" t="s">
        <v>28</v>
      </c>
      <c r="AX150" s="13" t="s">
        <v>71</v>
      </c>
      <c r="AY150" s="161" t="s">
        <v>161</v>
      </c>
    </row>
    <row r="151" spans="1:65" s="13" customFormat="1">
      <c r="B151" s="159"/>
      <c r="D151" s="160" t="s">
        <v>171</v>
      </c>
      <c r="E151" s="161" t="s">
        <v>1</v>
      </c>
      <c r="F151" s="162" t="s">
        <v>202</v>
      </c>
      <c r="H151" s="163">
        <v>16.5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171</v>
      </c>
      <c r="AU151" s="161" t="s">
        <v>80</v>
      </c>
      <c r="AV151" s="13" t="s">
        <v>80</v>
      </c>
      <c r="AW151" s="13" t="s">
        <v>28</v>
      </c>
      <c r="AX151" s="13" t="s">
        <v>71</v>
      </c>
      <c r="AY151" s="161" t="s">
        <v>161</v>
      </c>
    </row>
    <row r="152" spans="1:65" s="15" customFormat="1">
      <c r="B152" s="183"/>
      <c r="D152" s="160" t="s">
        <v>171</v>
      </c>
      <c r="E152" s="184" t="s">
        <v>1</v>
      </c>
      <c r="F152" s="185" t="s">
        <v>195</v>
      </c>
      <c r="H152" s="186">
        <v>25.5</v>
      </c>
      <c r="L152" s="183"/>
      <c r="M152" s="187"/>
      <c r="N152" s="188"/>
      <c r="O152" s="188"/>
      <c r="P152" s="188"/>
      <c r="Q152" s="188"/>
      <c r="R152" s="188"/>
      <c r="S152" s="188"/>
      <c r="T152" s="189"/>
      <c r="AT152" s="184" t="s">
        <v>171</v>
      </c>
      <c r="AU152" s="184" t="s">
        <v>80</v>
      </c>
      <c r="AV152" s="15" t="s">
        <v>169</v>
      </c>
      <c r="AW152" s="15" t="s">
        <v>28</v>
      </c>
      <c r="AX152" s="15" t="s">
        <v>78</v>
      </c>
      <c r="AY152" s="184" t="s">
        <v>161</v>
      </c>
    </row>
    <row r="153" spans="1:65" s="12" customFormat="1" ht="22.9" customHeight="1">
      <c r="B153" s="134"/>
      <c r="D153" s="135" t="s">
        <v>70</v>
      </c>
      <c r="E153" s="144" t="s">
        <v>196</v>
      </c>
      <c r="F153" s="144" t="s">
        <v>203</v>
      </c>
      <c r="J153" s="145">
        <f>BK153</f>
        <v>0</v>
      </c>
      <c r="L153" s="134"/>
      <c r="M153" s="138"/>
      <c r="N153" s="139"/>
      <c r="O153" s="139"/>
      <c r="P153" s="140">
        <f>SUM(P154:P181)</f>
        <v>63.038400000000003</v>
      </c>
      <c r="Q153" s="139"/>
      <c r="R153" s="140">
        <f>SUM(R154:R181)</f>
        <v>4.2966833599999994</v>
      </c>
      <c r="S153" s="139"/>
      <c r="T153" s="141">
        <f>SUM(T154:T181)</f>
        <v>0</v>
      </c>
      <c r="AR153" s="135" t="s">
        <v>78</v>
      </c>
      <c r="AT153" s="142" t="s">
        <v>70</v>
      </c>
      <c r="AU153" s="142" t="s">
        <v>78</v>
      </c>
      <c r="AY153" s="135" t="s">
        <v>161</v>
      </c>
      <c r="BK153" s="143">
        <f>SUM(BK154:BK181)</f>
        <v>0</v>
      </c>
    </row>
    <row r="154" spans="1:65" s="2" customFormat="1" ht="21.75" customHeight="1">
      <c r="A154" s="30"/>
      <c r="B154" s="146"/>
      <c r="C154" s="147" t="s">
        <v>204</v>
      </c>
      <c r="D154" s="147" t="s">
        <v>164</v>
      </c>
      <c r="E154" s="148" t="s">
        <v>205</v>
      </c>
      <c r="F154" s="149" t="s">
        <v>206</v>
      </c>
      <c r="G154" s="150" t="s">
        <v>175</v>
      </c>
      <c r="H154" s="151">
        <v>2</v>
      </c>
      <c r="I154" s="152"/>
      <c r="J154" s="152">
        <f>ROUND(I154*H154,2)</f>
        <v>0</v>
      </c>
      <c r="K154" s="149" t="s">
        <v>168</v>
      </c>
      <c r="L154" s="31"/>
      <c r="M154" s="153" t="s">
        <v>1</v>
      </c>
      <c r="N154" s="154" t="s">
        <v>36</v>
      </c>
      <c r="O154" s="155">
        <v>0.88800000000000001</v>
      </c>
      <c r="P154" s="155">
        <f>O154*H154</f>
        <v>1.776</v>
      </c>
      <c r="Q154" s="155">
        <v>4.1500000000000002E-2</v>
      </c>
      <c r="R154" s="155">
        <f>Q154*H154</f>
        <v>8.3000000000000004E-2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169</v>
      </c>
      <c r="AT154" s="157" t="s">
        <v>164</v>
      </c>
      <c r="AU154" s="157" t="s">
        <v>80</v>
      </c>
      <c r="AY154" s="18" t="s">
        <v>161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169</v>
      </c>
      <c r="BM154" s="157" t="s">
        <v>207</v>
      </c>
    </row>
    <row r="155" spans="1:65" s="13" customFormat="1">
      <c r="B155" s="159"/>
      <c r="D155" s="160" t="s">
        <v>171</v>
      </c>
      <c r="E155" s="161" t="s">
        <v>1</v>
      </c>
      <c r="F155" s="162" t="s">
        <v>208</v>
      </c>
      <c r="H155" s="163">
        <v>2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171</v>
      </c>
      <c r="AU155" s="161" t="s">
        <v>80</v>
      </c>
      <c r="AV155" s="13" t="s">
        <v>80</v>
      </c>
      <c r="AW155" s="13" t="s">
        <v>28</v>
      </c>
      <c r="AX155" s="13" t="s">
        <v>78</v>
      </c>
      <c r="AY155" s="161" t="s">
        <v>161</v>
      </c>
    </row>
    <row r="156" spans="1:65" s="2" customFormat="1" ht="21.75" customHeight="1">
      <c r="A156" s="30"/>
      <c r="B156" s="146"/>
      <c r="C156" s="147" t="s">
        <v>180</v>
      </c>
      <c r="D156" s="147" t="s">
        <v>164</v>
      </c>
      <c r="E156" s="148" t="s">
        <v>209</v>
      </c>
      <c r="F156" s="149" t="s">
        <v>210</v>
      </c>
      <c r="G156" s="150" t="s">
        <v>167</v>
      </c>
      <c r="H156" s="151">
        <v>14.47</v>
      </c>
      <c r="I156" s="152"/>
      <c r="J156" s="152">
        <f>ROUND(I156*H156,2)</f>
        <v>0</v>
      </c>
      <c r="K156" s="149" t="s">
        <v>168</v>
      </c>
      <c r="L156" s="31"/>
      <c r="M156" s="153" t="s">
        <v>1</v>
      </c>
      <c r="N156" s="154" t="s">
        <v>36</v>
      </c>
      <c r="O156" s="155">
        <v>0.58299999999999996</v>
      </c>
      <c r="P156" s="155">
        <f>O156*H156</f>
        <v>8.4360099999999996</v>
      </c>
      <c r="Q156" s="155">
        <v>2.8400000000000002E-2</v>
      </c>
      <c r="R156" s="155">
        <f>Q156*H156</f>
        <v>0.41094800000000004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7" t="s">
        <v>169</v>
      </c>
      <c r="AT156" s="157" t="s">
        <v>164</v>
      </c>
      <c r="AU156" s="157" t="s">
        <v>80</v>
      </c>
      <c r="AY156" s="18" t="s">
        <v>161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78</v>
      </c>
      <c r="BK156" s="158">
        <f>ROUND(I156*H156,2)</f>
        <v>0</v>
      </c>
      <c r="BL156" s="18" t="s">
        <v>169</v>
      </c>
      <c r="BM156" s="157" t="s">
        <v>211</v>
      </c>
    </row>
    <row r="157" spans="1:65" s="13" customFormat="1">
      <c r="B157" s="159"/>
      <c r="D157" s="160" t="s">
        <v>171</v>
      </c>
      <c r="E157" s="161" t="s">
        <v>1</v>
      </c>
      <c r="F157" s="162" t="s">
        <v>212</v>
      </c>
      <c r="H157" s="163">
        <v>14.47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171</v>
      </c>
      <c r="AU157" s="161" t="s">
        <v>80</v>
      </c>
      <c r="AV157" s="13" t="s">
        <v>80</v>
      </c>
      <c r="AW157" s="13" t="s">
        <v>28</v>
      </c>
      <c r="AX157" s="13" t="s">
        <v>78</v>
      </c>
      <c r="AY157" s="161" t="s">
        <v>161</v>
      </c>
    </row>
    <row r="158" spans="1:65" s="2" customFormat="1" ht="21.75" customHeight="1">
      <c r="A158" s="30"/>
      <c r="B158" s="146"/>
      <c r="C158" s="147" t="s">
        <v>213</v>
      </c>
      <c r="D158" s="147" t="s">
        <v>164</v>
      </c>
      <c r="E158" s="148" t="s">
        <v>214</v>
      </c>
      <c r="F158" s="149" t="s">
        <v>215</v>
      </c>
      <c r="G158" s="150" t="s">
        <v>167</v>
      </c>
      <c r="H158" s="151">
        <v>72</v>
      </c>
      <c r="I158" s="152"/>
      <c r="J158" s="152">
        <f>ROUND(I158*H158,2)</f>
        <v>0</v>
      </c>
      <c r="K158" s="149" t="s">
        <v>168</v>
      </c>
      <c r="L158" s="31"/>
      <c r="M158" s="153" t="s">
        <v>1</v>
      </c>
      <c r="N158" s="154" t="s">
        <v>36</v>
      </c>
      <c r="O158" s="155">
        <v>0.35</v>
      </c>
      <c r="P158" s="155">
        <f>O158*H158</f>
        <v>25.2</v>
      </c>
      <c r="Q158" s="155">
        <v>1.575E-2</v>
      </c>
      <c r="R158" s="155">
        <f>Q158*H158</f>
        <v>1.1339999999999999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169</v>
      </c>
      <c r="AT158" s="157" t="s">
        <v>164</v>
      </c>
      <c r="AU158" s="157" t="s">
        <v>80</v>
      </c>
      <c r="AY158" s="18" t="s">
        <v>161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169</v>
      </c>
      <c r="BM158" s="157" t="s">
        <v>216</v>
      </c>
    </row>
    <row r="159" spans="1:65" s="16" customFormat="1">
      <c r="B159" s="190"/>
      <c r="D159" s="160" t="s">
        <v>171</v>
      </c>
      <c r="E159" s="191" t="s">
        <v>1</v>
      </c>
      <c r="F159" s="192" t="s">
        <v>217</v>
      </c>
      <c r="H159" s="191" t="s">
        <v>1</v>
      </c>
      <c r="L159" s="190"/>
      <c r="M159" s="193"/>
      <c r="N159" s="194"/>
      <c r="O159" s="194"/>
      <c r="P159" s="194"/>
      <c r="Q159" s="194"/>
      <c r="R159" s="194"/>
      <c r="S159" s="194"/>
      <c r="T159" s="195"/>
      <c r="AT159" s="191" t="s">
        <v>171</v>
      </c>
      <c r="AU159" s="191" t="s">
        <v>80</v>
      </c>
      <c r="AV159" s="16" t="s">
        <v>78</v>
      </c>
      <c r="AW159" s="16" t="s">
        <v>28</v>
      </c>
      <c r="AX159" s="16" t="s">
        <v>71</v>
      </c>
      <c r="AY159" s="191" t="s">
        <v>161</v>
      </c>
    </row>
    <row r="160" spans="1:65" s="13" customFormat="1" ht="22.5">
      <c r="B160" s="159"/>
      <c r="D160" s="160" t="s">
        <v>171</v>
      </c>
      <c r="E160" s="161" t="s">
        <v>1</v>
      </c>
      <c r="F160" s="162" t="s">
        <v>218</v>
      </c>
      <c r="H160" s="163">
        <v>91.8</v>
      </c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171</v>
      </c>
      <c r="AU160" s="161" t="s">
        <v>80</v>
      </c>
      <c r="AV160" s="13" t="s">
        <v>80</v>
      </c>
      <c r="AW160" s="13" t="s">
        <v>28</v>
      </c>
      <c r="AX160" s="13" t="s">
        <v>71</v>
      </c>
      <c r="AY160" s="161" t="s">
        <v>161</v>
      </c>
    </row>
    <row r="161" spans="1:65" s="13" customFormat="1">
      <c r="B161" s="159"/>
      <c r="D161" s="160" t="s">
        <v>171</v>
      </c>
      <c r="E161" s="161" t="s">
        <v>1</v>
      </c>
      <c r="F161" s="162" t="s">
        <v>219</v>
      </c>
      <c r="H161" s="163">
        <v>-9.6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171</v>
      </c>
      <c r="AU161" s="161" t="s">
        <v>80</v>
      </c>
      <c r="AV161" s="13" t="s">
        <v>80</v>
      </c>
      <c r="AW161" s="13" t="s">
        <v>28</v>
      </c>
      <c r="AX161" s="13" t="s">
        <v>71</v>
      </c>
      <c r="AY161" s="161" t="s">
        <v>161</v>
      </c>
    </row>
    <row r="162" spans="1:65" s="13" customFormat="1">
      <c r="B162" s="159"/>
      <c r="D162" s="160" t="s">
        <v>171</v>
      </c>
      <c r="E162" s="161" t="s">
        <v>1</v>
      </c>
      <c r="F162" s="162" t="s">
        <v>220</v>
      </c>
      <c r="H162" s="163">
        <v>-1.8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171</v>
      </c>
      <c r="AU162" s="161" t="s">
        <v>80</v>
      </c>
      <c r="AV162" s="13" t="s">
        <v>80</v>
      </c>
      <c r="AW162" s="13" t="s">
        <v>28</v>
      </c>
      <c r="AX162" s="13" t="s">
        <v>71</v>
      </c>
      <c r="AY162" s="161" t="s">
        <v>161</v>
      </c>
    </row>
    <row r="163" spans="1:65" s="13" customFormat="1">
      <c r="B163" s="159"/>
      <c r="D163" s="160" t="s">
        <v>171</v>
      </c>
      <c r="E163" s="161" t="s">
        <v>1</v>
      </c>
      <c r="F163" s="162" t="s">
        <v>221</v>
      </c>
      <c r="H163" s="163">
        <v>-8.4</v>
      </c>
      <c r="L163" s="159"/>
      <c r="M163" s="164"/>
      <c r="N163" s="165"/>
      <c r="O163" s="165"/>
      <c r="P163" s="165"/>
      <c r="Q163" s="165"/>
      <c r="R163" s="165"/>
      <c r="S163" s="165"/>
      <c r="T163" s="166"/>
      <c r="AT163" s="161" t="s">
        <v>171</v>
      </c>
      <c r="AU163" s="161" t="s">
        <v>80</v>
      </c>
      <c r="AV163" s="13" t="s">
        <v>80</v>
      </c>
      <c r="AW163" s="13" t="s">
        <v>28</v>
      </c>
      <c r="AX163" s="13" t="s">
        <v>71</v>
      </c>
      <c r="AY163" s="161" t="s">
        <v>161</v>
      </c>
    </row>
    <row r="164" spans="1:65" s="15" customFormat="1">
      <c r="B164" s="183"/>
      <c r="D164" s="160" t="s">
        <v>171</v>
      </c>
      <c r="E164" s="184" t="s">
        <v>1</v>
      </c>
      <c r="F164" s="185" t="s">
        <v>195</v>
      </c>
      <c r="H164" s="186">
        <v>72</v>
      </c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171</v>
      </c>
      <c r="AU164" s="184" t="s">
        <v>80</v>
      </c>
      <c r="AV164" s="15" t="s">
        <v>169</v>
      </c>
      <c r="AW164" s="15" t="s">
        <v>28</v>
      </c>
      <c r="AX164" s="15" t="s">
        <v>78</v>
      </c>
      <c r="AY164" s="184" t="s">
        <v>161</v>
      </c>
    </row>
    <row r="165" spans="1:65" s="2" customFormat="1" ht="21.75" customHeight="1">
      <c r="A165" s="30"/>
      <c r="B165" s="146"/>
      <c r="C165" s="147" t="s">
        <v>222</v>
      </c>
      <c r="D165" s="147" t="s">
        <v>164</v>
      </c>
      <c r="E165" s="148" t="s">
        <v>223</v>
      </c>
      <c r="F165" s="149" t="s">
        <v>224</v>
      </c>
      <c r="G165" s="150" t="s">
        <v>167</v>
      </c>
      <c r="H165" s="151">
        <v>41.435000000000002</v>
      </c>
      <c r="I165" s="152"/>
      <c r="J165" s="152">
        <f>ROUND(I165*H165,2)</f>
        <v>0</v>
      </c>
      <c r="K165" s="149" t="s">
        <v>168</v>
      </c>
      <c r="L165" s="31"/>
      <c r="M165" s="153" t="s">
        <v>1</v>
      </c>
      <c r="N165" s="154" t="s">
        <v>36</v>
      </c>
      <c r="O165" s="155">
        <v>0.47</v>
      </c>
      <c r="P165" s="155">
        <f>O165*H165</f>
        <v>19.474450000000001</v>
      </c>
      <c r="Q165" s="155">
        <v>1.8380000000000001E-2</v>
      </c>
      <c r="R165" s="155">
        <f>Q165*H165</f>
        <v>0.76157530000000007</v>
      </c>
      <c r="S165" s="155">
        <v>0</v>
      </c>
      <c r="T165" s="15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7" t="s">
        <v>169</v>
      </c>
      <c r="AT165" s="157" t="s">
        <v>164</v>
      </c>
      <c r="AU165" s="157" t="s">
        <v>80</v>
      </c>
      <c r="AY165" s="18" t="s">
        <v>161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78</v>
      </c>
      <c r="BK165" s="158">
        <f>ROUND(I165*H165,2)</f>
        <v>0</v>
      </c>
      <c r="BL165" s="18" t="s">
        <v>169</v>
      </c>
      <c r="BM165" s="157" t="s">
        <v>225</v>
      </c>
    </row>
    <row r="166" spans="1:65" s="16" customFormat="1">
      <c r="B166" s="190"/>
      <c r="D166" s="160" t="s">
        <v>171</v>
      </c>
      <c r="E166" s="191" t="s">
        <v>1</v>
      </c>
      <c r="F166" s="192" t="s">
        <v>226</v>
      </c>
      <c r="H166" s="191" t="s">
        <v>1</v>
      </c>
      <c r="L166" s="190"/>
      <c r="M166" s="193"/>
      <c r="N166" s="194"/>
      <c r="O166" s="194"/>
      <c r="P166" s="194"/>
      <c r="Q166" s="194"/>
      <c r="R166" s="194"/>
      <c r="S166" s="194"/>
      <c r="T166" s="195"/>
      <c r="AT166" s="191" t="s">
        <v>171</v>
      </c>
      <c r="AU166" s="191" t="s">
        <v>80</v>
      </c>
      <c r="AV166" s="16" t="s">
        <v>78</v>
      </c>
      <c r="AW166" s="16" t="s">
        <v>28</v>
      </c>
      <c r="AX166" s="16" t="s">
        <v>71</v>
      </c>
      <c r="AY166" s="191" t="s">
        <v>161</v>
      </c>
    </row>
    <row r="167" spans="1:65" s="13" customFormat="1">
      <c r="B167" s="159"/>
      <c r="D167" s="160" t="s">
        <v>171</v>
      </c>
      <c r="E167" s="161" t="s">
        <v>1</v>
      </c>
      <c r="F167" s="162" t="s">
        <v>227</v>
      </c>
      <c r="H167" s="163">
        <v>3.2749999999999999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171</v>
      </c>
      <c r="AU167" s="161" t="s">
        <v>80</v>
      </c>
      <c r="AV167" s="13" t="s">
        <v>80</v>
      </c>
      <c r="AW167" s="13" t="s">
        <v>28</v>
      </c>
      <c r="AX167" s="13" t="s">
        <v>71</v>
      </c>
      <c r="AY167" s="161" t="s">
        <v>161</v>
      </c>
    </row>
    <row r="168" spans="1:65" s="13" customFormat="1" ht="22.5">
      <c r="B168" s="159"/>
      <c r="D168" s="160" t="s">
        <v>171</v>
      </c>
      <c r="E168" s="161" t="s">
        <v>1</v>
      </c>
      <c r="F168" s="162" t="s">
        <v>228</v>
      </c>
      <c r="H168" s="163">
        <v>35.36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171</v>
      </c>
      <c r="AU168" s="161" t="s">
        <v>80</v>
      </c>
      <c r="AV168" s="13" t="s">
        <v>80</v>
      </c>
      <c r="AW168" s="13" t="s">
        <v>28</v>
      </c>
      <c r="AX168" s="13" t="s">
        <v>71</v>
      </c>
      <c r="AY168" s="161" t="s">
        <v>161</v>
      </c>
    </row>
    <row r="169" spans="1:65" s="16" customFormat="1">
      <c r="B169" s="190"/>
      <c r="D169" s="160" t="s">
        <v>171</v>
      </c>
      <c r="E169" s="191" t="s">
        <v>1</v>
      </c>
      <c r="F169" s="192" t="s">
        <v>229</v>
      </c>
      <c r="H169" s="191" t="s">
        <v>1</v>
      </c>
      <c r="L169" s="190"/>
      <c r="M169" s="193"/>
      <c r="N169" s="194"/>
      <c r="O169" s="194"/>
      <c r="P169" s="194"/>
      <c r="Q169" s="194"/>
      <c r="R169" s="194"/>
      <c r="S169" s="194"/>
      <c r="T169" s="195"/>
      <c r="AT169" s="191" t="s">
        <v>171</v>
      </c>
      <c r="AU169" s="191" t="s">
        <v>80</v>
      </c>
      <c r="AV169" s="16" t="s">
        <v>78</v>
      </c>
      <c r="AW169" s="16" t="s">
        <v>28</v>
      </c>
      <c r="AX169" s="16" t="s">
        <v>71</v>
      </c>
      <c r="AY169" s="191" t="s">
        <v>161</v>
      </c>
    </row>
    <row r="170" spans="1:65" s="13" customFormat="1">
      <c r="B170" s="159"/>
      <c r="D170" s="160" t="s">
        <v>171</v>
      </c>
      <c r="E170" s="161" t="s">
        <v>1</v>
      </c>
      <c r="F170" s="162" t="s">
        <v>230</v>
      </c>
      <c r="H170" s="163">
        <v>6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171</v>
      </c>
      <c r="AU170" s="161" t="s">
        <v>80</v>
      </c>
      <c r="AV170" s="13" t="s">
        <v>80</v>
      </c>
      <c r="AW170" s="13" t="s">
        <v>28</v>
      </c>
      <c r="AX170" s="13" t="s">
        <v>71</v>
      </c>
      <c r="AY170" s="161" t="s">
        <v>161</v>
      </c>
    </row>
    <row r="171" spans="1:65" s="13" customFormat="1">
      <c r="B171" s="159"/>
      <c r="D171" s="160" t="s">
        <v>171</v>
      </c>
      <c r="E171" s="161" t="s">
        <v>1</v>
      </c>
      <c r="F171" s="162" t="s">
        <v>191</v>
      </c>
      <c r="H171" s="163">
        <v>-3.2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171</v>
      </c>
      <c r="AU171" s="161" t="s">
        <v>80</v>
      </c>
      <c r="AV171" s="13" t="s">
        <v>80</v>
      </c>
      <c r="AW171" s="13" t="s">
        <v>28</v>
      </c>
      <c r="AX171" s="13" t="s">
        <v>71</v>
      </c>
      <c r="AY171" s="161" t="s">
        <v>161</v>
      </c>
    </row>
    <row r="172" spans="1:65" s="15" customFormat="1">
      <c r="B172" s="183"/>
      <c r="D172" s="160" t="s">
        <v>171</v>
      </c>
      <c r="E172" s="184" t="s">
        <v>1</v>
      </c>
      <c r="F172" s="185" t="s">
        <v>195</v>
      </c>
      <c r="H172" s="186">
        <v>41.434999999999995</v>
      </c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171</v>
      </c>
      <c r="AU172" s="184" t="s">
        <v>80</v>
      </c>
      <c r="AV172" s="15" t="s">
        <v>169</v>
      </c>
      <c r="AW172" s="15" t="s">
        <v>28</v>
      </c>
      <c r="AX172" s="15" t="s">
        <v>78</v>
      </c>
      <c r="AY172" s="184" t="s">
        <v>161</v>
      </c>
    </row>
    <row r="173" spans="1:65" s="2" customFormat="1" ht="21.75" customHeight="1">
      <c r="A173" s="30"/>
      <c r="B173" s="146"/>
      <c r="C173" s="147" t="s">
        <v>231</v>
      </c>
      <c r="D173" s="147" t="s">
        <v>164</v>
      </c>
      <c r="E173" s="148" t="s">
        <v>232</v>
      </c>
      <c r="F173" s="149" t="s">
        <v>233</v>
      </c>
      <c r="G173" s="150" t="s">
        <v>175</v>
      </c>
      <c r="H173" s="151">
        <v>2</v>
      </c>
      <c r="I173" s="152"/>
      <c r="J173" s="152">
        <f>ROUND(I173*H173,2)</f>
        <v>0</v>
      </c>
      <c r="K173" s="149" t="s">
        <v>168</v>
      </c>
      <c r="L173" s="31"/>
      <c r="M173" s="153" t="s">
        <v>1</v>
      </c>
      <c r="N173" s="154" t="s">
        <v>36</v>
      </c>
      <c r="O173" s="155">
        <v>0.72499999999999998</v>
      </c>
      <c r="P173" s="155">
        <f>O173*H173</f>
        <v>1.45</v>
      </c>
      <c r="Q173" s="155">
        <v>4.1500000000000002E-2</v>
      </c>
      <c r="R173" s="155">
        <f>Q173*H173</f>
        <v>8.3000000000000004E-2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169</v>
      </c>
      <c r="AT173" s="157" t="s">
        <v>164</v>
      </c>
      <c r="AU173" s="157" t="s">
        <v>80</v>
      </c>
      <c r="AY173" s="18" t="s">
        <v>161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169</v>
      </c>
      <c r="BM173" s="157" t="s">
        <v>234</v>
      </c>
    </row>
    <row r="174" spans="1:65" s="13" customFormat="1">
      <c r="B174" s="159"/>
      <c r="D174" s="160" t="s">
        <v>171</v>
      </c>
      <c r="E174" s="161" t="s">
        <v>1</v>
      </c>
      <c r="F174" s="162" t="s">
        <v>208</v>
      </c>
      <c r="H174" s="163">
        <v>2</v>
      </c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171</v>
      </c>
      <c r="AU174" s="161" t="s">
        <v>80</v>
      </c>
      <c r="AV174" s="13" t="s">
        <v>80</v>
      </c>
      <c r="AW174" s="13" t="s">
        <v>28</v>
      </c>
      <c r="AX174" s="13" t="s">
        <v>78</v>
      </c>
      <c r="AY174" s="161" t="s">
        <v>161</v>
      </c>
    </row>
    <row r="175" spans="1:65" s="2" customFormat="1" ht="16.5" customHeight="1">
      <c r="A175" s="30"/>
      <c r="B175" s="146"/>
      <c r="C175" s="147" t="s">
        <v>235</v>
      </c>
      <c r="D175" s="147" t="s">
        <v>164</v>
      </c>
      <c r="E175" s="148" t="s">
        <v>236</v>
      </c>
      <c r="F175" s="149" t="s">
        <v>237</v>
      </c>
      <c r="G175" s="150" t="s">
        <v>167</v>
      </c>
      <c r="H175" s="151">
        <v>14.47</v>
      </c>
      <c r="I175" s="152"/>
      <c r="J175" s="152">
        <f>ROUND(I175*H175,2)</f>
        <v>0</v>
      </c>
      <c r="K175" s="149" t="s">
        <v>168</v>
      </c>
      <c r="L175" s="31"/>
      <c r="M175" s="153" t="s">
        <v>1</v>
      </c>
      <c r="N175" s="154" t="s">
        <v>36</v>
      </c>
      <c r="O175" s="155">
        <v>0.04</v>
      </c>
      <c r="P175" s="155">
        <f>O175*H175</f>
        <v>0.57880000000000009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7" t="s">
        <v>169</v>
      </c>
      <c r="AT175" s="157" t="s">
        <v>164</v>
      </c>
      <c r="AU175" s="157" t="s">
        <v>80</v>
      </c>
      <c r="AY175" s="18" t="s">
        <v>161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78</v>
      </c>
      <c r="BK175" s="158">
        <f>ROUND(I175*H175,2)</f>
        <v>0</v>
      </c>
      <c r="BL175" s="18" t="s">
        <v>169</v>
      </c>
      <c r="BM175" s="157" t="s">
        <v>238</v>
      </c>
    </row>
    <row r="176" spans="1:65" s="13" customFormat="1">
      <c r="B176" s="159"/>
      <c r="D176" s="160" t="s">
        <v>171</v>
      </c>
      <c r="E176" s="161" t="s">
        <v>1</v>
      </c>
      <c r="F176" s="162" t="s">
        <v>239</v>
      </c>
      <c r="H176" s="163">
        <v>14.47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171</v>
      </c>
      <c r="AU176" s="161" t="s">
        <v>80</v>
      </c>
      <c r="AV176" s="13" t="s">
        <v>80</v>
      </c>
      <c r="AW176" s="13" t="s">
        <v>28</v>
      </c>
      <c r="AX176" s="13" t="s">
        <v>71</v>
      </c>
      <c r="AY176" s="161" t="s">
        <v>161</v>
      </c>
    </row>
    <row r="177" spans="1:65" s="15" customFormat="1">
      <c r="B177" s="183"/>
      <c r="D177" s="160" t="s">
        <v>171</v>
      </c>
      <c r="E177" s="184" t="s">
        <v>1</v>
      </c>
      <c r="F177" s="185" t="s">
        <v>195</v>
      </c>
      <c r="H177" s="186">
        <v>14.47</v>
      </c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171</v>
      </c>
      <c r="AU177" s="184" t="s">
        <v>80</v>
      </c>
      <c r="AV177" s="15" t="s">
        <v>169</v>
      </c>
      <c r="AW177" s="15" t="s">
        <v>28</v>
      </c>
      <c r="AX177" s="15" t="s">
        <v>78</v>
      </c>
      <c r="AY177" s="184" t="s">
        <v>161</v>
      </c>
    </row>
    <row r="178" spans="1:65" s="2" customFormat="1" ht="21.75" customHeight="1">
      <c r="A178" s="30"/>
      <c r="B178" s="146"/>
      <c r="C178" s="147" t="s">
        <v>240</v>
      </c>
      <c r="D178" s="147" t="s">
        <v>164</v>
      </c>
      <c r="E178" s="148" t="s">
        <v>241</v>
      </c>
      <c r="F178" s="149" t="s">
        <v>242</v>
      </c>
      <c r="G178" s="150" t="s">
        <v>243</v>
      </c>
      <c r="H178" s="151">
        <v>0.72399999999999998</v>
      </c>
      <c r="I178" s="152"/>
      <c r="J178" s="152">
        <f>ROUND(I178*H178,2)</f>
        <v>0</v>
      </c>
      <c r="K178" s="149" t="s">
        <v>168</v>
      </c>
      <c r="L178" s="31"/>
      <c r="M178" s="153" t="s">
        <v>1</v>
      </c>
      <c r="N178" s="154" t="s">
        <v>36</v>
      </c>
      <c r="O178" s="155">
        <v>4.66</v>
      </c>
      <c r="P178" s="155">
        <f>O178*H178</f>
        <v>3.37384</v>
      </c>
      <c r="Q178" s="155">
        <v>2.2563399999999998</v>
      </c>
      <c r="R178" s="155">
        <f>Q178*H178</f>
        <v>1.6335901599999998</v>
      </c>
      <c r="S178" s="155">
        <v>0</v>
      </c>
      <c r="T178" s="156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7" t="s">
        <v>169</v>
      </c>
      <c r="AT178" s="157" t="s">
        <v>164</v>
      </c>
      <c r="AU178" s="157" t="s">
        <v>80</v>
      </c>
      <c r="AY178" s="18" t="s">
        <v>161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78</v>
      </c>
      <c r="BK178" s="158">
        <f>ROUND(I178*H178,2)</f>
        <v>0</v>
      </c>
      <c r="BL178" s="18" t="s">
        <v>169</v>
      </c>
      <c r="BM178" s="157" t="s">
        <v>244</v>
      </c>
    </row>
    <row r="179" spans="1:65" s="13" customFormat="1">
      <c r="B179" s="159"/>
      <c r="D179" s="160" t="s">
        <v>171</v>
      </c>
      <c r="E179" s="161" t="s">
        <v>1</v>
      </c>
      <c r="F179" s="162" t="s">
        <v>245</v>
      </c>
      <c r="H179" s="163">
        <v>0.72399999999999998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171</v>
      </c>
      <c r="AU179" s="161" t="s">
        <v>80</v>
      </c>
      <c r="AV179" s="13" t="s">
        <v>80</v>
      </c>
      <c r="AW179" s="13" t="s">
        <v>28</v>
      </c>
      <c r="AX179" s="13" t="s">
        <v>78</v>
      </c>
      <c r="AY179" s="161" t="s">
        <v>161</v>
      </c>
    </row>
    <row r="180" spans="1:65" s="2" customFormat="1" ht="21.75" customHeight="1">
      <c r="A180" s="30"/>
      <c r="B180" s="146"/>
      <c r="C180" s="147" t="s">
        <v>246</v>
      </c>
      <c r="D180" s="147" t="s">
        <v>164</v>
      </c>
      <c r="E180" s="148" t="s">
        <v>247</v>
      </c>
      <c r="F180" s="149" t="s">
        <v>248</v>
      </c>
      <c r="G180" s="150" t="s">
        <v>167</v>
      </c>
      <c r="H180" s="151">
        <v>7.2350000000000003</v>
      </c>
      <c r="I180" s="152"/>
      <c r="J180" s="152">
        <f>ROUND(I180*H180,2)</f>
        <v>0</v>
      </c>
      <c r="K180" s="149" t="s">
        <v>168</v>
      </c>
      <c r="L180" s="31"/>
      <c r="M180" s="153" t="s">
        <v>1</v>
      </c>
      <c r="N180" s="154" t="s">
        <v>36</v>
      </c>
      <c r="O180" s="155">
        <v>0.38</v>
      </c>
      <c r="P180" s="155">
        <f>O180*H180</f>
        <v>2.7493000000000003</v>
      </c>
      <c r="Q180" s="155">
        <v>2.6339999999999999E-2</v>
      </c>
      <c r="R180" s="155">
        <f>Q180*H180</f>
        <v>0.19056989999999999</v>
      </c>
      <c r="S180" s="155">
        <v>0</v>
      </c>
      <c r="T180" s="156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7" t="s">
        <v>169</v>
      </c>
      <c r="AT180" s="157" t="s">
        <v>164</v>
      </c>
      <c r="AU180" s="157" t="s">
        <v>80</v>
      </c>
      <c r="AY180" s="18" t="s">
        <v>161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78</v>
      </c>
      <c r="BK180" s="158">
        <f>ROUND(I180*H180,2)</f>
        <v>0</v>
      </c>
      <c r="BL180" s="18" t="s">
        <v>169</v>
      </c>
      <c r="BM180" s="157" t="s">
        <v>249</v>
      </c>
    </row>
    <row r="181" spans="1:65" s="13" customFormat="1">
      <c r="B181" s="159"/>
      <c r="D181" s="160" t="s">
        <v>171</v>
      </c>
      <c r="E181" s="161" t="s">
        <v>1</v>
      </c>
      <c r="F181" s="162" t="s">
        <v>250</v>
      </c>
      <c r="H181" s="163">
        <v>7.2350000000000003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171</v>
      </c>
      <c r="AU181" s="161" t="s">
        <v>80</v>
      </c>
      <c r="AV181" s="13" t="s">
        <v>80</v>
      </c>
      <c r="AW181" s="13" t="s">
        <v>28</v>
      </c>
      <c r="AX181" s="13" t="s">
        <v>78</v>
      </c>
      <c r="AY181" s="161" t="s">
        <v>161</v>
      </c>
    </row>
    <row r="182" spans="1:65" s="12" customFormat="1" ht="22.9" customHeight="1">
      <c r="B182" s="134"/>
      <c r="D182" s="135" t="s">
        <v>70</v>
      </c>
      <c r="E182" s="144" t="s">
        <v>213</v>
      </c>
      <c r="F182" s="144" t="s">
        <v>251</v>
      </c>
      <c r="J182" s="145">
        <f>BK182</f>
        <v>0</v>
      </c>
      <c r="L182" s="134"/>
      <c r="M182" s="138"/>
      <c r="N182" s="139"/>
      <c r="O182" s="139"/>
      <c r="P182" s="140">
        <f>SUM(P183:P224)</f>
        <v>69.862099999999998</v>
      </c>
      <c r="Q182" s="139"/>
      <c r="R182" s="140">
        <f>SUM(R183:R224)</f>
        <v>2.4599000000000001E-3</v>
      </c>
      <c r="S182" s="139"/>
      <c r="T182" s="141">
        <f>SUM(T183:T224)</f>
        <v>18.036650000000002</v>
      </c>
      <c r="AR182" s="135" t="s">
        <v>78</v>
      </c>
      <c r="AT182" s="142" t="s">
        <v>70</v>
      </c>
      <c r="AU182" s="142" t="s">
        <v>78</v>
      </c>
      <c r="AY182" s="135" t="s">
        <v>161</v>
      </c>
      <c r="BK182" s="143">
        <f>SUM(BK183:BK224)</f>
        <v>0</v>
      </c>
    </row>
    <row r="183" spans="1:65" s="2" customFormat="1" ht="21.75" customHeight="1">
      <c r="A183" s="30"/>
      <c r="B183" s="146"/>
      <c r="C183" s="147" t="s">
        <v>8</v>
      </c>
      <c r="D183" s="147" t="s">
        <v>164</v>
      </c>
      <c r="E183" s="148" t="s">
        <v>252</v>
      </c>
      <c r="F183" s="149" t="s">
        <v>253</v>
      </c>
      <c r="G183" s="150" t="s">
        <v>167</v>
      </c>
      <c r="H183" s="151">
        <v>14.47</v>
      </c>
      <c r="I183" s="152"/>
      <c r="J183" s="152">
        <f>ROUND(I183*H183,2)</f>
        <v>0</v>
      </c>
      <c r="K183" s="149" t="s">
        <v>168</v>
      </c>
      <c r="L183" s="31"/>
      <c r="M183" s="153" t="s">
        <v>1</v>
      </c>
      <c r="N183" s="154" t="s">
        <v>36</v>
      </c>
      <c r="O183" s="155">
        <v>0.105</v>
      </c>
      <c r="P183" s="155">
        <f>O183*H183</f>
        <v>1.51935</v>
      </c>
      <c r="Q183" s="155">
        <v>1.2999999999999999E-4</v>
      </c>
      <c r="R183" s="155">
        <f>Q183*H183</f>
        <v>1.8810999999999999E-3</v>
      </c>
      <c r="S183" s="155">
        <v>0</v>
      </c>
      <c r="T183" s="15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7" t="s">
        <v>169</v>
      </c>
      <c r="AT183" s="157" t="s">
        <v>164</v>
      </c>
      <c r="AU183" s="157" t="s">
        <v>80</v>
      </c>
      <c r="AY183" s="18" t="s">
        <v>161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78</v>
      </c>
      <c r="BK183" s="158">
        <f>ROUND(I183*H183,2)</f>
        <v>0</v>
      </c>
      <c r="BL183" s="18" t="s">
        <v>169</v>
      </c>
      <c r="BM183" s="157" t="s">
        <v>254</v>
      </c>
    </row>
    <row r="184" spans="1:65" s="2" customFormat="1" ht="21.75" customHeight="1">
      <c r="A184" s="30"/>
      <c r="B184" s="146"/>
      <c r="C184" s="147" t="s">
        <v>255</v>
      </c>
      <c r="D184" s="147" t="s">
        <v>164</v>
      </c>
      <c r="E184" s="148" t="s">
        <v>256</v>
      </c>
      <c r="F184" s="149" t="s">
        <v>257</v>
      </c>
      <c r="G184" s="150" t="s">
        <v>167</v>
      </c>
      <c r="H184" s="151">
        <v>14.47</v>
      </c>
      <c r="I184" s="152"/>
      <c r="J184" s="152">
        <f>ROUND(I184*H184,2)</f>
        <v>0</v>
      </c>
      <c r="K184" s="149" t="s">
        <v>168</v>
      </c>
      <c r="L184" s="31"/>
      <c r="M184" s="153" t="s">
        <v>1</v>
      </c>
      <c r="N184" s="154" t="s">
        <v>36</v>
      </c>
      <c r="O184" s="155">
        <v>0.308</v>
      </c>
      <c r="P184" s="155">
        <f>O184*H184</f>
        <v>4.4567600000000001</v>
      </c>
      <c r="Q184" s="155">
        <v>4.0000000000000003E-5</v>
      </c>
      <c r="R184" s="155">
        <f>Q184*H184</f>
        <v>5.7880000000000008E-4</v>
      </c>
      <c r="S184" s="155">
        <v>0</v>
      </c>
      <c r="T184" s="15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7" t="s">
        <v>169</v>
      </c>
      <c r="AT184" s="157" t="s">
        <v>164</v>
      </c>
      <c r="AU184" s="157" t="s">
        <v>80</v>
      </c>
      <c r="AY184" s="18" t="s">
        <v>161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78</v>
      </c>
      <c r="BK184" s="158">
        <f>ROUND(I184*H184,2)</f>
        <v>0</v>
      </c>
      <c r="BL184" s="18" t="s">
        <v>169</v>
      </c>
      <c r="BM184" s="157" t="s">
        <v>258</v>
      </c>
    </row>
    <row r="185" spans="1:65" s="13" customFormat="1">
      <c r="B185" s="159"/>
      <c r="D185" s="160" t="s">
        <v>171</v>
      </c>
      <c r="E185" s="161" t="s">
        <v>1</v>
      </c>
      <c r="F185" s="162" t="s">
        <v>259</v>
      </c>
      <c r="H185" s="163">
        <v>14.47</v>
      </c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171</v>
      </c>
      <c r="AU185" s="161" t="s">
        <v>80</v>
      </c>
      <c r="AV185" s="13" t="s">
        <v>80</v>
      </c>
      <c r="AW185" s="13" t="s">
        <v>28</v>
      </c>
      <c r="AX185" s="13" t="s">
        <v>71</v>
      </c>
      <c r="AY185" s="161" t="s">
        <v>161</v>
      </c>
    </row>
    <row r="186" spans="1:65" s="15" customFormat="1">
      <c r="B186" s="183"/>
      <c r="D186" s="160" t="s">
        <v>171</v>
      </c>
      <c r="E186" s="184" t="s">
        <v>1</v>
      </c>
      <c r="F186" s="185" t="s">
        <v>195</v>
      </c>
      <c r="H186" s="186">
        <v>14.47</v>
      </c>
      <c r="L186" s="183"/>
      <c r="M186" s="187"/>
      <c r="N186" s="188"/>
      <c r="O186" s="188"/>
      <c r="P186" s="188"/>
      <c r="Q186" s="188"/>
      <c r="R186" s="188"/>
      <c r="S186" s="188"/>
      <c r="T186" s="189"/>
      <c r="AT186" s="184" t="s">
        <v>171</v>
      </c>
      <c r="AU186" s="184" t="s">
        <v>80</v>
      </c>
      <c r="AV186" s="15" t="s">
        <v>169</v>
      </c>
      <c r="AW186" s="15" t="s">
        <v>28</v>
      </c>
      <c r="AX186" s="15" t="s">
        <v>78</v>
      </c>
      <c r="AY186" s="184" t="s">
        <v>161</v>
      </c>
    </row>
    <row r="187" spans="1:65" s="2" customFormat="1" ht="16.5" customHeight="1">
      <c r="A187" s="30"/>
      <c r="B187" s="146"/>
      <c r="C187" s="147" t="s">
        <v>260</v>
      </c>
      <c r="D187" s="147" t="s">
        <v>164</v>
      </c>
      <c r="E187" s="148" t="s">
        <v>261</v>
      </c>
      <c r="F187" s="149" t="s">
        <v>262</v>
      </c>
      <c r="G187" s="150" t="s">
        <v>167</v>
      </c>
      <c r="H187" s="151">
        <v>29.94</v>
      </c>
      <c r="I187" s="152"/>
      <c r="J187" s="152">
        <f>ROUND(I187*H187,2)</f>
        <v>0</v>
      </c>
      <c r="K187" s="149" t="s">
        <v>168</v>
      </c>
      <c r="L187" s="31"/>
      <c r="M187" s="153" t="s">
        <v>1</v>
      </c>
      <c r="N187" s="154" t="s">
        <v>36</v>
      </c>
      <c r="O187" s="155">
        <v>0.28399999999999997</v>
      </c>
      <c r="P187" s="155">
        <f>O187*H187</f>
        <v>8.5029599999999999</v>
      </c>
      <c r="Q187" s="155">
        <v>0</v>
      </c>
      <c r="R187" s="155">
        <f>Q187*H187</f>
        <v>0</v>
      </c>
      <c r="S187" s="155">
        <v>0.26100000000000001</v>
      </c>
      <c r="T187" s="156">
        <f>S187*H187</f>
        <v>7.8143400000000005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169</v>
      </c>
      <c r="AT187" s="157" t="s">
        <v>164</v>
      </c>
      <c r="AU187" s="157" t="s">
        <v>80</v>
      </c>
      <c r="AY187" s="18" t="s">
        <v>161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169</v>
      </c>
      <c r="BM187" s="157" t="s">
        <v>263</v>
      </c>
    </row>
    <row r="188" spans="1:65" s="16" customFormat="1">
      <c r="B188" s="190"/>
      <c r="D188" s="160" t="s">
        <v>171</v>
      </c>
      <c r="E188" s="191" t="s">
        <v>1</v>
      </c>
      <c r="F188" s="192" t="s">
        <v>264</v>
      </c>
      <c r="H188" s="191" t="s">
        <v>1</v>
      </c>
      <c r="L188" s="190"/>
      <c r="M188" s="193"/>
      <c r="N188" s="194"/>
      <c r="O188" s="194"/>
      <c r="P188" s="194"/>
      <c r="Q188" s="194"/>
      <c r="R188" s="194"/>
      <c r="S188" s="194"/>
      <c r="T188" s="195"/>
      <c r="AT188" s="191" t="s">
        <v>171</v>
      </c>
      <c r="AU188" s="191" t="s">
        <v>80</v>
      </c>
      <c r="AV188" s="16" t="s">
        <v>78</v>
      </c>
      <c r="AW188" s="16" t="s">
        <v>28</v>
      </c>
      <c r="AX188" s="16" t="s">
        <v>71</v>
      </c>
      <c r="AY188" s="191" t="s">
        <v>161</v>
      </c>
    </row>
    <row r="189" spans="1:65" s="13" customFormat="1">
      <c r="B189" s="159"/>
      <c r="D189" s="160" t="s">
        <v>171</v>
      </c>
      <c r="E189" s="161" t="s">
        <v>1</v>
      </c>
      <c r="F189" s="162" t="s">
        <v>265</v>
      </c>
      <c r="H189" s="163">
        <v>12.54</v>
      </c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171</v>
      </c>
      <c r="AU189" s="161" t="s">
        <v>80</v>
      </c>
      <c r="AV189" s="13" t="s">
        <v>80</v>
      </c>
      <c r="AW189" s="13" t="s">
        <v>28</v>
      </c>
      <c r="AX189" s="13" t="s">
        <v>71</v>
      </c>
      <c r="AY189" s="161" t="s">
        <v>161</v>
      </c>
    </row>
    <row r="190" spans="1:65" s="13" customFormat="1">
      <c r="B190" s="159"/>
      <c r="D190" s="160" t="s">
        <v>171</v>
      </c>
      <c r="E190" s="161" t="s">
        <v>1</v>
      </c>
      <c r="F190" s="162" t="s">
        <v>266</v>
      </c>
      <c r="H190" s="163">
        <v>19.8</v>
      </c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171</v>
      </c>
      <c r="AU190" s="161" t="s">
        <v>80</v>
      </c>
      <c r="AV190" s="13" t="s">
        <v>80</v>
      </c>
      <c r="AW190" s="13" t="s">
        <v>28</v>
      </c>
      <c r="AX190" s="13" t="s">
        <v>71</v>
      </c>
      <c r="AY190" s="161" t="s">
        <v>161</v>
      </c>
    </row>
    <row r="191" spans="1:65" s="13" customFormat="1">
      <c r="B191" s="159"/>
      <c r="D191" s="160" t="s">
        <v>171</v>
      </c>
      <c r="E191" s="161" t="s">
        <v>1</v>
      </c>
      <c r="F191" s="162" t="s">
        <v>267</v>
      </c>
      <c r="H191" s="163">
        <v>3.6</v>
      </c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171</v>
      </c>
      <c r="AU191" s="161" t="s">
        <v>80</v>
      </c>
      <c r="AV191" s="13" t="s">
        <v>80</v>
      </c>
      <c r="AW191" s="13" t="s">
        <v>28</v>
      </c>
      <c r="AX191" s="13" t="s">
        <v>71</v>
      </c>
      <c r="AY191" s="161" t="s">
        <v>161</v>
      </c>
    </row>
    <row r="192" spans="1:65" s="13" customFormat="1">
      <c r="B192" s="159"/>
      <c r="D192" s="160" t="s">
        <v>171</v>
      </c>
      <c r="E192" s="161" t="s">
        <v>1</v>
      </c>
      <c r="F192" s="162" t="s">
        <v>268</v>
      </c>
      <c r="H192" s="163">
        <v>-6</v>
      </c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171</v>
      </c>
      <c r="AU192" s="161" t="s">
        <v>80</v>
      </c>
      <c r="AV192" s="13" t="s">
        <v>80</v>
      </c>
      <c r="AW192" s="13" t="s">
        <v>28</v>
      </c>
      <c r="AX192" s="13" t="s">
        <v>71</v>
      </c>
      <c r="AY192" s="161" t="s">
        <v>161</v>
      </c>
    </row>
    <row r="193" spans="1:65" s="15" customFormat="1">
      <c r="B193" s="183"/>
      <c r="D193" s="160" t="s">
        <v>171</v>
      </c>
      <c r="E193" s="184" t="s">
        <v>1</v>
      </c>
      <c r="F193" s="185" t="s">
        <v>195</v>
      </c>
      <c r="H193" s="186">
        <v>29.940000000000005</v>
      </c>
      <c r="L193" s="183"/>
      <c r="M193" s="187"/>
      <c r="N193" s="188"/>
      <c r="O193" s="188"/>
      <c r="P193" s="188"/>
      <c r="Q193" s="188"/>
      <c r="R193" s="188"/>
      <c r="S193" s="188"/>
      <c r="T193" s="189"/>
      <c r="AT193" s="184" t="s">
        <v>171</v>
      </c>
      <c r="AU193" s="184" t="s">
        <v>80</v>
      </c>
      <c r="AV193" s="15" t="s">
        <v>169</v>
      </c>
      <c r="AW193" s="15" t="s">
        <v>28</v>
      </c>
      <c r="AX193" s="15" t="s">
        <v>78</v>
      </c>
      <c r="AY193" s="184" t="s">
        <v>161</v>
      </c>
    </row>
    <row r="194" spans="1:65" s="2" customFormat="1" ht="21.75" customHeight="1">
      <c r="A194" s="30"/>
      <c r="B194" s="146"/>
      <c r="C194" s="147" t="s">
        <v>269</v>
      </c>
      <c r="D194" s="147" t="s">
        <v>164</v>
      </c>
      <c r="E194" s="148" t="s">
        <v>270</v>
      </c>
      <c r="F194" s="149" t="s">
        <v>271</v>
      </c>
      <c r="G194" s="150" t="s">
        <v>167</v>
      </c>
      <c r="H194" s="151">
        <v>14.47</v>
      </c>
      <c r="I194" s="152"/>
      <c r="J194" s="152">
        <f>ROUND(I194*H194,2)</f>
        <v>0</v>
      </c>
      <c r="K194" s="149" t="s">
        <v>168</v>
      </c>
      <c r="L194" s="31"/>
      <c r="M194" s="153" t="s">
        <v>1</v>
      </c>
      <c r="N194" s="154" t="s">
        <v>36</v>
      </c>
      <c r="O194" s="155">
        <v>0.23300000000000001</v>
      </c>
      <c r="P194" s="155">
        <f>O194*H194</f>
        <v>3.3715100000000002</v>
      </c>
      <c r="Q194" s="155">
        <v>0</v>
      </c>
      <c r="R194" s="155">
        <f>Q194*H194</f>
        <v>0</v>
      </c>
      <c r="S194" s="155">
        <v>5.7000000000000002E-2</v>
      </c>
      <c r="T194" s="156">
        <f>S194*H194</f>
        <v>0.82479000000000002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7" t="s">
        <v>169</v>
      </c>
      <c r="AT194" s="157" t="s">
        <v>164</v>
      </c>
      <c r="AU194" s="157" t="s">
        <v>80</v>
      </c>
      <c r="AY194" s="18" t="s">
        <v>161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78</v>
      </c>
      <c r="BK194" s="158">
        <f>ROUND(I194*H194,2)</f>
        <v>0</v>
      </c>
      <c r="BL194" s="18" t="s">
        <v>169</v>
      </c>
      <c r="BM194" s="157" t="s">
        <v>272</v>
      </c>
    </row>
    <row r="195" spans="1:65" s="13" customFormat="1">
      <c r="B195" s="159"/>
      <c r="D195" s="160" t="s">
        <v>171</v>
      </c>
      <c r="E195" s="161" t="s">
        <v>1</v>
      </c>
      <c r="F195" s="162" t="s">
        <v>259</v>
      </c>
      <c r="H195" s="163">
        <v>14.47</v>
      </c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171</v>
      </c>
      <c r="AU195" s="161" t="s">
        <v>80</v>
      </c>
      <c r="AV195" s="13" t="s">
        <v>80</v>
      </c>
      <c r="AW195" s="13" t="s">
        <v>28</v>
      </c>
      <c r="AX195" s="13" t="s">
        <v>78</v>
      </c>
      <c r="AY195" s="161" t="s">
        <v>161</v>
      </c>
    </row>
    <row r="196" spans="1:65" s="2" customFormat="1" ht="16.5" customHeight="1">
      <c r="A196" s="30"/>
      <c r="B196" s="146"/>
      <c r="C196" s="147" t="s">
        <v>273</v>
      </c>
      <c r="D196" s="147" t="s">
        <v>164</v>
      </c>
      <c r="E196" s="148" t="s">
        <v>274</v>
      </c>
      <c r="F196" s="149" t="s">
        <v>275</v>
      </c>
      <c r="G196" s="150" t="s">
        <v>167</v>
      </c>
      <c r="H196" s="151">
        <v>7.6</v>
      </c>
      <c r="I196" s="152"/>
      <c r="J196" s="152">
        <f>ROUND(I196*H196,2)</f>
        <v>0</v>
      </c>
      <c r="K196" s="149" t="s">
        <v>168</v>
      </c>
      <c r="L196" s="31"/>
      <c r="M196" s="153" t="s">
        <v>1</v>
      </c>
      <c r="N196" s="154" t="s">
        <v>36</v>
      </c>
      <c r="O196" s="155">
        <v>0.93899999999999995</v>
      </c>
      <c r="P196" s="155">
        <f>O196*H196</f>
        <v>7.1363999999999992</v>
      </c>
      <c r="Q196" s="155">
        <v>0</v>
      </c>
      <c r="R196" s="155">
        <f>Q196*H196</f>
        <v>0</v>
      </c>
      <c r="S196" s="155">
        <v>7.5999999999999998E-2</v>
      </c>
      <c r="T196" s="156">
        <f>S196*H196</f>
        <v>0.5776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7" t="s">
        <v>169</v>
      </c>
      <c r="AT196" s="157" t="s">
        <v>164</v>
      </c>
      <c r="AU196" s="157" t="s">
        <v>80</v>
      </c>
      <c r="AY196" s="18" t="s">
        <v>161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78</v>
      </c>
      <c r="BK196" s="158">
        <f>ROUND(I196*H196,2)</f>
        <v>0</v>
      </c>
      <c r="BL196" s="18" t="s">
        <v>169</v>
      </c>
      <c r="BM196" s="157" t="s">
        <v>276</v>
      </c>
    </row>
    <row r="197" spans="1:65" s="16" customFormat="1">
      <c r="B197" s="190"/>
      <c r="D197" s="160" t="s">
        <v>171</v>
      </c>
      <c r="E197" s="191" t="s">
        <v>1</v>
      </c>
      <c r="F197" s="192" t="s">
        <v>277</v>
      </c>
      <c r="H197" s="191" t="s">
        <v>1</v>
      </c>
      <c r="L197" s="190"/>
      <c r="M197" s="193"/>
      <c r="N197" s="194"/>
      <c r="O197" s="194"/>
      <c r="P197" s="194"/>
      <c r="Q197" s="194"/>
      <c r="R197" s="194"/>
      <c r="S197" s="194"/>
      <c r="T197" s="195"/>
      <c r="AT197" s="191" t="s">
        <v>171</v>
      </c>
      <c r="AU197" s="191" t="s">
        <v>80</v>
      </c>
      <c r="AV197" s="16" t="s">
        <v>78</v>
      </c>
      <c r="AW197" s="16" t="s">
        <v>28</v>
      </c>
      <c r="AX197" s="16" t="s">
        <v>71</v>
      </c>
      <c r="AY197" s="191" t="s">
        <v>161</v>
      </c>
    </row>
    <row r="198" spans="1:65" s="13" customFormat="1">
      <c r="B198" s="159"/>
      <c r="D198" s="160" t="s">
        <v>171</v>
      </c>
      <c r="E198" s="161" t="s">
        <v>1</v>
      </c>
      <c r="F198" s="162" t="s">
        <v>278</v>
      </c>
      <c r="H198" s="163">
        <v>6</v>
      </c>
      <c r="L198" s="159"/>
      <c r="M198" s="164"/>
      <c r="N198" s="165"/>
      <c r="O198" s="165"/>
      <c r="P198" s="165"/>
      <c r="Q198" s="165"/>
      <c r="R198" s="165"/>
      <c r="S198" s="165"/>
      <c r="T198" s="166"/>
      <c r="AT198" s="161" t="s">
        <v>171</v>
      </c>
      <c r="AU198" s="161" t="s">
        <v>80</v>
      </c>
      <c r="AV198" s="13" t="s">
        <v>80</v>
      </c>
      <c r="AW198" s="13" t="s">
        <v>28</v>
      </c>
      <c r="AX198" s="13" t="s">
        <v>71</v>
      </c>
      <c r="AY198" s="161" t="s">
        <v>161</v>
      </c>
    </row>
    <row r="199" spans="1:65" s="13" customFormat="1">
      <c r="B199" s="159"/>
      <c r="D199" s="160" t="s">
        <v>171</v>
      </c>
      <c r="E199" s="161" t="s">
        <v>1</v>
      </c>
      <c r="F199" s="162" t="s">
        <v>279</v>
      </c>
      <c r="H199" s="163">
        <v>1.6</v>
      </c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171</v>
      </c>
      <c r="AU199" s="161" t="s">
        <v>80</v>
      </c>
      <c r="AV199" s="13" t="s">
        <v>80</v>
      </c>
      <c r="AW199" s="13" t="s">
        <v>28</v>
      </c>
      <c r="AX199" s="13" t="s">
        <v>71</v>
      </c>
      <c r="AY199" s="161" t="s">
        <v>161</v>
      </c>
    </row>
    <row r="200" spans="1:65" s="15" customFormat="1">
      <c r="B200" s="183"/>
      <c r="D200" s="160" t="s">
        <v>171</v>
      </c>
      <c r="E200" s="184" t="s">
        <v>1</v>
      </c>
      <c r="F200" s="185" t="s">
        <v>195</v>
      </c>
      <c r="H200" s="186">
        <v>7.6</v>
      </c>
      <c r="L200" s="183"/>
      <c r="M200" s="187"/>
      <c r="N200" s="188"/>
      <c r="O200" s="188"/>
      <c r="P200" s="188"/>
      <c r="Q200" s="188"/>
      <c r="R200" s="188"/>
      <c r="S200" s="188"/>
      <c r="T200" s="189"/>
      <c r="AT200" s="184" t="s">
        <v>171</v>
      </c>
      <c r="AU200" s="184" t="s">
        <v>80</v>
      </c>
      <c r="AV200" s="15" t="s">
        <v>169</v>
      </c>
      <c r="AW200" s="15" t="s">
        <v>28</v>
      </c>
      <c r="AX200" s="15" t="s">
        <v>78</v>
      </c>
      <c r="AY200" s="184" t="s">
        <v>161</v>
      </c>
    </row>
    <row r="201" spans="1:65" s="2" customFormat="1" ht="21.75" customHeight="1">
      <c r="A201" s="30"/>
      <c r="B201" s="146"/>
      <c r="C201" s="147" t="s">
        <v>280</v>
      </c>
      <c r="D201" s="147" t="s">
        <v>164</v>
      </c>
      <c r="E201" s="148" t="s">
        <v>281</v>
      </c>
      <c r="F201" s="149" t="s">
        <v>282</v>
      </c>
      <c r="G201" s="150" t="s">
        <v>243</v>
      </c>
      <c r="H201" s="151">
        <v>1.54</v>
      </c>
      <c r="I201" s="152"/>
      <c r="J201" s="152">
        <f>ROUND(I201*H201,2)</f>
        <v>0</v>
      </c>
      <c r="K201" s="149" t="s">
        <v>168</v>
      </c>
      <c r="L201" s="31"/>
      <c r="M201" s="153" t="s">
        <v>1</v>
      </c>
      <c r="N201" s="154" t="s">
        <v>36</v>
      </c>
      <c r="O201" s="155">
        <v>3.6080000000000001</v>
      </c>
      <c r="P201" s="155">
        <f>O201*H201</f>
        <v>5.5563200000000004</v>
      </c>
      <c r="Q201" s="155">
        <v>0</v>
      </c>
      <c r="R201" s="155">
        <f>Q201*H201</f>
        <v>0</v>
      </c>
      <c r="S201" s="155">
        <v>1.8</v>
      </c>
      <c r="T201" s="156">
        <f>S201*H201</f>
        <v>2.7720000000000002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7" t="s">
        <v>169</v>
      </c>
      <c r="AT201" s="157" t="s">
        <v>164</v>
      </c>
      <c r="AU201" s="157" t="s">
        <v>80</v>
      </c>
      <c r="AY201" s="18" t="s">
        <v>161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78</v>
      </c>
      <c r="BK201" s="158">
        <f>ROUND(I201*H201,2)</f>
        <v>0</v>
      </c>
      <c r="BL201" s="18" t="s">
        <v>169</v>
      </c>
      <c r="BM201" s="157" t="s">
        <v>283</v>
      </c>
    </row>
    <row r="202" spans="1:65" s="16" customFormat="1">
      <c r="B202" s="190"/>
      <c r="D202" s="160" t="s">
        <v>171</v>
      </c>
      <c r="E202" s="191" t="s">
        <v>1</v>
      </c>
      <c r="F202" s="192" t="s">
        <v>264</v>
      </c>
      <c r="H202" s="191" t="s">
        <v>1</v>
      </c>
      <c r="L202" s="190"/>
      <c r="M202" s="193"/>
      <c r="N202" s="194"/>
      <c r="O202" s="194"/>
      <c r="P202" s="194"/>
      <c r="Q202" s="194"/>
      <c r="R202" s="194"/>
      <c r="S202" s="194"/>
      <c r="T202" s="195"/>
      <c r="AT202" s="191" t="s">
        <v>171</v>
      </c>
      <c r="AU202" s="191" t="s">
        <v>80</v>
      </c>
      <c r="AV202" s="16" t="s">
        <v>78</v>
      </c>
      <c r="AW202" s="16" t="s">
        <v>28</v>
      </c>
      <c r="AX202" s="16" t="s">
        <v>71</v>
      </c>
      <c r="AY202" s="191" t="s">
        <v>161</v>
      </c>
    </row>
    <row r="203" spans="1:65" s="16" customFormat="1">
      <c r="B203" s="190"/>
      <c r="D203" s="160" t="s">
        <v>171</v>
      </c>
      <c r="E203" s="191" t="s">
        <v>1</v>
      </c>
      <c r="F203" s="192" t="s">
        <v>284</v>
      </c>
      <c r="H203" s="191" t="s">
        <v>1</v>
      </c>
      <c r="L203" s="190"/>
      <c r="M203" s="193"/>
      <c r="N203" s="194"/>
      <c r="O203" s="194"/>
      <c r="P203" s="194"/>
      <c r="Q203" s="194"/>
      <c r="R203" s="194"/>
      <c r="S203" s="194"/>
      <c r="T203" s="195"/>
      <c r="AT203" s="191" t="s">
        <v>171</v>
      </c>
      <c r="AU203" s="191" t="s">
        <v>80</v>
      </c>
      <c r="AV203" s="16" t="s">
        <v>78</v>
      </c>
      <c r="AW203" s="16" t="s">
        <v>28</v>
      </c>
      <c r="AX203" s="16" t="s">
        <v>71</v>
      </c>
      <c r="AY203" s="191" t="s">
        <v>161</v>
      </c>
    </row>
    <row r="204" spans="1:65" s="13" customFormat="1">
      <c r="B204" s="159"/>
      <c r="D204" s="160" t="s">
        <v>171</v>
      </c>
      <c r="E204" s="161" t="s">
        <v>1</v>
      </c>
      <c r="F204" s="162" t="s">
        <v>285</v>
      </c>
      <c r="H204" s="163">
        <v>1.4</v>
      </c>
      <c r="L204" s="159"/>
      <c r="M204" s="164"/>
      <c r="N204" s="165"/>
      <c r="O204" s="165"/>
      <c r="P204" s="165"/>
      <c r="Q204" s="165"/>
      <c r="R204" s="165"/>
      <c r="S204" s="165"/>
      <c r="T204" s="166"/>
      <c r="AT204" s="161" t="s">
        <v>171</v>
      </c>
      <c r="AU204" s="161" t="s">
        <v>80</v>
      </c>
      <c r="AV204" s="13" t="s">
        <v>80</v>
      </c>
      <c r="AW204" s="13" t="s">
        <v>28</v>
      </c>
      <c r="AX204" s="13" t="s">
        <v>71</v>
      </c>
      <c r="AY204" s="161" t="s">
        <v>161</v>
      </c>
    </row>
    <row r="205" spans="1:65" s="14" customFormat="1">
      <c r="B205" s="176"/>
      <c r="D205" s="160" t="s">
        <v>171</v>
      </c>
      <c r="E205" s="177" t="s">
        <v>1</v>
      </c>
      <c r="F205" s="178" t="s">
        <v>193</v>
      </c>
      <c r="H205" s="179">
        <v>1.4</v>
      </c>
      <c r="L205" s="176"/>
      <c r="M205" s="180"/>
      <c r="N205" s="181"/>
      <c r="O205" s="181"/>
      <c r="P205" s="181"/>
      <c r="Q205" s="181"/>
      <c r="R205" s="181"/>
      <c r="S205" s="181"/>
      <c r="T205" s="182"/>
      <c r="AT205" s="177" t="s">
        <v>171</v>
      </c>
      <c r="AU205" s="177" t="s">
        <v>80</v>
      </c>
      <c r="AV205" s="14" t="s">
        <v>162</v>
      </c>
      <c r="AW205" s="14" t="s">
        <v>28</v>
      </c>
      <c r="AX205" s="14" t="s">
        <v>71</v>
      </c>
      <c r="AY205" s="177" t="s">
        <v>161</v>
      </c>
    </row>
    <row r="206" spans="1:65" s="13" customFormat="1">
      <c r="B206" s="159"/>
      <c r="D206" s="160" t="s">
        <v>171</v>
      </c>
      <c r="E206" s="161" t="s">
        <v>1</v>
      </c>
      <c r="F206" s="162" t="s">
        <v>286</v>
      </c>
      <c r="H206" s="163">
        <v>0.14000000000000001</v>
      </c>
      <c r="L206" s="159"/>
      <c r="M206" s="164"/>
      <c r="N206" s="165"/>
      <c r="O206" s="165"/>
      <c r="P206" s="165"/>
      <c r="Q206" s="165"/>
      <c r="R206" s="165"/>
      <c r="S206" s="165"/>
      <c r="T206" s="166"/>
      <c r="AT206" s="161" t="s">
        <v>171</v>
      </c>
      <c r="AU206" s="161" t="s">
        <v>80</v>
      </c>
      <c r="AV206" s="13" t="s">
        <v>80</v>
      </c>
      <c r="AW206" s="13" t="s">
        <v>28</v>
      </c>
      <c r="AX206" s="13" t="s">
        <v>71</v>
      </c>
      <c r="AY206" s="161" t="s">
        <v>161</v>
      </c>
    </row>
    <row r="207" spans="1:65" s="14" customFormat="1">
      <c r="B207" s="176"/>
      <c r="D207" s="160" t="s">
        <v>171</v>
      </c>
      <c r="E207" s="177" t="s">
        <v>1</v>
      </c>
      <c r="F207" s="178" t="s">
        <v>193</v>
      </c>
      <c r="H207" s="179">
        <v>0.14000000000000001</v>
      </c>
      <c r="L207" s="176"/>
      <c r="M207" s="180"/>
      <c r="N207" s="181"/>
      <c r="O207" s="181"/>
      <c r="P207" s="181"/>
      <c r="Q207" s="181"/>
      <c r="R207" s="181"/>
      <c r="S207" s="181"/>
      <c r="T207" s="182"/>
      <c r="AT207" s="177" t="s">
        <v>171</v>
      </c>
      <c r="AU207" s="177" t="s">
        <v>80</v>
      </c>
      <c r="AV207" s="14" t="s">
        <v>162</v>
      </c>
      <c r="AW207" s="14" t="s">
        <v>28</v>
      </c>
      <c r="AX207" s="14" t="s">
        <v>71</v>
      </c>
      <c r="AY207" s="177" t="s">
        <v>161</v>
      </c>
    </row>
    <row r="208" spans="1:65" s="15" customFormat="1">
      <c r="B208" s="183"/>
      <c r="D208" s="160" t="s">
        <v>171</v>
      </c>
      <c r="E208" s="184" t="s">
        <v>1</v>
      </c>
      <c r="F208" s="185" t="s">
        <v>195</v>
      </c>
      <c r="H208" s="186">
        <v>1.54</v>
      </c>
      <c r="L208" s="183"/>
      <c r="M208" s="187"/>
      <c r="N208" s="188"/>
      <c r="O208" s="188"/>
      <c r="P208" s="188"/>
      <c r="Q208" s="188"/>
      <c r="R208" s="188"/>
      <c r="S208" s="188"/>
      <c r="T208" s="189"/>
      <c r="AT208" s="184" t="s">
        <v>171</v>
      </c>
      <c r="AU208" s="184" t="s">
        <v>80</v>
      </c>
      <c r="AV208" s="15" t="s">
        <v>169</v>
      </c>
      <c r="AW208" s="15" t="s">
        <v>28</v>
      </c>
      <c r="AX208" s="15" t="s">
        <v>78</v>
      </c>
      <c r="AY208" s="184" t="s">
        <v>161</v>
      </c>
    </row>
    <row r="209" spans="1:65" s="2" customFormat="1" ht="21.75" customHeight="1">
      <c r="A209" s="30"/>
      <c r="B209" s="146"/>
      <c r="C209" s="147" t="s">
        <v>7</v>
      </c>
      <c r="D209" s="147" t="s">
        <v>164</v>
      </c>
      <c r="E209" s="148" t="s">
        <v>287</v>
      </c>
      <c r="F209" s="149" t="s">
        <v>288</v>
      </c>
      <c r="G209" s="150" t="s">
        <v>199</v>
      </c>
      <c r="H209" s="151">
        <v>4.5</v>
      </c>
      <c r="I209" s="152"/>
      <c r="J209" s="152">
        <f>ROUND(I209*H209,2)</f>
        <v>0</v>
      </c>
      <c r="K209" s="149" t="s">
        <v>168</v>
      </c>
      <c r="L209" s="31"/>
      <c r="M209" s="153" t="s">
        <v>1</v>
      </c>
      <c r="N209" s="154" t="s">
        <v>36</v>
      </c>
      <c r="O209" s="155">
        <v>0.93</v>
      </c>
      <c r="P209" s="155">
        <f>O209*H209</f>
        <v>4.1850000000000005</v>
      </c>
      <c r="Q209" s="155">
        <v>0</v>
      </c>
      <c r="R209" s="155">
        <f>Q209*H209</f>
        <v>0</v>
      </c>
      <c r="S209" s="155">
        <v>6.5000000000000002E-2</v>
      </c>
      <c r="T209" s="156">
        <f>S209*H209</f>
        <v>0.29249999999999998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7" t="s">
        <v>169</v>
      </c>
      <c r="AT209" s="157" t="s">
        <v>164</v>
      </c>
      <c r="AU209" s="157" t="s">
        <v>80</v>
      </c>
      <c r="AY209" s="18" t="s">
        <v>161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78</v>
      </c>
      <c r="BK209" s="158">
        <f>ROUND(I209*H209,2)</f>
        <v>0</v>
      </c>
      <c r="BL209" s="18" t="s">
        <v>169</v>
      </c>
      <c r="BM209" s="157" t="s">
        <v>289</v>
      </c>
    </row>
    <row r="210" spans="1:65" s="13" customFormat="1">
      <c r="B210" s="159"/>
      <c r="D210" s="160" t="s">
        <v>171</v>
      </c>
      <c r="E210" s="161" t="s">
        <v>1</v>
      </c>
      <c r="F210" s="162" t="s">
        <v>290</v>
      </c>
      <c r="H210" s="163">
        <v>4.5</v>
      </c>
      <c r="L210" s="159"/>
      <c r="M210" s="164"/>
      <c r="N210" s="165"/>
      <c r="O210" s="165"/>
      <c r="P210" s="165"/>
      <c r="Q210" s="165"/>
      <c r="R210" s="165"/>
      <c r="S210" s="165"/>
      <c r="T210" s="166"/>
      <c r="AT210" s="161" t="s">
        <v>171</v>
      </c>
      <c r="AU210" s="161" t="s">
        <v>80</v>
      </c>
      <c r="AV210" s="13" t="s">
        <v>80</v>
      </c>
      <c r="AW210" s="13" t="s">
        <v>28</v>
      </c>
      <c r="AX210" s="13" t="s">
        <v>71</v>
      </c>
      <c r="AY210" s="161" t="s">
        <v>161</v>
      </c>
    </row>
    <row r="211" spans="1:65" s="15" customFormat="1">
      <c r="B211" s="183"/>
      <c r="D211" s="160" t="s">
        <v>171</v>
      </c>
      <c r="E211" s="184" t="s">
        <v>1</v>
      </c>
      <c r="F211" s="185" t="s">
        <v>195</v>
      </c>
      <c r="H211" s="186">
        <v>4.5</v>
      </c>
      <c r="L211" s="183"/>
      <c r="M211" s="187"/>
      <c r="N211" s="188"/>
      <c r="O211" s="188"/>
      <c r="P211" s="188"/>
      <c r="Q211" s="188"/>
      <c r="R211" s="188"/>
      <c r="S211" s="188"/>
      <c r="T211" s="189"/>
      <c r="AT211" s="184" t="s">
        <v>171</v>
      </c>
      <c r="AU211" s="184" t="s">
        <v>80</v>
      </c>
      <c r="AV211" s="15" t="s">
        <v>169</v>
      </c>
      <c r="AW211" s="15" t="s">
        <v>28</v>
      </c>
      <c r="AX211" s="15" t="s">
        <v>78</v>
      </c>
      <c r="AY211" s="184" t="s">
        <v>161</v>
      </c>
    </row>
    <row r="212" spans="1:65" s="2" customFormat="1" ht="21.75" customHeight="1">
      <c r="A212" s="30"/>
      <c r="B212" s="146"/>
      <c r="C212" s="147" t="s">
        <v>291</v>
      </c>
      <c r="D212" s="147" t="s">
        <v>164</v>
      </c>
      <c r="E212" s="148" t="s">
        <v>292</v>
      </c>
      <c r="F212" s="149" t="s">
        <v>293</v>
      </c>
      <c r="G212" s="150" t="s">
        <v>167</v>
      </c>
      <c r="H212" s="151">
        <v>14.47</v>
      </c>
      <c r="I212" s="152"/>
      <c r="J212" s="152">
        <f>ROUND(I212*H212,2)</f>
        <v>0</v>
      </c>
      <c r="K212" s="149" t="s">
        <v>168</v>
      </c>
      <c r="L212" s="31"/>
      <c r="M212" s="153" t="s">
        <v>1</v>
      </c>
      <c r="N212" s="154" t="s">
        <v>36</v>
      </c>
      <c r="O212" s="155">
        <v>0.17</v>
      </c>
      <c r="P212" s="155">
        <f>O212*H212</f>
        <v>2.4599000000000002</v>
      </c>
      <c r="Q212" s="155">
        <v>0</v>
      </c>
      <c r="R212" s="155">
        <f>Q212*H212</f>
        <v>0</v>
      </c>
      <c r="S212" s="155">
        <v>0.02</v>
      </c>
      <c r="T212" s="156">
        <f>S212*H212</f>
        <v>0.28940000000000005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7" t="s">
        <v>169</v>
      </c>
      <c r="AT212" s="157" t="s">
        <v>164</v>
      </c>
      <c r="AU212" s="157" t="s">
        <v>80</v>
      </c>
      <c r="AY212" s="18" t="s">
        <v>161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78</v>
      </c>
      <c r="BK212" s="158">
        <f>ROUND(I212*H212,2)</f>
        <v>0</v>
      </c>
      <c r="BL212" s="18" t="s">
        <v>169</v>
      </c>
      <c r="BM212" s="157" t="s">
        <v>294</v>
      </c>
    </row>
    <row r="213" spans="1:65" s="13" customFormat="1">
      <c r="B213" s="159"/>
      <c r="D213" s="160" t="s">
        <v>171</v>
      </c>
      <c r="E213" s="161" t="s">
        <v>1</v>
      </c>
      <c r="F213" s="162" t="s">
        <v>295</v>
      </c>
      <c r="H213" s="163">
        <v>14.47</v>
      </c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171</v>
      </c>
      <c r="AU213" s="161" t="s">
        <v>80</v>
      </c>
      <c r="AV213" s="13" t="s">
        <v>80</v>
      </c>
      <c r="AW213" s="13" t="s">
        <v>28</v>
      </c>
      <c r="AX213" s="13" t="s">
        <v>78</v>
      </c>
      <c r="AY213" s="161" t="s">
        <v>161</v>
      </c>
    </row>
    <row r="214" spans="1:65" s="2" customFormat="1" ht="21.75" customHeight="1">
      <c r="A214" s="30"/>
      <c r="B214" s="146"/>
      <c r="C214" s="147" t="s">
        <v>296</v>
      </c>
      <c r="D214" s="147" t="s">
        <v>164</v>
      </c>
      <c r="E214" s="148" t="s">
        <v>297</v>
      </c>
      <c r="F214" s="149" t="s">
        <v>298</v>
      </c>
      <c r="G214" s="150" t="s">
        <v>167</v>
      </c>
      <c r="H214" s="151">
        <v>20.67</v>
      </c>
      <c r="I214" s="152"/>
      <c r="J214" s="152">
        <f>ROUND(I214*H214,2)</f>
        <v>0</v>
      </c>
      <c r="K214" s="149" t="s">
        <v>168</v>
      </c>
      <c r="L214" s="31"/>
      <c r="M214" s="153" t="s">
        <v>1</v>
      </c>
      <c r="N214" s="154" t="s">
        <v>36</v>
      </c>
      <c r="O214" s="155">
        <v>0.26</v>
      </c>
      <c r="P214" s="155">
        <f>O214*H214</f>
        <v>5.374200000000001</v>
      </c>
      <c r="Q214" s="155">
        <v>0</v>
      </c>
      <c r="R214" s="155">
        <f>Q214*H214</f>
        <v>0</v>
      </c>
      <c r="S214" s="155">
        <v>4.5999999999999999E-2</v>
      </c>
      <c r="T214" s="156">
        <f>S214*H214</f>
        <v>0.95082000000000011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7" t="s">
        <v>169</v>
      </c>
      <c r="AT214" s="157" t="s">
        <v>164</v>
      </c>
      <c r="AU214" s="157" t="s">
        <v>80</v>
      </c>
      <c r="AY214" s="18" t="s">
        <v>161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78</v>
      </c>
      <c r="BK214" s="158">
        <f>ROUND(I214*H214,2)</f>
        <v>0</v>
      </c>
      <c r="BL214" s="18" t="s">
        <v>169</v>
      </c>
      <c r="BM214" s="157" t="s">
        <v>299</v>
      </c>
    </row>
    <row r="215" spans="1:65" s="16" customFormat="1">
      <c r="B215" s="190"/>
      <c r="D215" s="160" t="s">
        <v>171</v>
      </c>
      <c r="E215" s="191" t="s">
        <v>1</v>
      </c>
      <c r="F215" s="192" t="s">
        <v>300</v>
      </c>
      <c r="H215" s="191" t="s">
        <v>1</v>
      </c>
      <c r="L215" s="190"/>
      <c r="M215" s="193"/>
      <c r="N215" s="194"/>
      <c r="O215" s="194"/>
      <c r="P215" s="194"/>
      <c r="Q215" s="194"/>
      <c r="R215" s="194"/>
      <c r="S215" s="194"/>
      <c r="T215" s="195"/>
      <c r="AT215" s="191" t="s">
        <v>171</v>
      </c>
      <c r="AU215" s="191" t="s">
        <v>80</v>
      </c>
      <c r="AV215" s="16" t="s">
        <v>78</v>
      </c>
      <c r="AW215" s="16" t="s">
        <v>28</v>
      </c>
      <c r="AX215" s="16" t="s">
        <v>71</v>
      </c>
      <c r="AY215" s="191" t="s">
        <v>161</v>
      </c>
    </row>
    <row r="216" spans="1:65" s="13" customFormat="1">
      <c r="B216" s="159"/>
      <c r="D216" s="160" t="s">
        <v>171</v>
      </c>
      <c r="E216" s="161" t="s">
        <v>1</v>
      </c>
      <c r="F216" s="162" t="s">
        <v>301</v>
      </c>
      <c r="H216" s="163">
        <v>20.67</v>
      </c>
      <c r="L216" s="159"/>
      <c r="M216" s="164"/>
      <c r="N216" s="165"/>
      <c r="O216" s="165"/>
      <c r="P216" s="165"/>
      <c r="Q216" s="165"/>
      <c r="R216" s="165"/>
      <c r="S216" s="165"/>
      <c r="T216" s="166"/>
      <c r="AT216" s="161" t="s">
        <v>171</v>
      </c>
      <c r="AU216" s="161" t="s">
        <v>80</v>
      </c>
      <c r="AV216" s="13" t="s">
        <v>80</v>
      </c>
      <c r="AW216" s="13" t="s">
        <v>28</v>
      </c>
      <c r="AX216" s="13" t="s">
        <v>71</v>
      </c>
      <c r="AY216" s="161" t="s">
        <v>161</v>
      </c>
    </row>
    <row r="217" spans="1:65" s="15" customFormat="1">
      <c r="B217" s="183"/>
      <c r="D217" s="160" t="s">
        <v>171</v>
      </c>
      <c r="E217" s="184" t="s">
        <v>1</v>
      </c>
      <c r="F217" s="185" t="s">
        <v>195</v>
      </c>
      <c r="H217" s="186">
        <v>20.67</v>
      </c>
      <c r="L217" s="183"/>
      <c r="M217" s="187"/>
      <c r="N217" s="188"/>
      <c r="O217" s="188"/>
      <c r="P217" s="188"/>
      <c r="Q217" s="188"/>
      <c r="R217" s="188"/>
      <c r="S217" s="188"/>
      <c r="T217" s="189"/>
      <c r="AT217" s="184" t="s">
        <v>171</v>
      </c>
      <c r="AU217" s="184" t="s">
        <v>80</v>
      </c>
      <c r="AV217" s="15" t="s">
        <v>169</v>
      </c>
      <c r="AW217" s="15" t="s">
        <v>28</v>
      </c>
      <c r="AX217" s="15" t="s">
        <v>78</v>
      </c>
      <c r="AY217" s="184" t="s">
        <v>161</v>
      </c>
    </row>
    <row r="218" spans="1:65" s="2" customFormat="1" ht="21.75" customHeight="1">
      <c r="A218" s="30"/>
      <c r="B218" s="146"/>
      <c r="C218" s="147" t="s">
        <v>302</v>
      </c>
      <c r="D218" s="147" t="s">
        <v>164</v>
      </c>
      <c r="E218" s="148" t="s">
        <v>303</v>
      </c>
      <c r="F218" s="149" t="s">
        <v>304</v>
      </c>
      <c r="G218" s="150" t="s">
        <v>167</v>
      </c>
      <c r="H218" s="151">
        <v>66.400000000000006</v>
      </c>
      <c r="I218" s="152"/>
      <c r="J218" s="152">
        <f>ROUND(I218*H218,2)</f>
        <v>0</v>
      </c>
      <c r="K218" s="149" t="s">
        <v>168</v>
      </c>
      <c r="L218" s="31"/>
      <c r="M218" s="153" t="s">
        <v>1</v>
      </c>
      <c r="N218" s="154" t="s">
        <v>36</v>
      </c>
      <c r="O218" s="155">
        <v>0.3</v>
      </c>
      <c r="P218" s="155">
        <f>O218*H218</f>
        <v>19.920000000000002</v>
      </c>
      <c r="Q218" s="155">
        <v>0</v>
      </c>
      <c r="R218" s="155">
        <f>Q218*H218</f>
        <v>0</v>
      </c>
      <c r="S218" s="155">
        <v>6.8000000000000005E-2</v>
      </c>
      <c r="T218" s="156">
        <f>S218*H218</f>
        <v>4.515200000000001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7" t="s">
        <v>169</v>
      </c>
      <c r="AT218" s="157" t="s">
        <v>164</v>
      </c>
      <c r="AU218" s="157" t="s">
        <v>80</v>
      </c>
      <c r="AY218" s="18" t="s">
        <v>161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78</v>
      </c>
      <c r="BK218" s="158">
        <f>ROUND(I218*H218,2)</f>
        <v>0</v>
      </c>
      <c r="BL218" s="18" t="s">
        <v>169</v>
      </c>
      <c r="BM218" s="157" t="s">
        <v>305</v>
      </c>
    </row>
    <row r="219" spans="1:65" s="16" customFormat="1" ht="22.5">
      <c r="B219" s="190"/>
      <c r="D219" s="160" t="s">
        <v>171</v>
      </c>
      <c r="E219" s="191" t="s">
        <v>1</v>
      </c>
      <c r="F219" s="192" t="s">
        <v>306</v>
      </c>
      <c r="H219" s="191" t="s">
        <v>1</v>
      </c>
      <c r="L219" s="190"/>
      <c r="M219" s="193"/>
      <c r="N219" s="194"/>
      <c r="O219" s="194"/>
      <c r="P219" s="194"/>
      <c r="Q219" s="194"/>
      <c r="R219" s="194"/>
      <c r="S219" s="194"/>
      <c r="T219" s="195"/>
      <c r="AT219" s="191" t="s">
        <v>171</v>
      </c>
      <c r="AU219" s="191" t="s">
        <v>80</v>
      </c>
      <c r="AV219" s="16" t="s">
        <v>78</v>
      </c>
      <c r="AW219" s="16" t="s">
        <v>28</v>
      </c>
      <c r="AX219" s="16" t="s">
        <v>71</v>
      </c>
      <c r="AY219" s="191" t="s">
        <v>161</v>
      </c>
    </row>
    <row r="220" spans="1:65" s="13" customFormat="1" ht="22.5">
      <c r="B220" s="159"/>
      <c r="D220" s="160" t="s">
        <v>171</v>
      </c>
      <c r="E220" s="161" t="s">
        <v>1</v>
      </c>
      <c r="F220" s="162" t="s">
        <v>307</v>
      </c>
      <c r="H220" s="163">
        <v>81.599999999999994</v>
      </c>
      <c r="L220" s="159"/>
      <c r="M220" s="164"/>
      <c r="N220" s="165"/>
      <c r="O220" s="165"/>
      <c r="P220" s="165"/>
      <c r="Q220" s="165"/>
      <c r="R220" s="165"/>
      <c r="S220" s="165"/>
      <c r="T220" s="166"/>
      <c r="AT220" s="161" t="s">
        <v>171</v>
      </c>
      <c r="AU220" s="161" t="s">
        <v>80</v>
      </c>
      <c r="AV220" s="13" t="s">
        <v>80</v>
      </c>
      <c r="AW220" s="13" t="s">
        <v>28</v>
      </c>
      <c r="AX220" s="13" t="s">
        <v>71</v>
      </c>
      <c r="AY220" s="161" t="s">
        <v>161</v>
      </c>
    </row>
    <row r="221" spans="1:65" s="13" customFormat="1">
      <c r="B221" s="159"/>
      <c r="D221" s="160" t="s">
        <v>171</v>
      </c>
      <c r="E221" s="161" t="s">
        <v>1</v>
      </c>
      <c r="F221" s="162" t="s">
        <v>191</v>
      </c>
      <c r="H221" s="163">
        <v>-3.2</v>
      </c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171</v>
      </c>
      <c r="AU221" s="161" t="s">
        <v>80</v>
      </c>
      <c r="AV221" s="13" t="s">
        <v>80</v>
      </c>
      <c r="AW221" s="13" t="s">
        <v>28</v>
      </c>
      <c r="AX221" s="13" t="s">
        <v>71</v>
      </c>
      <c r="AY221" s="161" t="s">
        <v>161</v>
      </c>
    </row>
    <row r="222" spans="1:65" s="13" customFormat="1">
      <c r="B222" s="159"/>
      <c r="D222" s="160" t="s">
        <v>171</v>
      </c>
      <c r="E222" s="161" t="s">
        <v>1</v>
      </c>
      <c r="F222" s="162" t="s">
        <v>308</v>
      </c>
      <c r="H222" s="163">
        <v>-12</v>
      </c>
      <c r="L222" s="159"/>
      <c r="M222" s="164"/>
      <c r="N222" s="165"/>
      <c r="O222" s="165"/>
      <c r="P222" s="165"/>
      <c r="Q222" s="165"/>
      <c r="R222" s="165"/>
      <c r="S222" s="165"/>
      <c r="T222" s="166"/>
      <c r="AT222" s="161" t="s">
        <v>171</v>
      </c>
      <c r="AU222" s="161" t="s">
        <v>80</v>
      </c>
      <c r="AV222" s="13" t="s">
        <v>80</v>
      </c>
      <c r="AW222" s="13" t="s">
        <v>28</v>
      </c>
      <c r="AX222" s="13" t="s">
        <v>71</v>
      </c>
      <c r="AY222" s="161" t="s">
        <v>161</v>
      </c>
    </row>
    <row r="223" spans="1:65" s="15" customFormat="1">
      <c r="B223" s="183"/>
      <c r="D223" s="160" t="s">
        <v>171</v>
      </c>
      <c r="E223" s="184" t="s">
        <v>1</v>
      </c>
      <c r="F223" s="185" t="s">
        <v>195</v>
      </c>
      <c r="H223" s="186">
        <v>66.399999999999991</v>
      </c>
      <c r="L223" s="183"/>
      <c r="M223" s="187"/>
      <c r="N223" s="188"/>
      <c r="O223" s="188"/>
      <c r="P223" s="188"/>
      <c r="Q223" s="188"/>
      <c r="R223" s="188"/>
      <c r="S223" s="188"/>
      <c r="T223" s="189"/>
      <c r="AT223" s="184" t="s">
        <v>171</v>
      </c>
      <c r="AU223" s="184" t="s">
        <v>80</v>
      </c>
      <c r="AV223" s="15" t="s">
        <v>169</v>
      </c>
      <c r="AW223" s="15" t="s">
        <v>28</v>
      </c>
      <c r="AX223" s="15" t="s">
        <v>78</v>
      </c>
      <c r="AY223" s="184" t="s">
        <v>161</v>
      </c>
    </row>
    <row r="224" spans="1:65" s="2" customFormat="1" ht="16.5" customHeight="1">
      <c r="A224" s="30"/>
      <c r="B224" s="146"/>
      <c r="C224" s="147" t="s">
        <v>309</v>
      </c>
      <c r="D224" s="147" t="s">
        <v>164</v>
      </c>
      <c r="E224" s="148" t="s">
        <v>310</v>
      </c>
      <c r="F224" s="149" t="s">
        <v>311</v>
      </c>
      <c r="G224" s="150" t="s">
        <v>167</v>
      </c>
      <c r="H224" s="151">
        <v>14.47</v>
      </c>
      <c r="I224" s="152"/>
      <c r="J224" s="152">
        <f>ROUND(I224*H224,2)</f>
        <v>0</v>
      </c>
      <c r="K224" s="149" t="s">
        <v>168</v>
      </c>
      <c r="L224" s="31"/>
      <c r="M224" s="153" t="s">
        <v>1</v>
      </c>
      <c r="N224" s="154" t="s">
        <v>36</v>
      </c>
      <c r="O224" s="155">
        <v>0.51</v>
      </c>
      <c r="P224" s="155">
        <f>O224*H224</f>
        <v>7.3797000000000006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7" t="s">
        <v>169</v>
      </c>
      <c r="AT224" s="157" t="s">
        <v>164</v>
      </c>
      <c r="AU224" s="157" t="s">
        <v>80</v>
      </c>
      <c r="AY224" s="18" t="s">
        <v>161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78</v>
      </c>
      <c r="BK224" s="158">
        <f>ROUND(I224*H224,2)</f>
        <v>0</v>
      </c>
      <c r="BL224" s="18" t="s">
        <v>169</v>
      </c>
      <c r="BM224" s="157" t="s">
        <v>312</v>
      </c>
    </row>
    <row r="225" spans="1:65" s="12" customFormat="1" ht="22.9" customHeight="1">
      <c r="B225" s="134"/>
      <c r="D225" s="135" t="s">
        <v>70</v>
      </c>
      <c r="E225" s="144" t="s">
        <v>313</v>
      </c>
      <c r="F225" s="144" t="s">
        <v>314</v>
      </c>
      <c r="J225" s="145">
        <f>BK225</f>
        <v>0</v>
      </c>
      <c r="L225" s="134"/>
      <c r="M225" s="138"/>
      <c r="N225" s="139"/>
      <c r="O225" s="139"/>
      <c r="P225" s="140">
        <f>SUM(P226:P232)</f>
        <v>149.689063</v>
      </c>
      <c r="Q225" s="139"/>
      <c r="R225" s="140">
        <f>SUM(R226:R232)</f>
        <v>0</v>
      </c>
      <c r="S225" s="139"/>
      <c r="T225" s="141">
        <f>SUM(T226:T232)</f>
        <v>0</v>
      </c>
      <c r="AR225" s="135" t="s">
        <v>78</v>
      </c>
      <c r="AT225" s="142" t="s">
        <v>70</v>
      </c>
      <c r="AU225" s="142" t="s">
        <v>78</v>
      </c>
      <c r="AY225" s="135" t="s">
        <v>161</v>
      </c>
      <c r="BK225" s="143">
        <f>SUM(BK226:BK232)</f>
        <v>0</v>
      </c>
    </row>
    <row r="226" spans="1:65" s="2" customFormat="1" ht="21.75" customHeight="1">
      <c r="A226" s="30"/>
      <c r="B226" s="146"/>
      <c r="C226" s="147" t="s">
        <v>315</v>
      </c>
      <c r="D226" s="147" t="s">
        <v>164</v>
      </c>
      <c r="E226" s="148" t="s">
        <v>316</v>
      </c>
      <c r="F226" s="149" t="s">
        <v>317</v>
      </c>
      <c r="G226" s="150" t="s">
        <v>318</v>
      </c>
      <c r="H226" s="151">
        <v>18.036999999999999</v>
      </c>
      <c r="I226" s="152"/>
      <c r="J226" s="152">
        <f>ROUND(I226*H226,2)</f>
        <v>0</v>
      </c>
      <c r="K226" s="149" t="s">
        <v>168</v>
      </c>
      <c r="L226" s="31"/>
      <c r="M226" s="153" t="s">
        <v>1</v>
      </c>
      <c r="N226" s="154" t="s">
        <v>36</v>
      </c>
      <c r="O226" s="155">
        <v>5.46</v>
      </c>
      <c r="P226" s="155">
        <f>O226*H226</f>
        <v>98.482019999999991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7" t="s">
        <v>169</v>
      </c>
      <c r="AT226" s="157" t="s">
        <v>164</v>
      </c>
      <c r="AU226" s="157" t="s">
        <v>80</v>
      </c>
      <c r="AY226" s="18" t="s">
        <v>161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78</v>
      </c>
      <c r="BK226" s="158">
        <f>ROUND(I226*H226,2)</f>
        <v>0</v>
      </c>
      <c r="BL226" s="18" t="s">
        <v>169</v>
      </c>
      <c r="BM226" s="157" t="s">
        <v>319</v>
      </c>
    </row>
    <row r="227" spans="1:65" s="2" customFormat="1" ht="21.75" customHeight="1">
      <c r="A227" s="30"/>
      <c r="B227" s="146"/>
      <c r="C227" s="147" t="s">
        <v>320</v>
      </c>
      <c r="D227" s="147" t="s">
        <v>164</v>
      </c>
      <c r="E227" s="148" t="s">
        <v>321</v>
      </c>
      <c r="F227" s="149" t="s">
        <v>322</v>
      </c>
      <c r="G227" s="150" t="s">
        <v>318</v>
      </c>
      <c r="H227" s="151">
        <v>180.37</v>
      </c>
      <c r="I227" s="152"/>
      <c r="J227" s="152">
        <f>ROUND(I227*H227,2)</f>
        <v>0</v>
      </c>
      <c r="K227" s="149" t="s">
        <v>168</v>
      </c>
      <c r="L227" s="31"/>
      <c r="M227" s="153" t="s">
        <v>1</v>
      </c>
      <c r="N227" s="154" t="s">
        <v>36</v>
      </c>
      <c r="O227" s="155">
        <v>0.26</v>
      </c>
      <c r="P227" s="155">
        <f>O227*H227</f>
        <v>46.8962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7" t="s">
        <v>169</v>
      </c>
      <c r="AT227" s="157" t="s">
        <v>164</v>
      </c>
      <c r="AU227" s="157" t="s">
        <v>80</v>
      </c>
      <c r="AY227" s="18" t="s">
        <v>161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8" t="s">
        <v>78</v>
      </c>
      <c r="BK227" s="158">
        <f>ROUND(I227*H227,2)</f>
        <v>0</v>
      </c>
      <c r="BL227" s="18" t="s">
        <v>169</v>
      </c>
      <c r="BM227" s="157" t="s">
        <v>323</v>
      </c>
    </row>
    <row r="228" spans="1:65" s="13" customFormat="1">
      <c r="B228" s="159"/>
      <c r="D228" s="160" t="s">
        <v>171</v>
      </c>
      <c r="F228" s="162" t="s">
        <v>324</v>
      </c>
      <c r="H228" s="163">
        <v>180.37</v>
      </c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171</v>
      </c>
      <c r="AU228" s="161" t="s">
        <v>80</v>
      </c>
      <c r="AV228" s="13" t="s">
        <v>80</v>
      </c>
      <c r="AW228" s="13" t="s">
        <v>3</v>
      </c>
      <c r="AX228" s="13" t="s">
        <v>78</v>
      </c>
      <c r="AY228" s="161" t="s">
        <v>161</v>
      </c>
    </row>
    <row r="229" spans="1:65" s="2" customFormat="1" ht="21.75" customHeight="1">
      <c r="A229" s="30"/>
      <c r="B229" s="146"/>
      <c r="C229" s="147" t="s">
        <v>325</v>
      </c>
      <c r="D229" s="147" t="s">
        <v>164</v>
      </c>
      <c r="E229" s="148" t="s">
        <v>326</v>
      </c>
      <c r="F229" s="149" t="s">
        <v>327</v>
      </c>
      <c r="G229" s="150" t="s">
        <v>318</v>
      </c>
      <c r="H229" s="151">
        <v>18.036999999999999</v>
      </c>
      <c r="I229" s="152"/>
      <c r="J229" s="152">
        <f>ROUND(I229*H229,2)</f>
        <v>0</v>
      </c>
      <c r="K229" s="149" t="s">
        <v>168</v>
      </c>
      <c r="L229" s="31"/>
      <c r="M229" s="153" t="s">
        <v>1</v>
      </c>
      <c r="N229" s="154" t="s">
        <v>36</v>
      </c>
      <c r="O229" s="155">
        <v>0.125</v>
      </c>
      <c r="P229" s="155">
        <f>O229*H229</f>
        <v>2.2546249999999999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7" t="s">
        <v>169</v>
      </c>
      <c r="AT229" s="157" t="s">
        <v>164</v>
      </c>
      <c r="AU229" s="157" t="s">
        <v>80</v>
      </c>
      <c r="AY229" s="18" t="s">
        <v>161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8" t="s">
        <v>78</v>
      </c>
      <c r="BK229" s="158">
        <f>ROUND(I229*H229,2)</f>
        <v>0</v>
      </c>
      <c r="BL229" s="18" t="s">
        <v>169</v>
      </c>
      <c r="BM229" s="157" t="s">
        <v>328</v>
      </c>
    </row>
    <row r="230" spans="1:65" s="2" customFormat="1" ht="21.75" customHeight="1">
      <c r="A230" s="30"/>
      <c r="B230" s="146"/>
      <c r="C230" s="147" t="s">
        <v>329</v>
      </c>
      <c r="D230" s="147" t="s">
        <v>164</v>
      </c>
      <c r="E230" s="148" t="s">
        <v>330</v>
      </c>
      <c r="F230" s="149" t="s">
        <v>331</v>
      </c>
      <c r="G230" s="150" t="s">
        <v>318</v>
      </c>
      <c r="H230" s="151">
        <v>342.70299999999997</v>
      </c>
      <c r="I230" s="152"/>
      <c r="J230" s="152">
        <f>ROUND(I230*H230,2)</f>
        <v>0</v>
      </c>
      <c r="K230" s="149" t="s">
        <v>168</v>
      </c>
      <c r="L230" s="31"/>
      <c r="M230" s="153" t="s">
        <v>1</v>
      </c>
      <c r="N230" s="154" t="s">
        <v>36</v>
      </c>
      <c r="O230" s="155">
        <v>6.0000000000000001E-3</v>
      </c>
      <c r="P230" s="155">
        <f>O230*H230</f>
        <v>2.0562179999999999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7" t="s">
        <v>169</v>
      </c>
      <c r="AT230" s="157" t="s">
        <v>164</v>
      </c>
      <c r="AU230" s="157" t="s">
        <v>80</v>
      </c>
      <c r="AY230" s="18" t="s">
        <v>161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78</v>
      </c>
      <c r="BK230" s="158">
        <f>ROUND(I230*H230,2)</f>
        <v>0</v>
      </c>
      <c r="BL230" s="18" t="s">
        <v>169</v>
      </c>
      <c r="BM230" s="157" t="s">
        <v>332</v>
      </c>
    </row>
    <row r="231" spans="1:65" s="13" customFormat="1">
      <c r="B231" s="159"/>
      <c r="D231" s="160" t="s">
        <v>171</v>
      </c>
      <c r="F231" s="162" t="s">
        <v>333</v>
      </c>
      <c r="H231" s="163">
        <v>342.70299999999997</v>
      </c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171</v>
      </c>
      <c r="AU231" s="161" t="s">
        <v>80</v>
      </c>
      <c r="AV231" s="13" t="s">
        <v>80</v>
      </c>
      <c r="AW231" s="13" t="s">
        <v>3</v>
      </c>
      <c r="AX231" s="13" t="s">
        <v>78</v>
      </c>
      <c r="AY231" s="161" t="s">
        <v>161</v>
      </c>
    </row>
    <row r="232" spans="1:65" s="2" customFormat="1" ht="21.75" customHeight="1">
      <c r="A232" s="30"/>
      <c r="B232" s="146"/>
      <c r="C232" s="147" t="s">
        <v>334</v>
      </c>
      <c r="D232" s="147" t="s">
        <v>164</v>
      </c>
      <c r="E232" s="148" t="s">
        <v>335</v>
      </c>
      <c r="F232" s="149" t="s">
        <v>336</v>
      </c>
      <c r="G232" s="150" t="s">
        <v>318</v>
      </c>
      <c r="H232" s="151">
        <v>18.036999999999999</v>
      </c>
      <c r="I232" s="152"/>
      <c r="J232" s="152">
        <f>ROUND(I232*H232,2)</f>
        <v>0</v>
      </c>
      <c r="K232" s="149" t="s">
        <v>168</v>
      </c>
      <c r="L232" s="31"/>
      <c r="M232" s="153" t="s">
        <v>1</v>
      </c>
      <c r="N232" s="154" t="s">
        <v>36</v>
      </c>
      <c r="O232" s="155">
        <v>0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7" t="s">
        <v>169</v>
      </c>
      <c r="AT232" s="157" t="s">
        <v>164</v>
      </c>
      <c r="AU232" s="157" t="s">
        <v>80</v>
      </c>
      <c r="AY232" s="18" t="s">
        <v>161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78</v>
      </c>
      <c r="BK232" s="158">
        <f>ROUND(I232*H232,2)</f>
        <v>0</v>
      </c>
      <c r="BL232" s="18" t="s">
        <v>169</v>
      </c>
      <c r="BM232" s="157" t="s">
        <v>337</v>
      </c>
    </row>
    <row r="233" spans="1:65" s="12" customFormat="1" ht="22.9" customHeight="1">
      <c r="B233" s="134"/>
      <c r="D233" s="135" t="s">
        <v>70</v>
      </c>
      <c r="E233" s="144" t="s">
        <v>338</v>
      </c>
      <c r="F233" s="144" t="s">
        <v>339</v>
      </c>
      <c r="J233" s="145">
        <f>BK233</f>
        <v>0</v>
      </c>
      <c r="L233" s="134"/>
      <c r="M233" s="138"/>
      <c r="N233" s="139"/>
      <c r="O233" s="139"/>
      <c r="P233" s="140">
        <f>SUM(P234:P235)</f>
        <v>42.5749</v>
      </c>
      <c r="Q233" s="139"/>
      <c r="R233" s="140">
        <f>SUM(R234:R235)</f>
        <v>0</v>
      </c>
      <c r="S233" s="139"/>
      <c r="T233" s="141">
        <f>SUM(T234:T235)</f>
        <v>0</v>
      </c>
      <c r="AR233" s="135" t="s">
        <v>78</v>
      </c>
      <c r="AT233" s="142" t="s">
        <v>70</v>
      </c>
      <c r="AU233" s="142" t="s">
        <v>78</v>
      </c>
      <c r="AY233" s="135" t="s">
        <v>161</v>
      </c>
      <c r="BK233" s="143">
        <f>SUM(BK234:BK235)</f>
        <v>0</v>
      </c>
    </row>
    <row r="234" spans="1:65" s="2" customFormat="1" ht="16.5" customHeight="1">
      <c r="A234" s="30"/>
      <c r="B234" s="146"/>
      <c r="C234" s="147" t="s">
        <v>340</v>
      </c>
      <c r="D234" s="147" t="s">
        <v>164</v>
      </c>
      <c r="E234" s="148" t="s">
        <v>341</v>
      </c>
      <c r="F234" s="149" t="s">
        <v>342</v>
      </c>
      <c r="G234" s="150" t="s">
        <v>318</v>
      </c>
      <c r="H234" s="151">
        <v>7.6849999999999996</v>
      </c>
      <c r="I234" s="152"/>
      <c r="J234" s="152">
        <f>ROUND(I234*H234,2)</f>
        <v>0</v>
      </c>
      <c r="K234" s="149" t="s">
        <v>168</v>
      </c>
      <c r="L234" s="31"/>
      <c r="M234" s="153" t="s">
        <v>1</v>
      </c>
      <c r="N234" s="154" t="s">
        <v>36</v>
      </c>
      <c r="O234" s="155">
        <v>4.13</v>
      </c>
      <c r="P234" s="155">
        <f>O234*H234</f>
        <v>31.739049999999999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7" t="s">
        <v>169</v>
      </c>
      <c r="AT234" s="157" t="s">
        <v>164</v>
      </c>
      <c r="AU234" s="157" t="s">
        <v>80</v>
      </c>
      <c r="AY234" s="18" t="s">
        <v>161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78</v>
      </c>
      <c r="BK234" s="158">
        <f>ROUND(I234*H234,2)</f>
        <v>0</v>
      </c>
      <c r="BL234" s="18" t="s">
        <v>169</v>
      </c>
      <c r="BM234" s="157" t="s">
        <v>343</v>
      </c>
    </row>
    <row r="235" spans="1:65" s="2" customFormat="1" ht="21.75" customHeight="1">
      <c r="A235" s="30"/>
      <c r="B235" s="146"/>
      <c r="C235" s="147" t="s">
        <v>344</v>
      </c>
      <c r="D235" s="147" t="s">
        <v>164</v>
      </c>
      <c r="E235" s="148" t="s">
        <v>345</v>
      </c>
      <c r="F235" s="149" t="s">
        <v>346</v>
      </c>
      <c r="G235" s="150" t="s">
        <v>318</v>
      </c>
      <c r="H235" s="151">
        <v>7.6849999999999996</v>
      </c>
      <c r="I235" s="152"/>
      <c r="J235" s="152">
        <f>ROUND(I235*H235,2)</f>
        <v>0</v>
      </c>
      <c r="K235" s="149" t="s">
        <v>168</v>
      </c>
      <c r="L235" s="31"/>
      <c r="M235" s="153" t="s">
        <v>1</v>
      </c>
      <c r="N235" s="154" t="s">
        <v>36</v>
      </c>
      <c r="O235" s="155">
        <v>1.41</v>
      </c>
      <c r="P235" s="155">
        <f>O235*H235</f>
        <v>10.835849999999999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7" t="s">
        <v>169</v>
      </c>
      <c r="AT235" s="157" t="s">
        <v>164</v>
      </c>
      <c r="AU235" s="157" t="s">
        <v>80</v>
      </c>
      <c r="AY235" s="18" t="s">
        <v>161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78</v>
      </c>
      <c r="BK235" s="158">
        <f>ROUND(I235*H235,2)</f>
        <v>0</v>
      </c>
      <c r="BL235" s="18" t="s">
        <v>169</v>
      </c>
      <c r="BM235" s="157" t="s">
        <v>347</v>
      </c>
    </row>
    <row r="236" spans="1:65" s="12" customFormat="1" ht="25.9" customHeight="1">
      <c r="B236" s="134"/>
      <c r="D236" s="135" t="s">
        <v>70</v>
      </c>
      <c r="E236" s="136" t="s">
        <v>348</v>
      </c>
      <c r="F236" s="136" t="s">
        <v>349</v>
      </c>
      <c r="J236" s="137">
        <f>BK236</f>
        <v>0</v>
      </c>
      <c r="L236" s="134"/>
      <c r="M236" s="138"/>
      <c r="N236" s="139"/>
      <c r="O236" s="139"/>
      <c r="P236" s="140">
        <f>P237+P241+P255+P270</f>
        <v>147.80165500000001</v>
      </c>
      <c r="Q236" s="139"/>
      <c r="R236" s="140">
        <f>R237+R241+R255+R270</f>
        <v>3.8060386500000001</v>
      </c>
      <c r="S236" s="139"/>
      <c r="T236" s="141">
        <f>T237+T241+T255+T270</f>
        <v>0</v>
      </c>
      <c r="AR236" s="135" t="s">
        <v>80</v>
      </c>
      <c r="AT236" s="142" t="s">
        <v>70</v>
      </c>
      <c r="AU236" s="142" t="s">
        <v>71</v>
      </c>
      <c r="AY236" s="135" t="s">
        <v>161</v>
      </c>
      <c r="BK236" s="143">
        <f>BK237+BK241+BK255+BK270</f>
        <v>0</v>
      </c>
    </row>
    <row r="237" spans="1:65" s="12" customFormat="1" ht="22.9" customHeight="1">
      <c r="B237" s="134"/>
      <c r="D237" s="135" t="s">
        <v>70</v>
      </c>
      <c r="E237" s="144" t="s">
        <v>350</v>
      </c>
      <c r="F237" s="144" t="s">
        <v>351</v>
      </c>
      <c r="J237" s="145">
        <f>BK237</f>
        <v>0</v>
      </c>
      <c r="L237" s="134"/>
      <c r="M237" s="138"/>
      <c r="N237" s="139"/>
      <c r="O237" s="139"/>
      <c r="P237" s="140">
        <f>SUM(P238:P240)</f>
        <v>0</v>
      </c>
      <c r="Q237" s="139"/>
      <c r="R237" s="140">
        <f>SUM(R238:R240)</f>
        <v>0</v>
      </c>
      <c r="S237" s="139"/>
      <c r="T237" s="141">
        <f>SUM(T238:T240)</f>
        <v>0</v>
      </c>
      <c r="AR237" s="135" t="s">
        <v>80</v>
      </c>
      <c r="AT237" s="142" t="s">
        <v>70</v>
      </c>
      <c r="AU237" s="142" t="s">
        <v>78</v>
      </c>
      <c r="AY237" s="135" t="s">
        <v>161</v>
      </c>
      <c r="BK237" s="143">
        <f>SUM(BK238:BK240)</f>
        <v>0</v>
      </c>
    </row>
    <row r="238" spans="1:65" s="2" customFormat="1" ht="21.75" customHeight="1">
      <c r="A238" s="30"/>
      <c r="B238" s="146"/>
      <c r="C238" s="147" t="s">
        <v>352</v>
      </c>
      <c r="D238" s="147" t="s">
        <v>164</v>
      </c>
      <c r="E238" s="148" t="s">
        <v>353</v>
      </c>
      <c r="F238" s="149" t="s">
        <v>354</v>
      </c>
      <c r="G238" s="150" t="s">
        <v>175</v>
      </c>
      <c r="H238" s="151">
        <v>7</v>
      </c>
      <c r="I238" s="152"/>
      <c r="J238" s="152">
        <f>ROUND(I238*H238,2)</f>
        <v>0</v>
      </c>
      <c r="K238" s="149" t="s">
        <v>1</v>
      </c>
      <c r="L238" s="31"/>
      <c r="M238" s="153" t="s">
        <v>1</v>
      </c>
      <c r="N238" s="154" t="s">
        <v>36</v>
      </c>
      <c r="O238" s="155">
        <v>0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7" t="s">
        <v>255</v>
      </c>
      <c r="AT238" s="157" t="s">
        <v>164</v>
      </c>
      <c r="AU238" s="157" t="s">
        <v>80</v>
      </c>
      <c r="AY238" s="18" t="s">
        <v>161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78</v>
      </c>
      <c r="BK238" s="158">
        <f>ROUND(I238*H238,2)</f>
        <v>0</v>
      </c>
      <c r="BL238" s="18" t="s">
        <v>255</v>
      </c>
      <c r="BM238" s="157" t="s">
        <v>355</v>
      </c>
    </row>
    <row r="239" spans="1:65" s="2" customFormat="1" ht="19.5">
      <c r="A239" s="30"/>
      <c r="B239" s="31"/>
      <c r="C239" s="30"/>
      <c r="D239" s="160" t="s">
        <v>356</v>
      </c>
      <c r="E239" s="30"/>
      <c r="F239" s="196" t="s">
        <v>357</v>
      </c>
      <c r="G239" s="30"/>
      <c r="H239" s="30"/>
      <c r="I239" s="30"/>
      <c r="J239" s="30"/>
      <c r="K239" s="30"/>
      <c r="L239" s="31"/>
      <c r="M239" s="197"/>
      <c r="N239" s="198"/>
      <c r="O239" s="56"/>
      <c r="P239" s="56"/>
      <c r="Q239" s="56"/>
      <c r="R239" s="56"/>
      <c r="S239" s="56"/>
      <c r="T239" s="57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8" t="s">
        <v>356</v>
      </c>
      <c r="AU239" s="18" t="s">
        <v>80</v>
      </c>
    </row>
    <row r="240" spans="1:65" s="13" customFormat="1">
      <c r="B240" s="159"/>
      <c r="D240" s="160" t="s">
        <v>171</v>
      </c>
      <c r="E240" s="161" t="s">
        <v>1</v>
      </c>
      <c r="F240" s="162" t="s">
        <v>204</v>
      </c>
      <c r="H240" s="163">
        <v>7</v>
      </c>
      <c r="L240" s="159"/>
      <c r="M240" s="164"/>
      <c r="N240" s="165"/>
      <c r="O240" s="165"/>
      <c r="P240" s="165"/>
      <c r="Q240" s="165"/>
      <c r="R240" s="165"/>
      <c r="S240" s="165"/>
      <c r="T240" s="166"/>
      <c r="AT240" s="161" t="s">
        <v>171</v>
      </c>
      <c r="AU240" s="161" t="s">
        <v>80</v>
      </c>
      <c r="AV240" s="13" t="s">
        <v>80</v>
      </c>
      <c r="AW240" s="13" t="s">
        <v>28</v>
      </c>
      <c r="AX240" s="13" t="s">
        <v>78</v>
      </c>
      <c r="AY240" s="161" t="s">
        <v>161</v>
      </c>
    </row>
    <row r="241" spans="1:65" s="12" customFormat="1" ht="22.9" customHeight="1">
      <c r="B241" s="134"/>
      <c r="D241" s="135" t="s">
        <v>70</v>
      </c>
      <c r="E241" s="144" t="s">
        <v>358</v>
      </c>
      <c r="F241" s="144" t="s">
        <v>359</v>
      </c>
      <c r="J241" s="145">
        <f>BK241</f>
        <v>0</v>
      </c>
      <c r="L241" s="134"/>
      <c r="M241" s="138"/>
      <c r="N241" s="139"/>
      <c r="O241" s="139"/>
      <c r="P241" s="140">
        <f>SUM(P242:P254)</f>
        <v>32.316420000000001</v>
      </c>
      <c r="Q241" s="139"/>
      <c r="R241" s="140">
        <f>SUM(R242:R254)</f>
        <v>0.73022235000000002</v>
      </c>
      <c r="S241" s="139"/>
      <c r="T241" s="141">
        <f>SUM(T242:T254)</f>
        <v>0</v>
      </c>
      <c r="AR241" s="135" t="s">
        <v>80</v>
      </c>
      <c r="AT241" s="142" t="s">
        <v>70</v>
      </c>
      <c r="AU241" s="142" t="s">
        <v>78</v>
      </c>
      <c r="AY241" s="135" t="s">
        <v>161</v>
      </c>
      <c r="BK241" s="143">
        <f>SUM(BK242:BK254)</f>
        <v>0</v>
      </c>
    </row>
    <row r="242" spans="1:65" s="2" customFormat="1" ht="16.5" customHeight="1">
      <c r="A242" s="30"/>
      <c r="B242" s="146"/>
      <c r="C242" s="147" t="s">
        <v>360</v>
      </c>
      <c r="D242" s="147" t="s">
        <v>164</v>
      </c>
      <c r="E242" s="148" t="s">
        <v>361</v>
      </c>
      <c r="F242" s="149" t="s">
        <v>362</v>
      </c>
      <c r="G242" s="150" t="s">
        <v>167</v>
      </c>
      <c r="H242" s="151">
        <v>14.47</v>
      </c>
      <c r="I242" s="152"/>
      <c r="J242" s="152">
        <f>ROUND(I242*H242,2)</f>
        <v>0</v>
      </c>
      <c r="K242" s="149" t="s">
        <v>168</v>
      </c>
      <c r="L242" s="31"/>
      <c r="M242" s="153" t="s">
        <v>1</v>
      </c>
      <c r="N242" s="154" t="s">
        <v>36</v>
      </c>
      <c r="O242" s="155">
        <v>2.4E-2</v>
      </c>
      <c r="P242" s="155">
        <f>O242*H242</f>
        <v>0.34728000000000003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7" t="s">
        <v>255</v>
      </c>
      <c r="AT242" s="157" t="s">
        <v>164</v>
      </c>
      <c r="AU242" s="157" t="s">
        <v>80</v>
      </c>
      <c r="AY242" s="18" t="s">
        <v>161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78</v>
      </c>
      <c r="BK242" s="158">
        <f>ROUND(I242*H242,2)</f>
        <v>0</v>
      </c>
      <c r="BL242" s="18" t="s">
        <v>255</v>
      </c>
      <c r="BM242" s="157" t="s">
        <v>363</v>
      </c>
    </row>
    <row r="243" spans="1:65" s="13" customFormat="1">
      <c r="B243" s="159"/>
      <c r="D243" s="160" t="s">
        <v>171</v>
      </c>
      <c r="E243" s="161" t="s">
        <v>1</v>
      </c>
      <c r="F243" s="162" t="s">
        <v>364</v>
      </c>
      <c r="H243" s="163">
        <v>14.47</v>
      </c>
      <c r="L243" s="159"/>
      <c r="M243" s="164"/>
      <c r="N243" s="165"/>
      <c r="O243" s="165"/>
      <c r="P243" s="165"/>
      <c r="Q243" s="165"/>
      <c r="R243" s="165"/>
      <c r="S243" s="165"/>
      <c r="T243" s="166"/>
      <c r="AT243" s="161" t="s">
        <v>171</v>
      </c>
      <c r="AU243" s="161" t="s">
        <v>80</v>
      </c>
      <c r="AV243" s="13" t="s">
        <v>80</v>
      </c>
      <c r="AW243" s="13" t="s">
        <v>28</v>
      </c>
      <c r="AX243" s="13" t="s">
        <v>78</v>
      </c>
      <c r="AY243" s="161" t="s">
        <v>161</v>
      </c>
    </row>
    <row r="244" spans="1:65" s="2" customFormat="1" ht="16.5" customHeight="1">
      <c r="A244" s="30"/>
      <c r="B244" s="146"/>
      <c r="C244" s="147" t="s">
        <v>365</v>
      </c>
      <c r="D244" s="147" t="s">
        <v>164</v>
      </c>
      <c r="E244" s="148" t="s">
        <v>366</v>
      </c>
      <c r="F244" s="149" t="s">
        <v>367</v>
      </c>
      <c r="G244" s="150" t="s">
        <v>167</v>
      </c>
      <c r="H244" s="151">
        <v>14.47</v>
      </c>
      <c r="I244" s="152"/>
      <c r="J244" s="152">
        <f>ROUND(I244*H244,2)</f>
        <v>0</v>
      </c>
      <c r="K244" s="149" t="s">
        <v>168</v>
      </c>
      <c r="L244" s="31"/>
      <c r="M244" s="153" t="s">
        <v>1</v>
      </c>
      <c r="N244" s="154" t="s">
        <v>36</v>
      </c>
      <c r="O244" s="155">
        <v>4.3999999999999997E-2</v>
      </c>
      <c r="P244" s="155">
        <f>O244*H244</f>
        <v>0.63668000000000002</v>
      </c>
      <c r="Q244" s="155">
        <v>2.9999999999999997E-4</v>
      </c>
      <c r="R244" s="155">
        <f>Q244*H244</f>
        <v>4.3410000000000002E-3</v>
      </c>
      <c r="S244" s="155">
        <v>0</v>
      </c>
      <c r="T244" s="15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7" t="s">
        <v>255</v>
      </c>
      <c r="AT244" s="157" t="s">
        <v>164</v>
      </c>
      <c r="AU244" s="157" t="s">
        <v>80</v>
      </c>
      <c r="AY244" s="18" t="s">
        <v>161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78</v>
      </c>
      <c r="BK244" s="158">
        <f>ROUND(I244*H244,2)</f>
        <v>0</v>
      </c>
      <c r="BL244" s="18" t="s">
        <v>255</v>
      </c>
      <c r="BM244" s="157" t="s">
        <v>368</v>
      </c>
    </row>
    <row r="245" spans="1:65" s="2" customFormat="1" ht="16.5" customHeight="1">
      <c r="A245" s="30"/>
      <c r="B245" s="146"/>
      <c r="C245" s="147" t="s">
        <v>369</v>
      </c>
      <c r="D245" s="147" t="s">
        <v>164</v>
      </c>
      <c r="E245" s="148" t="s">
        <v>370</v>
      </c>
      <c r="F245" s="149" t="s">
        <v>371</v>
      </c>
      <c r="G245" s="150" t="s">
        <v>167</v>
      </c>
      <c r="H245" s="151">
        <v>14.47</v>
      </c>
      <c r="I245" s="152"/>
      <c r="J245" s="152">
        <f>ROUND(I245*H245,2)</f>
        <v>0</v>
      </c>
      <c r="K245" s="149" t="s">
        <v>168</v>
      </c>
      <c r="L245" s="31"/>
      <c r="M245" s="153" t="s">
        <v>1</v>
      </c>
      <c r="N245" s="154" t="s">
        <v>36</v>
      </c>
      <c r="O245" s="155">
        <v>0.245</v>
      </c>
      <c r="P245" s="155">
        <f>O245*H245</f>
        <v>3.54515</v>
      </c>
      <c r="Q245" s="155">
        <v>7.5799999999999999E-3</v>
      </c>
      <c r="R245" s="155">
        <f>Q245*H245</f>
        <v>0.10968260000000001</v>
      </c>
      <c r="S245" s="155">
        <v>0</v>
      </c>
      <c r="T245" s="156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7" t="s">
        <v>255</v>
      </c>
      <c r="AT245" s="157" t="s">
        <v>164</v>
      </c>
      <c r="AU245" s="157" t="s">
        <v>80</v>
      </c>
      <c r="AY245" s="18" t="s">
        <v>161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8" t="s">
        <v>78</v>
      </c>
      <c r="BK245" s="158">
        <f>ROUND(I245*H245,2)</f>
        <v>0</v>
      </c>
      <c r="BL245" s="18" t="s">
        <v>255</v>
      </c>
      <c r="BM245" s="157" t="s">
        <v>372</v>
      </c>
    </row>
    <row r="246" spans="1:65" s="2" customFormat="1" ht="21.75" customHeight="1">
      <c r="A246" s="30"/>
      <c r="B246" s="146"/>
      <c r="C246" s="147" t="s">
        <v>373</v>
      </c>
      <c r="D246" s="147" t="s">
        <v>164</v>
      </c>
      <c r="E246" s="148" t="s">
        <v>374</v>
      </c>
      <c r="F246" s="149" t="s">
        <v>375</v>
      </c>
      <c r="G246" s="150" t="s">
        <v>167</v>
      </c>
      <c r="H246" s="151">
        <v>14.47</v>
      </c>
      <c r="I246" s="152"/>
      <c r="J246" s="152">
        <f>ROUND(I246*H246,2)</f>
        <v>0</v>
      </c>
      <c r="K246" s="149" t="s">
        <v>168</v>
      </c>
      <c r="L246" s="31"/>
      <c r="M246" s="153" t="s">
        <v>1</v>
      </c>
      <c r="N246" s="154" t="s">
        <v>36</v>
      </c>
      <c r="O246" s="155">
        <v>1.33</v>
      </c>
      <c r="P246" s="155">
        <f>O246*H246</f>
        <v>19.245100000000001</v>
      </c>
      <c r="Q246" s="155">
        <v>8.9999999999999993E-3</v>
      </c>
      <c r="R246" s="155">
        <f>Q246*H246</f>
        <v>0.13022999999999998</v>
      </c>
      <c r="S246" s="155">
        <v>0</v>
      </c>
      <c r="T246" s="156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7" t="s">
        <v>255</v>
      </c>
      <c r="AT246" s="157" t="s">
        <v>164</v>
      </c>
      <c r="AU246" s="157" t="s">
        <v>80</v>
      </c>
      <c r="AY246" s="18" t="s">
        <v>161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8" t="s">
        <v>78</v>
      </c>
      <c r="BK246" s="158">
        <f>ROUND(I246*H246,2)</f>
        <v>0</v>
      </c>
      <c r="BL246" s="18" t="s">
        <v>255</v>
      </c>
      <c r="BM246" s="157" t="s">
        <v>376</v>
      </c>
    </row>
    <row r="247" spans="1:65" s="13" customFormat="1">
      <c r="B247" s="159"/>
      <c r="D247" s="160" t="s">
        <v>171</v>
      </c>
      <c r="E247" s="161" t="s">
        <v>1</v>
      </c>
      <c r="F247" s="162" t="s">
        <v>212</v>
      </c>
      <c r="H247" s="163">
        <v>14.47</v>
      </c>
      <c r="L247" s="159"/>
      <c r="M247" s="164"/>
      <c r="N247" s="165"/>
      <c r="O247" s="165"/>
      <c r="P247" s="165"/>
      <c r="Q247" s="165"/>
      <c r="R247" s="165"/>
      <c r="S247" s="165"/>
      <c r="T247" s="166"/>
      <c r="AT247" s="161" t="s">
        <v>171</v>
      </c>
      <c r="AU247" s="161" t="s">
        <v>80</v>
      </c>
      <c r="AV247" s="13" t="s">
        <v>80</v>
      </c>
      <c r="AW247" s="13" t="s">
        <v>28</v>
      </c>
      <c r="AX247" s="13" t="s">
        <v>78</v>
      </c>
      <c r="AY247" s="161" t="s">
        <v>161</v>
      </c>
    </row>
    <row r="248" spans="1:65" s="2" customFormat="1" ht="21.75" customHeight="1">
      <c r="A248" s="30"/>
      <c r="B248" s="146"/>
      <c r="C248" s="167" t="s">
        <v>377</v>
      </c>
      <c r="D248" s="167" t="s">
        <v>177</v>
      </c>
      <c r="E248" s="168" t="s">
        <v>378</v>
      </c>
      <c r="F248" s="169" t="s">
        <v>379</v>
      </c>
      <c r="G248" s="170" t="s">
        <v>167</v>
      </c>
      <c r="H248" s="171">
        <v>15.917</v>
      </c>
      <c r="I248" s="172"/>
      <c r="J248" s="172">
        <f>ROUND(I248*H248,2)</f>
        <v>0</v>
      </c>
      <c r="K248" s="169" t="s">
        <v>168</v>
      </c>
      <c r="L248" s="173"/>
      <c r="M248" s="174" t="s">
        <v>1</v>
      </c>
      <c r="N248" s="175" t="s">
        <v>36</v>
      </c>
      <c r="O248" s="155">
        <v>0</v>
      </c>
      <c r="P248" s="155">
        <f>O248*H248</f>
        <v>0</v>
      </c>
      <c r="Q248" s="155">
        <v>2.8750000000000001E-2</v>
      </c>
      <c r="R248" s="155">
        <f>Q248*H248</f>
        <v>0.45761375000000004</v>
      </c>
      <c r="S248" s="155">
        <v>0</v>
      </c>
      <c r="T248" s="156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7" t="s">
        <v>344</v>
      </c>
      <c r="AT248" s="157" t="s">
        <v>177</v>
      </c>
      <c r="AU248" s="157" t="s">
        <v>80</v>
      </c>
      <c r="AY248" s="18" t="s">
        <v>161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78</v>
      </c>
      <c r="BK248" s="158">
        <f>ROUND(I248*H248,2)</f>
        <v>0</v>
      </c>
      <c r="BL248" s="18" t="s">
        <v>255</v>
      </c>
      <c r="BM248" s="157" t="s">
        <v>380</v>
      </c>
    </row>
    <row r="249" spans="1:65" s="13" customFormat="1">
      <c r="B249" s="159"/>
      <c r="D249" s="160" t="s">
        <v>171</v>
      </c>
      <c r="E249" s="161" t="s">
        <v>1</v>
      </c>
      <c r="F249" s="162" t="s">
        <v>381</v>
      </c>
      <c r="H249" s="163">
        <v>15.917</v>
      </c>
      <c r="L249" s="159"/>
      <c r="M249" s="164"/>
      <c r="N249" s="165"/>
      <c r="O249" s="165"/>
      <c r="P249" s="165"/>
      <c r="Q249" s="165"/>
      <c r="R249" s="165"/>
      <c r="S249" s="165"/>
      <c r="T249" s="166"/>
      <c r="AT249" s="161" t="s">
        <v>171</v>
      </c>
      <c r="AU249" s="161" t="s">
        <v>80</v>
      </c>
      <c r="AV249" s="13" t="s">
        <v>80</v>
      </c>
      <c r="AW249" s="13" t="s">
        <v>28</v>
      </c>
      <c r="AX249" s="13" t="s">
        <v>78</v>
      </c>
      <c r="AY249" s="161" t="s">
        <v>161</v>
      </c>
    </row>
    <row r="250" spans="1:65" s="2" customFormat="1" ht="21.75" customHeight="1">
      <c r="A250" s="30"/>
      <c r="B250" s="146"/>
      <c r="C250" s="147" t="s">
        <v>382</v>
      </c>
      <c r="D250" s="147" t="s">
        <v>164</v>
      </c>
      <c r="E250" s="148" t="s">
        <v>383</v>
      </c>
      <c r="F250" s="149" t="s">
        <v>384</v>
      </c>
      <c r="G250" s="150" t="s">
        <v>167</v>
      </c>
      <c r="H250" s="151">
        <v>14.47</v>
      </c>
      <c r="I250" s="152"/>
      <c r="J250" s="152">
        <f>ROUND(I250*H250,2)</f>
        <v>0</v>
      </c>
      <c r="K250" s="149" t="s">
        <v>168</v>
      </c>
      <c r="L250" s="31"/>
      <c r="M250" s="153" t="s">
        <v>1</v>
      </c>
      <c r="N250" s="154" t="s">
        <v>36</v>
      </c>
      <c r="O250" s="155">
        <v>0.03</v>
      </c>
      <c r="P250" s="155">
        <f>O250*H250</f>
        <v>0.43409999999999999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7" t="s">
        <v>255</v>
      </c>
      <c r="AT250" s="157" t="s">
        <v>164</v>
      </c>
      <c r="AU250" s="157" t="s">
        <v>80</v>
      </c>
      <c r="AY250" s="18" t="s">
        <v>161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8" t="s">
        <v>78</v>
      </c>
      <c r="BK250" s="158">
        <f>ROUND(I250*H250,2)</f>
        <v>0</v>
      </c>
      <c r="BL250" s="18" t="s">
        <v>255</v>
      </c>
      <c r="BM250" s="157" t="s">
        <v>385</v>
      </c>
    </row>
    <row r="251" spans="1:65" s="2" customFormat="1" ht="16.5" customHeight="1">
      <c r="A251" s="30"/>
      <c r="B251" s="146"/>
      <c r="C251" s="147" t="s">
        <v>386</v>
      </c>
      <c r="D251" s="147" t="s">
        <v>164</v>
      </c>
      <c r="E251" s="148" t="s">
        <v>387</v>
      </c>
      <c r="F251" s="149" t="s">
        <v>388</v>
      </c>
      <c r="G251" s="150" t="s">
        <v>167</v>
      </c>
      <c r="H251" s="151">
        <v>14.47</v>
      </c>
      <c r="I251" s="152"/>
      <c r="J251" s="152">
        <f>ROUND(I251*H251,2)</f>
        <v>0</v>
      </c>
      <c r="K251" s="149" t="s">
        <v>168</v>
      </c>
      <c r="L251" s="31"/>
      <c r="M251" s="153" t="s">
        <v>1</v>
      </c>
      <c r="N251" s="154" t="s">
        <v>36</v>
      </c>
      <c r="O251" s="155">
        <v>0.1</v>
      </c>
      <c r="P251" s="155">
        <f>O251*H251</f>
        <v>1.4470000000000001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7" t="s">
        <v>255</v>
      </c>
      <c r="AT251" s="157" t="s">
        <v>164</v>
      </c>
      <c r="AU251" s="157" t="s">
        <v>80</v>
      </c>
      <c r="AY251" s="18" t="s">
        <v>161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8" t="s">
        <v>78</v>
      </c>
      <c r="BK251" s="158">
        <f>ROUND(I251*H251,2)</f>
        <v>0</v>
      </c>
      <c r="BL251" s="18" t="s">
        <v>255</v>
      </c>
      <c r="BM251" s="157" t="s">
        <v>389</v>
      </c>
    </row>
    <row r="252" spans="1:65" s="2" customFormat="1" ht="21.75" customHeight="1">
      <c r="A252" s="30"/>
      <c r="B252" s="146"/>
      <c r="C252" s="147" t="s">
        <v>390</v>
      </c>
      <c r="D252" s="147" t="s">
        <v>164</v>
      </c>
      <c r="E252" s="148" t="s">
        <v>391</v>
      </c>
      <c r="F252" s="149" t="s">
        <v>392</v>
      </c>
      <c r="G252" s="150" t="s">
        <v>167</v>
      </c>
      <c r="H252" s="151">
        <v>14.47</v>
      </c>
      <c r="I252" s="152"/>
      <c r="J252" s="152">
        <f>ROUND(I252*H252,2)</f>
        <v>0</v>
      </c>
      <c r="K252" s="149" t="s">
        <v>168</v>
      </c>
      <c r="L252" s="31"/>
      <c r="M252" s="153" t="s">
        <v>1</v>
      </c>
      <c r="N252" s="154" t="s">
        <v>36</v>
      </c>
      <c r="O252" s="155">
        <v>0.27800000000000002</v>
      </c>
      <c r="P252" s="155">
        <f>O252*H252</f>
        <v>4.0226600000000001</v>
      </c>
      <c r="Q252" s="155">
        <v>1.5E-3</v>
      </c>
      <c r="R252" s="155">
        <f>Q252*H252</f>
        <v>2.1705000000000002E-2</v>
      </c>
      <c r="S252" s="155">
        <v>0</v>
      </c>
      <c r="T252" s="156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7" t="s">
        <v>255</v>
      </c>
      <c r="AT252" s="157" t="s">
        <v>164</v>
      </c>
      <c r="AU252" s="157" t="s">
        <v>80</v>
      </c>
      <c r="AY252" s="18" t="s">
        <v>161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8" t="s">
        <v>78</v>
      </c>
      <c r="BK252" s="158">
        <f>ROUND(I252*H252,2)</f>
        <v>0</v>
      </c>
      <c r="BL252" s="18" t="s">
        <v>255</v>
      </c>
      <c r="BM252" s="157" t="s">
        <v>393</v>
      </c>
    </row>
    <row r="253" spans="1:65" s="2" customFormat="1" ht="16.5" customHeight="1">
      <c r="A253" s="30"/>
      <c r="B253" s="146"/>
      <c r="C253" s="147" t="s">
        <v>394</v>
      </c>
      <c r="D253" s="147" t="s">
        <v>164</v>
      </c>
      <c r="E253" s="148" t="s">
        <v>395</v>
      </c>
      <c r="F253" s="149" t="s">
        <v>396</v>
      </c>
      <c r="G253" s="150" t="s">
        <v>199</v>
      </c>
      <c r="H253" s="151">
        <v>35</v>
      </c>
      <c r="I253" s="152"/>
      <c r="J253" s="152">
        <f>ROUND(I253*H253,2)</f>
        <v>0</v>
      </c>
      <c r="K253" s="149" t="s">
        <v>168</v>
      </c>
      <c r="L253" s="31"/>
      <c r="M253" s="153" t="s">
        <v>1</v>
      </c>
      <c r="N253" s="154" t="s">
        <v>36</v>
      </c>
      <c r="O253" s="155">
        <v>4.9000000000000002E-2</v>
      </c>
      <c r="P253" s="155">
        <f>O253*H253</f>
        <v>1.7150000000000001</v>
      </c>
      <c r="Q253" s="155">
        <v>1.9000000000000001E-4</v>
      </c>
      <c r="R253" s="155">
        <f>Q253*H253</f>
        <v>6.6500000000000005E-3</v>
      </c>
      <c r="S253" s="155">
        <v>0</v>
      </c>
      <c r="T253" s="156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7" t="s">
        <v>255</v>
      </c>
      <c r="AT253" s="157" t="s">
        <v>164</v>
      </c>
      <c r="AU253" s="157" t="s">
        <v>80</v>
      </c>
      <c r="AY253" s="18" t="s">
        <v>161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8" t="s">
        <v>78</v>
      </c>
      <c r="BK253" s="158">
        <f>ROUND(I253*H253,2)</f>
        <v>0</v>
      </c>
      <c r="BL253" s="18" t="s">
        <v>255</v>
      </c>
      <c r="BM253" s="157" t="s">
        <v>397</v>
      </c>
    </row>
    <row r="254" spans="1:65" s="2" customFormat="1" ht="21.75" customHeight="1">
      <c r="A254" s="30"/>
      <c r="B254" s="146"/>
      <c r="C254" s="147" t="s">
        <v>398</v>
      </c>
      <c r="D254" s="147" t="s">
        <v>164</v>
      </c>
      <c r="E254" s="148" t="s">
        <v>399</v>
      </c>
      <c r="F254" s="149" t="s">
        <v>400</v>
      </c>
      <c r="G254" s="150" t="s">
        <v>318</v>
      </c>
      <c r="H254" s="151">
        <v>0.73</v>
      </c>
      <c r="I254" s="152"/>
      <c r="J254" s="152">
        <f>ROUND(I254*H254,2)</f>
        <v>0</v>
      </c>
      <c r="K254" s="149" t="s">
        <v>168</v>
      </c>
      <c r="L254" s="31"/>
      <c r="M254" s="153" t="s">
        <v>1</v>
      </c>
      <c r="N254" s="154" t="s">
        <v>36</v>
      </c>
      <c r="O254" s="155">
        <v>1.2649999999999999</v>
      </c>
      <c r="P254" s="155">
        <f>O254*H254</f>
        <v>0.92344999999999988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7" t="s">
        <v>255</v>
      </c>
      <c r="AT254" s="157" t="s">
        <v>164</v>
      </c>
      <c r="AU254" s="157" t="s">
        <v>80</v>
      </c>
      <c r="AY254" s="18" t="s">
        <v>161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8" t="s">
        <v>78</v>
      </c>
      <c r="BK254" s="158">
        <f>ROUND(I254*H254,2)</f>
        <v>0</v>
      </c>
      <c r="BL254" s="18" t="s">
        <v>255</v>
      </c>
      <c r="BM254" s="157" t="s">
        <v>401</v>
      </c>
    </row>
    <row r="255" spans="1:65" s="12" customFormat="1" ht="22.9" customHeight="1">
      <c r="B255" s="134"/>
      <c r="D255" s="135" t="s">
        <v>70</v>
      </c>
      <c r="E255" s="144" t="s">
        <v>402</v>
      </c>
      <c r="F255" s="144" t="s">
        <v>403</v>
      </c>
      <c r="J255" s="145">
        <f>BK255</f>
        <v>0</v>
      </c>
      <c r="L255" s="134"/>
      <c r="M255" s="138"/>
      <c r="N255" s="139"/>
      <c r="O255" s="139"/>
      <c r="P255" s="140">
        <f>SUM(P256:P269)</f>
        <v>107.82625000000002</v>
      </c>
      <c r="Q255" s="139"/>
      <c r="R255" s="140">
        <f>SUM(R256:R269)</f>
        <v>3.0501</v>
      </c>
      <c r="S255" s="139"/>
      <c r="T255" s="141">
        <f>SUM(T256:T269)</f>
        <v>0</v>
      </c>
      <c r="AR255" s="135" t="s">
        <v>80</v>
      </c>
      <c r="AT255" s="142" t="s">
        <v>70</v>
      </c>
      <c r="AU255" s="142" t="s">
        <v>78</v>
      </c>
      <c r="AY255" s="135" t="s">
        <v>161</v>
      </c>
      <c r="BK255" s="143">
        <f>SUM(BK256:BK269)</f>
        <v>0</v>
      </c>
    </row>
    <row r="256" spans="1:65" s="2" customFormat="1" ht="16.5" customHeight="1">
      <c r="A256" s="30"/>
      <c r="B256" s="146"/>
      <c r="C256" s="147" t="s">
        <v>404</v>
      </c>
      <c r="D256" s="147" t="s">
        <v>164</v>
      </c>
      <c r="E256" s="148" t="s">
        <v>405</v>
      </c>
      <c r="F256" s="149" t="s">
        <v>406</v>
      </c>
      <c r="G256" s="150" t="s">
        <v>167</v>
      </c>
      <c r="H256" s="151">
        <v>72</v>
      </c>
      <c r="I256" s="152"/>
      <c r="J256" s="152">
        <f>ROUND(I256*H256,2)</f>
        <v>0</v>
      </c>
      <c r="K256" s="149" t="s">
        <v>168</v>
      </c>
      <c r="L256" s="31"/>
      <c r="M256" s="153" t="s">
        <v>1</v>
      </c>
      <c r="N256" s="154" t="s">
        <v>36</v>
      </c>
      <c r="O256" s="155">
        <v>4.3999999999999997E-2</v>
      </c>
      <c r="P256" s="155">
        <f>O256*H256</f>
        <v>3.1679999999999997</v>
      </c>
      <c r="Q256" s="155">
        <v>2.9999999999999997E-4</v>
      </c>
      <c r="R256" s="155">
        <f>Q256*H256</f>
        <v>2.1599999999999998E-2</v>
      </c>
      <c r="S256" s="155">
        <v>0</v>
      </c>
      <c r="T256" s="156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7" t="s">
        <v>255</v>
      </c>
      <c r="AT256" s="157" t="s">
        <v>164</v>
      </c>
      <c r="AU256" s="157" t="s">
        <v>80</v>
      </c>
      <c r="AY256" s="18" t="s">
        <v>161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8" t="s">
        <v>78</v>
      </c>
      <c r="BK256" s="158">
        <f>ROUND(I256*H256,2)</f>
        <v>0</v>
      </c>
      <c r="BL256" s="18" t="s">
        <v>255</v>
      </c>
      <c r="BM256" s="157" t="s">
        <v>407</v>
      </c>
    </row>
    <row r="257" spans="1:65" s="16" customFormat="1">
      <c r="B257" s="190"/>
      <c r="D257" s="160" t="s">
        <v>171</v>
      </c>
      <c r="E257" s="191" t="s">
        <v>1</v>
      </c>
      <c r="F257" s="192" t="s">
        <v>217</v>
      </c>
      <c r="H257" s="191" t="s">
        <v>1</v>
      </c>
      <c r="L257" s="190"/>
      <c r="M257" s="193"/>
      <c r="N257" s="194"/>
      <c r="O257" s="194"/>
      <c r="P257" s="194"/>
      <c r="Q257" s="194"/>
      <c r="R257" s="194"/>
      <c r="S257" s="194"/>
      <c r="T257" s="195"/>
      <c r="AT257" s="191" t="s">
        <v>171</v>
      </c>
      <c r="AU257" s="191" t="s">
        <v>80</v>
      </c>
      <c r="AV257" s="16" t="s">
        <v>78</v>
      </c>
      <c r="AW257" s="16" t="s">
        <v>28</v>
      </c>
      <c r="AX257" s="16" t="s">
        <v>71</v>
      </c>
      <c r="AY257" s="191" t="s">
        <v>161</v>
      </c>
    </row>
    <row r="258" spans="1:65" s="13" customFormat="1" ht="22.5">
      <c r="B258" s="159"/>
      <c r="D258" s="160" t="s">
        <v>171</v>
      </c>
      <c r="E258" s="161" t="s">
        <v>1</v>
      </c>
      <c r="F258" s="162" t="s">
        <v>218</v>
      </c>
      <c r="H258" s="163">
        <v>91.8</v>
      </c>
      <c r="L258" s="159"/>
      <c r="M258" s="164"/>
      <c r="N258" s="165"/>
      <c r="O258" s="165"/>
      <c r="P258" s="165"/>
      <c r="Q258" s="165"/>
      <c r="R258" s="165"/>
      <c r="S258" s="165"/>
      <c r="T258" s="166"/>
      <c r="AT258" s="161" t="s">
        <v>171</v>
      </c>
      <c r="AU258" s="161" t="s">
        <v>80</v>
      </c>
      <c r="AV258" s="13" t="s">
        <v>80</v>
      </c>
      <c r="AW258" s="13" t="s">
        <v>28</v>
      </c>
      <c r="AX258" s="13" t="s">
        <v>71</v>
      </c>
      <c r="AY258" s="161" t="s">
        <v>161</v>
      </c>
    </row>
    <row r="259" spans="1:65" s="13" customFormat="1">
      <c r="B259" s="159"/>
      <c r="D259" s="160" t="s">
        <v>171</v>
      </c>
      <c r="E259" s="161" t="s">
        <v>1</v>
      </c>
      <c r="F259" s="162" t="s">
        <v>219</v>
      </c>
      <c r="H259" s="163">
        <v>-9.6</v>
      </c>
      <c r="L259" s="159"/>
      <c r="M259" s="164"/>
      <c r="N259" s="165"/>
      <c r="O259" s="165"/>
      <c r="P259" s="165"/>
      <c r="Q259" s="165"/>
      <c r="R259" s="165"/>
      <c r="S259" s="165"/>
      <c r="T259" s="166"/>
      <c r="AT259" s="161" t="s">
        <v>171</v>
      </c>
      <c r="AU259" s="161" t="s">
        <v>80</v>
      </c>
      <c r="AV259" s="13" t="s">
        <v>80</v>
      </c>
      <c r="AW259" s="13" t="s">
        <v>28</v>
      </c>
      <c r="AX259" s="13" t="s">
        <v>71</v>
      </c>
      <c r="AY259" s="161" t="s">
        <v>161</v>
      </c>
    </row>
    <row r="260" spans="1:65" s="13" customFormat="1">
      <c r="B260" s="159"/>
      <c r="D260" s="160" t="s">
        <v>171</v>
      </c>
      <c r="E260" s="161" t="s">
        <v>1</v>
      </c>
      <c r="F260" s="162" t="s">
        <v>220</v>
      </c>
      <c r="H260" s="163">
        <v>-1.8</v>
      </c>
      <c r="L260" s="159"/>
      <c r="M260" s="164"/>
      <c r="N260" s="165"/>
      <c r="O260" s="165"/>
      <c r="P260" s="165"/>
      <c r="Q260" s="165"/>
      <c r="R260" s="165"/>
      <c r="S260" s="165"/>
      <c r="T260" s="166"/>
      <c r="AT260" s="161" t="s">
        <v>171</v>
      </c>
      <c r="AU260" s="161" t="s">
        <v>80</v>
      </c>
      <c r="AV260" s="13" t="s">
        <v>80</v>
      </c>
      <c r="AW260" s="13" t="s">
        <v>28</v>
      </c>
      <c r="AX260" s="13" t="s">
        <v>71</v>
      </c>
      <c r="AY260" s="161" t="s">
        <v>161</v>
      </c>
    </row>
    <row r="261" spans="1:65" s="13" customFormat="1">
      <c r="B261" s="159"/>
      <c r="D261" s="160" t="s">
        <v>171</v>
      </c>
      <c r="E261" s="161" t="s">
        <v>1</v>
      </c>
      <c r="F261" s="162" t="s">
        <v>221</v>
      </c>
      <c r="H261" s="163">
        <v>-8.4</v>
      </c>
      <c r="L261" s="159"/>
      <c r="M261" s="164"/>
      <c r="N261" s="165"/>
      <c r="O261" s="165"/>
      <c r="P261" s="165"/>
      <c r="Q261" s="165"/>
      <c r="R261" s="165"/>
      <c r="S261" s="165"/>
      <c r="T261" s="166"/>
      <c r="AT261" s="161" t="s">
        <v>171</v>
      </c>
      <c r="AU261" s="161" t="s">
        <v>80</v>
      </c>
      <c r="AV261" s="13" t="s">
        <v>80</v>
      </c>
      <c r="AW261" s="13" t="s">
        <v>28</v>
      </c>
      <c r="AX261" s="13" t="s">
        <v>71</v>
      </c>
      <c r="AY261" s="161" t="s">
        <v>161</v>
      </c>
    </row>
    <row r="262" spans="1:65" s="15" customFormat="1">
      <c r="B262" s="183"/>
      <c r="D262" s="160" t="s">
        <v>171</v>
      </c>
      <c r="E262" s="184" t="s">
        <v>1</v>
      </c>
      <c r="F262" s="185" t="s">
        <v>195</v>
      </c>
      <c r="H262" s="186">
        <v>72</v>
      </c>
      <c r="L262" s="183"/>
      <c r="M262" s="187"/>
      <c r="N262" s="188"/>
      <c r="O262" s="188"/>
      <c r="P262" s="188"/>
      <c r="Q262" s="188"/>
      <c r="R262" s="188"/>
      <c r="S262" s="188"/>
      <c r="T262" s="189"/>
      <c r="AT262" s="184" t="s">
        <v>171</v>
      </c>
      <c r="AU262" s="184" t="s">
        <v>80</v>
      </c>
      <c r="AV262" s="15" t="s">
        <v>169</v>
      </c>
      <c r="AW262" s="15" t="s">
        <v>28</v>
      </c>
      <c r="AX262" s="15" t="s">
        <v>78</v>
      </c>
      <c r="AY262" s="184" t="s">
        <v>161</v>
      </c>
    </row>
    <row r="263" spans="1:65" s="2" customFormat="1" ht="33" customHeight="1">
      <c r="A263" s="30"/>
      <c r="B263" s="146"/>
      <c r="C263" s="147" t="s">
        <v>408</v>
      </c>
      <c r="D263" s="147" t="s">
        <v>164</v>
      </c>
      <c r="E263" s="148" t="s">
        <v>409</v>
      </c>
      <c r="F263" s="149" t="s">
        <v>410</v>
      </c>
      <c r="G263" s="150" t="s">
        <v>167</v>
      </c>
      <c r="H263" s="151">
        <v>72</v>
      </c>
      <c r="I263" s="152"/>
      <c r="J263" s="152">
        <f>ROUND(I263*H263,2)</f>
        <v>0</v>
      </c>
      <c r="K263" s="149" t="s">
        <v>168</v>
      </c>
      <c r="L263" s="31"/>
      <c r="M263" s="153" t="s">
        <v>1</v>
      </c>
      <c r="N263" s="154" t="s">
        <v>36</v>
      </c>
      <c r="O263" s="155">
        <v>1.3</v>
      </c>
      <c r="P263" s="155">
        <f>O263*H263</f>
        <v>93.600000000000009</v>
      </c>
      <c r="Q263" s="155">
        <v>8.9999999999999993E-3</v>
      </c>
      <c r="R263" s="155">
        <f>Q263*H263</f>
        <v>0.64799999999999991</v>
      </c>
      <c r="S263" s="155">
        <v>0</v>
      </c>
      <c r="T263" s="156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7" t="s">
        <v>255</v>
      </c>
      <c r="AT263" s="157" t="s">
        <v>164</v>
      </c>
      <c r="AU263" s="157" t="s">
        <v>80</v>
      </c>
      <c r="AY263" s="18" t="s">
        <v>161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8" t="s">
        <v>78</v>
      </c>
      <c r="BK263" s="158">
        <f>ROUND(I263*H263,2)</f>
        <v>0</v>
      </c>
      <c r="BL263" s="18" t="s">
        <v>255</v>
      </c>
      <c r="BM263" s="157" t="s">
        <v>411</v>
      </c>
    </row>
    <row r="264" spans="1:65" s="13" customFormat="1">
      <c r="B264" s="159"/>
      <c r="D264" s="160" t="s">
        <v>171</v>
      </c>
      <c r="E264" s="161" t="s">
        <v>1</v>
      </c>
      <c r="F264" s="162" t="s">
        <v>412</v>
      </c>
      <c r="H264" s="163">
        <v>72</v>
      </c>
      <c r="L264" s="159"/>
      <c r="M264" s="164"/>
      <c r="N264" s="165"/>
      <c r="O264" s="165"/>
      <c r="P264" s="165"/>
      <c r="Q264" s="165"/>
      <c r="R264" s="165"/>
      <c r="S264" s="165"/>
      <c r="T264" s="166"/>
      <c r="AT264" s="161" t="s">
        <v>171</v>
      </c>
      <c r="AU264" s="161" t="s">
        <v>80</v>
      </c>
      <c r="AV264" s="13" t="s">
        <v>80</v>
      </c>
      <c r="AW264" s="13" t="s">
        <v>28</v>
      </c>
      <c r="AX264" s="13" t="s">
        <v>78</v>
      </c>
      <c r="AY264" s="161" t="s">
        <v>161</v>
      </c>
    </row>
    <row r="265" spans="1:65" s="2" customFormat="1" ht="21.75" customHeight="1">
      <c r="A265" s="30"/>
      <c r="B265" s="146"/>
      <c r="C265" s="167" t="s">
        <v>413</v>
      </c>
      <c r="D265" s="167" t="s">
        <v>177</v>
      </c>
      <c r="E265" s="168" t="s">
        <v>378</v>
      </c>
      <c r="F265" s="169" t="s">
        <v>379</v>
      </c>
      <c r="G265" s="170" t="s">
        <v>167</v>
      </c>
      <c r="H265" s="171">
        <v>82.8</v>
      </c>
      <c r="I265" s="172"/>
      <c r="J265" s="172">
        <f>ROUND(I265*H265,2)</f>
        <v>0</v>
      </c>
      <c r="K265" s="169" t="s">
        <v>168</v>
      </c>
      <c r="L265" s="173"/>
      <c r="M265" s="174" t="s">
        <v>1</v>
      </c>
      <c r="N265" s="175" t="s">
        <v>36</v>
      </c>
      <c r="O265" s="155">
        <v>0</v>
      </c>
      <c r="P265" s="155">
        <f>O265*H265</f>
        <v>0</v>
      </c>
      <c r="Q265" s="155">
        <v>2.8750000000000001E-2</v>
      </c>
      <c r="R265" s="155">
        <f>Q265*H265</f>
        <v>2.3805000000000001</v>
      </c>
      <c r="S265" s="155">
        <v>0</v>
      </c>
      <c r="T265" s="156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7" t="s">
        <v>344</v>
      </c>
      <c r="AT265" s="157" t="s">
        <v>177</v>
      </c>
      <c r="AU265" s="157" t="s">
        <v>80</v>
      </c>
      <c r="AY265" s="18" t="s">
        <v>161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8" t="s">
        <v>78</v>
      </c>
      <c r="BK265" s="158">
        <f>ROUND(I265*H265,2)</f>
        <v>0</v>
      </c>
      <c r="BL265" s="18" t="s">
        <v>255</v>
      </c>
      <c r="BM265" s="157" t="s">
        <v>414</v>
      </c>
    </row>
    <row r="266" spans="1:65" s="13" customFormat="1">
      <c r="B266" s="159"/>
      <c r="D266" s="160" t="s">
        <v>171</v>
      </c>
      <c r="E266" s="161" t="s">
        <v>1</v>
      </c>
      <c r="F266" s="162" t="s">
        <v>415</v>
      </c>
      <c r="H266" s="163">
        <v>82.8</v>
      </c>
      <c r="L266" s="159"/>
      <c r="M266" s="164"/>
      <c r="N266" s="165"/>
      <c r="O266" s="165"/>
      <c r="P266" s="165"/>
      <c r="Q266" s="165"/>
      <c r="R266" s="165"/>
      <c r="S266" s="165"/>
      <c r="T266" s="166"/>
      <c r="AT266" s="161" t="s">
        <v>171</v>
      </c>
      <c r="AU266" s="161" t="s">
        <v>80</v>
      </c>
      <c r="AV266" s="13" t="s">
        <v>80</v>
      </c>
      <c r="AW266" s="13" t="s">
        <v>28</v>
      </c>
      <c r="AX266" s="13" t="s">
        <v>71</v>
      </c>
      <c r="AY266" s="161" t="s">
        <v>161</v>
      </c>
    </row>
    <row r="267" spans="1:65" s="15" customFormat="1">
      <c r="B267" s="183"/>
      <c r="D267" s="160" t="s">
        <v>171</v>
      </c>
      <c r="E267" s="184" t="s">
        <v>1</v>
      </c>
      <c r="F267" s="185" t="s">
        <v>195</v>
      </c>
      <c r="H267" s="186">
        <v>82.8</v>
      </c>
      <c r="L267" s="183"/>
      <c r="M267" s="187"/>
      <c r="N267" s="188"/>
      <c r="O267" s="188"/>
      <c r="P267" s="188"/>
      <c r="Q267" s="188"/>
      <c r="R267" s="188"/>
      <c r="S267" s="188"/>
      <c r="T267" s="189"/>
      <c r="AT267" s="184" t="s">
        <v>171</v>
      </c>
      <c r="AU267" s="184" t="s">
        <v>80</v>
      </c>
      <c r="AV267" s="15" t="s">
        <v>169</v>
      </c>
      <c r="AW267" s="15" t="s">
        <v>28</v>
      </c>
      <c r="AX267" s="15" t="s">
        <v>78</v>
      </c>
      <c r="AY267" s="184" t="s">
        <v>161</v>
      </c>
    </row>
    <row r="268" spans="1:65" s="2" customFormat="1" ht="21.75" customHeight="1">
      <c r="A268" s="30"/>
      <c r="B268" s="146"/>
      <c r="C268" s="147" t="s">
        <v>416</v>
      </c>
      <c r="D268" s="147" t="s">
        <v>164</v>
      </c>
      <c r="E268" s="148" t="s">
        <v>417</v>
      </c>
      <c r="F268" s="149" t="s">
        <v>418</v>
      </c>
      <c r="G268" s="150" t="s">
        <v>167</v>
      </c>
      <c r="H268" s="151">
        <v>72</v>
      </c>
      <c r="I268" s="152"/>
      <c r="J268" s="152">
        <f>ROUND(I268*H268,2)</f>
        <v>0</v>
      </c>
      <c r="K268" s="149" t="s">
        <v>168</v>
      </c>
      <c r="L268" s="31"/>
      <c r="M268" s="153" t="s">
        <v>1</v>
      </c>
      <c r="N268" s="154" t="s">
        <v>36</v>
      </c>
      <c r="O268" s="155">
        <v>0.1</v>
      </c>
      <c r="P268" s="155">
        <f>O268*H268</f>
        <v>7.2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7" t="s">
        <v>255</v>
      </c>
      <c r="AT268" s="157" t="s">
        <v>164</v>
      </c>
      <c r="AU268" s="157" t="s">
        <v>80</v>
      </c>
      <c r="AY268" s="18" t="s">
        <v>161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8" t="s">
        <v>78</v>
      </c>
      <c r="BK268" s="158">
        <f>ROUND(I268*H268,2)</f>
        <v>0</v>
      </c>
      <c r="BL268" s="18" t="s">
        <v>255</v>
      </c>
      <c r="BM268" s="157" t="s">
        <v>419</v>
      </c>
    </row>
    <row r="269" spans="1:65" s="2" customFormat="1" ht="21.75" customHeight="1">
      <c r="A269" s="30"/>
      <c r="B269" s="146"/>
      <c r="C269" s="147" t="s">
        <v>420</v>
      </c>
      <c r="D269" s="147" t="s">
        <v>164</v>
      </c>
      <c r="E269" s="148" t="s">
        <v>421</v>
      </c>
      <c r="F269" s="149" t="s">
        <v>422</v>
      </c>
      <c r="G269" s="150" t="s">
        <v>318</v>
      </c>
      <c r="H269" s="151">
        <v>3.05</v>
      </c>
      <c r="I269" s="152"/>
      <c r="J269" s="152">
        <f>ROUND(I269*H269,2)</f>
        <v>0</v>
      </c>
      <c r="K269" s="149" t="s">
        <v>168</v>
      </c>
      <c r="L269" s="31"/>
      <c r="M269" s="153" t="s">
        <v>1</v>
      </c>
      <c r="N269" s="154" t="s">
        <v>36</v>
      </c>
      <c r="O269" s="155">
        <v>1.2649999999999999</v>
      </c>
      <c r="P269" s="155">
        <f>O269*H269</f>
        <v>3.8582499999999995</v>
      </c>
      <c r="Q269" s="155">
        <v>0</v>
      </c>
      <c r="R269" s="155">
        <f>Q269*H269</f>
        <v>0</v>
      </c>
      <c r="S269" s="155">
        <v>0</v>
      </c>
      <c r="T269" s="156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7" t="s">
        <v>255</v>
      </c>
      <c r="AT269" s="157" t="s">
        <v>164</v>
      </c>
      <c r="AU269" s="157" t="s">
        <v>80</v>
      </c>
      <c r="AY269" s="18" t="s">
        <v>161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8" t="s">
        <v>78</v>
      </c>
      <c r="BK269" s="158">
        <f>ROUND(I269*H269,2)</f>
        <v>0</v>
      </c>
      <c r="BL269" s="18" t="s">
        <v>255</v>
      </c>
      <c r="BM269" s="157" t="s">
        <v>423</v>
      </c>
    </row>
    <row r="270" spans="1:65" s="12" customFormat="1" ht="22.9" customHeight="1">
      <c r="B270" s="134"/>
      <c r="D270" s="135" t="s">
        <v>70</v>
      </c>
      <c r="E270" s="144" t="s">
        <v>424</v>
      </c>
      <c r="F270" s="144" t="s">
        <v>425</v>
      </c>
      <c r="J270" s="145">
        <f>BK270</f>
        <v>0</v>
      </c>
      <c r="L270" s="134"/>
      <c r="M270" s="138"/>
      <c r="N270" s="139"/>
      <c r="O270" s="139"/>
      <c r="P270" s="140">
        <f>SUM(P271:P282)</f>
        <v>7.6589850000000004</v>
      </c>
      <c r="Q270" s="139"/>
      <c r="R270" s="140">
        <f>SUM(R271:R282)</f>
        <v>2.5716299999999997E-2</v>
      </c>
      <c r="S270" s="139"/>
      <c r="T270" s="141">
        <f>SUM(T271:T282)</f>
        <v>0</v>
      </c>
      <c r="AR270" s="135" t="s">
        <v>80</v>
      </c>
      <c r="AT270" s="142" t="s">
        <v>70</v>
      </c>
      <c r="AU270" s="142" t="s">
        <v>78</v>
      </c>
      <c r="AY270" s="135" t="s">
        <v>161</v>
      </c>
      <c r="BK270" s="143">
        <f>SUM(BK271:BK282)</f>
        <v>0</v>
      </c>
    </row>
    <row r="271" spans="1:65" s="2" customFormat="1" ht="21.75" customHeight="1">
      <c r="A271" s="30"/>
      <c r="B271" s="146"/>
      <c r="C271" s="147" t="s">
        <v>426</v>
      </c>
      <c r="D271" s="147" t="s">
        <v>164</v>
      </c>
      <c r="E271" s="148" t="s">
        <v>427</v>
      </c>
      <c r="F271" s="149" t="s">
        <v>428</v>
      </c>
      <c r="G271" s="150" t="s">
        <v>167</v>
      </c>
      <c r="H271" s="151">
        <v>55.905000000000001</v>
      </c>
      <c r="I271" s="152"/>
      <c r="J271" s="152">
        <f>ROUND(I271*H271,2)</f>
        <v>0</v>
      </c>
      <c r="K271" s="149" t="s">
        <v>168</v>
      </c>
      <c r="L271" s="31"/>
      <c r="M271" s="153" t="s">
        <v>1</v>
      </c>
      <c r="N271" s="154" t="s">
        <v>36</v>
      </c>
      <c r="O271" s="155">
        <v>3.3000000000000002E-2</v>
      </c>
      <c r="P271" s="155">
        <f>O271*H271</f>
        <v>1.8448650000000002</v>
      </c>
      <c r="Q271" s="155">
        <v>2.0000000000000001E-4</v>
      </c>
      <c r="R271" s="155">
        <f>Q271*H271</f>
        <v>1.1181E-2</v>
      </c>
      <c r="S271" s="155">
        <v>0</v>
      </c>
      <c r="T271" s="156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7" t="s">
        <v>255</v>
      </c>
      <c r="AT271" s="157" t="s">
        <v>164</v>
      </c>
      <c r="AU271" s="157" t="s">
        <v>80</v>
      </c>
      <c r="AY271" s="18" t="s">
        <v>161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8" t="s">
        <v>78</v>
      </c>
      <c r="BK271" s="158">
        <f>ROUND(I271*H271,2)</f>
        <v>0</v>
      </c>
      <c r="BL271" s="18" t="s">
        <v>255</v>
      </c>
      <c r="BM271" s="157" t="s">
        <v>429</v>
      </c>
    </row>
    <row r="272" spans="1:65" s="16" customFormat="1">
      <c r="B272" s="190"/>
      <c r="D272" s="160" t="s">
        <v>171</v>
      </c>
      <c r="E272" s="191" t="s">
        <v>1</v>
      </c>
      <c r="F272" s="192" t="s">
        <v>226</v>
      </c>
      <c r="H272" s="191" t="s">
        <v>1</v>
      </c>
      <c r="L272" s="190"/>
      <c r="M272" s="193"/>
      <c r="N272" s="194"/>
      <c r="O272" s="194"/>
      <c r="P272" s="194"/>
      <c r="Q272" s="194"/>
      <c r="R272" s="194"/>
      <c r="S272" s="194"/>
      <c r="T272" s="195"/>
      <c r="AT272" s="191" t="s">
        <v>171</v>
      </c>
      <c r="AU272" s="191" t="s">
        <v>80</v>
      </c>
      <c r="AV272" s="16" t="s">
        <v>78</v>
      </c>
      <c r="AW272" s="16" t="s">
        <v>28</v>
      </c>
      <c r="AX272" s="16" t="s">
        <v>71</v>
      </c>
      <c r="AY272" s="191" t="s">
        <v>161</v>
      </c>
    </row>
    <row r="273" spans="1:65" s="13" customFormat="1">
      <c r="B273" s="159"/>
      <c r="D273" s="160" t="s">
        <v>171</v>
      </c>
      <c r="E273" s="161" t="s">
        <v>1</v>
      </c>
      <c r="F273" s="162" t="s">
        <v>227</v>
      </c>
      <c r="H273" s="163">
        <v>3.2749999999999999</v>
      </c>
      <c r="L273" s="159"/>
      <c r="M273" s="164"/>
      <c r="N273" s="165"/>
      <c r="O273" s="165"/>
      <c r="P273" s="165"/>
      <c r="Q273" s="165"/>
      <c r="R273" s="165"/>
      <c r="S273" s="165"/>
      <c r="T273" s="166"/>
      <c r="AT273" s="161" t="s">
        <v>171</v>
      </c>
      <c r="AU273" s="161" t="s">
        <v>80</v>
      </c>
      <c r="AV273" s="13" t="s">
        <v>80</v>
      </c>
      <c r="AW273" s="13" t="s">
        <v>28</v>
      </c>
      <c r="AX273" s="13" t="s">
        <v>71</v>
      </c>
      <c r="AY273" s="161" t="s">
        <v>161</v>
      </c>
    </row>
    <row r="274" spans="1:65" s="13" customFormat="1" ht="22.5">
      <c r="B274" s="159"/>
      <c r="D274" s="160" t="s">
        <v>171</v>
      </c>
      <c r="E274" s="161" t="s">
        <v>1</v>
      </c>
      <c r="F274" s="162" t="s">
        <v>228</v>
      </c>
      <c r="H274" s="163">
        <v>35.36</v>
      </c>
      <c r="L274" s="159"/>
      <c r="M274" s="164"/>
      <c r="N274" s="165"/>
      <c r="O274" s="165"/>
      <c r="P274" s="165"/>
      <c r="Q274" s="165"/>
      <c r="R274" s="165"/>
      <c r="S274" s="165"/>
      <c r="T274" s="166"/>
      <c r="AT274" s="161" t="s">
        <v>171</v>
      </c>
      <c r="AU274" s="161" t="s">
        <v>80</v>
      </c>
      <c r="AV274" s="13" t="s">
        <v>80</v>
      </c>
      <c r="AW274" s="13" t="s">
        <v>28</v>
      </c>
      <c r="AX274" s="13" t="s">
        <v>71</v>
      </c>
      <c r="AY274" s="161" t="s">
        <v>161</v>
      </c>
    </row>
    <row r="275" spans="1:65" s="16" customFormat="1">
      <c r="B275" s="190"/>
      <c r="D275" s="160" t="s">
        <v>171</v>
      </c>
      <c r="E275" s="191" t="s">
        <v>1</v>
      </c>
      <c r="F275" s="192" t="s">
        <v>229</v>
      </c>
      <c r="H275" s="191" t="s">
        <v>1</v>
      </c>
      <c r="L275" s="190"/>
      <c r="M275" s="193"/>
      <c r="N275" s="194"/>
      <c r="O275" s="194"/>
      <c r="P275" s="194"/>
      <c r="Q275" s="194"/>
      <c r="R275" s="194"/>
      <c r="S275" s="194"/>
      <c r="T275" s="195"/>
      <c r="AT275" s="191" t="s">
        <v>171</v>
      </c>
      <c r="AU275" s="191" t="s">
        <v>80</v>
      </c>
      <c r="AV275" s="16" t="s">
        <v>78</v>
      </c>
      <c r="AW275" s="16" t="s">
        <v>28</v>
      </c>
      <c r="AX275" s="16" t="s">
        <v>71</v>
      </c>
      <c r="AY275" s="191" t="s">
        <v>161</v>
      </c>
    </row>
    <row r="276" spans="1:65" s="13" customFormat="1">
      <c r="B276" s="159"/>
      <c r="D276" s="160" t="s">
        <v>171</v>
      </c>
      <c r="E276" s="161" t="s">
        <v>1</v>
      </c>
      <c r="F276" s="162" t="s">
        <v>230</v>
      </c>
      <c r="H276" s="163">
        <v>6</v>
      </c>
      <c r="L276" s="159"/>
      <c r="M276" s="164"/>
      <c r="N276" s="165"/>
      <c r="O276" s="165"/>
      <c r="P276" s="165"/>
      <c r="Q276" s="165"/>
      <c r="R276" s="165"/>
      <c r="S276" s="165"/>
      <c r="T276" s="166"/>
      <c r="AT276" s="161" t="s">
        <v>171</v>
      </c>
      <c r="AU276" s="161" t="s">
        <v>80</v>
      </c>
      <c r="AV276" s="13" t="s">
        <v>80</v>
      </c>
      <c r="AW276" s="13" t="s">
        <v>28</v>
      </c>
      <c r="AX276" s="13" t="s">
        <v>71</v>
      </c>
      <c r="AY276" s="161" t="s">
        <v>161</v>
      </c>
    </row>
    <row r="277" spans="1:65" s="13" customFormat="1">
      <c r="B277" s="159"/>
      <c r="D277" s="160" t="s">
        <v>171</v>
      </c>
      <c r="E277" s="161" t="s">
        <v>1</v>
      </c>
      <c r="F277" s="162" t="s">
        <v>191</v>
      </c>
      <c r="H277" s="163">
        <v>-3.2</v>
      </c>
      <c r="L277" s="159"/>
      <c r="M277" s="164"/>
      <c r="N277" s="165"/>
      <c r="O277" s="165"/>
      <c r="P277" s="165"/>
      <c r="Q277" s="165"/>
      <c r="R277" s="165"/>
      <c r="S277" s="165"/>
      <c r="T277" s="166"/>
      <c r="AT277" s="161" t="s">
        <v>171</v>
      </c>
      <c r="AU277" s="161" t="s">
        <v>80</v>
      </c>
      <c r="AV277" s="13" t="s">
        <v>80</v>
      </c>
      <c r="AW277" s="13" t="s">
        <v>28</v>
      </c>
      <c r="AX277" s="13" t="s">
        <v>71</v>
      </c>
      <c r="AY277" s="161" t="s">
        <v>161</v>
      </c>
    </row>
    <row r="278" spans="1:65" s="14" customFormat="1">
      <c r="B278" s="176"/>
      <c r="D278" s="160" t="s">
        <v>171</v>
      </c>
      <c r="E278" s="177" t="s">
        <v>1</v>
      </c>
      <c r="F278" s="178" t="s">
        <v>193</v>
      </c>
      <c r="H278" s="179">
        <v>41.435000000000002</v>
      </c>
      <c r="L278" s="176"/>
      <c r="M278" s="180"/>
      <c r="N278" s="181"/>
      <c r="O278" s="181"/>
      <c r="P278" s="181"/>
      <c r="Q278" s="181"/>
      <c r="R278" s="181"/>
      <c r="S278" s="181"/>
      <c r="T278" s="182"/>
      <c r="AT278" s="177" t="s">
        <v>171</v>
      </c>
      <c r="AU278" s="177" t="s">
        <v>80</v>
      </c>
      <c r="AV278" s="14" t="s">
        <v>162</v>
      </c>
      <c r="AW278" s="14" t="s">
        <v>28</v>
      </c>
      <c r="AX278" s="14" t="s">
        <v>71</v>
      </c>
      <c r="AY278" s="177" t="s">
        <v>161</v>
      </c>
    </row>
    <row r="279" spans="1:65" s="13" customFormat="1">
      <c r="B279" s="159"/>
      <c r="D279" s="160" t="s">
        <v>171</v>
      </c>
      <c r="E279" s="161" t="s">
        <v>1</v>
      </c>
      <c r="F279" s="162" t="s">
        <v>259</v>
      </c>
      <c r="H279" s="163">
        <v>14.47</v>
      </c>
      <c r="L279" s="159"/>
      <c r="M279" s="164"/>
      <c r="N279" s="165"/>
      <c r="O279" s="165"/>
      <c r="P279" s="165"/>
      <c r="Q279" s="165"/>
      <c r="R279" s="165"/>
      <c r="S279" s="165"/>
      <c r="T279" s="166"/>
      <c r="AT279" s="161" t="s">
        <v>171</v>
      </c>
      <c r="AU279" s="161" t="s">
        <v>80</v>
      </c>
      <c r="AV279" s="13" t="s">
        <v>80</v>
      </c>
      <c r="AW279" s="13" t="s">
        <v>28</v>
      </c>
      <c r="AX279" s="13" t="s">
        <v>71</v>
      </c>
      <c r="AY279" s="161" t="s">
        <v>161</v>
      </c>
    </row>
    <row r="280" spans="1:65" s="14" customFormat="1">
      <c r="B280" s="176"/>
      <c r="D280" s="160" t="s">
        <v>171</v>
      </c>
      <c r="E280" s="177" t="s">
        <v>1</v>
      </c>
      <c r="F280" s="178" t="s">
        <v>193</v>
      </c>
      <c r="H280" s="179">
        <v>14.47</v>
      </c>
      <c r="L280" s="176"/>
      <c r="M280" s="180"/>
      <c r="N280" s="181"/>
      <c r="O280" s="181"/>
      <c r="P280" s="181"/>
      <c r="Q280" s="181"/>
      <c r="R280" s="181"/>
      <c r="S280" s="181"/>
      <c r="T280" s="182"/>
      <c r="AT280" s="177" t="s">
        <v>171</v>
      </c>
      <c r="AU280" s="177" t="s">
        <v>80</v>
      </c>
      <c r="AV280" s="14" t="s">
        <v>162</v>
      </c>
      <c r="AW280" s="14" t="s">
        <v>28</v>
      </c>
      <c r="AX280" s="14" t="s">
        <v>71</v>
      </c>
      <c r="AY280" s="177" t="s">
        <v>161</v>
      </c>
    </row>
    <row r="281" spans="1:65" s="15" customFormat="1">
      <c r="B281" s="183"/>
      <c r="D281" s="160" t="s">
        <v>171</v>
      </c>
      <c r="E281" s="184" t="s">
        <v>1</v>
      </c>
      <c r="F281" s="185" t="s">
        <v>195</v>
      </c>
      <c r="H281" s="186">
        <v>55.905000000000001</v>
      </c>
      <c r="L281" s="183"/>
      <c r="M281" s="187"/>
      <c r="N281" s="188"/>
      <c r="O281" s="188"/>
      <c r="P281" s="188"/>
      <c r="Q281" s="188"/>
      <c r="R281" s="188"/>
      <c r="S281" s="188"/>
      <c r="T281" s="189"/>
      <c r="AT281" s="184" t="s">
        <v>171</v>
      </c>
      <c r="AU281" s="184" t="s">
        <v>80</v>
      </c>
      <c r="AV281" s="15" t="s">
        <v>169</v>
      </c>
      <c r="AW281" s="15" t="s">
        <v>28</v>
      </c>
      <c r="AX281" s="15" t="s">
        <v>78</v>
      </c>
      <c r="AY281" s="184" t="s">
        <v>161</v>
      </c>
    </row>
    <row r="282" spans="1:65" s="2" customFormat="1" ht="21.75" customHeight="1">
      <c r="A282" s="30"/>
      <c r="B282" s="146"/>
      <c r="C282" s="147" t="s">
        <v>430</v>
      </c>
      <c r="D282" s="147" t="s">
        <v>164</v>
      </c>
      <c r="E282" s="148" t="s">
        <v>431</v>
      </c>
      <c r="F282" s="149" t="s">
        <v>432</v>
      </c>
      <c r="G282" s="150" t="s">
        <v>167</v>
      </c>
      <c r="H282" s="151">
        <v>55.905000000000001</v>
      </c>
      <c r="I282" s="152"/>
      <c r="J282" s="152">
        <f>ROUND(I282*H282,2)</f>
        <v>0</v>
      </c>
      <c r="K282" s="149" t="s">
        <v>168</v>
      </c>
      <c r="L282" s="31"/>
      <c r="M282" s="199" t="s">
        <v>1</v>
      </c>
      <c r="N282" s="200" t="s">
        <v>36</v>
      </c>
      <c r="O282" s="201">
        <v>0.104</v>
      </c>
      <c r="P282" s="201">
        <f>O282*H282</f>
        <v>5.81412</v>
      </c>
      <c r="Q282" s="201">
        <v>2.5999999999999998E-4</v>
      </c>
      <c r="R282" s="201">
        <f>Q282*H282</f>
        <v>1.4535299999999999E-2</v>
      </c>
      <c r="S282" s="201">
        <v>0</v>
      </c>
      <c r="T282" s="202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7" t="s">
        <v>255</v>
      </c>
      <c r="AT282" s="157" t="s">
        <v>164</v>
      </c>
      <c r="AU282" s="157" t="s">
        <v>80</v>
      </c>
      <c r="AY282" s="18" t="s">
        <v>161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8" t="s">
        <v>78</v>
      </c>
      <c r="BK282" s="158">
        <f>ROUND(I282*H282,2)</f>
        <v>0</v>
      </c>
      <c r="BL282" s="18" t="s">
        <v>255</v>
      </c>
      <c r="BM282" s="157" t="s">
        <v>433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30:K282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3"/>
  <sheetViews>
    <sheetView showGridLines="0" topLeftCell="A185" workbookViewId="0">
      <selection activeCell="K253" sqref="K25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434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ROUND((SUM(BE131:BE266)),  2)</f>
        <v>0</v>
      </c>
      <c r="G35" s="30"/>
      <c r="H35" s="30"/>
      <c r="I35" s="104">
        <v>0.21</v>
      </c>
      <c r="J35" s="103">
        <f>ROUND(((SUM(BE131:BE266))*I35),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ROUND((SUM(BF131:BF266)),  2)</f>
        <v>0</v>
      </c>
      <c r="G36" s="30"/>
      <c r="H36" s="30"/>
      <c r="I36" s="104">
        <v>0.15</v>
      </c>
      <c r="J36" s="103">
        <f>ROUND(((SUM(BF131:BF266))*I36),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ROUND((SUM(BG131:BG266)),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ROUND((SUM(BH131:BH266)),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ROUND((SUM(BI131:BI266)),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01.2 - Stavební úpravy 3 NP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J131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J132</f>
        <v>0</v>
      </c>
      <c r="L99" s="116"/>
    </row>
    <row r="100" spans="1:47" s="10" customFormat="1" ht="19.899999999999999" customHeight="1">
      <c r="B100" s="120"/>
      <c r="D100" s="121" t="s">
        <v>136</v>
      </c>
      <c r="E100" s="122"/>
      <c r="F100" s="122"/>
      <c r="G100" s="122"/>
      <c r="H100" s="122"/>
      <c r="I100" s="122"/>
      <c r="J100" s="123">
        <f>J133</f>
        <v>0</v>
      </c>
      <c r="L100" s="120"/>
    </row>
    <row r="101" spans="1:47" s="10" customFormat="1" ht="19.899999999999999" customHeight="1">
      <c r="B101" s="120"/>
      <c r="D101" s="121" t="s">
        <v>137</v>
      </c>
      <c r="E101" s="122"/>
      <c r="F101" s="122"/>
      <c r="G101" s="122"/>
      <c r="H101" s="122"/>
      <c r="I101" s="122"/>
      <c r="J101" s="123">
        <f>J149</f>
        <v>0</v>
      </c>
      <c r="L101" s="120"/>
    </row>
    <row r="102" spans="1:47" s="10" customFormat="1" ht="19.899999999999999" customHeight="1">
      <c r="B102" s="120"/>
      <c r="D102" s="121" t="s">
        <v>138</v>
      </c>
      <c r="E102" s="122"/>
      <c r="F102" s="122"/>
      <c r="G102" s="122"/>
      <c r="H102" s="122"/>
      <c r="I102" s="122"/>
      <c r="J102" s="123">
        <f>J178</f>
        <v>0</v>
      </c>
      <c r="L102" s="120"/>
    </row>
    <row r="103" spans="1:47" s="10" customFormat="1" ht="19.899999999999999" customHeight="1">
      <c r="B103" s="120"/>
      <c r="D103" s="121" t="s">
        <v>139</v>
      </c>
      <c r="E103" s="122"/>
      <c r="F103" s="122"/>
      <c r="G103" s="122"/>
      <c r="H103" s="122"/>
      <c r="I103" s="122"/>
      <c r="J103" s="123">
        <f>J215</f>
        <v>0</v>
      </c>
      <c r="L103" s="120"/>
    </row>
    <row r="104" spans="1:47" s="10" customFormat="1" ht="19.899999999999999" customHeight="1">
      <c r="B104" s="120"/>
      <c r="D104" s="121" t="s">
        <v>140</v>
      </c>
      <c r="E104" s="122"/>
      <c r="F104" s="122"/>
      <c r="G104" s="122"/>
      <c r="H104" s="122"/>
      <c r="I104" s="122"/>
      <c r="J104" s="123">
        <f>J223</f>
        <v>0</v>
      </c>
      <c r="L104" s="120"/>
    </row>
    <row r="105" spans="1:47" s="9" customFormat="1" ht="24.95" customHeight="1">
      <c r="B105" s="116"/>
      <c r="D105" s="117" t="s">
        <v>141</v>
      </c>
      <c r="E105" s="118"/>
      <c r="F105" s="118"/>
      <c r="G105" s="118"/>
      <c r="H105" s="118"/>
      <c r="I105" s="118"/>
      <c r="J105" s="119">
        <f>J226</f>
        <v>0</v>
      </c>
      <c r="L105" s="116"/>
    </row>
    <row r="106" spans="1:47" s="10" customFormat="1" ht="19.899999999999999" customHeight="1">
      <c r="B106" s="120"/>
      <c r="D106" s="121" t="s">
        <v>142</v>
      </c>
      <c r="E106" s="122"/>
      <c r="F106" s="122"/>
      <c r="G106" s="122"/>
      <c r="H106" s="122"/>
      <c r="I106" s="122"/>
      <c r="J106" s="123">
        <f>J227</f>
        <v>0</v>
      </c>
      <c r="L106" s="120"/>
    </row>
    <row r="107" spans="1:47" s="10" customFormat="1" ht="19.899999999999999" customHeight="1">
      <c r="B107" s="120"/>
      <c r="D107" s="121" t="s">
        <v>143</v>
      </c>
      <c r="E107" s="122"/>
      <c r="F107" s="122"/>
      <c r="G107" s="122"/>
      <c r="H107" s="122"/>
      <c r="I107" s="122"/>
      <c r="J107" s="123">
        <f>J231</f>
        <v>0</v>
      </c>
      <c r="L107" s="120"/>
    </row>
    <row r="108" spans="1:47" s="10" customFormat="1" ht="19.899999999999999" customHeight="1">
      <c r="B108" s="120"/>
      <c r="D108" s="121" t="s">
        <v>144</v>
      </c>
      <c r="E108" s="122"/>
      <c r="F108" s="122"/>
      <c r="G108" s="122"/>
      <c r="H108" s="122"/>
      <c r="I108" s="122"/>
      <c r="J108" s="123">
        <f>J245</f>
        <v>0</v>
      </c>
      <c r="L108" s="120"/>
    </row>
    <row r="109" spans="1:47" s="10" customFormat="1" ht="19.899999999999999" customHeight="1">
      <c r="B109" s="120"/>
      <c r="D109" s="121" t="s">
        <v>145</v>
      </c>
      <c r="E109" s="122"/>
      <c r="F109" s="122"/>
      <c r="G109" s="122"/>
      <c r="H109" s="122"/>
      <c r="I109" s="122"/>
      <c r="J109" s="123">
        <f>J263</f>
        <v>0</v>
      </c>
      <c r="L109" s="120"/>
    </row>
    <row r="110" spans="1:47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146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14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23.25" customHeight="1">
      <c r="A119" s="30"/>
      <c r="B119" s="31"/>
      <c r="C119" s="30"/>
      <c r="D119" s="30"/>
      <c r="E119" s="260" t="str">
        <f>E7</f>
        <v>Rekonstrukce rozvodů vody a sociálních zařízení - akce č. SM/19/368</v>
      </c>
      <c r="F119" s="261"/>
      <c r="G119" s="261"/>
      <c r="H119" s="261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B120" s="21"/>
      <c r="C120" s="27" t="s">
        <v>126</v>
      </c>
      <c r="L120" s="21"/>
    </row>
    <row r="121" spans="1:31" s="2" customFormat="1" ht="16.5" customHeight="1">
      <c r="A121" s="30"/>
      <c r="B121" s="31"/>
      <c r="C121" s="30"/>
      <c r="D121" s="30"/>
      <c r="E121" s="260" t="s">
        <v>127</v>
      </c>
      <c r="F121" s="259"/>
      <c r="G121" s="259"/>
      <c r="H121" s="259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7" t="s">
        <v>128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6.5" customHeight="1">
      <c r="A123" s="30"/>
      <c r="B123" s="31"/>
      <c r="C123" s="30"/>
      <c r="D123" s="30"/>
      <c r="E123" s="221" t="str">
        <f>E11</f>
        <v>01.2 - Stavební úpravy 3 NP</v>
      </c>
      <c r="F123" s="259"/>
      <c r="G123" s="259"/>
      <c r="H123" s="259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17</v>
      </c>
      <c r="D125" s="30"/>
      <c r="E125" s="30"/>
      <c r="F125" s="25" t="str">
        <f>F14</f>
        <v>Dobruška</v>
      </c>
      <c r="G125" s="30"/>
      <c r="H125" s="30"/>
      <c r="I125" s="27" t="s">
        <v>19</v>
      </c>
      <c r="J125" s="53" t="str">
        <f>IF(J14="","",J14)</f>
        <v>25. 3. 2020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2" customHeight="1">
      <c r="A127" s="30"/>
      <c r="B127" s="31"/>
      <c r="C127" s="27" t="s">
        <v>21</v>
      </c>
      <c r="D127" s="30"/>
      <c r="E127" s="30"/>
      <c r="F127" s="25" t="str">
        <f>E17</f>
        <v>ZŠ Dobruška, Opočenská 115, Dobruška</v>
      </c>
      <c r="G127" s="30"/>
      <c r="H127" s="30"/>
      <c r="I127" s="27" t="s">
        <v>27</v>
      </c>
      <c r="J127" s="28" t="str">
        <f>E23</f>
        <v xml:space="preserve"> 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25</v>
      </c>
      <c r="D128" s="30"/>
      <c r="E128" s="30"/>
      <c r="F128" s="25" t="str">
        <f>IF(E20="","",E20)</f>
        <v xml:space="preserve"> </v>
      </c>
      <c r="G128" s="30"/>
      <c r="H128" s="30"/>
      <c r="I128" s="27" t="s">
        <v>29</v>
      </c>
      <c r="J128" s="28" t="str">
        <f>E26</f>
        <v xml:space="preserve"> 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0.3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1" customFormat="1" ht="29.25" customHeight="1">
      <c r="A130" s="124"/>
      <c r="B130" s="125"/>
      <c r="C130" s="126" t="s">
        <v>147</v>
      </c>
      <c r="D130" s="127" t="s">
        <v>56</v>
      </c>
      <c r="E130" s="127" t="s">
        <v>52</v>
      </c>
      <c r="F130" s="127" t="s">
        <v>53</v>
      </c>
      <c r="G130" s="127" t="s">
        <v>148</v>
      </c>
      <c r="H130" s="127" t="s">
        <v>149</v>
      </c>
      <c r="I130" s="127" t="s">
        <v>150</v>
      </c>
      <c r="J130" s="127" t="s">
        <v>132</v>
      </c>
      <c r="K130" s="128" t="s">
        <v>151</v>
      </c>
      <c r="L130" s="129"/>
      <c r="M130" s="60" t="s">
        <v>1</v>
      </c>
      <c r="N130" s="61" t="s">
        <v>35</v>
      </c>
      <c r="O130" s="61" t="s">
        <v>152</v>
      </c>
      <c r="P130" s="61" t="s">
        <v>153</v>
      </c>
      <c r="Q130" s="61" t="s">
        <v>154</v>
      </c>
      <c r="R130" s="61" t="s">
        <v>155</v>
      </c>
      <c r="S130" s="61" t="s">
        <v>156</v>
      </c>
      <c r="T130" s="62" t="s">
        <v>157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65" s="2" customFormat="1" ht="22.9" customHeight="1">
      <c r="A131" s="30"/>
      <c r="B131" s="31"/>
      <c r="C131" s="67" t="s">
        <v>158</v>
      </c>
      <c r="D131" s="30"/>
      <c r="E131" s="30"/>
      <c r="F131" s="30"/>
      <c r="G131" s="30"/>
      <c r="H131" s="30"/>
      <c r="I131" s="30"/>
      <c r="J131" s="130">
        <f>BK131</f>
        <v>0</v>
      </c>
      <c r="K131" s="30"/>
      <c r="L131" s="31"/>
      <c r="M131" s="63"/>
      <c r="N131" s="54"/>
      <c r="O131" s="64"/>
      <c r="P131" s="131">
        <f>P132+P226</f>
        <v>462.64117899999997</v>
      </c>
      <c r="Q131" s="64"/>
      <c r="R131" s="131">
        <f>R132+R226</f>
        <v>10.178923490000001</v>
      </c>
      <c r="S131" s="64"/>
      <c r="T131" s="132">
        <f>T132+T226</f>
        <v>13.726130000000001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70</v>
      </c>
      <c r="AU131" s="18" t="s">
        <v>134</v>
      </c>
      <c r="BK131" s="133">
        <f>BK132+BK226</f>
        <v>0</v>
      </c>
    </row>
    <row r="132" spans="1:65" s="12" customFormat="1" ht="25.9" customHeight="1">
      <c r="B132" s="134"/>
      <c r="D132" s="135" t="s">
        <v>70</v>
      </c>
      <c r="E132" s="136" t="s">
        <v>159</v>
      </c>
      <c r="F132" s="136" t="s">
        <v>160</v>
      </c>
      <c r="J132" s="137">
        <f>BK132</f>
        <v>0</v>
      </c>
      <c r="L132" s="134"/>
      <c r="M132" s="138"/>
      <c r="N132" s="139"/>
      <c r="O132" s="139"/>
      <c r="P132" s="140">
        <f>P133+P149+P178+P215+P223</f>
        <v>293.432704</v>
      </c>
      <c r="Q132" s="139"/>
      <c r="R132" s="140">
        <f>R133+R149+R178+R215+R223</f>
        <v>5.7576694400000008</v>
      </c>
      <c r="S132" s="139"/>
      <c r="T132" s="141">
        <f>T133+T149+T178+T215+T223</f>
        <v>13.726130000000001</v>
      </c>
      <c r="AR132" s="135" t="s">
        <v>78</v>
      </c>
      <c r="AT132" s="142" t="s">
        <v>70</v>
      </c>
      <c r="AU132" s="142" t="s">
        <v>71</v>
      </c>
      <c r="AY132" s="135" t="s">
        <v>161</v>
      </c>
      <c r="BK132" s="143">
        <f>BK133+BK149+BK178+BK215+BK223</f>
        <v>0</v>
      </c>
    </row>
    <row r="133" spans="1:65" s="12" customFormat="1" ht="22.9" customHeight="1">
      <c r="B133" s="134"/>
      <c r="D133" s="135" t="s">
        <v>70</v>
      </c>
      <c r="E133" s="144" t="s">
        <v>162</v>
      </c>
      <c r="F133" s="144" t="s">
        <v>163</v>
      </c>
      <c r="J133" s="145">
        <f>BK133</f>
        <v>0</v>
      </c>
      <c r="L133" s="134"/>
      <c r="M133" s="138"/>
      <c r="N133" s="139"/>
      <c r="O133" s="139"/>
      <c r="P133" s="140">
        <f>SUM(P134:P148)</f>
        <v>10.987000000000002</v>
      </c>
      <c r="Q133" s="139"/>
      <c r="R133" s="140">
        <f>SUM(R134:R148)</f>
        <v>1.0566452000000002</v>
      </c>
      <c r="S133" s="139"/>
      <c r="T133" s="141">
        <f>SUM(T134:T148)</f>
        <v>0</v>
      </c>
      <c r="AR133" s="135" t="s">
        <v>78</v>
      </c>
      <c r="AT133" s="142" t="s">
        <v>70</v>
      </c>
      <c r="AU133" s="142" t="s">
        <v>78</v>
      </c>
      <c r="AY133" s="135" t="s">
        <v>161</v>
      </c>
      <c r="BK133" s="143">
        <f>SUM(BK134:BK148)</f>
        <v>0</v>
      </c>
    </row>
    <row r="134" spans="1:65" s="2" customFormat="1" ht="16.5" customHeight="1">
      <c r="A134" s="30"/>
      <c r="B134" s="146"/>
      <c r="C134" s="147" t="s">
        <v>78</v>
      </c>
      <c r="D134" s="147" t="s">
        <v>164</v>
      </c>
      <c r="E134" s="148" t="s">
        <v>173</v>
      </c>
      <c r="F134" s="149" t="s">
        <v>174</v>
      </c>
      <c r="G134" s="150" t="s">
        <v>175</v>
      </c>
      <c r="H134" s="151">
        <v>2</v>
      </c>
      <c r="I134" s="152"/>
      <c r="J134" s="152">
        <f>ROUND(I134*H134,2)</f>
        <v>0</v>
      </c>
      <c r="K134" s="149" t="s">
        <v>168</v>
      </c>
      <c r="L134" s="31"/>
      <c r="M134" s="153" t="s">
        <v>1</v>
      </c>
      <c r="N134" s="154" t="s">
        <v>36</v>
      </c>
      <c r="O134" s="155">
        <v>0.24199999999999999</v>
      </c>
      <c r="P134" s="155">
        <f>O134*H134</f>
        <v>0.48399999999999999</v>
      </c>
      <c r="Q134" s="155">
        <v>6.8799999999999998E-3</v>
      </c>
      <c r="R134" s="155">
        <f>Q134*H134</f>
        <v>1.376E-2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169</v>
      </c>
      <c r="AT134" s="157" t="s">
        <v>164</v>
      </c>
      <c r="AU134" s="157" t="s">
        <v>80</v>
      </c>
      <c r="AY134" s="18" t="s">
        <v>161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169</v>
      </c>
      <c r="BM134" s="157" t="s">
        <v>176</v>
      </c>
    </row>
    <row r="135" spans="1:65" s="13" customFormat="1">
      <c r="B135" s="159"/>
      <c r="D135" s="160" t="s">
        <v>171</v>
      </c>
      <c r="E135" s="161" t="s">
        <v>1</v>
      </c>
      <c r="F135" s="162" t="s">
        <v>80</v>
      </c>
      <c r="H135" s="163">
        <v>2</v>
      </c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171</v>
      </c>
      <c r="AU135" s="161" t="s">
        <v>80</v>
      </c>
      <c r="AV135" s="13" t="s">
        <v>80</v>
      </c>
      <c r="AW135" s="13" t="s">
        <v>28</v>
      </c>
      <c r="AX135" s="13" t="s">
        <v>78</v>
      </c>
      <c r="AY135" s="161" t="s">
        <v>161</v>
      </c>
    </row>
    <row r="136" spans="1:65" s="2" customFormat="1" ht="16.5" customHeight="1">
      <c r="A136" s="30"/>
      <c r="B136" s="146"/>
      <c r="C136" s="167" t="s">
        <v>80</v>
      </c>
      <c r="D136" s="167" t="s">
        <v>177</v>
      </c>
      <c r="E136" s="168" t="s">
        <v>178</v>
      </c>
      <c r="F136" s="169" t="s">
        <v>179</v>
      </c>
      <c r="G136" s="170" t="s">
        <v>175</v>
      </c>
      <c r="H136" s="171">
        <v>2</v>
      </c>
      <c r="I136" s="172"/>
      <c r="J136" s="172">
        <f>ROUND(I136*H136,2)</f>
        <v>0</v>
      </c>
      <c r="K136" s="169" t="s">
        <v>168</v>
      </c>
      <c r="L136" s="173"/>
      <c r="M136" s="174" t="s">
        <v>1</v>
      </c>
      <c r="N136" s="175" t="s">
        <v>36</v>
      </c>
      <c r="O136" s="155">
        <v>0</v>
      </c>
      <c r="P136" s="155">
        <f>O136*H136</f>
        <v>0</v>
      </c>
      <c r="Q136" s="155">
        <v>0.16300000000000001</v>
      </c>
      <c r="R136" s="155">
        <f>Q136*H136</f>
        <v>0.32600000000000001</v>
      </c>
      <c r="S136" s="155">
        <v>0</v>
      </c>
      <c r="T136" s="15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7" t="s">
        <v>180</v>
      </c>
      <c r="AT136" s="157" t="s">
        <v>177</v>
      </c>
      <c r="AU136" s="157" t="s">
        <v>80</v>
      </c>
      <c r="AY136" s="18" t="s">
        <v>161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78</v>
      </c>
      <c r="BK136" s="158">
        <f>ROUND(I136*H136,2)</f>
        <v>0</v>
      </c>
      <c r="BL136" s="18" t="s">
        <v>169</v>
      </c>
      <c r="BM136" s="157" t="s">
        <v>181</v>
      </c>
    </row>
    <row r="137" spans="1:65" s="2" customFormat="1" ht="21.75" customHeight="1">
      <c r="A137" s="30"/>
      <c r="B137" s="146"/>
      <c r="C137" s="147" t="s">
        <v>162</v>
      </c>
      <c r="D137" s="147" t="s">
        <v>164</v>
      </c>
      <c r="E137" s="148" t="s">
        <v>182</v>
      </c>
      <c r="F137" s="149" t="s">
        <v>183</v>
      </c>
      <c r="G137" s="150" t="s">
        <v>175</v>
      </c>
      <c r="H137" s="151">
        <v>2</v>
      </c>
      <c r="I137" s="152"/>
      <c r="J137" s="152">
        <f>ROUND(I137*H137,2)</f>
        <v>0</v>
      </c>
      <c r="K137" s="149" t="s">
        <v>168</v>
      </c>
      <c r="L137" s="31"/>
      <c r="M137" s="153" t="s">
        <v>1</v>
      </c>
      <c r="N137" s="154" t="s">
        <v>36</v>
      </c>
      <c r="O137" s="155">
        <v>0.192</v>
      </c>
      <c r="P137" s="155">
        <f>O137*H137</f>
        <v>0.38400000000000001</v>
      </c>
      <c r="Q137" s="155">
        <v>2.6280000000000001E-2</v>
      </c>
      <c r="R137" s="155">
        <f>Q137*H137</f>
        <v>5.2560000000000003E-2</v>
      </c>
      <c r="S137" s="155">
        <v>0</v>
      </c>
      <c r="T137" s="156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7" t="s">
        <v>169</v>
      </c>
      <c r="AT137" s="157" t="s">
        <v>164</v>
      </c>
      <c r="AU137" s="157" t="s">
        <v>80</v>
      </c>
      <c r="AY137" s="18" t="s">
        <v>161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78</v>
      </c>
      <c r="BK137" s="158">
        <f>ROUND(I137*H137,2)</f>
        <v>0</v>
      </c>
      <c r="BL137" s="18" t="s">
        <v>169</v>
      </c>
      <c r="BM137" s="157" t="s">
        <v>184</v>
      </c>
    </row>
    <row r="138" spans="1:65" s="13" customFormat="1">
      <c r="B138" s="159"/>
      <c r="D138" s="160" t="s">
        <v>171</v>
      </c>
      <c r="E138" s="161" t="s">
        <v>1</v>
      </c>
      <c r="F138" s="162" t="s">
        <v>435</v>
      </c>
      <c r="H138" s="163">
        <v>2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171</v>
      </c>
      <c r="AU138" s="161" t="s">
        <v>80</v>
      </c>
      <c r="AV138" s="13" t="s">
        <v>80</v>
      </c>
      <c r="AW138" s="13" t="s">
        <v>28</v>
      </c>
      <c r="AX138" s="13" t="s">
        <v>78</v>
      </c>
      <c r="AY138" s="161" t="s">
        <v>161</v>
      </c>
    </row>
    <row r="139" spans="1:65" s="2" customFormat="1" ht="21.75" customHeight="1">
      <c r="A139" s="30"/>
      <c r="B139" s="146"/>
      <c r="C139" s="147" t="s">
        <v>169</v>
      </c>
      <c r="D139" s="147" t="s">
        <v>164</v>
      </c>
      <c r="E139" s="148" t="s">
        <v>187</v>
      </c>
      <c r="F139" s="149" t="s">
        <v>188</v>
      </c>
      <c r="G139" s="150" t="s">
        <v>167</v>
      </c>
      <c r="H139" s="151">
        <v>9.56</v>
      </c>
      <c r="I139" s="152"/>
      <c r="J139" s="152">
        <f>ROUND(I139*H139,2)</f>
        <v>0</v>
      </c>
      <c r="K139" s="149" t="s">
        <v>168</v>
      </c>
      <c r="L139" s="31"/>
      <c r="M139" s="153" t="s">
        <v>1</v>
      </c>
      <c r="N139" s="154" t="s">
        <v>36</v>
      </c>
      <c r="O139" s="155">
        <v>0.52500000000000002</v>
      </c>
      <c r="P139" s="155">
        <f>O139*H139</f>
        <v>5.0190000000000001</v>
      </c>
      <c r="Q139" s="155">
        <v>6.9169999999999995E-2</v>
      </c>
      <c r="R139" s="155">
        <f>Q139*H139</f>
        <v>0.6612652</v>
      </c>
      <c r="S139" s="155">
        <v>0</v>
      </c>
      <c r="T139" s="156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7" t="s">
        <v>169</v>
      </c>
      <c r="AT139" s="157" t="s">
        <v>164</v>
      </c>
      <c r="AU139" s="157" t="s">
        <v>80</v>
      </c>
      <c r="AY139" s="18" t="s">
        <v>161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78</v>
      </c>
      <c r="BK139" s="158">
        <f>ROUND(I139*H139,2)</f>
        <v>0</v>
      </c>
      <c r="BL139" s="18" t="s">
        <v>169</v>
      </c>
      <c r="BM139" s="157" t="s">
        <v>189</v>
      </c>
    </row>
    <row r="140" spans="1:65" s="13" customFormat="1">
      <c r="B140" s="159"/>
      <c r="D140" s="160" t="s">
        <v>171</v>
      </c>
      <c r="E140" s="161" t="s">
        <v>1</v>
      </c>
      <c r="F140" s="162" t="s">
        <v>436</v>
      </c>
      <c r="H140" s="163">
        <v>5.61</v>
      </c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171</v>
      </c>
      <c r="AU140" s="161" t="s">
        <v>80</v>
      </c>
      <c r="AV140" s="13" t="s">
        <v>80</v>
      </c>
      <c r="AW140" s="13" t="s">
        <v>28</v>
      </c>
      <c r="AX140" s="13" t="s">
        <v>71</v>
      </c>
      <c r="AY140" s="161" t="s">
        <v>161</v>
      </c>
    </row>
    <row r="141" spans="1:65" s="13" customFormat="1">
      <c r="B141" s="159"/>
      <c r="D141" s="160" t="s">
        <v>171</v>
      </c>
      <c r="E141" s="161" t="s">
        <v>1</v>
      </c>
      <c r="F141" s="162" t="s">
        <v>437</v>
      </c>
      <c r="H141" s="163">
        <v>6.75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171</v>
      </c>
      <c r="AU141" s="161" t="s">
        <v>80</v>
      </c>
      <c r="AV141" s="13" t="s">
        <v>80</v>
      </c>
      <c r="AW141" s="13" t="s">
        <v>28</v>
      </c>
      <c r="AX141" s="13" t="s">
        <v>71</v>
      </c>
      <c r="AY141" s="161" t="s">
        <v>161</v>
      </c>
    </row>
    <row r="142" spans="1:65" s="13" customFormat="1">
      <c r="B142" s="159"/>
      <c r="D142" s="160" t="s">
        <v>171</v>
      </c>
      <c r="E142" s="161" t="s">
        <v>1</v>
      </c>
      <c r="F142" s="162" t="s">
        <v>438</v>
      </c>
      <c r="H142" s="163">
        <v>-1.6</v>
      </c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171</v>
      </c>
      <c r="AU142" s="161" t="s">
        <v>80</v>
      </c>
      <c r="AV142" s="13" t="s">
        <v>80</v>
      </c>
      <c r="AW142" s="13" t="s">
        <v>28</v>
      </c>
      <c r="AX142" s="13" t="s">
        <v>71</v>
      </c>
      <c r="AY142" s="161" t="s">
        <v>161</v>
      </c>
    </row>
    <row r="143" spans="1:65" s="13" customFormat="1">
      <c r="B143" s="159"/>
      <c r="D143" s="160" t="s">
        <v>171</v>
      </c>
      <c r="E143" s="161" t="s">
        <v>1</v>
      </c>
      <c r="F143" s="162" t="s">
        <v>439</v>
      </c>
      <c r="H143" s="163">
        <v>-1.2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171</v>
      </c>
      <c r="AU143" s="161" t="s">
        <v>80</v>
      </c>
      <c r="AV143" s="13" t="s">
        <v>80</v>
      </c>
      <c r="AW143" s="13" t="s">
        <v>28</v>
      </c>
      <c r="AX143" s="13" t="s">
        <v>71</v>
      </c>
      <c r="AY143" s="161" t="s">
        <v>161</v>
      </c>
    </row>
    <row r="144" spans="1:65" s="15" customFormat="1">
      <c r="B144" s="183"/>
      <c r="D144" s="160" t="s">
        <v>171</v>
      </c>
      <c r="E144" s="184" t="s">
        <v>1</v>
      </c>
      <c r="F144" s="185" t="s">
        <v>195</v>
      </c>
      <c r="H144" s="186">
        <v>9.56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171</v>
      </c>
      <c r="AU144" s="184" t="s">
        <v>80</v>
      </c>
      <c r="AV144" s="15" t="s">
        <v>169</v>
      </c>
      <c r="AW144" s="15" t="s">
        <v>28</v>
      </c>
      <c r="AX144" s="15" t="s">
        <v>78</v>
      </c>
      <c r="AY144" s="184" t="s">
        <v>161</v>
      </c>
    </row>
    <row r="145" spans="1:65" s="2" customFormat="1" ht="21.75" customHeight="1">
      <c r="A145" s="30"/>
      <c r="B145" s="146"/>
      <c r="C145" s="147" t="s">
        <v>186</v>
      </c>
      <c r="D145" s="147" t="s">
        <v>164</v>
      </c>
      <c r="E145" s="148" t="s">
        <v>197</v>
      </c>
      <c r="F145" s="149" t="s">
        <v>198</v>
      </c>
      <c r="G145" s="150" t="s">
        <v>199</v>
      </c>
      <c r="H145" s="151">
        <v>25.5</v>
      </c>
      <c r="I145" s="152"/>
      <c r="J145" s="152">
        <f>ROUND(I145*H145,2)</f>
        <v>0</v>
      </c>
      <c r="K145" s="149" t="s">
        <v>168</v>
      </c>
      <c r="L145" s="31"/>
      <c r="M145" s="153" t="s">
        <v>1</v>
      </c>
      <c r="N145" s="154" t="s">
        <v>36</v>
      </c>
      <c r="O145" s="155">
        <v>0.2</v>
      </c>
      <c r="P145" s="155">
        <f>O145*H145</f>
        <v>5.1000000000000005</v>
      </c>
      <c r="Q145" s="155">
        <v>1.2E-4</v>
      </c>
      <c r="R145" s="155">
        <f>Q145*H145</f>
        <v>3.0600000000000002E-3</v>
      </c>
      <c r="S145" s="155">
        <v>0</v>
      </c>
      <c r="T145" s="156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7" t="s">
        <v>169</v>
      </c>
      <c r="AT145" s="157" t="s">
        <v>164</v>
      </c>
      <c r="AU145" s="157" t="s">
        <v>80</v>
      </c>
      <c r="AY145" s="18" t="s">
        <v>161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78</v>
      </c>
      <c r="BK145" s="158">
        <f>ROUND(I145*H145,2)</f>
        <v>0</v>
      </c>
      <c r="BL145" s="18" t="s">
        <v>169</v>
      </c>
      <c r="BM145" s="157" t="s">
        <v>200</v>
      </c>
    </row>
    <row r="146" spans="1:65" s="13" customFormat="1">
      <c r="B146" s="159"/>
      <c r="D146" s="160" t="s">
        <v>171</v>
      </c>
      <c r="E146" s="161" t="s">
        <v>1</v>
      </c>
      <c r="F146" s="162" t="s">
        <v>201</v>
      </c>
      <c r="H146" s="163">
        <v>9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171</v>
      </c>
      <c r="AU146" s="161" t="s">
        <v>80</v>
      </c>
      <c r="AV146" s="13" t="s">
        <v>80</v>
      </c>
      <c r="AW146" s="13" t="s">
        <v>28</v>
      </c>
      <c r="AX146" s="13" t="s">
        <v>71</v>
      </c>
      <c r="AY146" s="161" t="s">
        <v>161</v>
      </c>
    </row>
    <row r="147" spans="1:65" s="13" customFormat="1">
      <c r="B147" s="159"/>
      <c r="D147" s="160" t="s">
        <v>171</v>
      </c>
      <c r="E147" s="161" t="s">
        <v>1</v>
      </c>
      <c r="F147" s="162" t="s">
        <v>202</v>
      </c>
      <c r="H147" s="163">
        <v>16.5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171</v>
      </c>
      <c r="AU147" s="161" t="s">
        <v>80</v>
      </c>
      <c r="AV147" s="13" t="s">
        <v>80</v>
      </c>
      <c r="AW147" s="13" t="s">
        <v>28</v>
      </c>
      <c r="AX147" s="13" t="s">
        <v>71</v>
      </c>
      <c r="AY147" s="161" t="s">
        <v>161</v>
      </c>
    </row>
    <row r="148" spans="1:65" s="15" customFormat="1">
      <c r="B148" s="183"/>
      <c r="D148" s="160" t="s">
        <v>171</v>
      </c>
      <c r="E148" s="184" t="s">
        <v>1</v>
      </c>
      <c r="F148" s="185" t="s">
        <v>195</v>
      </c>
      <c r="H148" s="186">
        <v>25.5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171</v>
      </c>
      <c r="AU148" s="184" t="s">
        <v>80</v>
      </c>
      <c r="AV148" s="15" t="s">
        <v>169</v>
      </c>
      <c r="AW148" s="15" t="s">
        <v>28</v>
      </c>
      <c r="AX148" s="15" t="s">
        <v>78</v>
      </c>
      <c r="AY148" s="184" t="s">
        <v>161</v>
      </c>
    </row>
    <row r="149" spans="1:65" s="12" customFormat="1" ht="22.9" customHeight="1">
      <c r="B149" s="134"/>
      <c r="D149" s="135" t="s">
        <v>70</v>
      </c>
      <c r="E149" s="144" t="s">
        <v>196</v>
      </c>
      <c r="F149" s="144" t="s">
        <v>203</v>
      </c>
      <c r="J149" s="145">
        <f>BK149</f>
        <v>0</v>
      </c>
      <c r="L149" s="134"/>
      <c r="M149" s="138"/>
      <c r="N149" s="139"/>
      <c r="O149" s="139"/>
      <c r="P149" s="140">
        <f>SUM(P150:P177)</f>
        <v>62.758489999999995</v>
      </c>
      <c r="Q149" s="139"/>
      <c r="R149" s="140">
        <f>SUM(R150:R177)</f>
        <v>4.6979795400000004</v>
      </c>
      <c r="S149" s="139"/>
      <c r="T149" s="141">
        <f>SUM(T150:T177)</f>
        <v>0</v>
      </c>
      <c r="AR149" s="135" t="s">
        <v>78</v>
      </c>
      <c r="AT149" s="142" t="s">
        <v>70</v>
      </c>
      <c r="AU149" s="142" t="s">
        <v>78</v>
      </c>
      <c r="AY149" s="135" t="s">
        <v>161</v>
      </c>
      <c r="BK149" s="143">
        <f>SUM(BK150:BK177)</f>
        <v>0</v>
      </c>
    </row>
    <row r="150" spans="1:65" s="2" customFormat="1" ht="21.75" customHeight="1">
      <c r="A150" s="30"/>
      <c r="B150" s="146"/>
      <c r="C150" s="147" t="s">
        <v>196</v>
      </c>
      <c r="D150" s="147" t="s">
        <v>164</v>
      </c>
      <c r="E150" s="148" t="s">
        <v>205</v>
      </c>
      <c r="F150" s="149" t="s">
        <v>206</v>
      </c>
      <c r="G150" s="150" t="s">
        <v>175</v>
      </c>
      <c r="H150" s="151">
        <v>2</v>
      </c>
      <c r="I150" s="152"/>
      <c r="J150" s="152">
        <f>ROUND(I150*H150,2)</f>
        <v>0</v>
      </c>
      <c r="K150" s="149" t="s">
        <v>168</v>
      </c>
      <c r="L150" s="31"/>
      <c r="M150" s="153" t="s">
        <v>1</v>
      </c>
      <c r="N150" s="154" t="s">
        <v>36</v>
      </c>
      <c r="O150" s="155">
        <v>0.88800000000000001</v>
      </c>
      <c r="P150" s="155">
        <f>O150*H150</f>
        <v>1.776</v>
      </c>
      <c r="Q150" s="155">
        <v>4.1500000000000002E-2</v>
      </c>
      <c r="R150" s="155">
        <f>Q150*H150</f>
        <v>8.3000000000000004E-2</v>
      </c>
      <c r="S150" s="155">
        <v>0</v>
      </c>
      <c r="T150" s="15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7" t="s">
        <v>169</v>
      </c>
      <c r="AT150" s="157" t="s">
        <v>164</v>
      </c>
      <c r="AU150" s="157" t="s">
        <v>80</v>
      </c>
      <c r="AY150" s="18" t="s">
        <v>161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78</v>
      </c>
      <c r="BK150" s="158">
        <f>ROUND(I150*H150,2)</f>
        <v>0</v>
      </c>
      <c r="BL150" s="18" t="s">
        <v>169</v>
      </c>
      <c r="BM150" s="157" t="s">
        <v>207</v>
      </c>
    </row>
    <row r="151" spans="1:65" s="13" customFormat="1">
      <c r="B151" s="159"/>
      <c r="D151" s="160" t="s">
        <v>171</v>
      </c>
      <c r="E151" s="161" t="s">
        <v>1</v>
      </c>
      <c r="F151" s="162" t="s">
        <v>208</v>
      </c>
      <c r="H151" s="163">
        <v>2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171</v>
      </c>
      <c r="AU151" s="161" t="s">
        <v>80</v>
      </c>
      <c r="AV151" s="13" t="s">
        <v>80</v>
      </c>
      <c r="AW151" s="13" t="s">
        <v>28</v>
      </c>
      <c r="AX151" s="13" t="s">
        <v>78</v>
      </c>
      <c r="AY151" s="161" t="s">
        <v>161</v>
      </c>
    </row>
    <row r="152" spans="1:65" s="2" customFormat="1" ht="21.75" customHeight="1">
      <c r="A152" s="30"/>
      <c r="B152" s="146"/>
      <c r="C152" s="147" t="s">
        <v>204</v>
      </c>
      <c r="D152" s="147" t="s">
        <v>164</v>
      </c>
      <c r="E152" s="148" t="s">
        <v>209</v>
      </c>
      <c r="F152" s="149" t="s">
        <v>210</v>
      </c>
      <c r="G152" s="150" t="s">
        <v>167</v>
      </c>
      <c r="H152" s="151">
        <v>17.91</v>
      </c>
      <c r="I152" s="152"/>
      <c r="J152" s="152">
        <f>ROUND(I152*H152,2)</f>
        <v>0</v>
      </c>
      <c r="K152" s="149" t="s">
        <v>168</v>
      </c>
      <c r="L152" s="31"/>
      <c r="M152" s="153" t="s">
        <v>1</v>
      </c>
      <c r="N152" s="154" t="s">
        <v>36</v>
      </c>
      <c r="O152" s="155">
        <v>0.58299999999999996</v>
      </c>
      <c r="P152" s="155">
        <f>O152*H152</f>
        <v>10.44153</v>
      </c>
      <c r="Q152" s="155">
        <v>2.8400000000000002E-2</v>
      </c>
      <c r="R152" s="155">
        <f>Q152*H152</f>
        <v>0.50864399999999999</v>
      </c>
      <c r="S152" s="155">
        <v>0</v>
      </c>
      <c r="T152" s="15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7" t="s">
        <v>169</v>
      </c>
      <c r="AT152" s="157" t="s">
        <v>164</v>
      </c>
      <c r="AU152" s="157" t="s">
        <v>80</v>
      </c>
      <c r="AY152" s="18" t="s">
        <v>161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78</v>
      </c>
      <c r="BK152" s="158">
        <f>ROUND(I152*H152,2)</f>
        <v>0</v>
      </c>
      <c r="BL152" s="18" t="s">
        <v>169</v>
      </c>
      <c r="BM152" s="157" t="s">
        <v>211</v>
      </c>
    </row>
    <row r="153" spans="1:65" s="13" customFormat="1">
      <c r="B153" s="159"/>
      <c r="D153" s="160" t="s">
        <v>171</v>
      </c>
      <c r="E153" s="161" t="s">
        <v>1</v>
      </c>
      <c r="F153" s="162" t="s">
        <v>440</v>
      </c>
      <c r="H153" s="163">
        <v>17.91</v>
      </c>
      <c r="L153" s="159"/>
      <c r="M153" s="164"/>
      <c r="N153" s="165"/>
      <c r="O153" s="165"/>
      <c r="P153" s="165"/>
      <c r="Q153" s="165"/>
      <c r="R153" s="165"/>
      <c r="S153" s="165"/>
      <c r="T153" s="166"/>
      <c r="AT153" s="161" t="s">
        <v>171</v>
      </c>
      <c r="AU153" s="161" t="s">
        <v>80</v>
      </c>
      <c r="AV153" s="13" t="s">
        <v>80</v>
      </c>
      <c r="AW153" s="13" t="s">
        <v>28</v>
      </c>
      <c r="AX153" s="13" t="s">
        <v>78</v>
      </c>
      <c r="AY153" s="161" t="s">
        <v>161</v>
      </c>
    </row>
    <row r="154" spans="1:65" s="2" customFormat="1" ht="21.75" customHeight="1">
      <c r="A154" s="30"/>
      <c r="B154" s="146"/>
      <c r="C154" s="147" t="s">
        <v>180</v>
      </c>
      <c r="D154" s="147" t="s">
        <v>164</v>
      </c>
      <c r="E154" s="148" t="s">
        <v>214</v>
      </c>
      <c r="F154" s="149" t="s">
        <v>215</v>
      </c>
      <c r="G154" s="150" t="s">
        <v>167</v>
      </c>
      <c r="H154" s="151">
        <v>82.6</v>
      </c>
      <c r="I154" s="152"/>
      <c r="J154" s="152">
        <f>ROUND(I154*H154,2)</f>
        <v>0</v>
      </c>
      <c r="K154" s="149" t="s">
        <v>168</v>
      </c>
      <c r="L154" s="31"/>
      <c r="M154" s="153" t="s">
        <v>1</v>
      </c>
      <c r="N154" s="154" t="s">
        <v>36</v>
      </c>
      <c r="O154" s="155">
        <v>0.35</v>
      </c>
      <c r="P154" s="155">
        <f>O154*H154</f>
        <v>28.909999999999997</v>
      </c>
      <c r="Q154" s="155">
        <v>1.575E-2</v>
      </c>
      <c r="R154" s="155">
        <f>Q154*H154</f>
        <v>1.3009499999999998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169</v>
      </c>
      <c r="AT154" s="157" t="s">
        <v>164</v>
      </c>
      <c r="AU154" s="157" t="s">
        <v>80</v>
      </c>
      <c r="AY154" s="18" t="s">
        <v>161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169</v>
      </c>
      <c r="BM154" s="157" t="s">
        <v>216</v>
      </c>
    </row>
    <row r="155" spans="1:65" s="16" customFormat="1">
      <c r="B155" s="190"/>
      <c r="D155" s="160" t="s">
        <v>171</v>
      </c>
      <c r="E155" s="191" t="s">
        <v>1</v>
      </c>
      <c r="F155" s="192" t="s">
        <v>441</v>
      </c>
      <c r="H155" s="191" t="s">
        <v>1</v>
      </c>
      <c r="L155" s="190"/>
      <c r="M155" s="193"/>
      <c r="N155" s="194"/>
      <c r="O155" s="194"/>
      <c r="P155" s="194"/>
      <c r="Q155" s="194"/>
      <c r="R155" s="194"/>
      <c r="S155" s="194"/>
      <c r="T155" s="195"/>
      <c r="AT155" s="191" t="s">
        <v>171</v>
      </c>
      <c r="AU155" s="191" t="s">
        <v>80</v>
      </c>
      <c r="AV155" s="16" t="s">
        <v>78</v>
      </c>
      <c r="AW155" s="16" t="s">
        <v>28</v>
      </c>
      <c r="AX155" s="16" t="s">
        <v>71</v>
      </c>
      <c r="AY155" s="191" t="s">
        <v>161</v>
      </c>
    </row>
    <row r="156" spans="1:65" s="13" customFormat="1">
      <c r="B156" s="159"/>
      <c r="D156" s="160" t="s">
        <v>171</v>
      </c>
      <c r="E156" s="161" t="s">
        <v>1</v>
      </c>
      <c r="F156" s="162" t="s">
        <v>442</v>
      </c>
      <c r="H156" s="163">
        <v>49.6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171</v>
      </c>
      <c r="AU156" s="161" t="s">
        <v>80</v>
      </c>
      <c r="AV156" s="13" t="s">
        <v>80</v>
      </c>
      <c r="AW156" s="13" t="s">
        <v>28</v>
      </c>
      <c r="AX156" s="13" t="s">
        <v>71</v>
      </c>
      <c r="AY156" s="161" t="s">
        <v>161</v>
      </c>
    </row>
    <row r="157" spans="1:65" s="13" customFormat="1">
      <c r="B157" s="159"/>
      <c r="D157" s="160" t="s">
        <v>171</v>
      </c>
      <c r="E157" s="161" t="s">
        <v>1</v>
      </c>
      <c r="F157" s="162" t="s">
        <v>443</v>
      </c>
      <c r="H157" s="163">
        <v>-2.4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171</v>
      </c>
      <c r="AU157" s="161" t="s">
        <v>80</v>
      </c>
      <c r="AV157" s="13" t="s">
        <v>80</v>
      </c>
      <c r="AW157" s="13" t="s">
        <v>28</v>
      </c>
      <c r="AX157" s="13" t="s">
        <v>71</v>
      </c>
      <c r="AY157" s="161" t="s">
        <v>161</v>
      </c>
    </row>
    <row r="158" spans="1:65" s="13" customFormat="1">
      <c r="B158" s="159"/>
      <c r="D158" s="160" t="s">
        <v>171</v>
      </c>
      <c r="E158" s="161" t="s">
        <v>1</v>
      </c>
      <c r="F158" s="162" t="s">
        <v>444</v>
      </c>
      <c r="H158" s="163">
        <v>-2.4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171</v>
      </c>
      <c r="AU158" s="161" t="s">
        <v>80</v>
      </c>
      <c r="AV158" s="13" t="s">
        <v>80</v>
      </c>
      <c r="AW158" s="13" t="s">
        <v>28</v>
      </c>
      <c r="AX158" s="13" t="s">
        <v>71</v>
      </c>
      <c r="AY158" s="161" t="s">
        <v>161</v>
      </c>
    </row>
    <row r="159" spans="1:65" s="13" customFormat="1">
      <c r="B159" s="159"/>
      <c r="D159" s="160" t="s">
        <v>171</v>
      </c>
      <c r="E159" s="161" t="s">
        <v>1</v>
      </c>
      <c r="F159" s="162" t="s">
        <v>445</v>
      </c>
      <c r="H159" s="163">
        <v>45.6</v>
      </c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171</v>
      </c>
      <c r="AU159" s="161" t="s">
        <v>80</v>
      </c>
      <c r="AV159" s="13" t="s">
        <v>80</v>
      </c>
      <c r="AW159" s="13" t="s">
        <v>28</v>
      </c>
      <c r="AX159" s="13" t="s">
        <v>71</v>
      </c>
      <c r="AY159" s="161" t="s">
        <v>161</v>
      </c>
    </row>
    <row r="160" spans="1:65" s="13" customFormat="1">
      <c r="B160" s="159"/>
      <c r="D160" s="160" t="s">
        <v>171</v>
      </c>
      <c r="E160" s="161" t="s">
        <v>1</v>
      </c>
      <c r="F160" s="162" t="s">
        <v>446</v>
      </c>
      <c r="H160" s="163">
        <v>-4.8</v>
      </c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171</v>
      </c>
      <c r="AU160" s="161" t="s">
        <v>80</v>
      </c>
      <c r="AV160" s="13" t="s">
        <v>80</v>
      </c>
      <c r="AW160" s="13" t="s">
        <v>28</v>
      </c>
      <c r="AX160" s="13" t="s">
        <v>71</v>
      </c>
      <c r="AY160" s="161" t="s">
        <v>161</v>
      </c>
    </row>
    <row r="161" spans="1:65" s="13" customFormat="1">
      <c r="B161" s="159"/>
      <c r="D161" s="160" t="s">
        <v>171</v>
      </c>
      <c r="E161" s="161" t="s">
        <v>1</v>
      </c>
      <c r="F161" s="162" t="s">
        <v>220</v>
      </c>
      <c r="H161" s="163">
        <v>-1.8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171</v>
      </c>
      <c r="AU161" s="161" t="s">
        <v>80</v>
      </c>
      <c r="AV161" s="13" t="s">
        <v>80</v>
      </c>
      <c r="AW161" s="13" t="s">
        <v>28</v>
      </c>
      <c r="AX161" s="13" t="s">
        <v>71</v>
      </c>
      <c r="AY161" s="161" t="s">
        <v>161</v>
      </c>
    </row>
    <row r="162" spans="1:65" s="13" customFormat="1">
      <c r="B162" s="159"/>
      <c r="D162" s="160" t="s">
        <v>171</v>
      </c>
      <c r="E162" s="161" t="s">
        <v>1</v>
      </c>
      <c r="F162" s="162" t="s">
        <v>439</v>
      </c>
      <c r="H162" s="163">
        <v>-1.2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171</v>
      </c>
      <c r="AU162" s="161" t="s">
        <v>80</v>
      </c>
      <c r="AV162" s="13" t="s">
        <v>80</v>
      </c>
      <c r="AW162" s="13" t="s">
        <v>28</v>
      </c>
      <c r="AX162" s="13" t="s">
        <v>71</v>
      </c>
      <c r="AY162" s="161" t="s">
        <v>161</v>
      </c>
    </row>
    <row r="163" spans="1:65" s="15" customFormat="1">
      <c r="B163" s="183"/>
      <c r="D163" s="160" t="s">
        <v>171</v>
      </c>
      <c r="E163" s="184" t="s">
        <v>1</v>
      </c>
      <c r="F163" s="185" t="s">
        <v>195</v>
      </c>
      <c r="H163" s="186">
        <v>82.600000000000009</v>
      </c>
      <c r="L163" s="183"/>
      <c r="M163" s="187"/>
      <c r="N163" s="188"/>
      <c r="O163" s="188"/>
      <c r="P163" s="188"/>
      <c r="Q163" s="188"/>
      <c r="R163" s="188"/>
      <c r="S163" s="188"/>
      <c r="T163" s="189"/>
      <c r="AT163" s="184" t="s">
        <v>171</v>
      </c>
      <c r="AU163" s="184" t="s">
        <v>80</v>
      </c>
      <c r="AV163" s="15" t="s">
        <v>169</v>
      </c>
      <c r="AW163" s="15" t="s">
        <v>28</v>
      </c>
      <c r="AX163" s="15" t="s">
        <v>78</v>
      </c>
      <c r="AY163" s="184" t="s">
        <v>161</v>
      </c>
    </row>
    <row r="164" spans="1:65" s="2" customFormat="1" ht="21.75" customHeight="1">
      <c r="A164" s="30"/>
      <c r="B164" s="146"/>
      <c r="C164" s="147" t="s">
        <v>213</v>
      </c>
      <c r="D164" s="147" t="s">
        <v>164</v>
      </c>
      <c r="E164" s="148" t="s">
        <v>223</v>
      </c>
      <c r="F164" s="149" t="s">
        <v>224</v>
      </c>
      <c r="G164" s="150" t="s">
        <v>167</v>
      </c>
      <c r="H164" s="151">
        <v>25.29</v>
      </c>
      <c r="I164" s="152"/>
      <c r="J164" s="152">
        <f>ROUND(I164*H164,2)</f>
        <v>0</v>
      </c>
      <c r="K164" s="149" t="s">
        <v>168</v>
      </c>
      <c r="L164" s="31"/>
      <c r="M164" s="153" t="s">
        <v>1</v>
      </c>
      <c r="N164" s="154" t="s">
        <v>36</v>
      </c>
      <c r="O164" s="155">
        <v>0.47</v>
      </c>
      <c r="P164" s="155">
        <f>O164*H164</f>
        <v>11.886299999999999</v>
      </c>
      <c r="Q164" s="155">
        <v>1.8380000000000001E-2</v>
      </c>
      <c r="R164" s="155">
        <f>Q164*H164</f>
        <v>0.46483019999999997</v>
      </c>
      <c r="S164" s="155">
        <v>0</v>
      </c>
      <c r="T164" s="15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7" t="s">
        <v>169</v>
      </c>
      <c r="AT164" s="157" t="s">
        <v>164</v>
      </c>
      <c r="AU164" s="157" t="s">
        <v>80</v>
      </c>
      <c r="AY164" s="18" t="s">
        <v>161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169</v>
      </c>
      <c r="BM164" s="157" t="s">
        <v>225</v>
      </c>
    </row>
    <row r="165" spans="1:65" s="16" customFormat="1">
      <c r="B165" s="190"/>
      <c r="D165" s="160" t="s">
        <v>171</v>
      </c>
      <c r="E165" s="191" t="s">
        <v>1</v>
      </c>
      <c r="F165" s="192" t="s">
        <v>447</v>
      </c>
      <c r="H165" s="191" t="s">
        <v>1</v>
      </c>
      <c r="L165" s="190"/>
      <c r="M165" s="193"/>
      <c r="N165" s="194"/>
      <c r="O165" s="194"/>
      <c r="P165" s="194"/>
      <c r="Q165" s="194"/>
      <c r="R165" s="194"/>
      <c r="S165" s="194"/>
      <c r="T165" s="195"/>
      <c r="AT165" s="191" t="s">
        <v>171</v>
      </c>
      <c r="AU165" s="191" t="s">
        <v>80</v>
      </c>
      <c r="AV165" s="16" t="s">
        <v>78</v>
      </c>
      <c r="AW165" s="16" t="s">
        <v>28</v>
      </c>
      <c r="AX165" s="16" t="s">
        <v>71</v>
      </c>
      <c r="AY165" s="191" t="s">
        <v>161</v>
      </c>
    </row>
    <row r="166" spans="1:65" s="13" customFormat="1">
      <c r="B166" s="159"/>
      <c r="D166" s="160" t="s">
        <v>171</v>
      </c>
      <c r="E166" s="161" t="s">
        <v>1</v>
      </c>
      <c r="F166" s="162" t="s">
        <v>448</v>
      </c>
      <c r="H166" s="163">
        <v>3.45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171</v>
      </c>
      <c r="AU166" s="161" t="s">
        <v>80</v>
      </c>
      <c r="AV166" s="13" t="s">
        <v>80</v>
      </c>
      <c r="AW166" s="13" t="s">
        <v>28</v>
      </c>
      <c r="AX166" s="13" t="s">
        <v>71</v>
      </c>
      <c r="AY166" s="161" t="s">
        <v>161</v>
      </c>
    </row>
    <row r="167" spans="1:65" s="13" customFormat="1">
      <c r="B167" s="159"/>
      <c r="D167" s="160" t="s">
        <v>171</v>
      </c>
      <c r="E167" s="161" t="s">
        <v>1</v>
      </c>
      <c r="F167" s="162" t="s">
        <v>449</v>
      </c>
      <c r="H167" s="163">
        <v>21.84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171</v>
      </c>
      <c r="AU167" s="161" t="s">
        <v>80</v>
      </c>
      <c r="AV167" s="13" t="s">
        <v>80</v>
      </c>
      <c r="AW167" s="13" t="s">
        <v>28</v>
      </c>
      <c r="AX167" s="13" t="s">
        <v>71</v>
      </c>
      <c r="AY167" s="161" t="s">
        <v>161</v>
      </c>
    </row>
    <row r="168" spans="1:65" s="15" customFormat="1">
      <c r="B168" s="183"/>
      <c r="D168" s="160" t="s">
        <v>171</v>
      </c>
      <c r="E168" s="184" t="s">
        <v>1</v>
      </c>
      <c r="F168" s="185" t="s">
        <v>195</v>
      </c>
      <c r="H168" s="186">
        <v>25.29</v>
      </c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171</v>
      </c>
      <c r="AU168" s="184" t="s">
        <v>80</v>
      </c>
      <c r="AV168" s="15" t="s">
        <v>169</v>
      </c>
      <c r="AW168" s="15" t="s">
        <v>28</v>
      </c>
      <c r="AX168" s="15" t="s">
        <v>78</v>
      </c>
      <c r="AY168" s="184" t="s">
        <v>161</v>
      </c>
    </row>
    <row r="169" spans="1:65" s="2" customFormat="1" ht="21.75" customHeight="1">
      <c r="A169" s="30"/>
      <c r="B169" s="146"/>
      <c r="C169" s="147" t="s">
        <v>222</v>
      </c>
      <c r="D169" s="147" t="s">
        <v>164</v>
      </c>
      <c r="E169" s="148" t="s">
        <v>232</v>
      </c>
      <c r="F169" s="149" t="s">
        <v>233</v>
      </c>
      <c r="G169" s="150" t="s">
        <v>175</v>
      </c>
      <c r="H169" s="151">
        <v>2</v>
      </c>
      <c r="I169" s="152"/>
      <c r="J169" s="152">
        <f>ROUND(I169*H169,2)</f>
        <v>0</v>
      </c>
      <c r="K169" s="149" t="s">
        <v>168</v>
      </c>
      <c r="L169" s="31"/>
      <c r="M169" s="153" t="s">
        <v>1</v>
      </c>
      <c r="N169" s="154" t="s">
        <v>36</v>
      </c>
      <c r="O169" s="155">
        <v>0.72499999999999998</v>
      </c>
      <c r="P169" s="155">
        <f>O169*H169</f>
        <v>1.45</v>
      </c>
      <c r="Q169" s="155">
        <v>4.1500000000000002E-2</v>
      </c>
      <c r="R169" s="155">
        <f>Q169*H169</f>
        <v>8.3000000000000004E-2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169</v>
      </c>
      <c r="AT169" s="157" t="s">
        <v>164</v>
      </c>
      <c r="AU169" s="157" t="s">
        <v>80</v>
      </c>
      <c r="AY169" s="18" t="s">
        <v>161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169</v>
      </c>
      <c r="BM169" s="157" t="s">
        <v>234</v>
      </c>
    </row>
    <row r="170" spans="1:65" s="13" customFormat="1">
      <c r="B170" s="159"/>
      <c r="D170" s="160" t="s">
        <v>171</v>
      </c>
      <c r="E170" s="161" t="s">
        <v>1</v>
      </c>
      <c r="F170" s="162" t="s">
        <v>208</v>
      </c>
      <c r="H170" s="163">
        <v>2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171</v>
      </c>
      <c r="AU170" s="161" t="s">
        <v>80</v>
      </c>
      <c r="AV170" s="13" t="s">
        <v>80</v>
      </c>
      <c r="AW170" s="13" t="s">
        <v>28</v>
      </c>
      <c r="AX170" s="13" t="s">
        <v>78</v>
      </c>
      <c r="AY170" s="161" t="s">
        <v>161</v>
      </c>
    </row>
    <row r="171" spans="1:65" s="2" customFormat="1" ht="16.5" customHeight="1">
      <c r="A171" s="30"/>
      <c r="B171" s="146"/>
      <c r="C171" s="147" t="s">
        <v>231</v>
      </c>
      <c r="D171" s="147" t="s">
        <v>164</v>
      </c>
      <c r="E171" s="148" t="s">
        <v>236</v>
      </c>
      <c r="F171" s="149" t="s">
        <v>237</v>
      </c>
      <c r="G171" s="150" t="s">
        <v>167</v>
      </c>
      <c r="H171" s="151">
        <v>17.91</v>
      </c>
      <c r="I171" s="152"/>
      <c r="J171" s="152">
        <f>ROUND(I171*H171,2)</f>
        <v>0</v>
      </c>
      <c r="K171" s="149" t="s">
        <v>168</v>
      </c>
      <c r="L171" s="31"/>
      <c r="M171" s="153" t="s">
        <v>1</v>
      </c>
      <c r="N171" s="154" t="s">
        <v>36</v>
      </c>
      <c r="O171" s="155">
        <v>0.04</v>
      </c>
      <c r="P171" s="155">
        <f>O171*H171</f>
        <v>0.71640000000000004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7" t="s">
        <v>169</v>
      </c>
      <c r="AT171" s="157" t="s">
        <v>164</v>
      </c>
      <c r="AU171" s="157" t="s">
        <v>80</v>
      </c>
      <c r="AY171" s="18" t="s">
        <v>161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78</v>
      </c>
      <c r="BK171" s="158">
        <f>ROUND(I171*H171,2)</f>
        <v>0</v>
      </c>
      <c r="BL171" s="18" t="s">
        <v>169</v>
      </c>
      <c r="BM171" s="157" t="s">
        <v>238</v>
      </c>
    </row>
    <row r="172" spans="1:65" s="13" customFormat="1">
      <c r="B172" s="159"/>
      <c r="D172" s="160" t="s">
        <v>171</v>
      </c>
      <c r="E172" s="161" t="s">
        <v>1</v>
      </c>
      <c r="F172" s="162" t="s">
        <v>450</v>
      </c>
      <c r="H172" s="163">
        <v>17.91</v>
      </c>
      <c r="L172" s="159"/>
      <c r="M172" s="164"/>
      <c r="N172" s="165"/>
      <c r="O172" s="165"/>
      <c r="P172" s="165"/>
      <c r="Q172" s="165"/>
      <c r="R172" s="165"/>
      <c r="S172" s="165"/>
      <c r="T172" s="166"/>
      <c r="AT172" s="161" t="s">
        <v>171</v>
      </c>
      <c r="AU172" s="161" t="s">
        <v>80</v>
      </c>
      <c r="AV172" s="13" t="s">
        <v>80</v>
      </c>
      <c r="AW172" s="13" t="s">
        <v>28</v>
      </c>
      <c r="AX172" s="13" t="s">
        <v>71</v>
      </c>
      <c r="AY172" s="161" t="s">
        <v>161</v>
      </c>
    </row>
    <row r="173" spans="1:65" s="15" customFormat="1">
      <c r="B173" s="183"/>
      <c r="D173" s="160" t="s">
        <v>171</v>
      </c>
      <c r="E173" s="184" t="s">
        <v>1</v>
      </c>
      <c r="F173" s="185" t="s">
        <v>195</v>
      </c>
      <c r="H173" s="186">
        <v>17.91</v>
      </c>
      <c r="L173" s="183"/>
      <c r="M173" s="187"/>
      <c r="N173" s="188"/>
      <c r="O173" s="188"/>
      <c r="P173" s="188"/>
      <c r="Q173" s="188"/>
      <c r="R173" s="188"/>
      <c r="S173" s="188"/>
      <c r="T173" s="189"/>
      <c r="AT173" s="184" t="s">
        <v>171</v>
      </c>
      <c r="AU173" s="184" t="s">
        <v>80</v>
      </c>
      <c r="AV173" s="15" t="s">
        <v>169</v>
      </c>
      <c r="AW173" s="15" t="s">
        <v>28</v>
      </c>
      <c r="AX173" s="15" t="s">
        <v>78</v>
      </c>
      <c r="AY173" s="184" t="s">
        <v>161</v>
      </c>
    </row>
    <row r="174" spans="1:65" s="2" customFormat="1" ht="21.75" customHeight="1">
      <c r="A174" s="30"/>
      <c r="B174" s="146"/>
      <c r="C174" s="147" t="s">
        <v>235</v>
      </c>
      <c r="D174" s="147" t="s">
        <v>164</v>
      </c>
      <c r="E174" s="148" t="s">
        <v>241</v>
      </c>
      <c r="F174" s="149" t="s">
        <v>242</v>
      </c>
      <c r="G174" s="150" t="s">
        <v>243</v>
      </c>
      <c r="H174" s="151">
        <v>0.89600000000000002</v>
      </c>
      <c r="I174" s="152"/>
      <c r="J174" s="152">
        <f>ROUND(I174*H174,2)</f>
        <v>0</v>
      </c>
      <c r="K174" s="149" t="s">
        <v>168</v>
      </c>
      <c r="L174" s="31"/>
      <c r="M174" s="153" t="s">
        <v>1</v>
      </c>
      <c r="N174" s="154" t="s">
        <v>36</v>
      </c>
      <c r="O174" s="155">
        <v>4.66</v>
      </c>
      <c r="P174" s="155">
        <f>O174*H174</f>
        <v>4.1753600000000004</v>
      </c>
      <c r="Q174" s="155">
        <v>2.2563399999999998</v>
      </c>
      <c r="R174" s="155">
        <f>Q174*H174</f>
        <v>2.02168064</v>
      </c>
      <c r="S174" s="155">
        <v>0</v>
      </c>
      <c r="T174" s="15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7" t="s">
        <v>169</v>
      </c>
      <c r="AT174" s="157" t="s">
        <v>164</v>
      </c>
      <c r="AU174" s="157" t="s">
        <v>80</v>
      </c>
      <c r="AY174" s="18" t="s">
        <v>161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78</v>
      </c>
      <c r="BK174" s="158">
        <f>ROUND(I174*H174,2)</f>
        <v>0</v>
      </c>
      <c r="BL174" s="18" t="s">
        <v>169</v>
      </c>
      <c r="BM174" s="157" t="s">
        <v>244</v>
      </c>
    </row>
    <row r="175" spans="1:65" s="13" customFormat="1">
      <c r="B175" s="159"/>
      <c r="D175" s="160" t="s">
        <v>171</v>
      </c>
      <c r="E175" s="161" t="s">
        <v>1</v>
      </c>
      <c r="F175" s="162" t="s">
        <v>451</v>
      </c>
      <c r="H175" s="163">
        <v>0.89600000000000002</v>
      </c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171</v>
      </c>
      <c r="AU175" s="161" t="s">
        <v>80</v>
      </c>
      <c r="AV175" s="13" t="s">
        <v>80</v>
      </c>
      <c r="AW175" s="13" t="s">
        <v>28</v>
      </c>
      <c r="AX175" s="13" t="s">
        <v>78</v>
      </c>
      <c r="AY175" s="161" t="s">
        <v>161</v>
      </c>
    </row>
    <row r="176" spans="1:65" s="2" customFormat="1" ht="21.75" customHeight="1">
      <c r="A176" s="30"/>
      <c r="B176" s="146"/>
      <c r="C176" s="147" t="s">
        <v>240</v>
      </c>
      <c r="D176" s="147" t="s">
        <v>164</v>
      </c>
      <c r="E176" s="148" t="s">
        <v>247</v>
      </c>
      <c r="F176" s="149" t="s">
        <v>248</v>
      </c>
      <c r="G176" s="150" t="s">
        <v>167</v>
      </c>
      <c r="H176" s="151">
        <v>8.9550000000000001</v>
      </c>
      <c r="I176" s="152"/>
      <c r="J176" s="152">
        <f>ROUND(I176*H176,2)</f>
        <v>0</v>
      </c>
      <c r="K176" s="149" t="s">
        <v>168</v>
      </c>
      <c r="L176" s="31"/>
      <c r="M176" s="153" t="s">
        <v>1</v>
      </c>
      <c r="N176" s="154" t="s">
        <v>36</v>
      </c>
      <c r="O176" s="155">
        <v>0.38</v>
      </c>
      <c r="P176" s="155">
        <f>O176*H176</f>
        <v>3.4029000000000003</v>
      </c>
      <c r="Q176" s="155">
        <v>2.6339999999999999E-2</v>
      </c>
      <c r="R176" s="155">
        <f>Q176*H176</f>
        <v>0.23587469999999999</v>
      </c>
      <c r="S176" s="155">
        <v>0</v>
      </c>
      <c r="T176" s="15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7" t="s">
        <v>169</v>
      </c>
      <c r="AT176" s="157" t="s">
        <v>164</v>
      </c>
      <c r="AU176" s="157" t="s">
        <v>80</v>
      </c>
      <c r="AY176" s="18" t="s">
        <v>161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78</v>
      </c>
      <c r="BK176" s="158">
        <f>ROUND(I176*H176,2)</f>
        <v>0</v>
      </c>
      <c r="BL176" s="18" t="s">
        <v>169</v>
      </c>
      <c r="BM176" s="157" t="s">
        <v>249</v>
      </c>
    </row>
    <row r="177" spans="1:65" s="13" customFormat="1">
      <c r="B177" s="159"/>
      <c r="D177" s="160" t="s">
        <v>171</v>
      </c>
      <c r="E177" s="161" t="s">
        <v>1</v>
      </c>
      <c r="F177" s="162" t="s">
        <v>452</v>
      </c>
      <c r="H177" s="163">
        <v>8.9550000000000001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171</v>
      </c>
      <c r="AU177" s="161" t="s">
        <v>80</v>
      </c>
      <c r="AV177" s="13" t="s">
        <v>80</v>
      </c>
      <c r="AW177" s="13" t="s">
        <v>28</v>
      </c>
      <c r="AX177" s="13" t="s">
        <v>78</v>
      </c>
      <c r="AY177" s="161" t="s">
        <v>161</v>
      </c>
    </row>
    <row r="178" spans="1:65" s="12" customFormat="1" ht="22.9" customHeight="1">
      <c r="B178" s="134"/>
      <c r="D178" s="135" t="s">
        <v>70</v>
      </c>
      <c r="E178" s="144" t="s">
        <v>213</v>
      </c>
      <c r="F178" s="144" t="s">
        <v>251</v>
      </c>
      <c r="J178" s="145">
        <f>BK178</f>
        <v>0</v>
      </c>
      <c r="L178" s="134"/>
      <c r="M178" s="138"/>
      <c r="N178" s="139"/>
      <c r="O178" s="139"/>
      <c r="P178" s="140">
        <f>SUM(P179:P214)</f>
        <v>73.875820000000004</v>
      </c>
      <c r="Q178" s="139"/>
      <c r="R178" s="140">
        <f>SUM(R179:R214)</f>
        <v>3.0447E-3</v>
      </c>
      <c r="S178" s="139"/>
      <c r="T178" s="141">
        <f>SUM(T179:T214)</f>
        <v>13.726130000000001</v>
      </c>
      <c r="AR178" s="135" t="s">
        <v>78</v>
      </c>
      <c r="AT178" s="142" t="s">
        <v>70</v>
      </c>
      <c r="AU178" s="142" t="s">
        <v>78</v>
      </c>
      <c r="AY178" s="135" t="s">
        <v>161</v>
      </c>
      <c r="BK178" s="143">
        <f>SUM(BK179:BK214)</f>
        <v>0</v>
      </c>
    </row>
    <row r="179" spans="1:65" s="2" customFormat="1" ht="21.75" customHeight="1">
      <c r="A179" s="30"/>
      <c r="B179" s="146"/>
      <c r="C179" s="147" t="s">
        <v>246</v>
      </c>
      <c r="D179" s="147" t="s">
        <v>164</v>
      </c>
      <c r="E179" s="148" t="s">
        <v>252</v>
      </c>
      <c r="F179" s="149" t="s">
        <v>253</v>
      </c>
      <c r="G179" s="150" t="s">
        <v>167</v>
      </c>
      <c r="H179" s="151">
        <v>17.91</v>
      </c>
      <c r="I179" s="152"/>
      <c r="J179" s="152">
        <f>ROUND(I179*H179,2)</f>
        <v>0</v>
      </c>
      <c r="K179" s="149" t="s">
        <v>168</v>
      </c>
      <c r="L179" s="31"/>
      <c r="M179" s="153" t="s">
        <v>1</v>
      </c>
      <c r="N179" s="154" t="s">
        <v>36</v>
      </c>
      <c r="O179" s="155">
        <v>0.105</v>
      </c>
      <c r="P179" s="155">
        <f>O179*H179</f>
        <v>1.8805499999999999</v>
      </c>
      <c r="Q179" s="155">
        <v>1.2999999999999999E-4</v>
      </c>
      <c r="R179" s="155">
        <f>Q179*H179</f>
        <v>2.3282999999999997E-3</v>
      </c>
      <c r="S179" s="155">
        <v>0</v>
      </c>
      <c r="T179" s="156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7" t="s">
        <v>169</v>
      </c>
      <c r="AT179" s="157" t="s">
        <v>164</v>
      </c>
      <c r="AU179" s="157" t="s">
        <v>80</v>
      </c>
      <c r="AY179" s="18" t="s">
        <v>161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78</v>
      </c>
      <c r="BK179" s="158">
        <f>ROUND(I179*H179,2)</f>
        <v>0</v>
      </c>
      <c r="BL179" s="18" t="s">
        <v>169</v>
      </c>
      <c r="BM179" s="157" t="s">
        <v>254</v>
      </c>
    </row>
    <row r="180" spans="1:65" s="2" customFormat="1" ht="21.75" customHeight="1">
      <c r="A180" s="30"/>
      <c r="B180" s="146"/>
      <c r="C180" s="147" t="s">
        <v>8</v>
      </c>
      <c r="D180" s="147" t="s">
        <v>164</v>
      </c>
      <c r="E180" s="148" t="s">
        <v>256</v>
      </c>
      <c r="F180" s="149" t="s">
        <v>257</v>
      </c>
      <c r="G180" s="150" t="s">
        <v>167</v>
      </c>
      <c r="H180" s="151">
        <v>17.91</v>
      </c>
      <c r="I180" s="152"/>
      <c r="J180" s="152">
        <f>ROUND(I180*H180,2)</f>
        <v>0</v>
      </c>
      <c r="K180" s="149" t="s">
        <v>168</v>
      </c>
      <c r="L180" s="31"/>
      <c r="M180" s="153" t="s">
        <v>1</v>
      </c>
      <c r="N180" s="154" t="s">
        <v>36</v>
      </c>
      <c r="O180" s="155">
        <v>0.308</v>
      </c>
      <c r="P180" s="155">
        <f>O180*H180</f>
        <v>5.5162800000000001</v>
      </c>
      <c r="Q180" s="155">
        <v>4.0000000000000003E-5</v>
      </c>
      <c r="R180" s="155">
        <f>Q180*H180</f>
        <v>7.1640000000000007E-4</v>
      </c>
      <c r="S180" s="155">
        <v>0</v>
      </c>
      <c r="T180" s="156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7" t="s">
        <v>169</v>
      </c>
      <c r="AT180" s="157" t="s">
        <v>164</v>
      </c>
      <c r="AU180" s="157" t="s">
        <v>80</v>
      </c>
      <c r="AY180" s="18" t="s">
        <v>161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78</v>
      </c>
      <c r="BK180" s="158">
        <f>ROUND(I180*H180,2)</f>
        <v>0</v>
      </c>
      <c r="BL180" s="18" t="s">
        <v>169</v>
      </c>
      <c r="BM180" s="157" t="s">
        <v>258</v>
      </c>
    </row>
    <row r="181" spans="1:65" s="13" customFormat="1">
      <c r="B181" s="159"/>
      <c r="D181" s="160" t="s">
        <v>171</v>
      </c>
      <c r="E181" s="161" t="s">
        <v>1</v>
      </c>
      <c r="F181" s="162" t="s">
        <v>453</v>
      </c>
      <c r="H181" s="163">
        <v>17.91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171</v>
      </c>
      <c r="AU181" s="161" t="s">
        <v>80</v>
      </c>
      <c r="AV181" s="13" t="s">
        <v>80</v>
      </c>
      <c r="AW181" s="13" t="s">
        <v>28</v>
      </c>
      <c r="AX181" s="13" t="s">
        <v>71</v>
      </c>
      <c r="AY181" s="161" t="s">
        <v>161</v>
      </c>
    </row>
    <row r="182" spans="1:65" s="15" customFormat="1">
      <c r="B182" s="183"/>
      <c r="D182" s="160" t="s">
        <v>171</v>
      </c>
      <c r="E182" s="184" t="s">
        <v>1</v>
      </c>
      <c r="F182" s="185" t="s">
        <v>195</v>
      </c>
      <c r="H182" s="186">
        <v>17.91</v>
      </c>
      <c r="L182" s="183"/>
      <c r="M182" s="187"/>
      <c r="N182" s="188"/>
      <c r="O182" s="188"/>
      <c r="P182" s="188"/>
      <c r="Q182" s="188"/>
      <c r="R182" s="188"/>
      <c r="S182" s="188"/>
      <c r="T182" s="189"/>
      <c r="AT182" s="184" t="s">
        <v>171</v>
      </c>
      <c r="AU182" s="184" t="s">
        <v>80</v>
      </c>
      <c r="AV182" s="15" t="s">
        <v>169</v>
      </c>
      <c r="AW182" s="15" t="s">
        <v>28</v>
      </c>
      <c r="AX182" s="15" t="s">
        <v>78</v>
      </c>
      <c r="AY182" s="184" t="s">
        <v>161</v>
      </c>
    </row>
    <row r="183" spans="1:65" s="2" customFormat="1" ht="16.5" customHeight="1">
      <c r="A183" s="30"/>
      <c r="B183" s="146"/>
      <c r="C183" s="147" t="s">
        <v>255</v>
      </c>
      <c r="D183" s="147" t="s">
        <v>164</v>
      </c>
      <c r="E183" s="148" t="s">
        <v>261</v>
      </c>
      <c r="F183" s="149" t="s">
        <v>262</v>
      </c>
      <c r="G183" s="150" t="s">
        <v>167</v>
      </c>
      <c r="H183" s="151">
        <v>8.64</v>
      </c>
      <c r="I183" s="152"/>
      <c r="J183" s="152">
        <f>ROUND(I183*H183,2)</f>
        <v>0</v>
      </c>
      <c r="K183" s="149" t="s">
        <v>168</v>
      </c>
      <c r="L183" s="31"/>
      <c r="M183" s="153" t="s">
        <v>1</v>
      </c>
      <c r="N183" s="154" t="s">
        <v>36</v>
      </c>
      <c r="O183" s="155">
        <v>0.28399999999999997</v>
      </c>
      <c r="P183" s="155">
        <f>O183*H183</f>
        <v>2.4537599999999999</v>
      </c>
      <c r="Q183" s="155">
        <v>0</v>
      </c>
      <c r="R183" s="155">
        <f>Q183*H183</f>
        <v>0</v>
      </c>
      <c r="S183" s="155">
        <v>0.26100000000000001</v>
      </c>
      <c r="T183" s="156">
        <f>S183*H183</f>
        <v>2.2550400000000002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7" t="s">
        <v>169</v>
      </c>
      <c r="AT183" s="157" t="s">
        <v>164</v>
      </c>
      <c r="AU183" s="157" t="s">
        <v>80</v>
      </c>
      <c r="AY183" s="18" t="s">
        <v>161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78</v>
      </c>
      <c r="BK183" s="158">
        <f>ROUND(I183*H183,2)</f>
        <v>0</v>
      </c>
      <c r="BL183" s="18" t="s">
        <v>169</v>
      </c>
      <c r="BM183" s="157" t="s">
        <v>263</v>
      </c>
    </row>
    <row r="184" spans="1:65" s="16" customFormat="1">
      <c r="B184" s="190"/>
      <c r="D184" s="160" t="s">
        <v>171</v>
      </c>
      <c r="E184" s="191" t="s">
        <v>1</v>
      </c>
      <c r="F184" s="192" t="s">
        <v>454</v>
      </c>
      <c r="H184" s="191" t="s">
        <v>1</v>
      </c>
      <c r="L184" s="190"/>
      <c r="M184" s="193"/>
      <c r="N184" s="194"/>
      <c r="O184" s="194"/>
      <c r="P184" s="194"/>
      <c r="Q184" s="194"/>
      <c r="R184" s="194"/>
      <c r="S184" s="194"/>
      <c r="T184" s="195"/>
      <c r="AT184" s="191" t="s">
        <v>171</v>
      </c>
      <c r="AU184" s="191" t="s">
        <v>80</v>
      </c>
      <c r="AV184" s="16" t="s">
        <v>78</v>
      </c>
      <c r="AW184" s="16" t="s">
        <v>28</v>
      </c>
      <c r="AX184" s="16" t="s">
        <v>71</v>
      </c>
      <c r="AY184" s="191" t="s">
        <v>161</v>
      </c>
    </row>
    <row r="185" spans="1:65" s="13" customFormat="1">
      <c r="B185" s="159"/>
      <c r="D185" s="160" t="s">
        <v>171</v>
      </c>
      <c r="E185" s="161" t="s">
        <v>1</v>
      </c>
      <c r="F185" s="162" t="s">
        <v>455</v>
      </c>
      <c r="H185" s="163">
        <v>13.44</v>
      </c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171</v>
      </c>
      <c r="AU185" s="161" t="s">
        <v>80</v>
      </c>
      <c r="AV185" s="13" t="s">
        <v>80</v>
      </c>
      <c r="AW185" s="13" t="s">
        <v>28</v>
      </c>
      <c r="AX185" s="13" t="s">
        <v>71</v>
      </c>
      <c r="AY185" s="161" t="s">
        <v>161</v>
      </c>
    </row>
    <row r="186" spans="1:65" s="13" customFormat="1">
      <c r="B186" s="159"/>
      <c r="D186" s="160" t="s">
        <v>171</v>
      </c>
      <c r="E186" s="161" t="s">
        <v>1</v>
      </c>
      <c r="F186" s="162" t="s">
        <v>456</v>
      </c>
      <c r="H186" s="163">
        <v>-4.8</v>
      </c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171</v>
      </c>
      <c r="AU186" s="161" t="s">
        <v>80</v>
      </c>
      <c r="AV186" s="13" t="s">
        <v>80</v>
      </c>
      <c r="AW186" s="13" t="s">
        <v>28</v>
      </c>
      <c r="AX186" s="13" t="s">
        <v>71</v>
      </c>
      <c r="AY186" s="161" t="s">
        <v>161</v>
      </c>
    </row>
    <row r="187" spans="1:65" s="15" customFormat="1">
      <c r="B187" s="183"/>
      <c r="D187" s="160" t="s">
        <v>171</v>
      </c>
      <c r="E187" s="184" t="s">
        <v>1</v>
      </c>
      <c r="F187" s="185" t="s">
        <v>195</v>
      </c>
      <c r="H187" s="186">
        <v>8.64</v>
      </c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171</v>
      </c>
      <c r="AU187" s="184" t="s">
        <v>80</v>
      </c>
      <c r="AV187" s="15" t="s">
        <v>169</v>
      </c>
      <c r="AW187" s="15" t="s">
        <v>28</v>
      </c>
      <c r="AX187" s="15" t="s">
        <v>78</v>
      </c>
      <c r="AY187" s="184" t="s">
        <v>161</v>
      </c>
    </row>
    <row r="188" spans="1:65" s="2" customFormat="1" ht="21.75" customHeight="1">
      <c r="A188" s="30"/>
      <c r="B188" s="146"/>
      <c r="C188" s="147" t="s">
        <v>260</v>
      </c>
      <c r="D188" s="147" t="s">
        <v>164</v>
      </c>
      <c r="E188" s="148" t="s">
        <v>270</v>
      </c>
      <c r="F188" s="149" t="s">
        <v>271</v>
      </c>
      <c r="G188" s="150" t="s">
        <v>167</v>
      </c>
      <c r="H188" s="151">
        <v>17.91</v>
      </c>
      <c r="I188" s="152"/>
      <c r="J188" s="152">
        <f>ROUND(I188*H188,2)</f>
        <v>0</v>
      </c>
      <c r="K188" s="149" t="s">
        <v>168</v>
      </c>
      <c r="L188" s="31"/>
      <c r="M188" s="153" t="s">
        <v>1</v>
      </c>
      <c r="N188" s="154" t="s">
        <v>36</v>
      </c>
      <c r="O188" s="155">
        <v>0.23300000000000001</v>
      </c>
      <c r="P188" s="155">
        <f>O188*H188</f>
        <v>4.1730300000000007</v>
      </c>
      <c r="Q188" s="155">
        <v>0</v>
      </c>
      <c r="R188" s="155">
        <f>Q188*H188</f>
        <v>0</v>
      </c>
      <c r="S188" s="155">
        <v>5.7000000000000002E-2</v>
      </c>
      <c r="T188" s="156">
        <f>S188*H188</f>
        <v>1.0208699999999999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7" t="s">
        <v>169</v>
      </c>
      <c r="AT188" s="157" t="s">
        <v>164</v>
      </c>
      <c r="AU188" s="157" t="s">
        <v>80</v>
      </c>
      <c r="AY188" s="18" t="s">
        <v>161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78</v>
      </c>
      <c r="BK188" s="158">
        <f>ROUND(I188*H188,2)</f>
        <v>0</v>
      </c>
      <c r="BL188" s="18" t="s">
        <v>169</v>
      </c>
      <c r="BM188" s="157" t="s">
        <v>272</v>
      </c>
    </row>
    <row r="189" spans="1:65" s="13" customFormat="1">
      <c r="B189" s="159"/>
      <c r="D189" s="160" t="s">
        <v>171</v>
      </c>
      <c r="E189" s="161" t="s">
        <v>1</v>
      </c>
      <c r="F189" s="162" t="s">
        <v>453</v>
      </c>
      <c r="H189" s="163">
        <v>17.91</v>
      </c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171</v>
      </c>
      <c r="AU189" s="161" t="s">
        <v>80</v>
      </c>
      <c r="AV189" s="13" t="s">
        <v>80</v>
      </c>
      <c r="AW189" s="13" t="s">
        <v>28</v>
      </c>
      <c r="AX189" s="13" t="s">
        <v>78</v>
      </c>
      <c r="AY189" s="161" t="s">
        <v>161</v>
      </c>
    </row>
    <row r="190" spans="1:65" s="2" customFormat="1" ht="16.5" customHeight="1">
      <c r="A190" s="30"/>
      <c r="B190" s="146"/>
      <c r="C190" s="147" t="s">
        <v>269</v>
      </c>
      <c r="D190" s="147" t="s">
        <v>164</v>
      </c>
      <c r="E190" s="148" t="s">
        <v>274</v>
      </c>
      <c r="F190" s="149" t="s">
        <v>275</v>
      </c>
      <c r="G190" s="150" t="s">
        <v>167</v>
      </c>
      <c r="H190" s="151">
        <v>3.6</v>
      </c>
      <c r="I190" s="152"/>
      <c r="J190" s="152">
        <f>ROUND(I190*H190,2)</f>
        <v>0</v>
      </c>
      <c r="K190" s="149" t="s">
        <v>168</v>
      </c>
      <c r="L190" s="31"/>
      <c r="M190" s="153" t="s">
        <v>1</v>
      </c>
      <c r="N190" s="154" t="s">
        <v>36</v>
      </c>
      <c r="O190" s="155">
        <v>0.93899999999999995</v>
      </c>
      <c r="P190" s="155">
        <f>O190*H190</f>
        <v>3.3803999999999998</v>
      </c>
      <c r="Q190" s="155">
        <v>0</v>
      </c>
      <c r="R190" s="155">
        <f>Q190*H190</f>
        <v>0</v>
      </c>
      <c r="S190" s="155">
        <v>7.5999999999999998E-2</v>
      </c>
      <c r="T190" s="156">
        <f>S190*H190</f>
        <v>0.27360000000000001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7" t="s">
        <v>169</v>
      </c>
      <c r="AT190" s="157" t="s">
        <v>164</v>
      </c>
      <c r="AU190" s="157" t="s">
        <v>80</v>
      </c>
      <c r="AY190" s="18" t="s">
        <v>161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78</v>
      </c>
      <c r="BK190" s="158">
        <f>ROUND(I190*H190,2)</f>
        <v>0</v>
      </c>
      <c r="BL190" s="18" t="s">
        <v>169</v>
      </c>
      <c r="BM190" s="157" t="s">
        <v>457</v>
      </c>
    </row>
    <row r="191" spans="1:65" s="16" customFormat="1">
      <c r="B191" s="190"/>
      <c r="D191" s="160" t="s">
        <v>171</v>
      </c>
      <c r="E191" s="191" t="s">
        <v>1</v>
      </c>
      <c r="F191" s="192" t="s">
        <v>277</v>
      </c>
      <c r="H191" s="191" t="s">
        <v>1</v>
      </c>
      <c r="L191" s="190"/>
      <c r="M191" s="193"/>
      <c r="N191" s="194"/>
      <c r="O191" s="194"/>
      <c r="P191" s="194"/>
      <c r="Q191" s="194"/>
      <c r="R191" s="194"/>
      <c r="S191" s="194"/>
      <c r="T191" s="195"/>
      <c r="AT191" s="191" t="s">
        <v>171</v>
      </c>
      <c r="AU191" s="191" t="s">
        <v>80</v>
      </c>
      <c r="AV191" s="16" t="s">
        <v>78</v>
      </c>
      <c r="AW191" s="16" t="s">
        <v>28</v>
      </c>
      <c r="AX191" s="16" t="s">
        <v>71</v>
      </c>
      <c r="AY191" s="191" t="s">
        <v>161</v>
      </c>
    </row>
    <row r="192" spans="1:65" s="13" customFormat="1">
      <c r="B192" s="159"/>
      <c r="D192" s="160" t="s">
        <v>171</v>
      </c>
      <c r="E192" s="161" t="s">
        <v>1</v>
      </c>
      <c r="F192" s="162" t="s">
        <v>458</v>
      </c>
      <c r="H192" s="163">
        <v>3.6</v>
      </c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171</v>
      </c>
      <c r="AU192" s="161" t="s">
        <v>80</v>
      </c>
      <c r="AV192" s="13" t="s">
        <v>80</v>
      </c>
      <c r="AW192" s="13" t="s">
        <v>28</v>
      </c>
      <c r="AX192" s="13" t="s">
        <v>71</v>
      </c>
      <c r="AY192" s="161" t="s">
        <v>161</v>
      </c>
    </row>
    <row r="193" spans="1:65" s="15" customFormat="1">
      <c r="B193" s="183"/>
      <c r="D193" s="160" t="s">
        <v>171</v>
      </c>
      <c r="E193" s="184" t="s">
        <v>1</v>
      </c>
      <c r="F193" s="185" t="s">
        <v>195</v>
      </c>
      <c r="H193" s="186">
        <v>3.6</v>
      </c>
      <c r="L193" s="183"/>
      <c r="M193" s="187"/>
      <c r="N193" s="188"/>
      <c r="O193" s="188"/>
      <c r="P193" s="188"/>
      <c r="Q193" s="188"/>
      <c r="R193" s="188"/>
      <c r="S193" s="188"/>
      <c r="T193" s="189"/>
      <c r="AT193" s="184" t="s">
        <v>171</v>
      </c>
      <c r="AU193" s="184" t="s">
        <v>80</v>
      </c>
      <c r="AV193" s="15" t="s">
        <v>169</v>
      </c>
      <c r="AW193" s="15" t="s">
        <v>28</v>
      </c>
      <c r="AX193" s="15" t="s">
        <v>78</v>
      </c>
      <c r="AY193" s="184" t="s">
        <v>161</v>
      </c>
    </row>
    <row r="194" spans="1:65" s="2" customFormat="1" ht="21.75" customHeight="1">
      <c r="A194" s="30"/>
      <c r="B194" s="146"/>
      <c r="C194" s="147" t="s">
        <v>273</v>
      </c>
      <c r="D194" s="147" t="s">
        <v>164</v>
      </c>
      <c r="E194" s="148" t="s">
        <v>281</v>
      </c>
      <c r="F194" s="149" t="s">
        <v>282</v>
      </c>
      <c r="G194" s="150" t="s">
        <v>243</v>
      </c>
      <c r="H194" s="151">
        <v>1.1000000000000001</v>
      </c>
      <c r="I194" s="152"/>
      <c r="J194" s="152">
        <f>ROUND(I194*H194,2)</f>
        <v>0</v>
      </c>
      <c r="K194" s="149" t="s">
        <v>168</v>
      </c>
      <c r="L194" s="31"/>
      <c r="M194" s="153" t="s">
        <v>1</v>
      </c>
      <c r="N194" s="154" t="s">
        <v>36</v>
      </c>
      <c r="O194" s="155">
        <v>3.6080000000000001</v>
      </c>
      <c r="P194" s="155">
        <f>O194*H194</f>
        <v>3.9688000000000003</v>
      </c>
      <c r="Q194" s="155">
        <v>0</v>
      </c>
      <c r="R194" s="155">
        <f>Q194*H194</f>
        <v>0</v>
      </c>
      <c r="S194" s="155">
        <v>1.8</v>
      </c>
      <c r="T194" s="156">
        <f>S194*H194</f>
        <v>1.9800000000000002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7" t="s">
        <v>169</v>
      </c>
      <c r="AT194" s="157" t="s">
        <v>164</v>
      </c>
      <c r="AU194" s="157" t="s">
        <v>80</v>
      </c>
      <c r="AY194" s="18" t="s">
        <v>161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78</v>
      </c>
      <c r="BK194" s="158">
        <f>ROUND(I194*H194,2)</f>
        <v>0</v>
      </c>
      <c r="BL194" s="18" t="s">
        <v>169</v>
      </c>
      <c r="BM194" s="157" t="s">
        <v>283</v>
      </c>
    </row>
    <row r="195" spans="1:65" s="16" customFormat="1">
      <c r="B195" s="190"/>
      <c r="D195" s="160" t="s">
        <v>171</v>
      </c>
      <c r="E195" s="191" t="s">
        <v>1</v>
      </c>
      <c r="F195" s="192" t="s">
        <v>454</v>
      </c>
      <c r="H195" s="191" t="s">
        <v>1</v>
      </c>
      <c r="L195" s="190"/>
      <c r="M195" s="193"/>
      <c r="N195" s="194"/>
      <c r="O195" s="194"/>
      <c r="P195" s="194"/>
      <c r="Q195" s="194"/>
      <c r="R195" s="194"/>
      <c r="S195" s="194"/>
      <c r="T195" s="195"/>
      <c r="AT195" s="191" t="s">
        <v>171</v>
      </c>
      <c r="AU195" s="191" t="s">
        <v>80</v>
      </c>
      <c r="AV195" s="16" t="s">
        <v>78</v>
      </c>
      <c r="AW195" s="16" t="s">
        <v>28</v>
      </c>
      <c r="AX195" s="16" t="s">
        <v>71</v>
      </c>
      <c r="AY195" s="191" t="s">
        <v>161</v>
      </c>
    </row>
    <row r="196" spans="1:65" s="16" customFormat="1">
      <c r="B196" s="190"/>
      <c r="D196" s="160" t="s">
        <v>171</v>
      </c>
      <c r="E196" s="191" t="s">
        <v>1</v>
      </c>
      <c r="F196" s="192" t="s">
        <v>284</v>
      </c>
      <c r="H196" s="191" t="s">
        <v>1</v>
      </c>
      <c r="L196" s="190"/>
      <c r="M196" s="193"/>
      <c r="N196" s="194"/>
      <c r="O196" s="194"/>
      <c r="P196" s="194"/>
      <c r="Q196" s="194"/>
      <c r="R196" s="194"/>
      <c r="S196" s="194"/>
      <c r="T196" s="195"/>
      <c r="AT196" s="191" t="s">
        <v>171</v>
      </c>
      <c r="AU196" s="191" t="s">
        <v>80</v>
      </c>
      <c r="AV196" s="16" t="s">
        <v>78</v>
      </c>
      <c r="AW196" s="16" t="s">
        <v>28</v>
      </c>
      <c r="AX196" s="16" t="s">
        <v>71</v>
      </c>
      <c r="AY196" s="191" t="s">
        <v>161</v>
      </c>
    </row>
    <row r="197" spans="1:65" s="13" customFormat="1">
      <c r="B197" s="159"/>
      <c r="D197" s="160" t="s">
        <v>171</v>
      </c>
      <c r="E197" s="161" t="s">
        <v>1</v>
      </c>
      <c r="F197" s="162" t="s">
        <v>459</v>
      </c>
      <c r="H197" s="163">
        <v>1.1000000000000001</v>
      </c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171</v>
      </c>
      <c r="AU197" s="161" t="s">
        <v>80</v>
      </c>
      <c r="AV197" s="13" t="s">
        <v>80</v>
      </c>
      <c r="AW197" s="13" t="s">
        <v>28</v>
      </c>
      <c r="AX197" s="13" t="s">
        <v>71</v>
      </c>
      <c r="AY197" s="161" t="s">
        <v>161</v>
      </c>
    </row>
    <row r="198" spans="1:65" s="15" customFormat="1">
      <c r="B198" s="183"/>
      <c r="D198" s="160" t="s">
        <v>171</v>
      </c>
      <c r="E198" s="184" t="s">
        <v>1</v>
      </c>
      <c r="F198" s="185" t="s">
        <v>195</v>
      </c>
      <c r="H198" s="186">
        <v>1.1000000000000001</v>
      </c>
      <c r="L198" s="183"/>
      <c r="M198" s="187"/>
      <c r="N198" s="188"/>
      <c r="O198" s="188"/>
      <c r="P198" s="188"/>
      <c r="Q198" s="188"/>
      <c r="R198" s="188"/>
      <c r="S198" s="188"/>
      <c r="T198" s="189"/>
      <c r="AT198" s="184" t="s">
        <v>171</v>
      </c>
      <c r="AU198" s="184" t="s">
        <v>80</v>
      </c>
      <c r="AV198" s="15" t="s">
        <v>169</v>
      </c>
      <c r="AW198" s="15" t="s">
        <v>28</v>
      </c>
      <c r="AX198" s="15" t="s">
        <v>78</v>
      </c>
      <c r="AY198" s="184" t="s">
        <v>161</v>
      </c>
    </row>
    <row r="199" spans="1:65" s="2" customFormat="1" ht="21.75" customHeight="1">
      <c r="A199" s="30"/>
      <c r="B199" s="146"/>
      <c r="C199" s="147" t="s">
        <v>280</v>
      </c>
      <c r="D199" s="147" t="s">
        <v>164</v>
      </c>
      <c r="E199" s="148" t="s">
        <v>287</v>
      </c>
      <c r="F199" s="149" t="s">
        <v>288</v>
      </c>
      <c r="G199" s="150" t="s">
        <v>199</v>
      </c>
      <c r="H199" s="151">
        <v>4.5</v>
      </c>
      <c r="I199" s="152"/>
      <c r="J199" s="152">
        <f>ROUND(I199*H199,2)</f>
        <v>0</v>
      </c>
      <c r="K199" s="149" t="s">
        <v>168</v>
      </c>
      <c r="L199" s="31"/>
      <c r="M199" s="153" t="s">
        <v>1</v>
      </c>
      <c r="N199" s="154" t="s">
        <v>36</v>
      </c>
      <c r="O199" s="155">
        <v>0.93</v>
      </c>
      <c r="P199" s="155">
        <f>O199*H199</f>
        <v>4.1850000000000005</v>
      </c>
      <c r="Q199" s="155">
        <v>0</v>
      </c>
      <c r="R199" s="155">
        <f>Q199*H199</f>
        <v>0</v>
      </c>
      <c r="S199" s="155">
        <v>6.5000000000000002E-2</v>
      </c>
      <c r="T199" s="156">
        <f>S199*H199</f>
        <v>0.29249999999999998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7" t="s">
        <v>169</v>
      </c>
      <c r="AT199" s="157" t="s">
        <v>164</v>
      </c>
      <c r="AU199" s="157" t="s">
        <v>80</v>
      </c>
      <c r="AY199" s="18" t="s">
        <v>161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169</v>
      </c>
      <c r="BM199" s="157" t="s">
        <v>289</v>
      </c>
    </row>
    <row r="200" spans="1:65" s="13" customFormat="1">
      <c r="B200" s="159"/>
      <c r="D200" s="160" t="s">
        <v>171</v>
      </c>
      <c r="E200" s="161" t="s">
        <v>1</v>
      </c>
      <c r="F200" s="162" t="s">
        <v>290</v>
      </c>
      <c r="H200" s="163">
        <v>4.5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171</v>
      </c>
      <c r="AU200" s="161" t="s">
        <v>80</v>
      </c>
      <c r="AV200" s="13" t="s">
        <v>80</v>
      </c>
      <c r="AW200" s="13" t="s">
        <v>28</v>
      </c>
      <c r="AX200" s="13" t="s">
        <v>71</v>
      </c>
      <c r="AY200" s="161" t="s">
        <v>161</v>
      </c>
    </row>
    <row r="201" spans="1:65" s="15" customFormat="1">
      <c r="B201" s="183"/>
      <c r="D201" s="160" t="s">
        <v>171</v>
      </c>
      <c r="E201" s="184" t="s">
        <v>1</v>
      </c>
      <c r="F201" s="185" t="s">
        <v>195</v>
      </c>
      <c r="H201" s="186">
        <v>4.5</v>
      </c>
      <c r="L201" s="183"/>
      <c r="M201" s="187"/>
      <c r="N201" s="188"/>
      <c r="O201" s="188"/>
      <c r="P201" s="188"/>
      <c r="Q201" s="188"/>
      <c r="R201" s="188"/>
      <c r="S201" s="188"/>
      <c r="T201" s="189"/>
      <c r="AT201" s="184" t="s">
        <v>171</v>
      </c>
      <c r="AU201" s="184" t="s">
        <v>80</v>
      </c>
      <c r="AV201" s="15" t="s">
        <v>169</v>
      </c>
      <c r="AW201" s="15" t="s">
        <v>28</v>
      </c>
      <c r="AX201" s="15" t="s">
        <v>78</v>
      </c>
      <c r="AY201" s="184" t="s">
        <v>161</v>
      </c>
    </row>
    <row r="202" spans="1:65" s="2" customFormat="1" ht="21.75" customHeight="1">
      <c r="A202" s="30"/>
      <c r="B202" s="146"/>
      <c r="C202" s="147" t="s">
        <v>7</v>
      </c>
      <c r="D202" s="147" t="s">
        <v>164</v>
      </c>
      <c r="E202" s="148" t="s">
        <v>292</v>
      </c>
      <c r="F202" s="149" t="s">
        <v>293</v>
      </c>
      <c r="G202" s="150" t="s">
        <v>167</v>
      </c>
      <c r="H202" s="151">
        <v>17.91</v>
      </c>
      <c r="I202" s="152"/>
      <c r="J202" s="152">
        <f>ROUND(I202*H202,2)</f>
        <v>0</v>
      </c>
      <c r="K202" s="149" t="s">
        <v>168</v>
      </c>
      <c r="L202" s="31"/>
      <c r="M202" s="153" t="s">
        <v>1</v>
      </c>
      <c r="N202" s="154" t="s">
        <v>36</v>
      </c>
      <c r="O202" s="155">
        <v>0.17</v>
      </c>
      <c r="P202" s="155">
        <f>O202*H202</f>
        <v>3.0447000000000002</v>
      </c>
      <c r="Q202" s="155">
        <v>0</v>
      </c>
      <c r="R202" s="155">
        <f>Q202*H202</f>
        <v>0</v>
      </c>
      <c r="S202" s="155">
        <v>0.02</v>
      </c>
      <c r="T202" s="156">
        <f>S202*H202</f>
        <v>0.35820000000000002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7" t="s">
        <v>169</v>
      </c>
      <c r="AT202" s="157" t="s">
        <v>164</v>
      </c>
      <c r="AU202" s="157" t="s">
        <v>80</v>
      </c>
      <c r="AY202" s="18" t="s">
        <v>161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169</v>
      </c>
      <c r="BM202" s="157" t="s">
        <v>294</v>
      </c>
    </row>
    <row r="203" spans="1:65" s="13" customFormat="1">
      <c r="B203" s="159"/>
      <c r="D203" s="160" t="s">
        <v>171</v>
      </c>
      <c r="E203" s="161" t="s">
        <v>1</v>
      </c>
      <c r="F203" s="162" t="s">
        <v>460</v>
      </c>
      <c r="H203" s="163">
        <v>17.91</v>
      </c>
      <c r="L203" s="159"/>
      <c r="M203" s="164"/>
      <c r="N203" s="165"/>
      <c r="O203" s="165"/>
      <c r="P203" s="165"/>
      <c r="Q203" s="165"/>
      <c r="R203" s="165"/>
      <c r="S203" s="165"/>
      <c r="T203" s="166"/>
      <c r="AT203" s="161" t="s">
        <v>171</v>
      </c>
      <c r="AU203" s="161" t="s">
        <v>80</v>
      </c>
      <c r="AV203" s="13" t="s">
        <v>80</v>
      </c>
      <c r="AW203" s="13" t="s">
        <v>28</v>
      </c>
      <c r="AX203" s="13" t="s">
        <v>78</v>
      </c>
      <c r="AY203" s="161" t="s">
        <v>161</v>
      </c>
    </row>
    <row r="204" spans="1:65" s="2" customFormat="1" ht="21.75" customHeight="1">
      <c r="A204" s="30"/>
      <c r="B204" s="146"/>
      <c r="C204" s="147" t="s">
        <v>291</v>
      </c>
      <c r="D204" s="147" t="s">
        <v>164</v>
      </c>
      <c r="E204" s="148" t="s">
        <v>297</v>
      </c>
      <c r="F204" s="149" t="s">
        <v>298</v>
      </c>
      <c r="G204" s="150" t="s">
        <v>167</v>
      </c>
      <c r="H204" s="151">
        <v>49.92</v>
      </c>
      <c r="I204" s="152"/>
      <c r="J204" s="152">
        <f>ROUND(I204*H204,2)</f>
        <v>0</v>
      </c>
      <c r="K204" s="149" t="s">
        <v>168</v>
      </c>
      <c r="L204" s="31"/>
      <c r="M204" s="153" t="s">
        <v>1</v>
      </c>
      <c r="N204" s="154" t="s">
        <v>36</v>
      </c>
      <c r="O204" s="155">
        <v>0.26</v>
      </c>
      <c r="P204" s="155">
        <f>O204*H204</f>
        <v>12.979200000000001</v>
      </c>
      <c r="Q204" s="155">
        <v>0</v>
      </c>
      <c r="R204" s="155">
        <f>Q204*H204</f>
        <v>0</v>
      </c>
      <c r="S204" s="155">
        <v>4.5999999999999999E-2</v>
      </c>
      <c r="T204" s="156">
        <f>S204*H204</f>
        <v>2.2963200000000001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7" t="s">
        <v>169</v>
      </c>
      <c r="AT204" s="157" t="s">
        <v>164</v>
      </c>
      <c r="AU204" s="157" t="s">
        <v>80</v>
      </c>
      <c r="AY204" s="18" t="s">
        <v>161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78</v>
      </c>
      <c r="BK204" s="158">
        <f>ROUND(I204*H204,2)</f>
        <v>0</v>
      </c>
      <c r="BL204" s="18" t="s">
        <v>169</v>
      </c>
      <c r="BM204" s="157" t="s">
        <v>299</v>
      </c>
    </row>
    <row r="205" spans="1:65" s="16" customFormat="1">
      <c r="B205" s="190"/>
      <c r="D205" s="160" t="s">
        <v>171</v>
      </c>
      <c r="E205" s="191" t="s">
        <v>1</v>
      </c>
      <c r="F205" s="192" t="s">
        <v>461</v>
      </c>
      <c r="H205" s="191" t="s">
        <v>1</v>
      </c>
      <c r="L205" s="190"/>
      <c r="M205" s="193"/>
      <c r="N205" s="194"/>
      <c r="O205" s="194"/>
      <c r="P205" s="194"/>
      <c r="Q205" s="194"/>
      <c r="R205" s="194"/>
      <c r="S205" s="194"/>
      <c r="T205" s="195"/>
      <c r="AT205" s="191" t="s">
        <v>171</v>
      </c>
      <c r="AU205" s="191" t="s">
        <v>80</v>
      </c>
      <c r="AV205" s="16" t="s">
        <v>78</v>
      </c>
      <c r="AW205" s="16" t="s">
        <v>28</v>
      </c>
      <c r="AX205" s="16" t="s">
        <v>71</v>
      </c>
      <c r="AY205" s="191" t="s">
        <v>161</v>
      </c>
    </row>
    <row r="206" spans="1:65" s="13" customFormat="1" ht="22.5">
      <c r="B206" s="159"/>
      <c r="D206" s="160" t="s">
        <v>171</v>
      </c>
      <c r="E206" s="161" t="s">
        <v>1</v>
      </c>
      <c r="F206" s="162" t="s">
        <v>462</v>
      </c>
      <c r="H206" s="163">
        <v>49.92</v>
      </c>
      <c r="L206" s="159"/>
      <c r="M206" s="164"/>
      <c r="N206" s="165"/>
      <c r="O206" s="165"/>
      <c r="P206" s="165"/>
      <c r="Q206" s="165"/>
      <c r="R206" s="165"/>
      <c r="S206" s="165"/>
      <c r="T206" s="166"/>
      <c r="AT206" s="161" t="s">
        <v>171</v>
      </c>
      <c r="AU206" s="161" t="s">
        <v>80</v>
      </c>
      <c r="AV206" s="13" t="s">
        <v>80</v>
      </c>
      <c r="AW206" s="13" t="s">
        <v>28</v>
      </c>
      <c r="AX206" s="13" t="s">
        <v>71</v>
      </c>
      <c r="AY206" s="161" t="s">
        <v>161</v>
      </c>
    </row>
    <row r="207" spans="1:65" s="15" customFormat="1">
      <c r="B207" s="183"/>
      <c r="D207" s="160" t="s">
        <v>171</v>
      </c>
      <c r="E207" s="184" t="s">
        <v>1</v>
      </c>
      <c r="F207" s="185" t="s">
        <v>195</v>
      </c>
      <c r="H207" s="186">
        <v>49.92</v>
      </c>
      <c r="L207" s="183"/>
      <c r="M207" s="187"/>
      <c r="N207" s="188"/>
      <c r="O207" s="188"/>
      <c r="P207" s="188"/>
      <c r="Q207" s="188"/>
      <c r="R207" s="188"/>
      <c r="S207" s="188"/>
      <c r="T207" s="189"/>
      <c r="AT207" s="184" t="s">
        <v>171</v>
      </c>
      <c r="AU207" s="184" t="s">
        <v>80</v>
      </c>
      <c r="AV207" s="15" t="s">
        <v>169</v>
      </c>
      <c r="AW207" s="15" t="s">
        <v>28</v>
      </c>
      <c r="AX207" s="15" t="s">
        <v>78</v>
      </c>
      <c r="AY207" s="184" t="s">
        <v>161</v>
      </c>
    </row>
    <row r="208" spans="1:65" s="2" customFormat="1" ht="21.75" customHeight="1">
      <c r="A208" s="30"/>
      <c r="B208" s="146"/>
      <c r="C208" s="147" t="s">
        <v>296</v>
      </c>
      <c r="D208" s="147" t="s">
        <v>164</v>
      </c>
      <c r="E208" s="148" t="s">
        <v>303</v>
      </c>
      <c r="F208" s="149" t="s">
        <v>304</v>
      </c>
      <c r="G208" s="150" t="s">
        <v>167</v>
      </c>
      <c r="H208" s="151">
        <v>77.2</v>
      </c>
      <c r="I208" s="152"/>
      <c r="J208" s="152">
        <f>ROUND(I208*H208,2)</f>
        <v>0</v>
      </c>
      <c r="K208" s="149" t="s">
        <v>168</v>
      </c>
      <c r="L208" s="31"/>
      <c r="M208" s="153" t="s">
        <v>1</v>
      </c>
      <c r="N208" s="154" t="s">
        <v>36</v>
      </c>
      <c r="O208" s="155">
        <v>0.3</v>
      </c>
      <c r="P208" s="155">
        <f>O208*H208</f>
        <v>23.16</v>
      </c>
      <c r="Q208" s="155">
        <v>0</v>
      </c>
      <c r="R208" s="155">
        <f>Q208*H208</f>
        <v>0</v>
      </c>
      <c r="S208" s="155">
        <v>6.8000000000000005E-2</v>
      </c>
      <c r="T208" s="156">
        <f>S208*H208</f>
        <v>5.2496000000000009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7" t="s">
        <v>169</v>
      </c>
      <c r="AT208" s="157" t="s">
        <v>164</v>
      </c>
      <c r="AU208" s="157" t="s">
        <v>80</v>
      </c>
      <c r="AY208" s="18" t="s">
        <v>161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78</v>
      </c>
      <c r="BK208" s="158">
        <f>ROUND(I208*H208,2)</f>
        <v>0</v>
      </c>
      <c r="BL208" s="18" t="s">
        <v>169</v>
      </c>
      <c r="BM208" s="157" t="s">
        <v>305</v>
      </c>
    </row>
    <row r="209" spans="1:65" s="16" customFormat="1" ht="22.5">
      <c r="B209" s="190"/>
      <c r="D209" s="160" t="s">
        <v>171</v>
      </c>
      <c r="E209" s="191" t="s">
        <v>1</v>
      </c>
      <c r="F209" s="192" t="s">
        <v>463</v>
      </c>
      <c r="H209" s="191" t="s">
        <v>1</v>
      </c>
      <c r="L209" s="190"/>
      <c r="M209" s="193"/>
      <c r="N209" s="194"/>
      <c r="O209" s="194"/>
      <c r="P209" s="194"/>
      <c r="Q209" s="194"/>
      <c r="R209" s="194"/>
      <c r="S209" s="194"/>
      <c r="T209" s="195"/>
      <c r="AT209" s="191" t="s">
        <v>171</v>
      </c>
      <c r="AU209" s="191" t="s">
        <v>80</v>
      </c>
      <c r="AV209" s="16" t="s">
        <v>78</v>
      </c>
      <c r="AW209" s="16" t="s">
        <v>28</v>
      </c>
      <c r="AX209" s="16" t="s">
        <v>71</v>
      </c>
      <c r="AY209" s="191" t="s">
        <v>161</v>
      </c>
    </row>
    <row r="210" spans="1:65" s="13" customFormat="1" ht="22.5">
      <c r="B210" s="159"/>
      <c r="D210" s="160" t="s">
        <v>171</v>
      </c>
      <c r="E210" s="161" t="s">
        <v>1</v>
      </c>
      <c r="F210" s="162" t="s">
        <v>464</v>
      </c>
      <c r="H210" s="163">
        <v>95.6</v>
      </c>
      <c r="L210" s="159"/>
      <c r="M210" s="164"/>
      <c r="N210" s="165"/>
      <c r="O210" s="165"/>
      <c r="P210" s="165"/>
      <c r="Q210" s="165"/>
      <c r="R210" s="165"/>
      <c r="S210" s="165"/>
      <c r="T210" s="166"/>
      <c r="AT210" s="161" t="s">
        <v>171</v>
      </c>
      <c r="AU210" s="161" t="s">
        <v>80</v>
      </c>
      <c r="AV210" s="13" t="s">
        <v>80</v>
      </c>
      <c r="AW210" s="13" t="s">
        <v>28</v>
      </c>
      <c r="AX210" s="13" t="s">
        <v>71</v>
      </c>
      <c r="AY210" s="161" t="s">
        <v>161</v>
      </c>
    </row>
    <row r="211" spans="1:65" s="13" customFormat="1">
      <c r="B211" s="159"/>
      <c r="D211" s="160" t="s">
        <v>171</v>
      </c>
      <c r="E211" s="161" t="s">
        <v>1</v>
      </c>
      <c r="F211" s="162" t="s">
        <v>465</v>
      </c>
      <c r="H211" s="163">
        <v>-6.4</v>
      </c>
      <c r="L211" s="159"/>
      <c r="M211" s="164"/>
      <c r="N211" s="165"/>
      <c r="O211" s="165"/>
      <c r="P211" s="165"/>
      <c r="Q211" s="165"/>
      <c r="R211" s="165"/>
      <c r="S211" s="165"/>
      <c r="T211" s="166"/>
      <c r="AT211" s="161" t="s">
        <v>171</v>
      </c>
      <c r="AU211" s="161" t="s">
        <v>80</v>
      </c>
      <c r="AV211" s="13" t="s">
        <v>80</v>
      </c>
      <c r="AW211" s="13" t="s">
        <v>28</v>
      </c>
      <c r="AX211" s="13" t="s">
        <v>71</v>
      </c>
      <c r="AY211" s="161" t="s">
        <v>161</v>
      </c>
    </row>
    <row r="212" spans="1:65" s="13" customFormat="1">
      <c r="B212" s="159"/>
      <c r="D212" s="160" t="s">
        <v>171</v>
      </c>
      <c r="E212" s="161" t="s">
        <v>1</v>
      </c>
      <c r="F212" s="162" t="s">
        <v>308</v>
      </c>
      <c r="H212" s="163">
        <v>-12</v>
      </c>
      <c r="L212" s="159"/>
      <c r="M212" s="164"/>
      <c r="N212" s="165"/>
      <c r="O212" s="165"/>
      <c r="P212" s="165"/>
      <c r="Q212" s="165"/>
      <c r="R212" s="165"/>
      <c r="S212" s="165"/>
      <c r="T212" s="166"/>
      <c r="AT212" s="161" t="s">
        <v>171</v>
      </c>
      <c r="AU212" s="161" t="s">
        <v>80</v>
      </c>
      <c r="AV212" s="13" t="s">
        <v>80</v>
      </c>
      <c r="AW212" s="13" t="s">
        <v>28</v>
      </c>
      <c r="AX212" s="13" t="s">
        <v>71</v>
      </c>
      <c r="AY212" s="161" t="s">
        <v>161</v>
      </c>
    </row>
    <row r="213" spans="1:65" s="15" customFormat="1">
      <c r="B213" s="183"/>
      <c r="D213" s="160" t="s">
        <v>171</v>
      </c>
      <c r="E213" s="184" t="s">
        <v>1</v>
      </c>
      <c r="F213" s="185" t="s">
        <v>195</v>
      </c>
      <c r="H213" s="186">
        <v>77.199999999999989</v>
      </c>
      <c r="L213" s="183"/>
      <c r="M213" s="187"/>
      <c r="N213" s="188"/>
      <c r="O213" s="188"/>
      <c r="P213" s="188"/>
      <c r="Q213" s="188"/>
      <c r="R213" s="188"/>
      <c r="S213" s="188"/>
      <c r="T213" s="189"/>
      <c r="AT213" s="184" t="s">
        <v>171</v>
      </c>
      <c r="AU213" s="184" t="s">
        <v>80</v>
      </c>
      <c r="AV213" s="15" t="s">
        <v>169</v>
      </c>
      <c r="AW213" s="15" t="s">
        <v>28</v>
      </c>
      <c r="AX213" s="15" t="s">
        <v>78</v>
      </c>
      <c r="AY213" s="184" t="s">
        <v>161</v>
      </c>
    </row>
    <row r="214" spans="1:65" s="2" customFormat="1" ht="16.5" customHeight="1">
      <c r="A214" s="30"/>
      <c r="B214" s="146"/>
      <c r="C214" s="147" t="s">
        <v>302</v>
      </c>
      <c r="D214" s="147" t="s">
        <v>164</v>
      </c>
      <c r="E214" s="148" t="s">
        <v>310</v>
      </c>
      <c r="F214" s="149" t="s">
        <v>311</v>
      </c>
      <c r="G214" s="150" t="s">
        <v>167</v>
      </c>
      <c r="H214" s="151">
        <v>17.91</v>
      </c>
      <c r="I214" s="152"/>
      <c r="J214" s="152">
        <f>ROUND(I214*H214,2)</f>
        <v>0</v>
      </c>
      <c r="K214" s="149" t="s">
        <v>168</v>
      </c>
      <c r="L214" s="31"/>
      <c r="M214" s="153" t="s">
        <v>1</v>
      </c>
      <c r="N214" s="154" t="s">
        <v>36</v>
      </c>
      <c r="O214" s="155">
        <v>0.51</v>
      </c>
      <c r="P214" s="155">
        <f>O214*H214</f>
        <v>9.1341000000000001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7" t="s">
        <v>169</v>
      </c>
      <c r="AT214" s="157" t="s">
        <v>164</v>
      </c>
      <c r="AU214" s="157" t="s">
        <v>80</v>
      </c>
      <c r="AY214" s="18" t="s">
        <v>161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8" t="s">
        <v>78</v>
      </c>
      <c r="BK214" s="158">
        <f>ROUND(I214*H214,2)</f>
        <v>0</v>
      </c>
      <c r="BL214" s="18" t="s">
        <v>169</v>
      </c>
      <c r="BM214" s="157" t="s">
        <v>312</v>
      </c>
    </row>
    <row r="215" spans="1:65" s="12" customFormat="1" ht="22.9" customHeight="1">
      <c r="B215" s="134"/>
      <c r="D215" s="135" t="s">
        <v>70</v>
      </c>
      <c r="E215" s="144" t="s">
        <v>313</v>
      </c>
      <c r="F215" s="144" t="s">
        <v>314</v>
      </c>
      <c r="J215" s="145">
        <f>BK215</f>
        <v>0</v>
      </c>
      <c r="L215" s="134"/>
      <c r="M215" s="138"/>
      <c r="N215" s="139"/>
      <c r="O215" s="139"/>
      <c r="P215" s="140">
        <f>SUM(P216:P222)</f>
        <v>113.912074</v>
      </c>
      <c r="Q215" s="139"/>
      <c r="R215" s="140">
        <f>SUM(R216:R222)</f>
        <v>0</v>
      </c>
      <c r="S215" s="139"/>
      <c r="T215" s="141">
        <f>SUM(T216:T222)</f>
        <v>0</v>
      </c>
      <c r="AR215" s="135" t="s">
        <v>78</v>
      </c>
      <c r="AT215" s="142" t="s">
        <v>70</v>
      </c>
      <c r="AU215" s="142" t="s">
        <v>78</v>
      </c>
      <c r="AY215" s="135" t="s">
        <v>161</v>
      </c>
      <c r="BK215" s="143">
        <f>SUM(BK216:BK222)</f>
        <v>0</v>
      </c>
    </row>
    <row r="216" spans="1:65" s="2" customFormat="1" ht="21.75" customHeight="1">
      <c r="A216" s="30"/>
      <c r="B216" s="146"/>
      <c r="C216" s="147" t="s">
        <v>309</v>
      </c>
      <c r="D216" s="147" t="s">
        <v>164</v>
      </c>
      <c r="E216" s="148" t="s">
        <v>316</v>
      </c>
      <c r="F216" s="149" t="s">
        <v>317</v>
      </c>
      <c r="G216" s="150" t="s">
        <v>318</v>
      </c>
      <c r="H216" s="151">
        <v>13.726000000000001</v>
      </c>
      <c r="I216" s="152"/>
      <c r="J216" s="152">
        <f>ROUND(I216*H216,2)</f>
        <v>0</v>
      </c>
      <c r="K216" s="149" t="s">
        <v>168</v>
      </c>
      <c r="L216" s="31"/>
      <c r="M216" s="153" t="s">
        <v>1</v>
      </c>
      <c r="N216" s="154" t="s">
        <v>36</v>
      </c>
      <c r="O216" s="155">
        <v>5.46</v>
      </c>
      <c r="P216" s="155">
        <f>O216*H216</f>
        <v>74.943960000000004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7" t="s">
        <v>169</v>
      </c>
      <c r="AT216" s="157" t="s">
        <v>164</v>
      </c>
      <c r="AU216" s="157" t="s">
        <v>80</v>
      </c>
      <c r="AY216" s="18" t="s">
        <v>161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8" t="s">
        <v>78</v>
      </c>
      <c r="BK216" s="158">
        <f>ROUND(I216*H216,2)</f>
        <v>0</v>
      </c>
      <c r="BL216" s="18" t="s">
        <v>169</v>
      </c>
      <c r="BM216" s="157" t="s">
        <v>319</v>
      </c>
    </row>
    <row r="217" spans="1:65" s="2" customFormat="1" ht="21.75" customHeight="1">
      <c r="A217" s="30"/>
      <c r="B217" s="146"/>
      <c r="C217" s="147" t="s">
        <v>315</v>
      </c>
      <c r="D217" s="147" t="s">
        <v>164</v>
      </c>
      <c r="E217" s="148" t="s">
        <v>321</v>
      </c>
      <c r="F217" s="149" t="s">
        <v>322</v>
      </c>
      <c r="G217" s="150" t="s">
        <v>318</v>
      </c>
      <c r="H217" s="151">
        <v>137.26</v>
      </c>
      <c r="I217" s="152"/>
      <c r="J217" s="152">
        <f>ROUND(I217*H217,2)</f>
        <v>0</v>
      </c>
      <c r="K217" s="149" t="s">
        <v>168</v>
      </c>
      <c r="L217" s="31"/>
      <c r="M217" s="153" t="s">
        <v>1</v>
      </c>
      <c r="N217" s="154" t="s">
        <v>36</v>
      </c>
      <c r="O217" s="155">
        <v>0.26</v>
      </c>
      <c r="P217" s="155">
        <f>O217*H217</f>
        <v>35.687599999999996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7" t="s">
        <v>169</v>
      </c>
      <c r="AT217" s="157" t="s">
        <v>164</v>
      </c>
      <c r="AU217" s="157" t="s">
        <v>80</v>
      </c>
      <c r="AY217" s="18" t="s">
        <v>161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78</v>
      </c>
      <c r="BK217" s="158">
        <f>ROUND(I217*H217,2)</f>
        <v>0</v>
      </c>
      <c r="BL217" s="18" t="s">
        <v>169</v>
      </c>
      <c r="BM217" s="157" t="s">
        <v>323</v>
      </c>
    </row>
    <row r="218" spans="1:65" s="13" customFormat="1">
      <c r="B218" s="159"/>
      <c r="D218" s="160" t="s">
        <v>171</v>
      </c>
      <c r="F218" s="162" t="s">
        <v>466</v>
      </c>
      <c r="H218" s="163">
        <v>137.26</v>
      </c>
      <c r="L218" s="159"/>
      <c r="M218" s="164"/>
      <c r="N218" s="165"/>
      <c r="O218" s="165"/>
      <c r="P218" s="165"/>
      <c r="Q218" s="165"/>
      <c r="R218" s="165"/>
      <c r="S218" s="165"/>
      <c r="T218" s="166"/>
      <c r="AT218" s="161" t="s">
        <v>171</v>
      </c>
      <c r="AU218" s="161" t="s">
        <v>80</v>
      </c>
      <c r="AV218" s="13" t="s">
        <v>80</v>
      </c>
      <c r="AW218" s="13" t="s">
        <v>3</v>
      </c>
      <c r="AX218" s="13" t="s">
        <v>78</v>
      </c>
      <c r="AY218" s="161" t="s">
        <v>161</v>
      </c>
    </row>
    <row r="219" spans="1:65" s="2" customFormat="1" ht="21.75" customHeight="1">
      <c r="A219" s="30"/>
      <c r="B219" s="146"/>
      <c r="C219" s="147" t="s">
        <v>320</v>
      </c>
      <c r="D219" s="147" t="s">
        <v>164</v>
      </c>
      <c r="E219" s="148" t="s">
        <v>326</v>
      </c>
      <c r="F219" s="149" t="s">
        <v>327</v>
      </c>
      <c r="G219" s="150" t="s">
        <v>318</v>
      </c>
      <c r="H219" s="151">
        <v>13.726000000000001</v>
      </c>
      <c r="I219" s="152"/>
      <c r="J219" s="152">
        <f>ROUND(I219*H219,2)</f>
        <v>0</v>
      </c>
      <c r="K219" s="149" t="s">
        <v>168</v>
      </c>
      <c r="L219" s="31"/>
      <c r="M219" s="153" t="s">
        <v>1</v>
      </c>
      <c r="N219" s="154" t="s">
        <v>36</v>
      </c>
      <c r="O219" s="155">
        <v>0.125</v>
      </c>
      <c r="P219" s="155">
        <f>O219*H219</f>
        <v>1.7157500000000001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7" t="s">
        <v>169</v>
      </c>
      <c r="AT219" s="157" t="s">
        <v>164</v>
      </c>
      <c r="AU219" s="157" t="s">
        <v>80</v>
      </c>
      <c r="AY219" s="18" t="s">
        <v>161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78</v>
      </c>
      <c r="BK219" s="158">
        <f>ROUND(I219*H219,2)</f>
        <v>0</v>
      </c>
      <c r="BL219" s="18" t="s">
        <v>169</v>
      </c>
      <c r="BM219" s="157" t="s">
        <v>328</v>
      </c>
    </row>
    <row r="220" spans="1:65" s="2" customFormat="1" ht="21.75" customHeight="1">
      <c r="A220" s="30"/>
      <c r="B220" s="146"/>
      <c r="C220" s="147" t="s">
        <v>325</v>
      </c>
      <c r="D220" s="147" t="s">
        <v>164</v>
      </c>
      <c r="E220" s="148" t="s">
        <v>330</v>
      </c>
      <c r="F220" s="149" t="s">
        <v>331</v>
      </c>
      <c r="G220" s="150" t="s">
        <v>318</v>
      </c>
      <c r="H220" s="151">
        <v>260.79399999999998</v>
      </c>
      <c r="I220" s="152"/>
      <c r="J220" s="152">
        <f>ROUND(I220*H220,2)</f>
        <v>0</v>
      </c>
      <c r="K220" s="149" t="s">
        <v>168</v>
      </c>
      <c r="L220" s="31"/>
      <c r="M220" s="153" t="s">
        <v>1</v>
      </c>
      <c r="N220" s="154" t="s">
        <v>36</v>
      </c>
      <c r="O220" s="155">
        <v>6.0000000000000001E-3</v>
      </c>
      <c r="P220" s="155">
        <f>O220*H220</f>
        <v>1.5647639999999998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7" t="s">
        <v>169</v>
      </c>
      <c r="AT220" s="157" t="s">
        <v>164</v>
      </c>
      <c r="AU220" s="157" t="s">
        <v>80</v>
      </c>
      <c r="AY220" s="18" t="s">
        <v>161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78</v>
      </c>
      <c r="BK220" s="158">
        <f>ROUND(I220*H220,2)</f>
        <v>0</v>
      </c>
      <c r="BL220" s="18" t="s">
        <v>169</v>
      </c>
      <c r="BM220" s="157" t="s">
        <v>332</v>
      </c>
    </row>
    <row r="221" spans="1:65" s="13" customFormat="1">
      <c r="B221" s="159"/>
      <c r="D221" s="160" t="s">
        <v>171</v>
      </c>
      <c r="F221" s="162" t="s">
        <v>467</v>
      </c>
      <c r="H221" s="163">
        <v>260.79399999999998</v>
      </c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171</v>
      </c>
      <c r="AU221" s="161" t="s">
        <v>80</v>
      </c>
      <c r="AV221" s="13" t="s">
        <v>80</v>
      </c>
      <c r="AW221" s="13" t="s">
        <v>3</v>
      </c>
      <c r="AX221" s="13" t="s">
        <v>78</v>
      </c>
      <c r="AY221" s="161" t="s">
        <v>161</v>
      </c>
    </row>
    <row r="222" spans="1:65" s="2" customFormat="1" ht="21.75" customHeight="1">
      <c r="A222" s="30"/>
      <c r="B222" s="146"/>
      <c r="C222" s="147" t="s">
        <v>329</v>
      </c>
      <c r="D222" s="147" t="s">
        <v>164</v>
      </c>
      <c r="E222" s="148" t="s">
        <v>335</v>
      </c>
      <c r="F222" s="149" t="s">
        <v>336</v>
      </c>
      <c r="G222" s="150" t="s">
        <v>318</v>
      </c>
      <c r="H222" s="151">
        <v>13.726000000000001</v>
      </c>
      <c r="I222" s="152"/>
      <c r="J222" s="152">
        <f>ROUND(I222*H222,2)</f>
        <v>0</v>
      </c>
      <c r="K222" s="149" t="s">
        <v>168</v>
      </c>
      <c r="L222" s="31"/>
      <c r="M222" s="153" t="s">
        <v>1</v>
      </c>
      <c r="N222" s="154" t="s">
        <v>36</v>
      </c>
      <c r="O222" s="155">
        <v>0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7" t="s">
        <v>169</v>
      </c>
      <c r="AT222" s="157" t="s">
        <v>164</v>
      </c>
      <c r="AU222" s="157" t="s">
        <v>80</v>
      </c>
      <c r="AY222" s="18" t="s">
        <v>161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78</v>
      </c>
      <c r="BK222" s="158">
        <f>ROUND(I222*H222,2)</f>
        <v>0</v>
      </c>
      <c r="BL222" s="18" t="s">
        <v>169</v>
      </c>
      <c r="BM222" s="157" t="s">
        <v>337</v>
      </c>
    </row>
    <row r="223" spans="1:65" s="12" customFormat="1" ht="22.9" customHeight="1">
      <c r="B223" s="134"/>
      <c r="D223" s="135" t="s">
        <v>70</v>
      </c>
      <c r="E223" s="144" t="s">
        <v>338</v>
      </c>
      <c r="F223" s="144" t="s">
        <v>339</v>
      </c>
      <c r="J223" s="145">
        <f>BK223</f>
        <v>0</v>
      </c>
      <c r="L223" s="134"/>
      <c r="M223" s="138"/>
      <c r="N223" s="139"/>
      <c r="O223" s="139"/>
      <c r="P223" s="140">
        <f>SUM(P224:P225)</f>
        <v>31.899319999999996</v>
      </c>
      <c r="Q223" s="139"/>
      <c r="R223" s="140">
        <f>SUM(R224:R225)</f>
        <v>0</v>
      </c>
      <c r="S223" s="139"/>
      <c r="T223" s="141">
        <f>SUM(T224:T225)</f>
        <v>0</v>
      </c>
      <c r="AR223" s="135" t="s">
        <v>78</v>
      </c>
      <c r="AT223" s="142" t="s">
        <v>70</v>
      </c>
      <c r="AU223" s="142" t="s">
        <v>78</v>
      </c>
      <c r="AY223" s="135" t="s">
        <v>161</v>
      </c>
      <c r="BK223" s="143">
        <f>SUM(BK224:BK225)</f>
        <v>0</v>
      </c>
    </row>
    <row r="224" spans="1:65" s="2" customFormat="1" ht="16.5" customHeight="1">
      <c r="A224" s="30"/>
      <c r="B224" s="146"/>
      <c r="C224" s="147" t="s">
        <v>334</v>
      </c>
      <c r="D224" s="147" t="s">
        <v>164</v>
      </c>
      <c r="E224" s="148" t="s">
        <v>341</v>
      </c>
      <c r="F224" s="149" t="s">
        <v>342</v>
      </c>
      <c r="G224" s="150" t="s">
        <v>318</v>
      </c>
      <c r="H224" s="151">
        <v>5.758</v>
      </c>
      <c r="I224" s="152"/>
      <c r="J224" s="152">
        <f>ROUND(I224*H224,2)</f>
        <v>0</v>
      </c>
      <c r="K224" s="149" t="s">
        <v>168</v>
      </c>
      <c r="L224" s="31"/>
      <c r="M224" s="153" t="s">
        <v>1</v>
      </c>
      <c r="N224" s="154" t="s">
        <v>36</v>
      </c>
      <c r="O224" s="155">
        <v>4.13</v>
      </c>
      <c r="P224" s="155">
        <f>O224*H224</f>
        <v>23.780539999999998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7" t="s">
        <v>169</v>
      </c>
      <c r="AT224" s="157" t="s">
        <v>164</v>
      </c>
      <c r="AU224" s="157" t="s">
        <v>80</v>
      </c>
      <c r="AY224" s="18" t="s">
        <v>161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78</v>
      </c>
      <c r="BK224" s="158">
        <f>ROUND(I224*H224,2)</f>
        <v>0</v>
      </c>
      <c r="BL224" s="18" t="s">
        <v>169</v>
      </c>
      <c r="BM224" s="157" t="s">
        <v>343</v>
      </c>
    </row>
    <row r="225" spans="1:65" s="2" customFormat="1" ht="21.75" customHeight="1">
      <c r="A225" s="30"/>
      <c r="B225" s="146"/>
      <c r="C225" s="147" t="s">
        <v>340</v>
      </c>
      <c r="D225" s="147" t="s">
        <v>164</v>
      </c>
      <c r="E225" s="148" t="s">
        <v>345</v>
      </c>
      <c r="F225" s="149" t="s">
        <v>346</v>
      </c>
      <c r="G225" s="150" t="s">
        <v>318</v>
      </c>
      <c r="H225" s="151">
        <v>5.758</v>
      </c>
      <c r="I225" s="152"/>
      <c r="J225" s="152">
        <f>ROUND(I225*H225,2)</f>
        <v>0</v>
      </c>
      <c r="K225" s="149" t="s">
        <v>168</v>
      </c>
      <c r="L225" s="31"/>
      <c r="M225" s="153" t="s">
        <v>1</v>
      </c>
      <c r="N225" s="154" t="s">
        <v>36</v>
      </c>
      <c r="O225" s="155">
        <v>1.41</v>
      </c>
      <c r="P225" s="155">
        <f>O225*H225</f>
        <v>8.1187799999999992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7" t="s">
        <v>169</v>
      </c>
      <c r="AT225" s="157" t="s">
        <v>164</v>
      </c>
      <c r="AU225" s="157" t="s">
        <v>80</v>
      </c>
      <c r="AY225" s="18" t="s">
        <v>161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8" t="s">
        <v>78</v>
      </c>
      <c r="BK225" s="158">
        <f>ROUND(I225*H225,2)</f>
        <v>0</v>
      </c>
      <c r="BL225" s="18" t="s">
        <v>169</v>
      </c>
      <c r="BM225" s="157" t="s">
        <v>347</v>
      </c>
    </row>
    <row r="226" spans="1:65" s="12" customFormat="1" ht="25.9" customHeight="1">
      <c r="B226" s="134"/>
      <c r="D226" s="135" t="s">
        <v>70</v>
      </c>
      <c r="E226" s="136" t="s">
        <v>348</v>
      </c>
      <c r="F226" s="136" t="s">
        <v>349</v>
      </c>
      <c r="J226" s="137">
        <f>BK226</f>
        <v>0</v>
      </c>
      <c r="L226" s="134"/>
      <c r="M226" s="138"/>
      <c r="N226" s="139"/>
      <c r="O226" s="139"/>
      <c r="P226" s="140">
        <f>P227+P231+P245+P263</f>
        <v>169.20847499999999</v>
      </c>
      <c r="Q226" s="139"/>
      <c r="R226" s="140">
        <f>R227+R231+R245+R263</f>
        <v>4.4212540499999999</v>
      </c>
      <c r="S226" s="139"/>
      <c r="T226" s="141">
        <f>T227+T231+T245+T263</f>
        <v>0</v>
      </c>
      <c r="AR226" s="135" t="s">
        <v>80</v>
      </c>
      <c r="AT226" s="142" t="s">
        <v>70</v>
      </c>
      <c r="AU226" s="142" t="s">
        <v>71</v>
      </c>
      <c r="AY226" s="135" t="s">
        <v>161</v>
      </c>
      <c r="BK226" s="143">
        <f>BK227+BK231+BK245+BK263</f>
        <v>0</v>
      </c>
    </row>
    <row r="227" spans="1:65" s="12" customFormat="1" ht="22.9" customHeight="1">
      <c r="B227" s="134"/>
      <c r="D227" s="135" t="s">
        <v>70</v>
      </c>
      <c r="E227" s="144" t="s">
        <v>350</v>
      </c>
      <c r="F227" s="144" t="s">
        <v>351</v>
      </c>
      <c r="J227" s="145">
        <f>BK227</f>
        <v>0</v>
      </c>
      <c r="L227" s="134"/>
      <c r="M227" s="138"/>
      <c r="N227" s="139"/>
      <c r="O227" s="139"/>
      <c r="P227" s="140">
        <f>SUM(P228:P230)</f>
        <v>0</v>
      </c>
      <c r="Q227" s="139"/>
      <c r="R227" s="140">
        <f>SUM(R228:R230)</f>
        <v>0</v>
      </c>
      <c r="S227" s="139"/>
      <c r="T227" s="141">
        <f>SUM(T228:T230)</f>
        <v>0</v>
      </c>
      <c r="AR227" s="135" t="s">
        <v>80</v>
      </c>
      <c r="AT227" s="142" t="s">
        <v>70</v>
      </c>
      <c r="AU227" s="142" t="s">
        <v>78</v>
      </c>
      <c r="AY227" s="135" t="s">
        <v>161</v>
      </c>
      <c r="BK227" s="143">
        <f>SUM(BK228:BK230)</f>
        <v>0</v>
      </c>
    </row>
    <row r="228" spans="1:65" s="2" customFormat="1" ht="21.75" customHeight="1">
      <c r="A228" s="30"/>
      <c r="B228" s="146"/>
      <c r="C228" s="147" t="s">
        <v>344</v>
      </c>
      <c r="D228" s="147" t="s">
        <v>164</v>
      </c>
      <c r="E228" s="148" t="s">
        <v>353</v>
      </c>
      <c r="F228" s="149" t="s">
        <v>354</v>
      </c>
      <c r="G228" s="150" t="s">
        <v>175</v>
      </c>
      <c r="H228" s="218">
        <v>8</v>
      </c>
      <c r="I228" s="152"/>
      <c r="J228" s="152">
        <f>ROUND(I228*H228,2)</f>
        <v>0</v>
      </c>
      <c r="K228" s="149" t="s">
        <v>1</v>
      </c>
      <c r="L228" s="31"/>
      <c r="M228" s="153" t="s">
        <v>1</v>
      </c>
      <c r="N228" s="154" t="s">
        <v>36</v>
      </c>
      <c r="O228" s="155">
        <v>0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0"/>
      <c r="V228" s="30">
        <v>3</v>
      </c>
      <c r="W228" s="30">
        <f>5*I228</f>
        <v>0</v>
      </c>
      <c r="X228" s="30"/>
      <c r="Y228" s="30"/>
      <c r="Z228" s="30"/>
      <c r="AA228" s="30"/>
      <c r="AB228" s="30"/>
      <c r="AC228" s="30"/>
      <c r="AD228" s="30"/>
      <c r="AE228" s="30"/>
      <c r="AR228" s="157" t="s">
        <v>255</v>
      </c>
      <c r="AT228" s="157" t="s">
        <v>164</v>
      </c>
      <c r="AU228" s="157" t="s">
        <v>80</v>
      </c>
      <c r="AY228" s="18" t="s">
        <v>161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78</v>
      </c>
      <c r="BK228" s="158">
        <f>ROUND(I228*H228,2)</f>
        <v>0</v>
      </c>
      <c r="BL228" s="18" t="s">
        <v>255</v>
      </c>
      <c r="BM228" s="157" t="s">
        <v>355</v>
      </c>
    </row>
    <row r="229" spans="1:65" s="2" customFormat="1" ht="19.5">
      <c r="A229" s="30"/>
      <c r="B229" s="31"/>
      <c r="C229" s="30"/>
      <c r="D229" s="160" t="s">
        <v>356</v>
      </c>
      <c r="E229" s="30"/>
      <c r="F229" s="196" t="s">
        <v>357</v>
      </c>
      <c r="G229" s="30"/>
      <c r="H229" s="30"/>
      <c r="I229" s="30"/>
      <c r="J229" s="30"/>
      <c r="K229" s="30"/>
      <c r="L229" s="31"/>
      <c r="M229" s="197"/>
      <c r="N229" s="198"/>
      <c r="O229" s="56"/>
      <c r="P229" s="56"/>
      <c r="Q229" s="56"/>
      <c r="R229" s="56"/>
      <c r="S229" s="56"/>
      <c r="T229" s="57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8" t="s">
        <v>356</v>
      </c>
      <c r="AU229" s="18" t="s">
        <v>80</v>
      </c>
    </row>
    <row r="230" spans="1:65" s="13" customFormat="1">
      <c r="B230" s="159"/>
      <c r="D230" s="160" t="s">
        <v>171</v>
      </c>
      <c r="E230" s="161" t="s">
        <v>1</v>
      </c>
      <c r="F230" s="162" t="s">
        <v>162</v>
      </c>
      <c r="H230" s="163">
        <v>3</v>
      </c>
      <c r="L230" s="159"/>
      <c r="M230" s="164"/>
      <c r="N230" s="165"/>
      <c r="O230" s="165"/>
      <c r="P230" s="165"/>
      <c r="Q230" s="165"/>
      <c r="R230" s="165"/>
      <c r="S230" s="165"/>
      <c r="T230" s="166"/>
      <c r="AT230" s="161" t="s">
        <v>171</v>
      </c>
      <c r="AU230" s="161" t="s">
        <v>80</v>
      </c>
      <c r="AV230" s="13" t="s">
        <v>80</v>
      </c>
      <c r="AW230" s="13" t="s">
        <v>28</v>
      </c>
      <c r="AX230" s="13" t="s">
        <v>78</v>
      </c>
      <c r="AY230" s="161" t="s">
        <v>161</v>
      </c>
    </row>
    <row r="231" spans="1:65" s="12" customFormat="1" ht="22.9" customHeight="1">
      <c r="B231" s="134"/>
      <c r="D231" s="135" t="s">
        <v>70</v>
      </c>
      <c r="E231" s="144" t="s">
        <v>358</v>
      </c>
      <c r="F231" s="144" t="s">
        <v>359</v>
      </c>
      <c r="J231" s="145">
        <f>BK231</f>
        <v>0</v>
      </c>
      <c r="L231" s="134"/>
      <c r="M231" s="138"/>
      <c r="N231" s="139"/>
      <c r="O231" s="139"/>
      <c r="P231" s="140">
        <f>SUM(P232:P244)</f>
        <v>39.58944000000001</v>
      </c>
      <c r="Q231" s="139"/>
      <c r="R231" s="140">
        <f>SUM(R232:R244)</f>
        <v>0.90223955000000011</v>
      </c>
      <c r="S231" s="139"/>
      <c r="T231" s="141">
        <f>SUM(T232:T244)</f>
        <v>0</v>
      </c>
      <c r="AR231" s="135" t="s">
        <v>80</v>
      </c>
      <c r="AT231" s="142" t="s">
        <v>70</v>
      </c>
      <c r="AU231" s="142" t="s">
        <v>78</v>
      </c>
      <c r="AY231" s="135" t="s">
        <v>161</v>
      </c>
      <c r="BK231" s="143">
        <f>SUM(BK232:BK244)</f>
        <v>0</v>
      </c>
    </row>
    <row r="232" spans="1:65" s="2" customFormat="1" ht="16.5" customHeight="1">
      <c r="A232" s="30"/>
      <c r="B232" s="146"/>
      <c r="C232" s="147" t="s">
        <v>352</v>
      </c>
      <c r="D232" s="147" t="s">
        <v>164</v>
      </c>
      <c r="E232" s="148" t="s">
        <v>361</v>
      </c>
      <c r="F232" s="149" t="s">
        <v>362</v>
      </c>
      <c r="G232" s="150" t="s">
        <v>167</v>
      </c>
      <c r="H232" s="151">
        <v>17.91</v>
      </c>
      <c r="I232" s="152"/>
      <c r="J232" s="152">
        <f>ROUND(I232*H232,2)</f>
        <v>0</v>
      </c>
      <c r="K232" s="149" t="s">
        <v>168</v>
      </c>
      <c r="L232" s="31"/>
      <c r="M232" s="153" t="s">
        <v>1</v>
      </c>
      <c r="N232" s="154" t="s">
        <v>36</v>
      </c>
      <c r="O232" s="155">
        <v>2.4E-2</v>
      </c>
      <c r="P232" s="155">
        <f>O232*H232</f>
        <v>0.42984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7" t="s">
        <v>255</v>
      </c>
      <c r="AT232" s="157" t="s">
        <v>164</v>
      </c>
      <c r="AU232" s="157" t="s">
        <v>80</v>
      </c>
      <c r="AY232" s="18" t="s">
        <v>161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78</v>
      </c>
      <c r="BK232" s="158">
        <f>ROUND(I232*H232,2)</f>
        <v>0</v>
      </c>
      <c r="BL232" s="18" t="s">
        <v>255</v>
      </c>
      <c r="BM232" s="157" t="s">
        <v>363</v>
      </c>
    </row>
    <row r="233" spans="1:65" s="13" customFormat="1">
      <c r="B233" s="159"/>
      <c r="D233" s="160" t="s">
        <v>171</v>
      </c>
      <c r="E233" s="161" t="s">
        <v>1</v>
      </c>
      <c r="F233" s="162" t="s">
        <v>468</v>
      </c>
      <c r="H233" s="163">
        <v>17.91</v>
      </c>
      <c r="L233" s="159"/>
      <c r="M233" s="164"/>
      <c r="N233" s="165"/>
      <c r="O233" s="165"/>
      <c r="P233" s="165"/>
      <c r="Q233" s="165"/>
      <c r="R233" s="165"/>
      <c r="S233" s="165"/>
      <c r="T233" s="166"/>
      <c r="AT233" s="161" t="s">
        <v>171</v>
      </c>
      <c r="AU233" s="161" t="s">
        <v>80</v>
      </c>
      <c r="AV233" s="13" t="s">
        <v>80</v>
      </c>
      <c r="AW233" s="13" t="s">
        <v>28</v>
      </c>
      <c r="AX233" s="13" t="s">
        <v>78</v>
      </c>
      <c r="AY233" s="161" t="s">
        <v>161</v>
      </c>
    </row>
    <row r="234" spans="1:65" s="2" customFormat="1" ht="16.5" customHeight="1">
      <c r="A234" s="30"/>
      <c r="B234" s="146"/>
      <c r="C234" s="147" t="s">
        <v>360</v>
      </c>
      <c r="D234" s="147" t="s">
        <v>164</v>
      </c>
      <c r="E234" s="148" t="s">
        <v>366</v>
      </c>
      <c r="F234" s="149" t="s">
        <v>367</v>
      </c>
      <c r="G234" s="150" t="s">
        <v>167</v>
      </c>
      <c r="H234" s="151">
        <v>17.91</v>
      </c>
      <c r="I234" s="152"/>
      <c r="J234" s="152">
        <f>ROUND(I234*H234,2)</f>
        <v>0</v>
      </c>
      <c r="K234" s="149" t="s">
        <v>168</v>
      </c>
      <c r="L234" s="31"/>
      <c r="M234" s="153" t="s">
        <v>1</v>
      </c>
      <c r="N234" s="154" t="s">
        <v>36</v>
      </c>
      <c r="O234" s="155">
        <v>4.3999999999999997E-2</v>
      </c>
      <c r="P234" s="155">
        <f>O234*H234</f>
        <v>0.78803999999999996</v>
      </c>
      <c r="Q234" s="155">
        <v>2.9999999999999997E-4</v>
      </c>
      <c r="R234" s="155">
        <f>Q234*H234</f>
        <v>5.3729999999999993E-3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7" t="s">
        <v>255</v>
      </c>
      <c r="AT234" s="157" t="s">
        <v>164</v>
      </c>
      <c r="AU234" s="157" t="s">
        <v>80</v>
      </c>
      <c r="AY234" s="18" t="s">
        <v>161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78</v>
      </c>
      <c r="BK234" s="158">
        <f>ROUND(I234*H234,2)</f>
        <v>0</v>
      </c>
      <c r="BL234" s="18" t="s">
        <v>255</v>
      </c>
      <c r="BM234" s="157" t="s">
        <v>368</v>
      </c>
    </row>
    <row r="235" spans="1:65" s="2" customFormat="1" ht="16.5" customHeight="1">
      <c r="A235" s="30"/>
      <c r="B235" s="146"/>
      <c r="C235" s="147" t="s">
        <v>365</v>
      </c>
      <c r="D235" s="147" t="s">
        <v>164</v>
      </c>
      <c r="E235" s="148" t="s">
        <v>370</v>
      </c>
      <c r="F235" s="149" t="s">
        <v>371</v>
      </c>
      <c r="G235" s="150" t="s">
        <v>167</v>
      </c>
      <c r="H235" s="151">
        <v>17.91</v>
      </c>
      <c r="I235" s="152"/>
      <c r="J235" s="152">
        <f>ROUND(I235*H235,2)</f>
        <v>0</v>
      </c>
      <c r="K235" s="149" t="s">
        <v>168</v>
      </c>
      <c r="L235" s="31"/>
      <c r="M235" s="153" t="s">
        <v>1</v>
      </c>
      <c r="N235" s="154" t="s">
        <v>36</v>
      </c>
      <c r="O235" s="155">
        <v>0.245</v>
      </c>
      <c r="P235" s="155">
        <f>O235*H235</f>
        <v>4.38795</v>
      </c>
      <c r="Q235" s="155">
        <v>7.5799999999999999E-3</v>
      </c>
      <c r="R235" s="155">
        <f>Q235*H235</f>
        <v>0.13575780000000001</v>
      </c>
      <c r="S235" s="155">
        <v>0</v>
      </c>
      <c r="T235" s="156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7" t="s">
        <v>255</v>
      </c>
      <c r="AT235" s="157" t="s">
        <v>164</v>
      </c>
      <c r="AU235" s="157" t="s">
        <v>80</v>
      </c>
      <c r="AY235" s="18" t="s">
        <v>161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78</v>
      </c>
      <c r="BK235" s="158">
        <f>ROUND(I235*H235,2)</f>
        <v>0</v>
      </c>
      <c r="BL235" s="18" t="s">
        <v>255</v>
      </c>
      <c r="BM235" s="157" t="s">
        <v>372</v>
      </c>
    </row>
    <row r="236" spans="1:65" s="2" customFormat="1" ht="21.75" customHeight="1">
      <c r="A236" s="30"/>
      <c r="B236" s="146"/>
      <c r="C236" s="147" t="s">
        <v>369</v>
      </c>
      <c r="D236" s="147" t="s">
        <v>164</v>
      </c>
      <c r="E236" s="148" t="s">
        <v>374</v>
      </c>
      <c r="F236" s="149" t="s">
        <v>375</v>
      </c>
      <c r="G236" s="150" t="s">
        <v>167</v>
      </c>
      <c r="H236" s="151">
        <v>17.91</v>
      </c>
      <c r="I236" s="152"/>
      <c r="J236" s="152">
        <f>ROUND(I236*H236,2)</f>
        <v>0</v>
      </c>
      <c r="K236" s="149" t="s">
        <v>168</v>
      </c>
      <c r="L236" s="31"/>
      <c r="M236" s="153" t="s">
        <v>1</v>
      </c>
      <c r="N236" s="154" t="s">
        <v>36</v>
      </c>
      <c r="O236" s="155">
        <v>1.33</v>
      </c>
      <c r="P236" s="155">
        <f>O236*H236</f>
        <v>23.820300000000003</v>
      </c>
      <c r="Q236" s="155">
        <v>8.9999999999999993E-3</v>
      </c>
      <c r="R236" s="155">
        <f>Q236*H236</f>
        <v>0.16119</v>
      </c>
      <c r="S236" s="155">
        <v>0</v>
      </c>
      <c r="T236" s="156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7" t="s">
        <v>255</v>
      </c>
      <c r="AT236" s="157" t="s">
        <v>164</v>
      </c>
      <c r="AU236" s="157" t="s">
        <v>80</v>
      </c>
      <c r="AY236" s="18" t="s">
        <v>161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78</v>
      </c>
      <c r="BK236" s="158">
        <f>ROUND(I236*H236,2)</f>
        <v>0</v>
      </c>
      <c r="BL236" s="18" t="s">
        <v>255</v>
      </c>
      <c r="BM236" s="157" t="s">
        <v>376</v>
      </c>
    </row>
    <row r="237" spans="1:65" s="13" customFormat="1">
      <c r="B237" s="159"/>
      <c r="D237" s="160" t="s">
        <v>171</v>
      </c>
      <c r="E237" s="161" t="s">
        <v>1</v>
      </c>
      <c r="F237" s="162" t="s">
        <v>469</v>
      </c>
      <c r="H237" s="163">
        <v>17.91</v>
      </c>
      <c r="L237" s="159"/>
      <c r="M237" s="164"/>
      <c r="N237" s="165"/>
      <c r="O237" s="165"/>
      <c r="P237" s="165"/>
      <c r="Q237" s="165"/>
      <c r="R237" s="165"/>
      <c r="S237" s="165"/>
      <c r="T237" s="166"/>
      <c r="AT237" s="161" t="s">
        <v>171</v>
      </c>
      <c r="AU237" s="161" t="s">
        <v>80</v>
      </c>
      <c r="AV237" s="13" t="s">
        <v>80</v>
      </c>
      <c r="AW237" s="13" t="s">
        <v>28</v>
      </c>
      <c r="AX237" s="13" t="s">
        <v>78</v>
      </c>
      <c r="AY237" s="161" t="s">
        <v>161</v>
      </c>
    </row>
    <row r="238" spans="1:65" s="2" customFormat="1" ht="21.75" customHeight="1">
      <c r="A238" s="30"/>
      <c r="B238" s="146"/>
      <c r="C238" s="167" t="s">
        <v>373</v>
      </c>
      <c r="D238" s="167" t="s">
        <v>177</v>
      </c>
      <c r="E238" s="168" t="s">
        <v>378</v>
      </c>
      <c r="F238" s="169" t="s">
        <v>379</v>
      </c>
      <c r="G238" s="170" t="s">
        <v>167</v>
      </c>
      <c r="H238" s="171">
        <v>19.701000000000001</v>
      </c>
      <c r="I238" s="172"/>
      <c r="J238" s="172">
        <f>ROUND(I238*H238,2)</f>
        <v>0</v>
      </c>
      <c r="K238" s="169" t="s">
        <v>168</v>
      </c>
      <c r="L238" s="173"/>
      <c r="M238" s="174" t="s">
        <v>1</v>
      </c>
      <c r="N238" s="175" t="s">
        <v>36</v>
      </c>
      <c r="O238" s="155">
        <v>0</v>
      </c>
      <c r="P238" s="155">
        <f>O238*H238</f>
        <v>0</v>
      </c>
      <c r="Q238" s="155">
        <v>2.8750000000000001E-2</v>
      </c>
      <c r="R238" s="155">
        <f>Q238*H238</f>
        <v>0.56640375000000009</v>
      </c>
      <c r="S238" s="155">
        <v>0</v>
      </c>
      <c r="T238" s="15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7" t="s">
        <v>344</v>
      </c>
      <c r="AT238" s="157" t="s">
        <v>177</v>
      </c>
      <c r="AU238" s="157" t="s">
        <v>80</v>
      </c>
      <c r="AY238" s="18" t="s">
        <v>161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78</v>
      </c>
      <c r="BK238" s="158">
        <f>ROUND(I238*H238,2)</f>
        <v>0</v>
      </c>
      <c r="BL238" s="18" t="s">
        <v>255</v>
      </c>
      <c r="BM238" s="157" t="s">
        <v>380</v>
      </c>
    </row>
    <row r="239" spans="1:65" s="13" customFormat="1">
      <c r="B239" s="159"/>
      <c r="D239" s="160" t="s">
        <v>171</v>
      </c>
      <c r="E239" s="161" t="s">
        <v>1</v>
      </c>
      <c r="F239" s="162" t="s">
        <v>470</v>
      </c>
      <c r="H239" s="163">
        <v>19.701000000000001</v>
      </c>
      <c r="L239" s="159"/>
      <c r="M239" s="164"/>
      <c r="N239" s="165"/>
      <c r="O239" s="165"/>
      <c r="P239" s="165"/>
      <c r="Q239" s="165"/>
      <c r="R239" s="165"/>
      <c r="S239" s="165"/>
      <c r="T239" s="166"/>
      <c r="AT239" s="161" t="s">
        <v>171</v>
      </c>
      <c r="AU239" s="161" t="s">
        <v>80</v>
      </c>
      <c r="AV239" s="13" t="s">
        <v>80</v>
      </c>
      <c r="AW239" s="13" t="s">
        <v>28</v>
      </c>
      <c r="AX239" s="13" t="s">
        <v>78</v>
      </c>
      <c r="AY239" s="161" t="s">
        <v>161</v>
      </c>
    </row>
    <row r="240" spans="1:65" s="2" customFormat="1" ht="21.75" customHeight="1">
      <c r="A240" s="30"/>
      <c r="B240" s="146"/>
      <c r="C240" s="147" t="s">
        <v>377</v>
      </c>
      <c r="D240" s="147" t="s">
        <v>164</v>
      </c>
      <c r="E240" s="148" t="s">
        <v>383</v>
      </c>
      <c r="F240" s="149" t="s">
        <v>384</v>
      </c>
      <c r="G240" s="150" t="s">
        <v>167</v>
      </c>
      <c r="H240" s="151">
        <v>17.91</v>
      </c>
      <c r="I240" s="152"/>
      <c r="J240" s="152">
        <f>ROUND(I240*H240,2)</f>
        <v>0</v>
      </c>
      <c r="K240" s="149" t="s">
        <v>168</v>
      </c>
      <c r="L240" s="31"/>
      <c r="M240" s="153" t="s">
        <v>1</v>
      </c>
      <c r="N240" s="154" t="s">
        <v>36</v>
      </c>
      <c r="O240" s="155">
        <v>0.03</v>
      </c>
      <c r="P240" s="155">
        <f>O240*H240</f>
        <v>0.5373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7" t="s">
        <v>255</v>
      </c>
      <c r="AT240" s="157" t="s">
        <v>164</v>
      </c>
      <c r="AU240" s="157" t="s">
        <v>80</v>
      </c>
      <c r="AY240" s="18" t="s">
        <v>161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78</v>
      </c>
      <c r="BK240" s="158">
        <f>ROUND(I240*H240,2)</f>
        <v>0</v>
      </c>
      <c r="BL240" s="18" t="s">
        <v>255</v>
      </c>
      <c r="BM240" s="157" t="s">
        <v>385</v>
      </c>
    </row>
    <row r="241" spans="1:65" s="2" customFormat="1" ht="16.5" customHeight="1">
      <c r="A241" s="30"/>
      <c r="B241" s="146"/>
      <c r="C241" s="147" t="s">
        <v>382</v>
      </c>
      <c r="D241" s="147" t="s">
        <v>164</v>
      </c>
      <c r="E241" s="148" t="s">
        <v>387</v>
      </c>
      <c r="F241" s="149" t="s">
        <v>388</v>
      </c>
      <c r="G241" s="150" t="s">
        <v>167</v>
      </c>
      <c r="H241" s="151">
        <v>17.91</v>
      </c>
      <c r="I241" s="152"/>
      <c r="J241" s="152">
        <f>ROUND(I241*H241,2)</f>
        <v>0</v>
      </c>
      <c r="K241" s="149" t="s">
        <v>168</v>
      </c>
      <c r="L241" s="31"/>
      <c r="M241" s="153" t="s">
        <v>1</v>
      </c>
      <c r="N241" s="154" t="s">
        <v>36</v>
      </c>
      <c r="O241" s="155">
        <v>0.1</v>
      </c>
      <c r="P241" s="155">
        <f>O241*H241</f>
        <v>1.7910000000000001</v>
      </c>
      <c r="Q241" s="155">
        <v>0</v>
      </c>
      <c r="R241" s="155">
        <f>Q241*H241</f>
        <v>0</v>
      </c>
      <c r="S241" s="155">
        <v>0</v>
      </c>
      <c r="T241" s="156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7" t="s">
        <v>255</v>
      </c>
      <c r="AT241" s="157" t="s">
        <v>164</v>
      </c>
      <c r="AU241" s="157" t="s">
        <v>80</v>
      </c>
      <c r="AY241" s="18" t="s">
        <v>161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8" t="s">
        <v>78</v>
      </c>
      <c r="BK241" s="158">
        <f>ROUND(I241*H241,2)</f>
        <v>0</v>
      </c>
      <c r="BL241" s="18" t="s">
        <v>255</v>
      </c>
      <c r="BM241" s="157" t="s">
        <v>389</v>
      </c>
    </row>
    <row r="242" spans="1:65" s="2" customFormat="1" ht="21.75" customHeight="1">
      <c r="A242" s="30"/>
      <c r="B242" s="146"/>
      <c r="C242" s="147" t="s">
        <v>386</v>
      </c>
      <c r="D242" s="147" t="s">
        <v>164</v>
      </c>
      <c r="E242" s="148" t="s">
        <v>391</v>
      </c>
      <c r="F242" s="149" t="s">
        <v>392</v>
      </c>
      <c r="G242" s="150" t="s">
        <v>167</v>
      </c>
      <c r="H242" s="151">
        <v>17.91</v>
      </c>
      <c r="I242" s="152"/>
      <c r="J242" s="152">
        <f>ROUND(I242*H242,2)</f>
        <v>0</v>
      </c>
      <c r="K242" s="149" t="s">
        <v>168</v>
      </c>
      <c r="L242" s="31"/>
      <c r="M242" s="153" t="s">
        <v>1</v>
      </c>
      <c r="N242" s="154" t="s">
        <v>36</v>
      </c>
      <c r="O242" s="155">
        <v>0.27800000000000002</v>
      </c>
      <c r="P242" s="155">
        <f>O242*H242</f>
        <v>4.9789800000000008</v>
      </c>
      <c r="Q242" s="155">
        <v>1.5E-3</v>
      </c>
      <c r="R242" s="155">
        <f>Q242*H242</f>
        <v>2.6865E-2</v>
      </c>
      <c r="S242" s="155">
        <v>0</v>
      </c>
      <c r="T242" s="15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7" t="s">
        <v>255</v>
      </c>
      <c r="AT242" s="157" t="s">
        <v>164</v>
      </c>
      <c r="AU242" s="157" t="s">
        <v>80</v>
      </c>
      <c r="AY242" s="18" t="s">
        <v>161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78</v>
      </c>
      <c r="BK242" s="158">
        <f>ROUND(I242*H242,2)</f>
        <v>0</v>
      </c>
      <c r="BL242" s="18" t="s">
        <v>255</v>
      </c>
      <c r="BM242" s="157" t="s">
        <v>393</v>
      </c>
    </row>
    <row r="243" spans="1:65" s="2" customFormat="1" ht="16.5" customHeight="1">
      <c r="A243" s="30"/>
      <c r="B243" s="146"/>
      <c r="C243" s="147" t="s">
        <v>390</v>
      </c>
      <c r="D243" s="147" t="s">
        <v>164</v>
      </c>
      <c r="E243" s="148" t="s">
        <v>395</v>
      </c>
      <c r="F243" s="149" t="s">
        <v>396</v>
      </c>
      <c r="G243" s="150" t="s">
        <v>199</v>
      </c>
      <c r="H243" s="151">
        <v>35</v>
      </c>
      <c r="I243" s="152"/>
      <c r="J243" s="152">
        <f>ROUND(I243*H243,2)</f>
        <v>0</v>
      </c>
      <c r="K243" s="149" t="s">
        <v>168</v>
      </c>
      <c r="L243" s="31"/>
      <c r="M243" s="153" t="s">
        <v>1</v>
      </c>
      <c r="N243" s="154" t="s">
        <v>36</v>
      </c>
      <c r="O243" s="155">
        <v>4.9000000000000002E-2</v>
      </c>
      <c r="P243" s="155">
        <f>O243*H243</f>
        <v>1.7150000000000001</v>
      </c>
      <c r="Q243" s="155">
        <v>1.9000000000000001E-4</v>
      </c>
      <c r="R243" s="155">
        <f>Q243*H243</f>
        <v>6.6500000000000005E-3</v>
      </c>
      <c r="S243" s="155">
        <v>0</v>
      </c>
      <c r="T243" s="156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7" t="s">
        <v>255</v>
      </c>
      <c r="AT243" s="157" t="s">
        <v>164</v>
      </c>
      <c r="AU243" s="157" t="s">
        <v>80</v>
      </c>
      <c r="AY243" s="18" t="s">
        <v>161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8" t="s">
        <v>78</v>
      </c>
      <c r="BK243" s="158">
        <f>ROUND(I243*H243,2)</f>
        <v>0</v>
      </c>
      <c r="BL243" s="18" t="s">
        <v>255</v>
      </c>
      <c r="BM243" s="157" t="s">
        <v>397</v>
      </c>
    </row>
    <row r="244" spans="1:65" s="2" customFormat="1" ht="21.75" customHeight="1">
      <c r="A244" s="30"/>
      <c r="B244" s="146"/>
      <c r="C244" s="147" t="s">
        <v>394</v>
      </c>
      <c r="D244" s="147" t="s">
        <v>164</v>
      </c>
      <c r="E244" s="148" t="s">
        <v>399</v>
      </c>
      <c r="F244" s="149" t="s">
        <v>400</v>
      </c>
      <c r="G244" s="150" t="s">
        <v>318</v>
      </c>
      <c r="H244" s="151">
        <v>0.90200000000000002</v>
      </c>
      <c r="I244" s="152"/>
      <c r="J244" s="152">
        <f>ROUND(I244*H244,2)</f>
        <v>0</v>
      </c>
      <c r="K244" s="149" t="s">
        <v>168</v>
      </c>
      <c r="L244" s="31"/>
      <c r="M244" s="153" t="s">
        <v>1</v>
      </c>
      <c r="N244" s="154" t="s">
        <v>36</v>
      </c>
      <c r="O244" s="155">
        <v>1.2649999999999999</v>
      </c>
      <c r="P244" s="155">
        <f>O244*H244</f>
        <v>1.14103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7" t="s">
        <v>255</v>
      </c>
      <c r="AT244" s="157" t="s">
        <v>164</v>
      </c>
      <c r="AU244" s="157" t="s">
        <v>80</v>
      </c>
      <c r="AY244" s="18" t="s">
        <v>161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78</v>
      </c>
      <c r="BK244" s="158">
        <f>ROUND(I244*H244,2)</f>
        <v>0</v>
      </c>
      <c r="BL244" s="18" t="s">
        <v>255</v>
      </c>
      <c r="BM244" s="157" t="s">
        <v>401</v>
      </c>
    </row>
    <row r="245" spans="1:65" s="12" customFormat="1" ht="22.9" customHeight="1">
      <c r="B245" s="134"/>
      <c r="D245" s="135" t="s">
        <v>70</v>
      </c>
      <c r="E245" s="144" t="s">
        <v>402</v>
      </c>
      <c r="F245" s="144" t="s">
        <v>403</v>
      </c>
      <c r="J245" s="145">
        <f>BK245</f>
        <v>0</v>
      </c>
      <c r="L245" s="134"/>
      <c r="M245" s="138"/>
      <c r="N245" s="139"/>
      <c r="O245" s="139"/>
      <c r="P245" s="140">
        <f>SUM(P246:P262)</f>
        <v>123.70063500000001</v>
      </c>
      <c r="Q245" s="139"/>
      <c r="R245" s="140">
        <f>SUM(R246:R262)</f>
        <v>3.4991424999999996</v>
      </c>
      <c r="S245" s="139"/>
      <c r="T245" s="141">
        <f>SUM(T246:T262)</f>
        <v>0</v>
      </c>
      <c r="AR245" s="135" t="s">
        <v>80</v>
      </c>
      <c r="AT245" s="142" t="s">
        <v>70</v>
      </c>
      <c r="AU245" s="142" t="s">
        <v>78</v>
      </c>
      <c r="AY245" s="135" t="s">
        <v>161</v>
      </c>
      <c r="BK245" s="143">
        <f>SUM(BK246:BK262)</f>
        <v>0</v>
      </c>
    </row>
    <row r="246" spans="1:65" s="2" customFormat="1" ht="16.5" customHeight="1">
      <c r="A246" s="30"/>
      <c r="B246" s="146"/>
      <c r="C246" s="147" t="s">
        <v>398</v>
      </c>
      <c r="D246" s="147" t="s">
        <v>164</v>
      </c>
      <c r="E246" s="148" t="s">
        <v>405</v>
      </c>
      <c r="F246" s="149" t="s">
        <v>406</v>
      </c>
      <c r="G246" s="150" t="s">
        <v>167</v>
      </c>
      <c r="H246" s="151">
        <v>82.6</v>
      </c>
      <c r="I246" s="152"/>
      <c r="J246" s="152">
        <f>ROUND(I246*H246,2)</f>
        <v>0</v>
      </c>
      <c r="K246" s="149" t="s">
        <v>168</v>
      </c>
      <c r="L246" s="31"/>
      <c r="M246" s="153" t="s">
        <v>1</v>
      </c>
      <c r="N246" s="154" t="s">
        <v>36</v>
      </c>
      <c r="O246" s="155">
        <v>4.3999999999999997E-2</v>
      </c>
      <c r="P246" s="155">
        <f>O246*H246</f>
        <v>3.6343999999999994</v>
      </c>
      <c r="Q246" s="155">
        <v>2.9999999999999997E-4</v>
      </c>
      <c r="R246" s="155">
        <f>Q246*H246</f>
        <v>2.4779999999999996E-2</v>
      </c>
      <c r="S246" s="155">
        <v>0</v>
      </c>
      <c r="T246" s="156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7" t="s">
        <v>255</v>
      </c>
      <c r="AT246" s="157" t="s">
        <v>164</v>
      </c>
      <c r="AU246" s="157" t="s">
        <v>80</v>
      </c>
      <c r="AY246" s="18" t="s">
        <v>161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8" t="s">
        <v>78</v>
      </c>
      <c r="BK246" s="158">
        <f>ROUND(I246*H246,2)</f>
        <v>0</v>
      </c>
      <c r="BL246" s="18" t="s">
        <v>255</v>
      </c>
      <c r="BM246" s="157" t="s">
        <v>407</v>
      </c>
    </row>
    <row r="247" spans="1:65" s="16" customFormat="1">
      <c r="B247" s="190"/>
      <c r="D247" s="160" t="s">
        <v>171</v>
      </c>
      <c r="E247" s="191" t="s">
        <v>1</v>
      </c>
      <c r="F247" s="192" t="s">
        <v>441</v>
      </c>
      <c r="H247" s="191" t="s">
        <v>1</v>
      </c>
      <c r="L247" s="190"/>
      <c r="M247" s="193"/>
      <c r="N247" s="194"/>
      <c r="O247" s="194"/>
      <c r="P247" s="194"/>
      <c r="Q247" s="194"/>
      <c r="R247" s="194"/>
      <c r="S247" s="194"/>
      <c r="T247" s="195"/>
      <c r="AT247" s="191" t="s">
        <v>171</v>
      </c>
      <c r="AU247" s="191" t="s">
        <v>80</v>
      </c>
      <c r="AV247" s="16" t="s">
        <v>78</v>
      </c>
      <c r="AW247" s="16" t="s">
        <v>28</v>
      </c>
      <c r="AX247" s="16" t="s">
        <v>71</v>
      </c>
      <c r="AY247" s="191" t="s">
        <v>161</v>
      </c>
    </row>
    <row r="248" spans="1:65" s="13" customFormat="1">
      <c r="B248" s="159"/>
      <c r="D248" s="160" t="s">
        <v>171</v>
      </c>
      <c r="E248" s="161" t="s">
        <v>1</v>
      </c>
      <c r="F248" s="162" t="s">
        <v>442</v>
      </c>
      <c r="H248" s="163">
        <v>49.6</v>
      </c>
      <c r="L248" s="159"/>
      <c r="M248" s="164"/>
      <c r="N248" s="165"/>
      <c r="O248" s="165"/>
      <c r="P248" s="165"/>
      <c r="Q248" s="165"/>
      <c r="R248" s="165"/>
      <c r="S248" s="165"/>
      <c r="T248" s="166"/>
      <c r="AT248" s="161" t="s">
        <v>171</v>
      </c>
      <c r="AU248" s="161" t="s">
        <v>80</v>
      </c>
      <c r="AV248" s="13" t="s">
        <v>80</v>
      </c>
      <c r="AW248" s="13" t="s">
        <v>28</v>
      </c>
      <c r="AX248" s="13" t="s">
        <v>71</v>
      </c>
      <c r="AY248" s="161" t="s">
        <v>161</v>
      </c>
    </row>
    <row r="249" spans="1:65" s="13" customFormat="1">
      <c r="B249" s="159"/>
      <c r="D249" s="160" t="s">
        <v>171</v>
      </c>
      <c r="E249" s="161" t="s">
        <v>1</v>
      </c>
      <c r="F249" s="162" t="s">
        <v>443</v>
      </c>
      <c r="H249" s="163">
        <v>-2.4</v>
      </c>
      <c r="L249" s="159"/>
      <c r="M249" s="164"/>
      <c r="N249" s="165"/>
      <c r="O249" s="165"/>
      <c r="P249" s="165"/>
      <c r="Q249" s="165"/>
      <c r="R249" s="165"/>
      <c r="S249" s="165"/>
      <c r="T249" s="166"/>
      <c r="AT249" s="161" t="s">
        <v>171</v>
      </c>
      <c r="AU249" s="161" t="s">
        <v>80</v>
      </c>
      <c r="AV249" s="13" t="s">
        <v>80</v>
      </c>
      <c r="AW249" s="13" t="s">
        <v>28</v>
      </c>
      <c r="AX249" s="13" t="s">
        <v>71</v>
      </c>
      <c r="AY249" s="161" t="s">
        <v>161</v>
      </c>
    </row>
    <row r="250" spans="1:65" s="13" customFormat="1">
      <c r="B250" s="159"/>
      <c r="D250" s="160" t="s">
        <v>171</v>
      </c>
      <c r="E250" s="161" t="s">
        <v>1</v>
      </c>
      <c r="F250" s="162" t="s">
        <v>444</v>
      </c>
      <c r="H250" s="163">
        <v>-2.4</v>
      </c>
      <c r="L250" s="159"/>
      <c r="M250" s="164"/>
      <c r="N250" s="165"/>
      <c r="O250" s="165"/>
      <c r="P250" s="165"/>
      <c r="Q250" s="165"/>
      <c r="R250" s="165"/>
      <c r="S250" s="165"/>
      <c r="T250" s="166"/>
      <c r="AT250" s="161" t="s">
        <v>171</v>
      </c>
      <c r="AU250" s="161" t="s">
        <v>80</v>
      </c>
      <c r="AV250" s="13" t="s">
        <v>80</v>
      </c>
      <c r="AW250" s="13" t="s">
        <v>28</v>
      </c>
      <c r="AX250" s="13" t="s">
        <v>71</v>
      </c>
      <c r="AY250" s="161" t="s">
        <v>161</v>
      </c>
    </row>
    <row r="251" spans="1:65" s="13" customFormat="1">
      <c r="B251" s="159"/>
      <c r="D251" s="160" t="s">
        <v>171</v>
      </c>
      <c r="E251" s="161" t="s">
        <v>1</v>
      </c>
      <c r="F251" s="162" t="s">
        <v>445</v>
      </c>
      <c r="H251" s="163">
        <v>45.6</v>
      </c>
      <c r="L251" s="159"/>
      <c r="M251" s="164"/>
      <c r="N251" s="165"/>
      <c r="O251" s="165"/>
      <c r="P251" s="165"/>
      <c r="Q251" s="165"/>
      <c r="R251" s="165"/>
      <c r="S251" s="165"/>
      <c r="T251" s="166"/>
      <c r="AT251" s="161" t="s">
        <v>171</v>
      </c>
      <c r="AU251" s="161" t="s">
        <v>80</v>
      </c>
      <c r="AV251" s="13" t="s">
        <v>80</v>
      </c>
      <c r="AW251" s="13" t="s">
        <v>28</v>
      </c>
      <c r="AX251" s="13" t="s">
        <v>71</v>
      </c>
      <c r="AY251" s="161" t="s">
        <v>161</v>
      </c>
    </row>
    <row r="252" spans="1:65" s="13" customFormat="1">
      <c r="B252" s="159"/>
      <c r="D252" s="160" t="s">
        <v>171</v>
      </c>
      <c r="E252" s="161" t="s">
        <v>1</v>
      </c>
      <c r="F252" s="162" t="s">
        <v>446</v>
      </c>
      <c r="H252" s="163">
        <v>-4.8</v>
      </c>
      <c r="L252" s="159"/>
      <c r="M252" s="164"/>
      <c r="N252" s="165"/>
      <c r="O252" s="165"/>
      <c r="P252" s="165"/>
      <c r="Q252" s="165"/>
      <c r="R252" s="165"/>
      <c r="S252" s="165"/>
      <c r="T252" s="166"/>
      <c r="AT252" s="161" t="s">
        <v>171</v>
      </c>
      <c r="AU252" s="161" t="s">
        <v>80</v>
      </c>
      <c r="AV252" s="13" t="s">
        <v>80</v>
      </c>
      <c r="AW252" s="13" t="s">
        <v>28</v>
      </c>
      <c r="AX252" s="13" t="s">
        <v>71</v>
      </c>
      <c r="AY252" s="161" t="s">
        <v>161</v>
      </c>
    </row>
    <row r="253" spans="1:65" s="13" customFormat="1">
      <c r="B253" s="159"/>
      <c r="D253" s="160" t="s">
        <v>171</v>
      </c>
      <c r="E253" s="161" t="s">
        <v>1</v>
      </c>
      <c r="F253" s="162" t="s">
        <v>220</v>
      </c>
      <c r="H253" s="163">
        <v>-1.8</v>
      </c>
      <c r="L253" s="159"/>
      <c r="M253" s="164"/>
      <c r="N253" s="165"/>
      <c r="O253" s="165"/>
      <c r="P253" s="165"/>
      <c r="Q253" s="165"/>
      <c r="R253" s="165"/>
      <c r="S253" s="165"/>
      <c r="T253" s="166"/>
      <c r="AT253" s="161" t="s">
        <v>171</v>
      </c>
      <c r="AU253" s="161" t="s">
        <v>80</v>
      </c>
      <c r="AV253" s="13" t="s">
        <v>80</v>
      </c>
      <c r="AW253" s="13" t="s">
        <v>28</v>
      </c>
      <c r="AX253" s="13" t="s">
        <v>71</v>
      </c>
      <c r="AY253" s="161" t="s">
        <v>161</v>
      </c>
    </row>
    <row r="254" spans="1:65" s="13" customFormat="1">
      <c r="B254" s="159"/>
      <c r="D254" s="160" t="s">
        <v>171</v>
      </c>
      <c r="E254" s="161" t="s">
        <v>1</v>
      </c>
      <c r="F254" s="162" t="s">
        <v>439</v>
      </c>
      <c r="H254" s="163">
        <v>-1.2</v>
      </c>
      <c r="L254" s="159"/>
      <c r="M254" s="164"/>
      <c r="N254" s="165"/>
      <c r="O254" s="165"/>
      <c r="P254" s="165"/>
      <c r="Q254" s="165"/>
      <c r="R254" s="165"/>
      <c r="S254" s="165"/>
      <c r="T254" s="166"/>
      <c r="AT254" s="161" t="s">
        <v>171</v>
      </c>
      <c r="AU254" s="161" t="s">
        <v>80</v>
      </c>
      <c r="AV254" s="13" t="s">
        <v>80</v>
      </c>
      <c r="AW254" s="13" t="s">
        <v>28</v>
      </c>
      <c r="AX254" s="13" t="s">
        <v>71</v>
      </c>
      <c r="AY254" s="161" t="s">
        <v>161</v>
      </c>
    </row>
    <row r="255" spans="1:65" s="15" customFormat="1">
      <c r="B255" s="183"/>
      <c r="D255" s="160" t="s">
        <v>171</v>
      </c>
      <c r="E255" s="184" t="s">
        <v>1</v>
      </c>
      <c r="F255" s="185" t="s">
        <v>195</v>
      </c>
      <c r="H255" s="186">
        <v>82.600000000000009</v>
      </c>
      <c r="L255" s="183"/>
      <c r="M255" s="187"/>
      <c r="N255" s="188"/>
      <c r="O255" s="188"/>
      <c r="P255" s="188"/>
      <c r="Q255" s="188"/>
      <c r="R255" s="188"/>
      <c r="S255" s="188"/>
      <c r="T255" s="189"/>
      <c r="AT255" s="184" t="s">
        <v>171</v>
      </c>
      <c r="AU255" s="184" t="s">
        <v>80</v>
      </c>
      <c r="AV255" s="15" t="s">
        <v>169</v>
      </c>
      <c r="AW255" s="15" t="s">
        <v>28</v>
      </c>
      <c r="AX255" s="15" t="s">
        <v>78</v>
      </c>
      <c r="AY255" s="184" t="s">
        <v>161</v>
      </c>
    </row>
    <row r="256" spans="1:65" s="2" customFormat="1" ht="33" customHeight="1">
      <c r="A256" s="30"/>
      <c r="B256" s="146"/>
      <c r="C256" s="147" t="s">
        <v>404</v>
      </c>
      <c r="D256" s="147" t="s">
        <v>164</v>
      </c>
      <c r="E256" s="148" t="s">
        <v>409</v>
      </c>
      <c r="F256" s="149" t="s">
        <v>410</v>
      </c>
      <c r="G256" s="150" t="s">
        <v>167</v>
      </c>
      <c r="H256" s="151">
        <v>82.6</v>
      </c>
      <c r="I256" s="152"/>
      <c r="J256" s="152">
        <f>ROUND(I256*H256,2)</f>
        <v>0</v>
      </c>
      <c r="K256" s="149" t="s">
        <v>168</v>
      </c>
      <c r="L256" s="31"/>
      <c r="M256" s="153" t="s">
        <v>1</v>
      </c>
      <c r="N256" s="154" t="s">
        <v>36</v>
      </c>
      <c r="O256" s="155">
        <v>1.3</v>
      </c>
      <c r="P256" s="155">
        <f>O256*H256</f>
        <v>107.38</v>
      </c>
      <c r="Q256" s="155">
        <v>8.9999999999999993E-3</v>
      </c>
      <c r="R256" s="155">
        <f>Q256*H256</f>
        <v>0.74339999999999984</v>
      </c>
      <c r="S256" s="155">
        <v>0</v>
      </c>
      <c r="T256" s="156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7" t="s">
        <v>255</v>
      </c>
      <c r="AT256" s="157" t="s">
        <v>164</v>
      </c>
      <c r="AU256" s="157" t="s">
        <v>80</v>
      </c>
      <c r="AY256" s="18" t="s">
        <v>161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8" t="s">
        <v>78</v>
      </c>
      <c r="BK256" s="158">
        <f>ROUND(I256*H256,2)</f>
        <v>0</v>
      </c>
      <c r="BL256" s="18" t="s">
        <v>255</v>
      </c>
      <c r="BM256" s="157" t="s">
        <v>411</v>
      </c>
    </row>
    <row r="257" spans="1:65" s="13" customFormat="1">
      <c r="B257" s="159"/>
      <c r="D257" s="160" t="s">
        <v>171</v>
      </c>
      <c r="E257" s="161" t="s">
        <v>1</v>
      </c>
      <c r="F257" s="162" t="s">
        <v>471</v>
      </c>
      <c r="H257" s="163">
        <v>82.6</v>
      </c>
      <c r="L257" s="159"/>
      <c r="M257" s="164"/>
      <c r="N257" s="165"/>
      <c r="O257" s="165"/>
      <c r="P257" s="165"/>
      <c r="Q257" s="165"/>
      <c r="R257" s="165"/>
      <c r="S257" s="165"/>
      <c r="T257" s="166"/>
      <c r="AT257" s="161" t="s">
        <v>171</v>
      </c>
      <c r="AU257" s="161" t="s">
        <v>80</v>
      </c>
      <c r="AV257" s="13" t="s">
        <v>80</v>
      </c>
      <c r="AW257" s="13" t="s">
        <v>28</v>
      </c>
      <c r="AX257" s="13" t="s">
        <v>78</v>
      </c>
      <c r="AY257" s="161" t="s">
        <v>161</v>
      </c>
    </row>
    <row r="258" spans="1:65" s="2" customFormat="1" ht="21.75" customHeight="1">
      <c r="A258" s="30"/>
      <c r="B258" s="146"/>
      <c r="C258" s="167" t="s">
        <v>408</v>
      </c>
      <c r="D258" s="167" t="s">
        <v>177</v>
      </c>
      <c r="E258" s="168" t="s">
        <v>378</v>
      </c>
      <c r="F258" s="169" t="s">
        <v>379</v>
      </c>
      <c r="G258" s="170" t="s">
        <v>167</v>
      </c>
      <c r="H258" s="171">
        <v>94.99</v>
      </c>
      <c r="I258" s="172"/>
      <c r="J258" s="172">
        <f>ROUND(I258*H258,2)</f>
        <v>0</v>
      </c>
      <c r="K258" s="169" t="s">
        <v>168</v>
      </c>
      <c r="L258" s="173"/>
      <c r="M258" s="174" t="s">
        <v>1</v>
      </c>
      <c r="N258" s="175" t="s">
        <v>36</v>
      </c>
      <c r="O258" s="155">
        <v>0</v>
      </c>
      <c r="P258" s="155">
        <f>O258*H258</f>
        <v>0</v>
      </c>
      <c r="Q258" s="155">
        <v>2.8750000000000001E-2</v>
      </c>
      <c r="R258" s="155">
        <f>Q258*H258</f>
        <v>2.7309625</v>
      </c>
      <c r="S258" s="155">
        <v>0</v>
      </c>
      <c r="T258" s="156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7" t="s">
        <v>344</v>
      </c>
      <c r="AT258" s="157" t="s">
        <v>177</v>
      </c>
      <c r="AU258" s="157" t="s">
        <v>80</v>
      </c>
      <c r="AY258" s="18" t="s">
        <v>161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8" t="s">
        <v>78</v>
      </c>
      <c r="BK258" s="158">
        <f>ROUND(I258*H258,2)</f>
        <v>0</v>
      </c>
      <c r="BL258" s="18" t="s">
        <v>255</v>
      </c>
      <c r="BM258" s="157" t="s">
        <v>414</v>
      </c>
    </row>
    <row r="259" spans="1:65" s="13" customFormat="1">
      <c r="B259" s="159"/>
      <c r="D259" s="160" t="s">
        <v>171</v>
      </c>
      <c r="E259" s="161" t="s">
        <v>1</v>
      </c>
      <c r="F259" s="162" t="s">
        <v>472</v>
      </c>
      <c r="H259" s="163">
        <v>94.99</v>
      </c>
      <c r="L259" s="159"/>
      <c r="M259" s="164"/>
      <c r="N259" s="165"/>
      <c r="O259" s="165"/>
      <c r="P259" s="165"/>
      <c r="Q259" s="165"/>
      <c r="R259" s="165"/>
      <c r="S259" s="165"/>
      <c r="T259" s="166"/>
      <c r="AT259" s="161" t="s">
        <v>171</v>
      </c>
      <c r="AU259" s="161" t="s">
        <v>80</v>
      </c>
      <c r="AV259" s="13" t="s">
        <v>80</v>
      </c>
      <c r="AW259" s="13" t="s">
        <v>28</v>
      </c>
      <c r="AX259" s="13" t="s">
        <v>71</v>
      </c>
      <c r="AY259" s="161" t="s">
        <v>161</v>
      </c>
    </row>
    <row r="260" spans="1:65" s="15" customFormat="1">
      <c r="B260" s="183"/>
      <c r="D260" s="160" t="s">
        <v>171</v>
      </c>
      <c r="E260" s="184" t="s">
        <v>1</v>
      </c>
      <c r="F260" s="185" t="s">
        <v>195</v>
      </c>
      <c r="H260" s="186">
        <v>94.99</v>
      </c>
      <c r="L260" s="183"/>
      <c r="M260" s="187"/>
      <c r="N260" s="188"/>
      <c r="O260" s="188"/>
      <c r="P260" s="188"/>
      <c r="Q260" s="188"/>
      <c r="R260" s="188"/>
      <c r="S260" s="188"/>
      <c r="T260" s="189"/>
      <c r="AT260" s="184" t="s">
        <v>171</v>
      </c>
      <c r="AU260" s="184" t="s">
        <v>80</v>
      </c>
      <c r="AV260" s="15" t="s">
        <v>169</v>
      </c>
      <c r="AW260" s="15" t="s">
        <v>28</v>
      </c>
      <c r="AX260" s="15" t="s">
        <v>78</v>
      </c>
      <c r="AY260" s="184" t="s">
        <v>161</v>
      </c>
    </row>
    <row r="261" spans="1:65" s="2" customFormat="1" ht="21.75" customHeight="1">
      <c r="A261" s="30"/>
      <c r="B261" s="146"/>
      <c r="C261" s="147" t="s">
        <v>413</v>
      </c>
      <c r="D261" s="147" t="s">
        <v>164</v>
      </c>
      <c r="E261" s="148" t="s">
        <v>417</v>
      </c>
      <c r="F261" s="149" t="s">
        <v>418</v>
      </c>
      <c r="G261" s="150" t="s">
        <v>167</v>
      </c>
      <c r="H261" s="151">
        <v>82.6</v>
      </c>
      <c r="I261" s="152"/>
      <c r="J261" s="152">
        <f>ROUND(I261*H261,2)</f>
        <v>0</v>
      </c>
      <c r="K261" s="149" t="s">
        <v>168</v>
      </c>
      <c r="L261" s="31"/>
      <c r="M261" s="153" t="s">
        <v>1</v>
      </c>
      <c r="N261" s="154" t="s">
        <v>36</v>
      </c>
      <c r="O261" s="155">
        <v>0.1</v>
      </c>
      <c r="P261" s="155">
        <f>O261*H261</f>
        <v>8.26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7" t="s">
        <v>255</v>
      </c>
      <c r="AT261" s="157" t="s">
        <v>164</v>
      </c>
      <c r="AU261" s="157" t="s">
        <v>80</v>
      </c>
      <c r="AY261" s="18" t="s">
        <v>161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8" t="s">
        <v>78</v>
      </c>
      <c r="BK261" s="158">
        <f>ROUND(I261*H261,2)</f>
        <v>0</v>
      </c>
      <c r="BL261" s="18" t="s">
        <v>255</v>
      </c>
      <c r="BM261" s="157" t="s">
        <v>419</v>
      </c>
    </row>
    <row r="262" spans="1:65" s="2" customFormat="1" ht="21.75" customHeight="1">
      <c r="A262" s="30"/>
      <c r="B262" s="146"/>
      <c r="C262" s="147" t="s">
        <v>416</v>
      </c>
      <c r="D262" s="147" t="s">
        <v>164</v>
      </c>
      <c r="E262" s="148" t="s">
        <v>421</v>
      </c>
      <c r="F262" s="149" t="s">
        <v>422</v>
      </c>
      <c r="G262" s="150" t="s">
        <v>318</v>
      </c>
      <c r="H262" s="151">
        <v>3.4990000000000001</v>
      </c>
      <c r="I262" s="152"/>
      <c r="J262" s="152">
        <f>ROUND(I262*H262,2)</f>
        <v>0</v>
      </c>
      <c r="K262" s="149" t="s">
        <v>168</v>
      </c>
      <c r="L262" s="31"/>
      <c r="M262" s="153" t="s">
        <v>1</v>
      </c>
      <c r="N262" s="154" t="s">
        <v>36</v>
      </c>
      <c r="O262" s="155">
        <v>1.2649999999999999</v>
      </c>
      <c r="P262" s="155">
        <f>O262*H262</f>
        <v>4.4262350000000001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7" t="s">
        <v>255</v>
      </c>
      <c r="AT262" s="157" t="s">
        <v>164</v>
      </c>
      <c r="AU262" s="157" t="s">
        <v>80</v>
      </c>
      <c r="AY262" s="18" t="s">
        <v>161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8" t="s">
        <v>78</v>
      </c>
      <c r="BK262" s="158">
        <f>ROUND(I262*H262,2)</f>
        <v>0</v>
      </c>
      <c r="BL262" s="18" t="s">
        <v>255</v>
      </c>
      <c r="BM262" s="157" t="s">
        <v>423</v>
      </c>
    </row>
    <row r="263" spans="1:65" s="12" customFormat="1" ht="22.9" customHeight="1">
      <c r="B263" s="134"/>
      <c r="D263" s="135" t="s">
        <v>70</v>
      </c>
      <c r="E263" s="144" t="s">
        <v>424</v>
      </c>
      <c r="F263" s="144" t="s">
        <v>425</v>
      </c>
      <c r="J263" s="145">
        <f>BK263</f>
        <v>0</v>
      </c>
      <c r="L263" s="134"/>
      <c r="M263" s="138"/>
      <c r="N263" s="139"/>
      <c r="O263" s="139"/>
      <c r="P263" s="140">
        <f>SUM(P264:P266)</f>
        <v>5.9184000000000001</v>
      </c>
      <c r="Q263" s="139"/>
      <c r="R263" s="140">
        <f>SUM(R264:R266)</f>
        <v>1.9872000000000001E-2</v>
      </c>
      <c r="S263" s="139"/>
      <c r="T263" s="141">
        <f>SUM(T264:T266)</f>
        <v>0</v>
      </c>
      <c r="AR263" s="135" t="s">
        <v>80</v>
      </c>
      <c r="AT263" s="142" t="s">
        <v>70</v>
      </c>
      <c r="AU263" s="142" t="s">
        <v>78</v>
      </c>
      <c r="AY263" s="135" t="s">
        <v>161</v>
      </c>
      <c r="BK263" s="143">
        <f>SUM(BK264:BK266)</f>
        <v>0</v>
      </c>
    </row>
    <row r="264" spans="1:65" s="2" customFormat="1" ht="21.75" customHeight="1">
      <c r="A264" s="30"/>
      <c r="B264" s="146"/>
      <c r="C264" s="147" t="s">
        <v>420</v>
      </c>
      <c r="D264" s="147" t="s">
        <v>164</v>
      </c>
      <c r="E264" s="148" t="s">
        <v>427</v>
      </c>
      <c r="F264" s="149" t="s">
        <v>428</v>
      </c>
      <c r="G264" s="150" t="s">
        <v>167</v>
      </c>
      <c r="H264" s="151">
        <v>43.2</v>
      </c>
      <c r="I264" s="152"/>
      <c r="J264" s="152">
        <f>ROUND(I264*H264,2)</f>
        <v>0</v>
      </c>
      <c r="K264" s="149" t="s">
        <v>168</v>
      </c>
      <c r="L264" s="31"/>
      <c r="M264" s="153" t="s">
        <v>1</v>
      </c>
      <c r="N264" s="154" t="s">
        <v>36</v>
      </c>
      <c r="O264" s="155">
        <v>3.3000000000000002E-2</v>
      </c>
      <c r="P264" s="155">
        <f>O264*H264</f>
        <v>1.4256000000000002</v>
      </c>
      <c r="Q264" s="155">
        <v>2.0000000000000001E-4</v>
      </c>
      <c r="R264" s="155">
        <f>Q264*H264</f>
        <v>8.6400000000000018E-3</v>
      </c>
      <c r="S264" s="155">
        <v>0</v>
      </c>
      <c r="T264" s="156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7" t="s">
        <v>255</v>
      </c>
      <c r="AT264" s="157" t="s">
        <v>164</v>
      </c>
      <c r="AU264" s="157" t="s">
        <v>80</v>
      </c>
      <c r="AY264" s="18" t="s">
        <v>161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8" t="s">
        <v>78</v>
      </c>
      <c r="BK264" s="158">
        <f>ROUND(I264*H264,2)</f>
        <v>0</v>
      </c>
      <c r="BL264" s="18" t="s">
        <v>255</v>
      </c>
      <c r="BM264" s="157" t="s">
        <v>473</v>
      </c>
    </row>
    <row r="265" spans="1:65" s="13" customFormat="1">
      <c r="B265" s="159"/>
      <c r="D265" s="160" t="s">
        <v>171</v>
      </c>
      <c r="E265" s="161" t="s">
        <v>1</v>
      </c>
      <c r="F265" s="162" t="s">
        <v>474</v>
      </c>
      <c r="H265" s="163">
        <v>43.2</v>
      </c>
      <c r="L265" s="159"/>
      <c r="M265" s="164"/>
      <c r="N265" s="165"/>
      <c r="O265" s="165"/>
      <c r="P265" s="165"/>
      <c r="Q265" s="165"/>
      <c r="R265" s="165"/>
      <c r="S265" s="165"/>
      <c r="T265" s="166"/>
      <c r="AT265" s="161" t="s">
        <v>171</v>
      </c>
      <c r="AU265" s="161" t="s">
        <v>80</v>
      </c>
      <c r="AV265" s="13" t="s">
        <v>80</v>
      </c>
      <c r="AW265" s="13" t="s">
        <v>28</v>
      </c>
      <c r="AX265" s="13" t="s">
        <v>78</v>
      </c>
      <c r="AY265" s="161" t="s">
        <v>161</v>
      </c>
    </row>
    <row r="266" spans="1:65" s="2" customFormat="1" ht="21.75" customHeight="1">
      <c r="A266" s="30"/>
      <c r="B266" s="146"/>
      <c r="C266" s="147" t="s">
        <v>426</v>
      </c>
      <c r="D266" s="147" t="s">
        <v>164</v>
      </c>
      <c r="E266" s="148" t="s">
        <v>431</v>
      </c>
      <c r="F266" s="149" t="s">
        <v>432</v>
      </c>
      <c r="G266" s="150" t="s">
        <v>167</v>
      </c>
      <c r="H266" s="151">
        <v>43.2</v>
      </c>
      <c r="I266" s="152"/>
      <c r="J266" s="152">
        <f>ROUND(I266*H266,2)</f>
        <v>0</v>
      </c>
      <c r="K266" s="149" t="s">
        <v>168</v>
      </c>
      <c r="L266" s="31"/>
      <c r="M266" s="199" t="s">
        <v>1</v>
      </c>
      <c r="N266" s="200" t="s">
        <v>36</v>
      </c>
      <c r="O266" s="201">
        <v>0.104</v>
      </c>
      <c r="P266" s="201">
        <f>O266*H266</f>
        <v>4.4927999999999999</v>
      </c>
      <c r="Q266" s="201">
        <v>2.5999999999999998E-4</v>
      </c>
      <c r="R266" s="201">
        <f>Q266*H266</f>
        <v>1.1231999999999999E-2</v>
      </c>
      <c r="S266" s="201">
        <v>0</v>
      </c>
      <c r="T266" s="202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7" t="s">
        <v>255</v>
      </c>
      <c r="AT266" s="157" t="s">
        <v>164</v>
      </c>
      <c r="AU266" s="157" t="s">
        <v>80</v>
      </c>
      <c r="AY266" s="18" t="s">
        <v>161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8" t="s">
        <v>78</v>
      </c>
      <c r="BK266" s="158">
        <f>ROUND(I266*H266,2)</f>
        <v>0</v>
      </c>
      <c r="BL266" s="18" t="s">
        <v>255</v>
      </c>
      <c r="BM266" s="157" t="s">
        <v>433</v>
      </c>
    </row>
    <row r="267" spans="1:65" s="2" customFormat="1" ht="6.95" customHeight="1">
      <c r="A267" s="30"/>
      <c r="B267" s="45"/>
      <c r="C267" s="46"/>
      <c r="D267" s="46"/>
      <c r="E267" s="46"/>
      <c r="F267" s="46"/>
      <c r="G267" s="46"/>
      <c r="H267" s="46"/>
      <c r="I267" s="46"/>
      <c r="J267" s="46"/>
      <c r="K267" s="46"/>
      <c r="L267" s="31"/>
      <c r="M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</row>
    <row r="273" spans="23:23">
      <c r="W273" s="210"/>
    </row>
  </sheetData>
  <autoFilter ref="C130:K266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1"/>
  <sheetViews>
    <sheetView showGridLines="0" topLeftCell="A136" workbookViewId="0">
      <selection activeCell="V135" sqref="V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475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J32</f>
        <v>0</v>
      </c>
      <c r="G35" s="30"/>
      <c r="H35" s="30"/>
      <c r="I35" s="104">
        <v>0.21</v>
      </c>
      <c r="J35" s="103">
        <f>F35*I35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ROUND((SUM(BF121:BF124)),  2)</f>
        <v>0</v>
      </c>
      <c r="G36" s="30"/>
      <c r="H36" s="30"/>
      <c r="I36" s="104">
        <v>0.15</v>
      </c>
      <c r="J36" s="103">
        <f>ROUND(((SUM(BF121:BF124))*I36),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ROUND((SUM(BG121:BG124)),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ROUND((SUM(BH121:BH124)),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ROUND((SUM(BI121:BI124)),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 xml:space="preserve">01.3 - Elektroinstalace vnitřní 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476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127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 xml:space="preserve">01.3 - Elektroinstalace vnitřní 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J122</f>
        <v>0</v>
      </c>
      <c r="K121" s="30"/>
      <c r="L121" s="31"/>
      <c r="M121" s="63"/>
      <c r="N121" s="54"/>
      <c r="O121" s="64"/>
      <c r="P121" s="131">
        <f>P122</f>
        <v>1.02</v>
      </c>
      <c r="Q121" s="64"/>
      <c r="R121" s="131">
        <f>R122</f>
        <v>0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477</v>
      </c>
      <c r="F122" s="136" t="s">
        <v>115</v>
      </c>
      <c r="J122" s="137">
        <f>J123+J126+J128</f>
        <v>0</v>
      </c>
      <c r="L122" s="134"/>
      <c r="M122" s="138"/>
      <c r="N122" s="139"/>
      <c r="O122" s="139"/>
      <c r="P122" s="140">
        <f>P124</f>
        <v>1.02</v>
      </c>
      <c r="Q122" s="139"/>
      <c r="R122" s="140">
        <f>R124</f>
        <v>0</v>
      </c>
      <c r="S122" s="139"/>
      <c r="T122" s="141">
        <f>T124</f>
        <v>0</v>
      </c>
      <c r="AR122" s="135" t="s">
        <v>80</v>
      </c>
      <c r="AT122" s="142" t="s">
        <v>70</v>
      </c>
      <c r="AU122" s="142" t="s">
        <v>71</v>
      </c>
      <c r="AY122" s="135" t="s">
        <v>161</v>
      </c>
      <c r="BK122" s="143">
        <f>BK124</f>
        <v>0</v>
      </c>
    </row>
    <row r="123" spans="1:65" s="12" customFormat="1" ht="39.6" customHeight="1">
      <c r="B123" s="134"/>
      <c r="D123" s="135"/>
      <c r="E123" s="136"/>
      <c r="F123" s="144" t="s">
        <v>935</v>
      </c>
      <c r="J123" s="137">
        <f>J124+J125</f>
        <v>0</v>
      </c>
      <c r="L123" s="134"/>
      <c r="M123" s="138"/>
      <c r="N123" s="139"/>
      <c r="O123" s="139"/>
      <c r="P123" s="140"/>
      <c r="Q123" s="139"/>
      <c r="R123" s="140"/>
      <c r="S123" s="139"/>
      <c r="T123" s="141"/>
      <c r="AR123" s="135"/>
      <c r="AT123" s="142"/>
      <c r="AU123" s="142"/>
      <c r="AY123" s="135"/>
      <c r="BK123" s="143"/>
    </row>
    <row r="124" spans="1:65" s="2" customFormat="1" ht="21.75" customHeight="1">
      <c r="A124" s="30"/>
      <c r="B124" s="146"/>
      <c r="C124" s="147" t="s">
        <v>78</v>
      </c>
      <c r="D124" s="147" t="s">
        <v>164</v>
      </c>
      <c r="E124" s="213" t="s">
        <v>900</v>
      </c>
      <c r="F124" s="149" t="s">
        <v>901</v>
      </c>
      <c r="G124" s="150" t="s">
        <v>902</v>
      </c>
      <c r="H124" s="151">
        <v>12</v>
      </c>
      <c r="I124" s="152"/>
      <c r="J124" s="152">
        <f>ROUND(I124*H124,2)</f>
        <v>0</v>
      </c>
      <c r="K124" s="149" t="s">
        <v>1</v>
      </c>
      <c r="L124" s="31"/>
      <c r="M124" s="199" t="s">
        <v>1</v>
      </c>
      <c r="N124" s="200" t="s">
        <v>36</v>
      </c>
      <c r="O124" s="201">
        <v>8.5000000000000006E-2</v>
      </c>
      <c r="P124" s="201">
        <f>O124*H124</f>
        <v>1.02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7" t="s">
        <v>255</v>
      </c>
      <c r="AT124" s="157" t="s">
        <v>164</v>
      </c>
      <c r="AU124" s="157" t="s">
        <v>78</v>
      </c>
      <c r="AY124" s="18" t="s">
        <v>161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8" t="s">
        <v>78</v>
      </c>
      <c r="BK124" s="158">
        <f>ROUND(I124*H124,2)</f>
        <v>0</v>
      </c>
      <c r="BL124" s="18" t="s">
        <v>255</v>
      </c>
      <c r="BM124" s="157" t="s">
        <v>480</v>
      </c>
    </row>
    <row r="125" spans="1:65" s="2" customFormat="1" ht="24.6" customHeight="1">
      <c r="A125" s="30"/>
      <c r="B125" s="45"/>
      <c r="C125" s="147" t="s">
        <v>80</v>
      </c>
      <c r="D125" s="147" t="s">
        <v>164</v>
      </c>
      <c r="E125" s="213" t="s">
        <v>903</v>
      </c>
      <c r="F125" s="149" t="s">
        <v>904</v>
      </c>
      <c r="G125" s="150" t="s">
        <v>902</v>
      </c>
      <c r="H125" s="151">
        <v>150</v>
      </c>
      <c r="I125" s="152"/>
      <c r="J125" s="152">
        <f t="shared" ref="J125:J132" si="0">ROUND(I125*H125,2)</f>
        <v>0</v>
      </c>
      <c r="K125" s="149" t="s">
        <v>1</v>
      </c>
      <c r="L125" s="31"/>
      <c r="M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5" s="2" customFormat="1" ht="37.15" customHeight="1">
      <c r="A126" s="212"/>
      <c r="B126" s="56"/>
      <c r="C126" s="147"/>
      <c r="D126" s="147"/>
      <c r="E126" s="148"/>
      <c r="F126" s="214" t="s">
        <v>905</v>
      </c>
      <c r="G126" s="215"/>
      <c r="H126" s="216"/>
      <c r="I126" s="217"/>
      <c r="J126" s="217">
        <f>J127</f>
        <v>0</v>
      </c>
      <c r="K126" s="149"/>
      <c r="L126" s="56"/>
      <c r="M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</row>
    <row r="127" spans="1:65" ht="12">
      <c r="C127" s="147" t="s">
        <v>162</v>
      </c>
      <c r="D127" s="147" t="s">
        <v>164</v>
      </c>
      <c r="E127" s="213" t="s">
        <v>906</v>
      </c>
      <c r="F127" s="149" t="s">
        <v>907</v>
      </c>
      <c r="G127" s="150" t="s">
        <v>548</v>
      </c>
      <c r="H127" s="151">
        <v>2</v>
      </c>
      <c r="I127" s="152"/>
      <c r="J127" s="152">
        <f t="shared" si="0"/>
        <v>0</v>
      </c>
      <c r="K127" s="149" t="s">
        <v>1</v>
      </c>
    </row>
    <row r="128" spans="1:65" s="211" customFormat="1" ht="36" customHeight="1">
      <c r="C128" s="147"/>
      <c r="D128" s="147"/>
      <c r="E128" s="148"/>
      <c r="F128" s="214" t="s">
        <v>936</v>
      </c>
      <c r="G128" s="215"/>
      <c r="H128" s="216"/>
      <c r="I128" s="217"/>
      <c r="J128" s="217">
        <f>SUM(J129:J141)</f>
        <v>0</v>
      </c>
      <c r="K128" s="149"/>
    </row>
    <row r="129" spans="3:11" ht="12">
      <c r="C129" s="147" t="s">
        <v>169</v>
      </c>
      <c r="D129" s="147" t="s">
        <v>164</v>
      </c>
      <c r="E129" s="213" t="s">
        <v>908</v>
      </c>
      <c r="F129" s="149" t="s">
        <v>909</v>
      </c>
      <c r="G129" s="150" t="s">
        <v>199</v>
      </c>
      <c r="H129" s="151">
        <v>30</v>
      </c>
      <c r="I129" s="152"/>
      <c r="J129" s="152">
        <f t="shared" si="0"/>
        <v>0</v>
      </c>
      <c r="K129" s="149" t="s">
        <v>1</v>
      </c>
    </row>
    <row r="130" spans="3:11" ht="12">
      <c r="C130" s="147" t="s">
        <v>186</v>
      </c>
      <c r="D130" s="147" t="s">
        <v>164</v>
      </c>
      <c r="E130" s="213" t="s">
        <v>910</v>
      </c>
      <c r="F130" s="149" t="s">
        <v>911</v>
      </c>
      <c r="G130" s="150" t="s">
        <v>199</v>
      </c>
      <c r="H130" s="151">
        <v>90</v>
      </c>
      <c r="I130" s="152"/>
      <c r="J130" s="152">
        <f t="shared" si="0"/>
        <v>0</v>
      </c>
      <c r="K130" s="149" t="s">
        <v>1</v>
      </c>
    </row>
    <row r="131" spans="3:11" ht="12">
      <c r="C131" s="147" t="s">
        <v>196</v>
      </c>
      <c r="D131" s="147" t="s">
        <v>164</v>
      </c>
      <c r="E131" s="213" t="s">
        <v>912</v>
      </c>
      <c r="F131" s="149" t="s">
        <v>913</v>
      </c>
      <c r="G131" s="150" t="s">
        <v>199</v>
      </c>
      <c r="H131" s="151">
        <v>50</v>
      </c>
      <c r="I131" s="152"/>
      <c r="J131" s="152">
        <f t="shared" si="0"/>
        <v>0</v>
      </c>
      <c r="K131" s="149" t="s">
        <v>1</v>
      </c>
    </row>
    <row r="132" spans="3:11" ht="12">
      <c r="C132" s="147" t="s">
        <v>204</v>
      </c>
      <c r="D132" s="147" t="s">
        <v>164</v>
      </c>
      <c r="E132" s="213" t="s">
        <v>914</v>
      </c>
      <c r="F132" s="149" t="s">
        <v>915</v>
      </c>
      <c r="G132" s="150" t="s">
        <v>199</v>
      </c>
      <c r="H132" s="151">
        <v>20</v>
      </c>
      <c r="I132" s="152"/>
      <c r="J132" s="152">
        <f t="shared" si="0"/>
        <v>0</v>
      </c>
      <c r="K132" s="149" t="s">
        <v>1</v>
      </c>
    </row>
    <row r="133" spans="3:11" ht="12">
      <c r="C133" s="147" t="s">
        <v>180</v>
      </c>
      <c r="D133" s="147" t="s">
        <v>164</v>
      </c>
      <c r="E133" s="213" t="s">
        <v>916</v>
      </c>
      <c r="F133" s="149" t="s">
        <v>917</v>
      </c>
      <c r="G133" s="150" t="s">
        <v>199</v>
      </c>
      <c r="H133" s="151">
        <v>40</v>
      </c>
      <c r="I133" s="152"/>
      <c r="J133" s="152">
        <f t="shared" ref="J133:J141" si="1">ROUND(I133*H133,2)</f>
        <v>0</v>
      </c>
      <c r="K133" s="149" t="s">
        <v>1</v>
      </c>
    </row>
    <row r="134" spans="3:11" ht="12">
      <c r="C134" s="147" t="s">
        <v>213</v>
      </c>
      <c r="D134" s="147" t="s">
        <v>164</v>
      </c>
      <c r="E134" s="213" t="s">
        <v>918</v>
      </c>
      <c r="F134" s="149" t="s">
        <v>919</v>
      </c>
      <c r="G134" s="150" t="s">
        <v>548</v>
      </c>
      <c r="H134" s="151">
        <v>17</v>
      </c>
      <c r="I134" s="152"/>
      <c r="J134" s="152">
        <f t="shared" si="1"/>
        <v>0</v>
      </c>
      <c r="K134" s="149" t="s">
        <v>1</v>
      </c>
    </row>
    <row r="135" spans="3:11" ht="12">
      <c r="C135" s="147" t="s">
        <v>222</v>
      </c>
      <c r="D135" s="147" t="s">
        <v>164</v>
      </c>
      <c r="E135" s="213" t="s">
        <v>920</v>
      </c>
      <c r="F135" s="149" t="s">
        <v>921</v>
      </c>
      <c r="G135" s="150" t="s">
        <v>548</v>
      </c>
      <c r="H135" s="151">
        <v>17</v>
      </c>
      <c r="I135" s="152"/>
      <c r="J135" s="152">
        <f t="shared" si="1"/>
        <v>0</v>
      </c>
      <c r="K135" s="149" t="s">
        <v>1</v>
      </c>
    </row>
    <row r="136" spans="3:11" ht="12">
      <c r="C136" s="147" t="s">
        <v>231</v>
      </c>
      <c r="D136" s="147" t="s">
        <v>164</v>
      </c>
      <c r="E136" s="213" t="s">
        <v>922</v>
      </c>
      <c r="F136" s="149" t="s">
        <v>923</v>
      </c>
      <c r="G136" s="150" t="s">
        <v>548</v>
      </c>
      <c r="H136" s="151">
        <v>2</v>
      </c>
      <c r="I136" s="152"/>
      <c r="J136" s="152">
        <f t="shared" si="1"/>
        <v>0</v>
      </c>
      <c r="K136" s="149" t="s">
        <v>1</v>
      </c>
    </row>
    <row r="137" spans="3:11" ht="24">
      <c r="C137" s="147" t="s">
        <v>235</v>
      </c>
      <c r="D137" s="147" t="s">
        <v>164</v>
      </c>
      <c r="E137" s="213" t="s">
        <v>924</v>
      </c>
      <c r="F137" s="149" t="s">
        <v>925</v>
      </c>
      <c r="G137" s="150" t="s">
        <v>548</v>
      </c>
      <c r="H137" s="151">
        <v>2</v>
      </c>
      <c r="I137" s="152"/>
      <c r="J137" s="152">
        <f t="shared" si="1"/>
        <v>0</v>
      </c>
      <c r="K137" s="149" t="s">
        <v>1</v>
      </c>
    </row>
    <row r="138" spans="3:11" ht="12">
      <c r="C138" s="147" t="s">
        <v>240</v>
      </c>
      <c r="D138" s="147" t="s">
        <v>164</v>
      </c>
      <c r="E138" s="213" t="s">
        <v>926</v>
      </c>
      <c r="F138" s="149" t="s">
        <v>927</v>
      </c>
      <c r="G138" s="150" t="s">
        <v>548</v>
      </c>
      <c r="H138" s="151">
        <v>17</v>
      </c>
      <c r="I138" s="152"/>
      <c r="J138" s="152">
        <f t="shared" si="1"/>
        <v>0</v>
      </c>
      <c r="K138" s="149" t="s">
        <v>1</v>
      </c>
    </row>
    <row r="139" spans="3:11" ht="12">
      <c r="C139" s="147" t="s">
        <v>246</v>
      </c>
      <c r="D139" s="147" t="s">
        <v>164</v>
      </c>
      <c r="E139" s="213" t="s">
        <v>928</v>
      </c>
      <c r="F139" s="149" t="s">
        <v>929</v>
      </c>
      <c r="G139" s="150" t="s">
        <v>548</v>
      </c>
      <c r="H139" s="151">
        <v>2</v>
      </c>
      <c r="I139" s="152"/>
      <c r="J139" s="152">
        <f t="shared" si="1"/>
        <v>0</v>
      </c>
      <c r="K139" s="149" t="s">
        <v>1</v>
      </c>
    </row>
    <row r="140" spans="3:11" ht="12">
      <c r="C140" s="147" t="s">
        <v>8</v>
      </c>
      <c r="D140" s="147" t="s">
        <v>164</v>
      </c>
      <c r="E140" s="213" t="s">
        <v>930</v>
      </c>
      <c r="F140" s="149" t="s">
        <v>931</v>
      </c>
      <c r="G140" s="150" t="s">
        <v>548</v>
      </c>
      <c r="H140" s="151">
        <v>6</v>
      </c>
      <c r="I140" s="152"/>
      <c r="J140" s="152">
        <f t="shared" si="1"/>
        <v>0</v>
      </c>
      <c r="K140" s="149" t="s">
        <v>1</v>
      </c>
    </row>
    <row r="141" spans="3:11" ht="12">
      <c r="C141" s="147" t="s">
        <v>255</v>
      </c>
      <c r="D141" s="147" t="s">
        <v>164</v>
      </c>
      <c r="E141" s="213" t="s">
        <v>932</v>
      </c>
      <c r="F141" s="149" t="s">
        <v>933</v>
      </c>
      <c r="G141" s="150" t="s">
        <v>934</v>
      </c>
      <c r="H141" s="151">
        <v>60</v>
      </c>
      <c r="I141" s="152"/>
      <c r="J141" s="152">
        <f t="shared" si="1"/>
        <v>0</v>
      </c>
      <c r="K141" s="149" t="s">
        <v>1</v>
      </c>
    </row>
  </sheetData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opLeftCell="A109" workbookViewId="0">
      <selection activeCell="I123" sqref="I1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481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ROUND((SUM(BE121:BE124)),  2)</f>
        <v>0</v>
      </c>
      <c r="G35" s="30"/>
      <c r="H35" s="30"/>
      <c r="I35" s="104">
        <v>0.21</v>
      </c>
      <c r="J35" s="103">
        <f>ROUND(((SUM(BE121:BE124))*I35),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ROUND((SUM(BF121:BF124)),  2)</f>
        <v>0</v>
      </c>
      <c r="G36" s="30"/>
      <c r="H36" s="30"/>
      <c r="I36" s="104">
        <v>0.15</v>
      </c>
      <c r="J36" s="103">
        <f>ROUND(((SUM(BF121:BF124))*I36),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ROUND((SUM(BG121:BG124)),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ROUND((SUM(BH121:BH124)),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ROUND((SUM(BI121:BI124)),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01.4 - Vytápění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482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127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01.4 - Vytápění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4.5380000000000003</v>
      </c>
      <c r="Q121" s="64"/>
      <c r="R121" s="131">
        <f>R122</f>
        <v>0.23061000000000001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483</v>
      </c>
      <c r="F122" s="136" t="s">
        <v>93</v>
      </c>
      <c r="J122" s="137">
        <f>BK122</f>
        <v>0</v>
      </c>
      <c r="L122" s="134"/>
      <c r="M122" s="138"/>
      <c r="N122" s="139"/>
      <c r="O122" s="139"/>
      <c r="P122" s="140">
        <f>SUM(P123:P124)</f>
        <v>4.5380000000000003</v>
      </c>
      <c r="Q122" s="139"/>
      <c r="R122" s="140">
        <f>SUM(R123:R124)</f>
        <v>0.23061000000000001</v>
      </c>
      <c r="S122" s="139"/>
      <c r="T122" s="141">
        <f>SUM(T123:T124)</f>
        <v>0</v>
      </c>
      <c r="AR122" s="135" t="s">
        <v>80</v>
      </c>
      <c r="AT122" s="142" t="s">
        <v>70</v>
      </c>
      <c r="AU122" s="142" t="s">
        <v>71</v>
      </c>
      <c r="AY122" s="135" t="s">
        <v>161</v>
      </c>
      <c r="BK122" s="143">
        <f>SUM(BK123:BK124)</f>
        <v>0</v>
      </c>
    </row>
    <row r="123" spans="1:65" s="2" customFormat="1" ht="21.75" customHeight="1">
      <c r="A123" s="30"/>
      <c r="B123" s="146"/>
      <c r="C123" s="147" t="s">
        <v>78</v>
      </c>
      <c r="D123" s="147" t="s">
        <v>164</v>
      </c>
      <c r="E123" s="148" t="s">
        <v>484</v>
      </c>
      <c r="F123" s="149" t="s">
        <v>485</v>
      </c>
      <c r="G123" s="150" t="s">
        <v>486</v>
      </c>
      <c r="H123" s="151">
        <v>1</v>
      </c>
      <c r="I123" s="152"/>
      <c r="J123" s="152">
        <f>ROUND(I123*H123,2)</f>
        <v>0</v>
      </c>
      <c r="K123" s="149" t="s">
        <v>1</v>
      </c>
      <c r="L123" s="31"/>
      <c r="M123" s="153" t="s">
        <v>1</v>
      </c>
      <c r="N123" s="154" t="s">
        <v>36</v>
      </c>
      <c r="O123" s="155">
        <v>4.5380000000000003</v>
      </c>
      <c r="P123" s="155">
        <f>O123*H123</f>
        <v>4.5380000000000003</v>
      </c>
      <c r="Q123" s="155">
        <v>0.23061000000000001</v>
      </c>
      <c r="R123" s="155">
        <f>Q123*H123</f>
        <v>0.23061000000000001</v>
      </c>
      <c r="S123" s="155">
        <v>0</v>
      </c>
      <c r="T123" s="15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255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255</v>
      </c>
      <c r="BM123" s="157" t="s">
        <v>487</v>
      </c>
    </row>
    <row r="124" spans="1:65" s="2" customFormat="1" ht="19.5">
      <c r="A124" s="30"/>
      <c r="B124" s="31"/>
      <c r="C124" s="30"/>
      <c r="D124" s="160" t="s">
        <v>356</v>
      </c>
      <c r="E124" s="30"/>
      <c r="F124" s="196" t="s">
        <v>488</v>
      </c>
      <c r="G124" s="30"/>
      <c r="H124" s="30"/>
      <c r="I124" s="30"/>
      <c r="J124" s="30"/>
      <c r="K124" s="30"/>
      <c r="L124" s="31"/>
      <c r="M124" s="203"/>
      <c r="N124" s="204"/>
      <c r="O124" s="205"/>
      <c r="P124" s="205"/>
      <c r="Q124" s="205"/>
      <c r="R124" s="205"/>
      <c r="S124" s="205"/>
      <c r="T124" s="206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356</v>
      </c>
      <c r="AU124" s="18" t="s">
        <v>78</v>
      </c>
    </row>
    <row r="125" spans="1:65" s="2" customFormat="1" ht="6.95" customHeight="1">
      <c r="A125" s="30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1"/>
      <c r="M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</sheetData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showGridLines="0" topLeftCell="A103" workbookViewId="0">
      <selection activeCell="I123" sqref="I1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489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ROUND((SUM(BE121:BE123)),  2)</f>
        <v>0</v>
      </c>
      <c r="G35" s="30"/>
      <c r="H35" s="30"/>
      <c r="I35" s="104">
        <v>0.21</v>
      </c>
      <c r="J35" s="103">
        <f>ROUND(((SUM(BE121:BE123))*I35),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ROUND((SUM(BF121:BF123)),  2)</f>
        <v>0</v>
      </c>
      <c r="G36" s="30"/>
      <c r="H36" s="30"/>
      <c r="I36" s="104">
        <v>0.15</v>
      </c>
      <c r="J36" s="103">
        <f>ROUND(((SUM(BF121:BF123))*I36),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ROUND((SUM(BH121:BH123)),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01.5 - Vzduchotechnika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490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127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01.5 - Vzduchotechnika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0.41299999999999998</v>
      </c>
      <c r="Q121" s="64"/>
      <c r="R121" s="131">
        <f>R122</f>
        <v>0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491</v>
      </c>
      <c r="F122" s="136" t="s">
        <v>96</v>
      </c>
      <c r="J122" s="137">
        <f>BK122</f>
        <v>0</v>
      </c>
      <c r="L122" s="134"/>
      <c r="M122" s="138"/>
      <c r="N122" s="139"/>
      <c r="O122" s="139"/>
      <c r="P122" s="140">
        <f>P123</f>
        <v>0.41299999999999998</v>
      </c>
      <c r="Q122" s="139"/>
      <c r="R122" s="140">
        <f>R123</f>
        <v>0</v>
      </c>
      <c r="S122" s="139"/>
      <c r="T122" s="141">
        <f>T123</f>
        <v>0</v>
      </c>
      <c r="AR122" s="135" t="s">
        <v>80</v>
      </c>
      <c r="AT122" s="142" t="s">
        <v>70</v>
      </c>
      <c r="AU122" s="142" t="s">
        <v>71</v>
      </c>
      <c r="AY122" s="135" t="s">
        <v>161</v>
      </c>
      <c r="BK122" s="143">
        <f>BK123</f>
        <v>0</v>
      </c>
    </row>
    <row r="123" spans="1:65" s="2" customFormat="1" ht="16.5" customHeight="1">
      <c r="A123" s="30"/>
      <c r="B123" s="146"/>
      <c r="C123" s="147" t="s">
        <v>78</v>
      </c>
      <c r="D123" s="147" t="s">
        <v>164</v>
      </c>
      <c r="E123" s="148" t="s">
        <v>492</v>
      </c>
      <c r="F123" s="149" t="s">
        <v>493</v>
      </c>
      <c r="G123" s="150" t="s">
        <v>479</v>
      </c>
      <c r="H123" s="151">
        <v>1</v>
      </c>
      <c r="I123" s="152"/>
      <c r="J123" s="152">
        <f>ROUND(I123*H123,2)</f>
        <v>0</v>
      </c>
      <c r="K123" s="149" t="s">
        <v>1</v>
      </c>
      <c r="L123" s="31"/>
      <c r="M123" s="199" t="s">
        <v>1</v>
      </c>
      <c r="N123" s="200" t="s">
        <v>36</v>
      </c>
      <c r="O123" s="201">
        <v>0.41299999999999998</v>
      </c>
      <c r="P123" s="201">
        <f>O123*H123</f>
        <v>0.41299999999999998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255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255</v>
      </c>
      <c r="BM123" s="157" t="s">
        <v>494</v>
      </c>
    </row>
    <row r="124" spans="1:65" s="2" customFormat="1" ht="6.95" customHeight="1">
      <c r="A124" s="30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1"/>
      <c r="M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</sheetData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topLeftCell="A109" workbookViewId="0">
      <selection activeCell="I123" sqref="I123:I1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495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ROUND((SUM(BE121:BE126)),  2)</f>
        <v>0</v>
      </c>
      <c r="G35" s="30"/>
      <c r="H35" s="30"/>
      <c r="I35" s="104">
        <v>0.21</v>
      </c>
      <c r="J35" s="103">
        <f>ROUND(((SUM(BE121:BE126))*I35),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ROUND((SUM(BF121:BF126)),  2)</f>
        <v>0</v>
      </c>
      <c r="G36" s="30"/>
      <c r="H36" s="30"/>
      <c r="I36" s="104">
        <v>0.15</v>
      </c>
      <c r="J36" s="103">
        <f>ROUND(((SUM(BF121:BF126))*I36),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ROUND((SUM(BH121:BH126)),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01.6 - Vedlejší rozpočtové náklady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496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127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01.6 - Vedlejší rozpočtové náklady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0</v>
      </c>
      <c r="Q121" s="64"/>
      <c r="R121" s="131">
        <f>R122</f>
        <v>0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497</v>
      </c>
      <c r="F122" s="136" t="s">
        <v>99</v>
      </c>
      <c r="J122" s="137">
        <f>BK122</f>
        <v>0</v>
      </c>
      <c r="L122" s="134"/>
      <c r="M122" s="138"/>
      <c r="N122" s="139"/>
      <c r="O122" s="139"/>
      <c r="P122" s="140">
        <f>SUM(P123:P126)</f>
        <v>0</v>
      </c>
      <c r="Q122" s="139"/>
      <c r="R122" s="140">
        <f>SUM(R123:R126)</f>
        <v>0</v>
      </c>
      <c r="S122" s="139"/>
      <c r="T122" s="141">
        <f>SUM(T123:T126)</f>
        <v>0</v>
      </c>
      <c r="AR122" s="135" t="s">
        <v>186</v>
      </c>
      <c r="AT122" s="142" t="s">
        <v>70</v>
      </c>
      <c r="AU122" s="142" t="s">
        <v>71</v>
      </c>
      <c r="AY122" s="135" t="s">
        <v>161</v>
      </c>
      <c r="BK122" s="143">
        <f>SUM(BK123:BK126)</f>
        <v>0</v>
      </c>
    </row>
    <row r="123" spans="1:65" s="2" customFormat="1" ht="16.5" customHeight="1">
      <c r="A123" s="30"/>
      <c r="B123" s="146"/>
      <c r="C123" s="147" t="s">
        <v>78</v>
      </c>
      <c r="D123" s="147" t="s">
        <v>164</v>
      </c>
      <c r="E123" s="148" t="s">
        <v>498</v>
      </c>
      <c r="F123" s="149" t="s">
        <v>499</v>
      </c>
      <c r="G123" s="150" t="s">
        <v>500</v>
      </c>
      <c r="H123" s="151">
        <v>1</v>
      </c>
      <c r="I123" s="152"/>
      <c r="J123" s="152">
        <f>ROUND(I123*H123,2)</f>
        <v>0</v>
      </c>
      <c r="K123" s="149" t="s">
        <v>168</v>
      </c>
      <c r="L123" s="31"/>
      <c r="M123" s="153" t="s">
        <v>1</v>
      </c>
      <c r="N123" s="154" t="s">
        <v>36</v>
      </c>
      <c r="O123" s="155">
        <v>0</v>
      </c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501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501</v>
      </c>
      <c r="BM123" s="157" t="s">
        <v>502</v>
      </c>
    </row>
    <row r="124" spans="1:65" s="2" customFormat="1" ht="16.5" customHeight="1">
      <c r="A124" s="30"/>
      <c r="B124" s="146"/>
      <c r="C124" s="147" t="s">
        <v>80</v>
      </c>
      <c r="D124" s="147" t="s">
        <v>164</v>
      </c>
      <c r="E124" s="148" t="s">
        <v>503</v>
      </c>
      <c r="F124" s="149" t="s">
        <v>504</v>
      </c>
      <c r="G124" s="150" t="s">
        <v>500</v>
      </c>
      <c r="H124" s="151">
        <v>1</v>
      </c>
      <c r="I124" s="152"/>
      <c r="J124" s="152">
        <f>ROUND(I124*H124,2)</f>
        <v>0</v>
      </c>
      <c r="K124" s="149" t="s">
        <v>168</v>
      </c>
      <c r="L124" s="31"/>
      <c r="M124" s="153" t="s">
        <v>1</v>
      </c>
      <c r="N124" s="154" t="s">
        <v>36</v>
      </c>
      <c r="O124" s="155">
        <v>0</v>
      </c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7" t="s">
        <v>501</v>
      </c>
      <c r="AT124" s="157" t="s">
        <v>164</v>
      </c>
      <c r="AU124" s="157" t="s">
        <v>78</v>
      </c>
      <c r="AY124" s="18" t="s">
        <v>161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8" t="s">
        <v>78</v>
      </c>
      <c r="BK124" s="158">
        <f>ROUND(I124*H124,2)</f>
        <v>0</v>
      </c>
      <c r="BL124" s="18" t="s">
        <v>501</v>
      </c>
      <c r="BM124" s="157" t="s">
        <v>505</v>
      </c>
    </row>
    <row r="125" spans="1:65" s="2" customFormat="1" ht="29.25">
      <c r="A125" s="30"/>
      <c r="B125" s="31"/>
      <c r="C125" s="30"/>
      <c r="D125" s="160" t="s">
        <v>356</v>
      </c>
      <c r="E125" s="30"/>
      <c r="F125" s="196" t="s">
        <v>506</v>
      </c>
      <c r="G125" s="30"/>
      <c r="H125" s="30"/>
      <c r="I125" s="30"/>
      <c r="J125" s="30"/>
      <c r="K125" s="30"/>
      <c r="L125" s="31"/>
      <c r="M125" s="197"/>
      <c r="N125" s="198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356</v>
      </c>
      <c r="AU125" s="18" t="s">
        <v>78</v>
      </c>
    </row>
    <row r="126" spans="1:65" s="2" customFormat="1" ht="16.5" customHeight="1">
      <c r="A126" s="30"/>
      <c r="B126" s="146"/>
      <c r="C126" s="147" t="s">
        <v>162</v>
      </c>
      <c r="D126" s="147" t="s">
        <v>164</v>
      </c>
      <c r="E126" s="148" t="s">
        <v>507</v>
      </c>
      <c r="F126" s="149" t="s">
        <v>508</v>
      </c>
      <c r="G126" s="150" t="s">
        <v>500</v>
      </c>
      <c r="H126" s="151">
        <v>1</v>
      </c>
      <c r="I126" s="152"/>
      <c r="J126" s="152">
        <f>ROUND(I126*H126,2)</f>
        <v>0</v>
      </c>
      <c r="K126" s="149" t="s">
        <v>168</v>
      </c>
      <c r="L126" s="31"/>
      <c r="M126" s="199" t="s">
        <v>1</v>
      </c>
      <c r="N126" s="200" t="s">
        <v>36</v>
      </c>
      <c r="O126" s="201">
        <v>0</v>
      </c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7" t="s">
        <v>501</v>
      </c>
      <c r="AT126" s="157" t="s">
        <v>164</v>
      </c>
      <c r="AU126" s="157" t="s">
        <v>78</v>
      </c>
      <c r="AY126" s="18" t="s">
        <v>161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8" t="s">
        <v>78</v>
      </c>
      <c r="BK126" s="158">
        <f>ROUND(I126*H126,2)</f>
        <v>0</v>
      </c>
      <c r="BL126" s="18" t="s">
        <v>501</v>
      </c>
      <c r="BM126" s="157" t="s">
        <v>509</v>
      </c>
    </row>
    <row r="127" spans="1:65" s="2" customFormat="1" ht="6.95" customHeight="1">
      <c r="A127" s="30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  <c r="M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</sheetData>
  <autoFilter ref="C120:K126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54"/>
  <sheetViews>
    <sheetView showGridLines="0" topLeftCell="A333" workbookViewId="0">
      <selection activeCell="I350" sqref="I131:I35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127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510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26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>ZŠ Dobruška, Opočenská 115, Dobruška</v>
      </c>
      <c r="F17" s="30"/>
      <c r="G17" s="30"/>
      <c r="H17" s="30"/>
      <c r="I17" s="27" t="s">
        <v>24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ROUND((SUM(BE128:BE352)),  2)</f>
        <v>0</v>
      </c>
      <c r="G35" s="30"/>
      <c r="H35" s="30"/>
      <c r="I35" s="104">
        <v>0.21</v>
      </c>
      <c r="J35" s="103">
        <f>ROUND(((SUM(BE128:BE352))*I35),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ROUND((SUM(BF128:BF352)),  2)</f>
        <v>0</v>
      </c>
      <c r="G36" s="30"/>
      <c r="H36" s="30"/>
      <c r="I36" s="104">
        <v>0.15</v>
      </c>
      <c r="J36" s="103">
        <f>ROUND(((SUM(BF128:BF352))*I36),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ROUND((SUM(BG128:BG352)),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ROUND((SUM(BH128:BH352)),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ROUND((SUM(BI128:BI352)),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127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01.7 - ZTI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138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9" customFormat="1" ht="24.95" customHeight="1">
      <c r="B101" s="116"/>
      <c r="D101" s="117" t="s">
        <v>141</v>
      </c>
      <c r="E101" s="118"/>
      <c r="F101" s="118"/>
      <c r="G101" s="118"/>
      <c r="H101" s="118"/>
      <c r="I101" s="118"/>
      <c r="J101" s="119">
        <f>J132</f>
        <v>0</v>
      </c>
      <c r="L101" s="116"/>
    </row>
    <row r="102" spans="1:47" s="10" customFormat="1" ht="19.899999999999999" customHeight="1">
      <c r="B102" s="120"/>
      <c r="D102" s="121" t="s">
        <v>511</v>
      </c>
      <c r="E102" s="122"/>
      <c r="F102" s="122"/>
      <c r="G102" s="122"/>
      <c r="H102" s="122"/>
      <c r="I102" s="122"/>
      <c r="J102" s="123">
        <f>J133</f>
        <v>0</v>
      </c>
      <c r="L102" s="120"/>
    </row>
    <row r="103" spans="1:47" s="10" customFormat="1" ht="19.899999999999999" customHeight="1">
      <c r="B103" s="120"/>
      <c r="D103" s="121" t="s">
        <v>512</v>
      </c>
      <c r="E103" s="122"/>
      <c r="F103" s="122"/>
      <c r="G103" s="122"/>
      <c r="H103" s="122"/>
      <c r="I103" s="122"/>
      <c r="J103" s="123">
        <f>J184</f>
        <v>0</v>
      </c>
      <c r="L103" s="120"/>
    </row>
    <row r="104" spans="1:47" s="10" customFormat="1" ht="19.899999999999999" customHeight="1">
      <c r="B104" s="120"/>
      <c r="D104" s="121" t="s">
        <v>513</v>
      </c>
      <c r="E104" s="122"/>
      <c r="F104" s="122"/>
      <c r="G104" s="122"/>
      <c r="H104" s="122"/>
      <c r="I104" s="122"/>
      <c r="J104" s="123">
        <f>J249</f>
        <v>0</v>
      </c>
      <c r="L104" s="120"/>
    </row>
    <row r="105" spans="1:47" s="10" customFormat="1" ht="19.899999999999999" customHeight="1">
      <c r="B105" s="120"/>
      <c r="D105" s="121" t="s">
        <v>514</v>
      </c>
      <c r="E105" s="122"/>
      <c r="F105" s="122"/>
      <c r="G105" s="122"/>
      <c r="H105" s="122"/>
      <c r="I105" s="122"/>
      <c r="J105" s="123">
        <f>J323</f>
        <v>0</v>
      </c>
      <c r="L105" s="120"/>
    </row>
    <row r="106" spans="1:47" s="10" customFormat="1" ht="19.899999999999999" customHeight="1">
      <c r="B106" s="120"/>
      <c r="D106" s="121" t="s">
        <v>515</v>
      </c>
      <c r="E106" s="122"/>
      <c r="F106" s="122"/>
      <c r="G106" s="122"/>
      <c r="H106" s="122"/>
      <c r="I106" s="122"/>
      <c r="J106" s="123">
        <f>J349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146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14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23.25" customHeight="1">
      <c r="A116" s="30"/>
      <c r="B116" s="31"/>
      <c r="C116" s="30"/>
      <c r="D116" s="30"/>
      <c r="E116" s="260" t="str">
        <f>E7</f>
        <v>Rekonstrukce rozvodů vody a sociálních zařízení - akce č. SM/19/368</v>
      </c>
      <c r="F116" s="261"/>
      <c r="G116" s="261"/>
      <c r="H116" s="261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126</v>
      </c>
      <c r="L117" s="21"/>
    </row>
    <row r="118" spans="1:63" s="2" customFormat="1" ht="16.5" customHeight="1">
      <c r="A118" s="30"/>
      <c r="B118" s="31"/>
      <c r="C118" s="30"/>
      <c r="D118" s="30"/>
      <c r="E118" s="260" t="s">
        <v>127</v>
      </c>
      <c r="F118" s="259"/>
      <c r="G118" s="259"/>
      <c r="H118" s="259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128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1" t="str">
        <f>E11</f>
        <v>01.7 - ZTI</v>
      </c>
      <c r="F120" s="259"/>
      <c r="G120" s="259"/>
      <c r="H120" s="259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 t="str">
        <f>IF(J14="","",J14)</f>
        <v>25. 3. 2020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21</v>
      </c>
      <c r="D124" s="30"/>
      <c r="E124" s="30"/>
      <c r="F124" s="25" t="str">
        <f>E17</f>
        <v>ZŠ Dobruška, Opočenská 115, Dobruška</v>
      </c>
      <c r="G124" s="30"/>
      <c r="H124" s="30"/>
      <c r="I124" s="27" t="s">
        <v>27</v>
      </c>
      <c r="J124" s="28" t="str">
        <f>E23</f>
        <v xml:space="preserve"> 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5.2" customHeight="1">
      <c r="A125" s="30"/>
      <c r="B125" s="31"/>
      <c r="C125" s="27" t="s">
        <v>25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29</v>
      </c>
      <c r="J125" s="28" t="str">
        <f>E26</f>
        <v xml:space="preserve"> 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147</v>
      </c>
      <c r="D127" s="127" t="s">
        <v>56</v>
      </c>
      <c r="E127" s="127" t="s">
        <v>52</v>
      </c>
      <c r="F127" s="127" t="s">
        <v>53</v>
      </c>
      <c r="G127" s="127" t="s">
        <v>148</v>
      </c>
      <c r="H127" s="127" t="s">
        <v>149</v>
      </c>
      <c r="I127" s="127" t="s">
        <v>150</v>
      </c>
      <c r="J127" s="127" t="s">
        <v>132</v>
      </c>
      <c r="K127" s="128" t="s">
        <v>151</v>
      </c>
      <c r="L127" s="129"/>
      <c r="M127" s="60" t="s">
        <v>1</v>
      </c>
      <c r="N127" s="61" t="s">
        <v>35</v>
      </c>
      <c r="O127" s="61" t="s">
        <v>152</v>
      </c>
      <c r="P127" s="61" t="s">
        <v>153</v>
      </c>
      <c r="Q127" s="61" t="s">
        <v>154</v>
      </c>
      <c r="R127" s="61" t="s">
        <v>155</v>
      </c>
      <c r="S127" s="61" t="s">
        <v>156</v>
      </c>
      <c r="T127" s="62" t="s">
        <v>157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158</v>
      </c>
      <c r="D128" s="30"/>
      <c r="E128" s="30"/>
      <c r="F128" s="30"/>
      <c r="G128" s="30"/>
      <c r="H128" s="30"/>
      <c r="I128" s="30"/>
      <c r="J128" s="130">
        <f>BK128</f>
        <v>0</v>
      </c>
      <c r="K128" s="30"/>
      <c r="L128" s="31"/>
      <c r="M128" s="63"/>
      <c r="N128" s="54"/>
      <c r="O128" s="64"/>
      <c r="P128" s="131">
        <f>P129+P132</f>
        <v>0</v>
      </c>
      <c r="Q128" s="64"/>
      <c r="R128" s="131">
        <f>R129+R132</f>
        <v>0</v>
      </c>
      <c r="S128" s="64"/>
      <c r="T128" s="132">
        <f>T129+T132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134</v>
      </c>
      <c r="BK128" s="133">
        <f>BK129+BK132</f>
        <v>0</v>
      </c>
    </row>
    <row r="129" spans="1:65" s="12" customFormat="1" ht="25.9" customHeight="1">
      <c r="B129" s="134"/>
      <c r="D129" s="135" t="s">
        <v>70</v>
      </c>
      <c r="E129" s="136" t="s">
        <v>159</v>
      </c>
      <c r="F129" s="136" t="s">
        <v>160</v>
      </c>
      <c r="J129" s="137">
        <f>BK129</f>
        <v>0</v>
      </c>
      <c r="L129" s="134"/>
      <c r="M129" s="138"/>
      <c r="N129" s="139"/>
      <c r="O129" s="139"/>
      <c r="P129" s="140">
        <f>P130</f>
        <v>0</v>
      </c>
      <c r="Q129" s="139"/>
      <c r="R129" s="140">
        <f>R130</f>
        <v>0</v>
      </c>
      <c r="S129" s="139"/>
      <c r="T129" s="141">
        <f>T130</f>
        <v>0</v>
      </c>
      <c r="AR129" s="135" t="s">
        <v>78</v>
      </c>
      <c r="AT129" s="142" t="s">
        <v>70</v>
      </c>
      <c r="AU129" s="142" t="s">
        <v>71</v>
      </c>
      <c r="AY129" s="135" t="s">
        <v>161</v>
      </c>
      <c r="BK129" s="143">
        <f>BK130</f>
        <v>0</v>
      </c>
    </row>
    <row r="130" spans="1:65" s="12" customFormat="1" ht="22.9" customHeight="1">
      <c r="B130" s="134"/>
      <c r="D130" s="135" t="s">
        <v>70</v>
      </c>
      <c r="E130" s="144" t="s">
        <v>213</v>
      </c>
      <c r="F130" s="144" t="s">
        <v>251</v>
      </c>
      <c r="J130" s="145">
        <f>BK130</f>
        <v>0</v>
      </c>
      <c r="L130" s="134"/>
      <c r="M130" s="138"/>
      <c r="N130" s="139"/>
      <c r="O130" s="139"/>
      <c r="P130" s="140">
        <f>P131</f>
        <v>0</v>
      </c>
      <c r="Q130" s="139"/>
      <c r="R130" s="140">
        <f>R131</f>
        <v>0</v>
      </c>
      <c r="S130" s="139"/>
      <c r="T130" s="141">
        <f>T131</f>
        <v>0</v>
      </c>
      <c r="AR130" s="135" t="s">
        <v>78</v>
      </c>
      <c r="AT130" s="142" t="s">
        <v>70</v>
      </c>
      <c r="AU130" s="142" t="s">
        <v>78</v>
      </c>
      <c r="AY130" s="135" t="s">
        <v>161</v>
      </c>
      <c r="BK130" s="143">
        <f>BK131</f>
        <v>0</v>
      </c>
    </row>
    <row r="131" spans="1:65" s="2" customFormat="1" ht="33" customHeight="1">
      <c r="A131" s="30"/>
      <c r="B131" s="146"/>
      <c r="C131" s="147" t="s">
        <v>78</v>
      </c>
      <c r="D131" s="147" t="s">
        <v>164</v>
      </c>
      <c r="E131" s="148" t="s">
        <v>516</v>
      </c>
      <c r="F131" s="149" t="s">
        <v>517</v>
      </c>
      <c r="G131" s="150" t="s">
        <v>518</v>
      </c>
      <c r="H131" s="151">
        <v>30</v>
      </c>
      <c r="I131" s="152"/>
      <c r="J131" s="152">
        <f>ROUND(I131*H131,2)</f>
        <v>0</v>
      </c>
      <c r="K131" s="149" t="s">
        <v>1</v>
      </c>
      <c r="L131" s="31"/>
      <c r="M131" s="153" t="s">
        <v>1</v>
      </c>
      <c r="N131" s="154" t="s">
        <v>36</v>
      </c>
      <c r="O131" s="155">
        <v>0</v>
      </c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7" t="s">
        <v>169</v>
      </c>
      <c r="AT131" s="157" t="s">
        <v>164</v>
      </c>
      <c r="AU131" s="157" t="s">
        <v>80</v>
      </c>
      <c r="AY131" s="18" t="s">
        <v>161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78</v>
      </c>
      <c r="BK131" s="158">
        <f>ROUND(I131*H131,2)</f>
        <v>0</v>
      </c>
      <c r="BL131" s="18" t="s">
        <v>169</v>
      </c>
      <c r="BM131" s="157" t="s">
        <v>80</v>
      </c>
    </row>
    <row r="132" spans="1:65" s="12" customFormat="1" ht="25.9" customHeight="1">
      <c r="B132" s="134"/>
      <c r="D132" s="135" t="s">
        <v>70</v>
      </c>
      <c r="E132" s="136" t="s">
        <v>348</v>
      </c>
      <c r="F132" s="136" t="s">
        <v>349</v>
      </c>
      <c r="J132" s="137">
        <f>BK132</f>
        <v>0</v>
      </c>
      <c r="L132" s="134"/>
      <c r="M132" s="138"/>
      <c r="N132" s="139"/>
      <c r="O132" s="139"/>
      <c r="P132" s="140">
        <f>P133+P184+P249+P323+P349</f>
        <v>0</v>
      </c>
      <c r="Q132" s="139"/>
      <c r="R132" s="140">
        <f>R133+R184+R249+R323+R349</f>
        <v>0</v>
      </c>
      <c r="S132" s="139"/>
      <c r="T132" s="141">
        <f>T133+T184+T249+T323+T349</f>
        <v>0</v>
      </c>
      <c r="AR132" s="135" t="s">
        <v>80</v>
      </c>
      <c r="AT132" s="142" t="s">
        <v>70</v>
      </c>
      <c r="AU132" s="142" t="s">
        <v>71</v>
      </c>
      <c r="AY132" s="135" t="s">
        <v>161</v>
      </c>
      <c r="BK132" s="143">
        <f>BK133+BK184+BK249+BK323+BK349</f>
        <v>0</v>
      </c>
    </row>
    <row r="133" spans="1:65" s="12" customFormat="1" ht="22.9" customHeight="1">
      <c r="B133" s="134"/>
      <c r="D133" s="135" t="s">
        <v>70</v>
      </c>
      <c r="E133" s="144" t="s">
        <v>519</v>
      </c>
      <c r="F133" s="144" t="s">
        <v>520</v>
      </c>
      <c r="J133" s="145">
        <f>BK133</f>
        <v>0</v>
      </c>
      <c r="L133" s="134"/>
      <c r="M133" s="138"/>
      <c r="N133" s="139"/>
      <c r="O133" s="139"/>
      <c r="P133" s="140">
        <f>SUM(P134:P183)</f>
        <v>0</v>
      </c>
      <c r="Q133" s="139"/>
      <c r="R133" s="140">
        <f>SUM(R134:R183)</f>
        <v>0</v>
      </c>
      <c r="S133" s="139"/>
      <c r="T133" s="141">
        <f>SUM(T134:T183)</f>
        <v>0</v>
      </c>
      <c r="AR133" s="135" t="s">
        <v>80</v>
      </c>
      <c r="AT133" s="142" t="s">
        <v>70</v>
      </c>
      <c r="AU133" s="142" t="s">
        <v>78</v>
      </c>
      <c r="AY133" s="135" t="s">
        <v>161</v>
      </c>
      <c r="BK133" s="143">
        <f>SUM(BK134:BK183)</f>
        <v>0</v>
      </c>
    </row>
    <row r="134" spans="1:65" s="2" customFormat="1" ht="16.5" customHeight="1">
      <c r="A134" s="30"/>
      <c r="B134" s="146"/>
      <c r="C134" s="147" t="s">
        <v>80</v>
      </c>
      <c r="D134" s="147" t="s">
        <v>164</v>
      </c>
      <c r="E134" s="148" t="s">
        <v>521</v>
      </c>
      <c r="F134" s="149" t="s">
        <v>522</v>
      </c>
      <c r="G134" s="150" t="s">
        <v>175</v>
      </c>
      <c r="H134" s="151">
        <v>2</v>
      </c>
      <c r="I134" s="152"/>
      <c r="J134" s="152">
        <f>ROUND(I134*H134,2)</f>
        <v>0</v>
      </c>
      <c r="K134" s="149" t="s">
        <v>1</v>
      </c>
      <c r="L134" s="31"/>
      <c r="M134" s="153" t="s">
        <v>1</v>
      </c>
      <c r="N134" s="154" t="s">
        <v>36</v>
      </c>
      <c r="O134" s="155">
        <v>0</v>
      </c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255</v>
      </c>
      <c r="AT134" s="157" t="s">
        <v>164</v>
      </c>
      <c r="AU134" s="157" t="s">
        <v>80</v>
      </c>
      <c r="AY134" s="18" t="s">
        <v>161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255</v>
      </c>
      <c r="BM134" s="157" t="s">
        <v>169</v>
      </c>
    </row>
    <row r="135" spans="1:65" s="13" customFormat="1">
      <c r="B135" s="159"/>
      <c r="D135" s="160" t="s">
        <v>171</v>
      </c>
      <c r="E135" s="161" t="s">
        <v>1</v>
      </c>
      <c r="F135" s="162" t="s">
        <v>523</v>
      </c>
      <c r="H135" s="163">
        <v>2</v>
      </c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171</v>
      </c>
      <c r="AU135" s="161" t="s">
        <v>80</v>
      </c>
      <c r="AV135" s="13" t="s">
        <v>80</v>
      </c>
      <c r="AW135" s="13" t="s">
        <v>28</v>
      </c>
      <c r="AX135" s="13" t="s">
        <v>71</v>
      </c>
      <c r="AY135" s="161" t="s">
        <v>161</v>
      </c>
    </row>
    <row r="136" spans="1:65" s="15" customFormat="1">
      <c r="B136" s="183"/>
      <c r="D136" s="160" t="s">
        <v>171</v>
      </c>
      <c r="E136" s="184" t="s">
        <v>1</v>
      </c>
      <c r="F136" s="185" t="s">
        <v>195</v>
      </c>
      <c r="H136" s="186">
        <v>2</v>
      </c>
      <c r="L136" s="183"/>
      <c r="M136" s="187"/>
      <c r="N136" s="188"/>
      <c r="O136" s="188"/>
      <c r="P136" s="188"/>
      <c r="Q136" s="188"/>
      <c r="R136" s="188"/>
      <c r="S136" s="188"/>
      <c r="T136" s="189"/>
      <c r="AT136" s="184" t="s">
        <v>171</v>
      </c>
      <c r="AU136" s="184" t="s">
        <v>80</v>
      </c>
      <c r="AV136" s="15" t="s">
        <v>169</v>
      </c>
      <c r="AW136" s="15" t="s">
        <v>28</v>
      </c>
      <c r="AX136" s="15" t="s">
        <v>78</v>
      </c>
      <c r="AY136" s="184" t="s">
        <v>161</v>
      </c>
    </row>
    <row r="137" spans="1:65" s="2" customFormat="1" ht="16.5" customHeight="1">
      <c r="A137" s="30"/>
      <c r="B137" s="146"/>
      <c r="C137" s="147" t="s">
        <v>162</v>
      </c>
      <c r="D137" s="147" t="s">
        <v>164</v>
      </c>
      <c r="E137" s="148" t="s">
        <v>524</v>
      </c>
      <c r="F137" s="149" t="s">
        <v>525</v>
      </c>
      <c r="G137" s="150" t="s">
        <v>199</v>
      </c>
      <c r="H137" s="151">
        <v>34</v>
      </c>
      <c r="I137" s="152"/>
      <c r="J137" s="152">
        <f>ROUND(I137*H137,2)</f>
        <v>0</v>
      </c>
      <c r="K137" s="149" t="s">
        <v>1</v>
      </c>
      <c r="L137" s="31"/>
      <c r="M137" s="153" t="s">
        <v>1</v>
      </c>
      <c r="N137" s="154" t="s">
        <v>36</v>
      </c>
      <c r="O137" s="155">
        <v>0</v>
      </c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7" t="s">
        <v>255</v>
      </c>
      <c r="AT137" s="157" t="s">
        <v>164</v>
      </c>
      <c r="AU137" s="157" t="s">
        <v>80</v>
      </c>
      <c r="AY137" s="18" t="s">
        <v>161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78</v>
      </c>
      <c r="BK137" s="158">
        <f>ROUND(I137*H137,2)</f>
        <v>0</v>
      </c>
      <c r="BL137" s="18" t="s">
        <v>255</v>
      </c>
      <c r="BM137" s="157" t="s">
        <v>196</v>
      </c>
    </row>
    <row r="138" spans="1:65" s="13" customFormat="1">
      <c r="B138" s="159"/>
      <c r="D138" s="160" t="s">
        <v>171</v>
      </c>
      <c r="E138" s="161" t="s">
        <v>1</v>
      </c>
      <c r="F138" s="162" t="s">
        <v>526</v>
      </c>
      <c r="H138" s="163">
        <v>13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171</v>
      </c>
      <c r="AU138" s="161" t="s">
        <v>80</v>
      </c>
      <c r="AV138" s="13" t="s">
        <v>80</v>
      </c>
      <c r="AW138" s="13" t="s">
        <v>28</v>
      </c>
      <c r="AX138" s="13" t="s">
        <v>71</v>
      </c>
      <c r="AY138" s="161" t="s">
        <v>161</v>
      </c>
    </row>
    <row r="139" spans="1:65" s="13" customFormat="1">
      <c r="B139" s="159"/>
      <c r="D139" s="160" t="s">
        <v>171</v>
      </c>
      <c r="E139" s="161" t="s">
        <v>1</v>
      </c>
      <c r="F139" s="162" t="s">
        <v>527</v>
      </c>
      <c r="H139" s="163">
        <v>11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171</v>
      </c>
      <c r="AU139" s="161" t="s">
        <v>80</v>
      </c>
      <c r="AV139" s="13" t="s">
        <v>80</v>
      </c>
      <c r="AW139" s="13" t="s">
        <v>28</v>
      </c>
      <c r="AX139" s="13" t="s">
        <v>71</v>
      </c>
      <c r="AY139" s="161" t="s">
        <v>161</v>
      </c>
    </row>
    <row r="140" spans="1:65" s="13" customFormat="1">
      <c r="B140" s="159"/>
      <c r="D140" s="160" t="s">
        <v>171</v>
      </c>
      <c r="E140" s="161" t="s">
        <v>1</v>
      </c>
      <c r="F140" s="162" t="s">
        <v>528</v>
      </c>
      <c r="H140" s="163">
        <v>10</v>
      </c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171</v>
      </c>
      <c r="AU140" s="161" t="s">
        <v>80</v>
      </c>
      <c r="AV140" s="13" t="s">
        <v>80</v>
      </c>
      <c r="AW140" s="13" t="s">
        <v>28</v>
      </c>
      <c r="AX140" s="13" t="s">
        <v>71</v>
      </c>
      <c r="AY140" s="161" t="s">
        <v>161</v>
      </c>
    </row>
    <row r="141" spans="1:65" s="15" customFormat="1">
      <c r="B141" s="183"/>
      <c r="D141" s="160" t="s">
        <v>171</v>
      </c>
      <c r="E141" s="184" t="s">
        <v>1</v>
      </c>
      <c r="F141" s="185" t="s">
        <v>195</v>
      </c>
      <c r="H141" s="186">
        <v>34</v>
      </c>
      <c r="L141" s="183"/>
      <c r="M141" s="187"/>
      <c r="N141" s="188"/>
      <c r="O141" s="188"/>
      <c r="P141" s="188"/>
      <c r="Q141" s="188"/>
      <c r="R141" s="188"/>
      <c r="S141" s="188"/>
      <c r="T141" s="189"/>
      <c r="AT141" s="184" t="s">
        <v>171</v>
      </c>
      <c r="AU141" s="184" t="s">
        <v>80</v>
      </c>
      <c r="AV141" s="15" t="s">
        <v>169</v>
      </c>
      <c r="AW141" s="15" t="s">
        <v>28</v>
      </c>
      <c r="AX141" s="15" t="s">
        <v>78</v>
      </c>
      <c r="AY141" s="184" t="s">
        <v>161</v>
      </c>
    </row>
    <row r="142" spans="1:65" s="2" customFormat="1" ht="16.5" customHeight="1">
      <c r="A142" s="30"/>
      <c r="B142" s="146"/>
      <c r="C142" s="167" t="s">
        <v>169</v>
      </c>
      <c r="D142" s="167" t="s">
        <v>177</v>
      </c>
      <c r="E142" s="168" t="s">
        <v>529</v>
      </c>
      <c r="F142" s="169" t="s">
        <v>530</v>
      </c>
      <c r="G142" s="170" t="s">
        <v>175</v>
      </c>
      <c r="H142" s="171">
        <v>4</v>
      </c>
      <c r="I142" s="172"/>
      <c r="J142" s="172">
        <f>ROUND(I142*H142,2)</f>
        <v>0</v>
      </c>
      <c r="K142" s="169" t="s">
        <v>1</v>
      </c>
      <c r="L142" s="173"/>
      <c r="M142" s="174" t="s">
        <v>1</v>
      </c>
      <c r="N142" s="175" t="s">
        <v>36</v>
      </c>
      <c r="O142" s="155">
        <v>0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7" t="s">
        <v>344</v>
      </c>
      <c r="AT142" s="157" t="s">
        <v>177</v>
      </c>
      <c r="AU142" s="157" t="s">
        <v>80</v>
      </c>
      <c r="AY142" s="18" t="s">
        <v>161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78</v>
      </c>
      <c r="BK142" s="158">
        <f>ROUND(I142*H142,2)</f>
        <v>0</v>
      </c>
      <c r="BL142" s="18" t="s">
        <v>255</v>
      </c>
      <c r="BM142" s="157" t="s">
        <v>180</v>
      </c>
    </row>
    <row r="143" spans="1:65" s="13" customFormat="1">
      <c r="B143" s="159"/>
      <c r="D143" s="160" t="s">
        <v>171</v>
      </c>
      <c r="E143" s="161" t="s">
        <v>1</v>
      </c>
      <c r="F143" s="162" t="s">
        <v>531</v>
      </c>
      <c r="H143" s="163">
        <v>4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171</v>
      </c>
      <c r="AU143" s="161" t="s">
        <v>80</v>
      </c>
      <c r="AV143" s="13" t="s">
        <v>80</v>
      </c>
      <c r="AW143" s="13" t="s">
        <v>28</v>
      </c>
      <c r="AX143" s="13" t="s">
        <v>71</v>
      </c>
      <c r="AY143" s="161" t="s">
        <v>161</v>
      </c>
    </row>
    <row r="144" spans="1:65" s="15" customFormat="1">
      <c r="B144" s="183"/>
      <c r="D144" s="160" t="s">
        <v>171</v>
      </c>
      <c r="E144" s="184" t="s">
        <v>1</v>
      </c>
      <c r="F144" s="185" t="s">
        <v>195</v>
      </c>
      <c r="H144" s="186">
        <v>4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171</v>
      </c>
      <c r="AU144" s="184" t="s">
        <v>80</v>
      </c>
      <c r="AV144" s="15" t="s">
        <v>169</v>
      </c>
      <c r="AW144" s="15" t="s">
        <v>28</v>
      </c>
      <c r="AX144" s="15" t="s">
        <v>78</v>
      </c>
      <c r="AY144" s="184" t="s">
        <v>161</v>
      </c>
    </row>
    <row r="145" spans="1:65" s="2" customFormat="1" ht="16.5" customHeight="1">
      <c r="A145" s="30"/>
      <c r="B145" s="146"/>
      <c r="C145" s="147" t="s">
        <v>186</v>
      </c>
      <c r="D145" s="147" t="s">
        <v>164</v>
      </c>
      <c r="E145" s="148" t="s">
        <v>532</v>
      </c>
      <c r="F145" s="149" t="s">
        <v>533</v>
      </c>
      <c r="G145" s="150" t="s">
        <v>199</v>
      </c>
      <c r="H145" s="151">
        <v>7</v>
      </c>
      <c r="I145" s="152"/>
      <c r="J145" s="152">
        <f>ROUND(I145*H145,2)</f>
        <v>0</v>
      </c>
      <c r="K145" s="149" t="s">
        <v>1</v>
      </c>
      <c r="L145" s="31"/>
      <c r="M145" s="153" t="s">
        <v>1</v>
      </c>
      <c r="N145" s="154" t="s">
        <v>36</v>
      </c>
      <c r="O145" s="155">
        <v>0</v>
      </c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7" t="s">
        <v>255</v>
      </c>
      <c r="AT145" s="157" t="s">
        <v>164</v>
      </c>
      <c r="AU145" s="157" t="s">
        <v>80</v>
      </c>
      <c r="AY145" s="18" t="s">
        <v>161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78</v>
      </c>
      <c r="BK145" s="158">
        <f>ROUND(I145*H145,2)</f>
        <v>0</v>
      </c>
      <c r="BL145" s="18" t="s">
        <v>255</v>
      </c>
      <c r="BM145" s="157" t="s">
        <v>222</v>
      </c>
    </row>
    <row r="146" spans="1:65" s="13" customFormat="1">
      <c r="B146" s="159"/>
      <c r="D146" s="160" t="s">
        <v>171</v>
      </c>
      <c r="E146" s="161" t="s">
        <v>1</v>
      </c>
      <c r="F146" s="162" t="s">
        <v>534</v>
      </c>
      <c r="H146" s="163">
        <v>4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171</v>
      </c>
      <c r="AU146" s="161" t="s">
        <v>80</v>
      </c>
      <c r="AV146" s="13" t="s">
        <v>80</v>
      </c>
      <c r="AW146" s="13" t="s">
        <v>28</v>
      </c>
      <c r="AX146" s="13" t="s">
        <v>71</v>
      </c>
      <c r="AY146" s="161" t="s">
        <v>161</v>
      </c>
    </row>
    <row r="147" spans="1:65" s="13" customFormat="1">
      <c r="B147" s="159"/>
      <c r="D147" s="160" t="s">
        <v>171</v>
      </c>
      <c r="E147" s="161" t="s">
        <v>1</v>
      </c>
      <c r="F147" s="162" t="s">
        <v>535</v>
      </c>
      <c r="H147" s="163">
        <v>3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171</v>
      </c>
      <c r="AU147" s="161" t="s">
        <v>80</v>
      </c>
      <c r="AV147" s="13" t="s">
        <v>80</v>
      </c>
      <c r="AW147" s="13" t="s">
        <v>28</v>
      </c>
      <c r="AX147" s="13" t="s">
        <v>71</v>
      </c>
      <c r="AY147" s="161" t="s">
        <v>161</v>
      </c>
    </row>
    <row r="148" spans="1:65" s="15" customFormat="1">
      <c r="B148" s="183"/>
      <c r="D148" s="160" t="s">
        <v>171</v>
      </c>
      <c r="E148" s="184" t="s">
        <v>1</v>
      </c>
      <c r="F148" s="185" t="s">
        <v>195</v>
      </c>
      <c r="H148" s="186">
        <v>7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171</v>
      </c>
      <c r="AU148" s="184" t="s">
        <v>80</v>
      </c>
      <c r="AV148" s="15" t="s">
        <v>169</v>
      </c>
      <c r="AW148" s="15" t="s">
        <v>28</v>
      </c>
      <c r="AX148" s="15" t="s">
        <v>78</v>
      </c>
      <c r="AY148" s="184" t="s">
        <v>161</v>
      </c>
    </row>
    <row r="149" spans="1:65" s="2" customFormat="1" ht="16.5" customHeight="1">
      <c r="A149" s="30"/>
      <c r="B149" s="146"/>
      <c r="C149" s="147" t="s">
        <v>196</v>
      </c>
      <c r="D149" s="147" t="s">
        <v>164</v>
      </c>
      <c r="E149" s="148" t="s">
        <v>536</v>
      </c>
      <c r="F149" s="149" t="s">
        <v>537</v>
      </c>
      <c r="G149" s="150" t="s">
        <v>199</v>
      </c>
      <c r="H149" s="151">
        <v>11</v>
      </c>
      <c r="I149" s="152"/>
      <c r="J149" s="152">
        <f>ROUND(I149*H149,2)</f>
        <v>0</v>
      </c>
      <c r="K149" s="149" t="s">
        <v>1</v>
      </c>
      <c r="L149" s="31"/>
      <c r="M149" s="153" t="s">
        <v>1</v>
      </c>
      <c r="N149" s="154" t="s">
        <v>36</v>
      </c>
      <c r="O149" s="155">
        <v>0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255</v>
      </c>
      <c r="AT149" s="157" t="s">
        <v>164</v>
      </c>
      <c r="AU149" s="157" t="s">
        <v>80</v>
      </c>
      <c r="AY149" s="18" t="s">
        <v>161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255</v>
      </c>
      <c r="BM149" s="157" t="s">
        <v>235</v>
      </c>
    </row>
    <row r="150" spans="1:65" s="13" customFormat="1">
      <c r="B150" s="159"/>
      <c r="D150" s="160" t="s">
        <v>171</v>
      </c>
      <c r="E150" s="161" t="s">
        <v>1</v>
      </c>
      <c r="F150" s="162" t="s">
        <v>538</v>
      </c>
      <c r="H150" s="163">
        <v>6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171</v>
      </c>
      <c r="AU150" s="161" t="s">
        <v>80</v>
      </c>
      <c r="AV150" s="13" t="s">
        <v>80</v>
      </c>
      <c r="AW150" s="13" t="s">
        <v>28</v>
      </c>
      <c r="AX150" s="13" t="s">
        <v>71</v>
      </c>
      <c r="AY150" s="161" t="s">
        <v>161</v>
      </c>
    </row>
    <row r="151" spans="1:65" s="13" customFormat="1">
      <c r="B151" s="159"/>
      <c r="D151" s="160" t="s">
        <v>171</v>
      </c>
      <c r="E151" s="161" t="s">
        <v>1</v>
      </c>
      <c r="F151" s="162" t="s">
        <v>539</v>
      </c>
      <c r="H151" s="163">
        <v>5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171</v>
      </c>
      <c r="AU151" s="161" t="s">
        <v>80</v>
      </c>
      <c r="AV151" s="13" t="s">
        <v>80</v>
      </c>
      <c r="AW151" s="13" t="s">
        <v>28</v>
      </c>
      <c r="AX151" s="13" t="s">
        <v>71</v>
      </c>
      <c r="AY151" s="161" t="s">
        <v>161</v>
      </c>
    </row>
    <row r="152" spans="1:65" s="15" customFormat="1">
      <c r="B152" s="183"/>
      <c r="D152" s="160" t="s">
        <v>171</v>
      </c>
      <c r="E152" s="184" t="s">
        <v>1</v>
      </c>
      <c r="F152" s="185" t="s">
        <v>195</v>
      </c>
      <c r="H152" s="186">
        <v>11</v>
      </c>
      <c r="L152" s="183"/>
      <c r="M152" s="187"/>
      <c r="N152" s="188"/>
      <c r="O152" s="188"/>
      <c r="P152" s="188"/>
      <c r="Q152" s="188"/>
      <c r="R152" s="188"/>
      <c r="S152" s="188"/>
      <c r="T152" s="189"/>
      <c r="AT152" s="184" t="s">
        <v>171</v>
      </c>
      <c r="AU152" s="184" t="s">
        <v>80</v>
      </c>
      <c r="AV152" s="15" t="s">
        <v>169</v>
      </c>
      <c r="AW152" s="15" t="s">
        <v>28</v>
      </c>
      <c r="AX152" s="15" t="s">
        <v>78</v>
      </c>
      <c r="AY152" s="184" t="s">
        <v>161</v>
      </c>
    </row>
    <row r="153" spans="1:65" s="2" customFormat="1" ht="16.5" customHeight="1">
      <c r="A153" s="30"/>
      <c r="B153" s="146"/>
      <c r="C153" s="147" t="s">
        <v>204</v>
      </c>
      <c r="D153" s="147" t="s">
        <v>164</v>
      </c>
      <c r="E153" s="148" t="s">
        <v>540</v>
      </c>
      <c r="F153" s="149" t="s">
        <v>541</v>
      </c>
      <c r="G153" s="150" t="s">
        <v>199</v>
      </c>
      <c r="H153" s="151">
        <v>2</v>
      </c>
      <c r="I153" s="152"/>
      <c r="J153" s="152">
        <f>ROUND(I153*H153,2)</f>
        <v>0</v>
      </c>
      <c r="K153" s="149" t="s">
        <v>1</v>
      </c>
      <c r="L153" s="31"/>
      <c r="M153" s="153" t="s">
        <v>1</v>
      </c>
      <c r="N153" s="154" t="s">
        <v>36</v>
      </c>
      <c r="O153" s="155">
        <v>0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7" t="s">
        <v>255</v>
      </c>
      <c r="AT153" s="157" t="s">
        <v>164</v>
      </c>
      <c r="AU153" s="157" t="s">
        <v>80</v>
      </c>
      <c r="AY153" s="18" t="s">
        <v>161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78</v>
      </c>
      <c r="BK153" s="158">
        <f>ROUND(I153*H153,2)</f>
        <v>0</v>
      </c>
      <c r="BL153" s="18" t="s">
        <v>255</v>
      </c>
      <c r="BM153" s="157" t="s">
        <v>246</v>
      </c>
    </row>
    <row r="154" spans="1:65" s="13" customFormat="1">
      <c r="B154" s="159"/>
      <c r="D154" s="160" t="s">
        <v>171</v>
      </c>
      <c r="E154" s="161" t="s">
        <v>1</v>
      </c>
      <c r="F154" s="162" t="s">
        <v>542</v>
      </c>
      <c r="H154" s="163">
        <v>2</v>
      </c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171</v>
      </c>
      <c r="AU154" s="161" t="s">
        <v>80</v>
      </c>
      <c r="AV154" s="13" t="s">
        <v>80</v>
      </c>
      <c r="AW154" s="13" t="s">
        <v>28</v>
      </c>
      <c r="AX154" s="13" t="s">
        <v>71</v>
      </c>
      <c r="AY154" s="161" t="s">
        <v>161</v>
      </c>
    </row>
    <row r="155" spans="1:65" s="15" customFormat="1">
      <c r="B155" s="183"/>
      <c r="D155" s="160" t="s">
        <v>171</v>
      </c>
      <c r="E155" s="184" t="s">
        <v>1</v>
      </c>
      <c r="F155" s="185" t="s">
        <v>195</v>
      </c>
      <c r="H155" s="186">
        <v>2</v>
      </c>
      <c r="L155" s="183"/>
      <c r="M155" s="187"/>
      <c r="N155" s="188"/>
      <c r="O155" s="188"/>
      <c r="P155" s="188"/>
      <c r="Q155" s="188"/>
      <c r="R155" s="188"/>
      <c r="S155" s="188"/>
      <c r="T155" s="189"/>
      <c r="AT155" s="184" t="s">
        <v>171</v>
      </c>
      <c r="AU155" s="184" t="s">
        <v>80</v>
      </c>
      <c r="AV155" s="15" t="s">
        <v>169</v>
      </c>
      <c r="AW155" s="15" t="s">
        <v>28</v>
      </c>
      <c r="AX155" s="15" t="s">
        <v>78</v>
      </c>
      <c r="AY155" s="184" t="s">
        <v>161</v>
      </c>
    </row>
    <row r="156" spans="1:65" s="2" customFormat="1" ht="16.5" customHeight="1">
      <c r="A156" s="30"/>
      <c r="B156" s="146"/>
      <c r="C156" s="147" t="s">
        <v>180</v>
      </c>
      <c r="D156" s="147" t="s">
        <v>164</v>
      </c>
      <c r="E156" s="148" t="s">
        <v>543</v>
      </c>
      <c r="F156" s="149" t="s">
        <v>544</v>
      </c>
      <c r="G156" s="150" t="s">
        <v>199</v>
      </c>
      <c r="H156" s="151">
        <v>15</v>
      </c>
      <c r="I156" s="152"/>
      <c r="J156" s="152">
        <f>ROUND(I156*H156,2)</f>
        <v>0</v>
      </c>
      <c r="K156" s="149" t="s">
        <v>1</v>
      </c>
      <c r="L156" s="31"/>
      <c r="M156" s="153" t="s">
        <v>1</v>
      </c>
      <c r="N156" s="154" t="s">
        <v>36</v>
      </c>
      <c r="O156" s="155">
        <v>0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7" t="s">
        <v>255</v>
      </c>
      <c r="AT156" s="157" t="s">
        <v>164</v>
      </c>
      <c r="AU156" s="157" t="s">
        <v>80</v>
      </c>
      <c r="AY156" s="18" t="s">
        <v>161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78</v>
      </c>
      <c r="BK156" s="158">
        <f>ROUND(I156*H156,2)</f>
        <v>0</v>
      </c>
      <c r="BL156" s="18" t="s">
        <v>255</v>
      </c>
      <c r="BM156" s="157" t="s">
        <v>255</v>
      </c>
    </row>
    <row r="157" spans="1:65" s="13" customFormat="1">
      <c r="B157" s="159"/>
      <c r="D157" s="160" t="s">
        <v>171</v>
      </c>
      <c r="E157" s="161" t="s">
        <v>1</v>
      </c>
      <c r="F157" s="162" t="s">
        <v>545</v>
      </c>
      <c r="H157" s="163">
        <v>10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171</v>
      </c>
      <c r="AU157" s="161" t="s">
        <v>80</v>
      </c>
      <c r="AV157" s="13" t="s">
        <v>80</v>
      </c>
      <c r="AW157" s="13" t="s">
        <v>28</v>
      </c>
      <c r="AX157" s="13" t="s">
        <v>71</v>
      </c>
      <c r="AY157" s="161" t="s">
        <v>161</v>
      </c>
    </row>
    <row r="158" spans="1:65" s="13" customFormat="1">
      <c r="B158" s="159"/>
      <c r="D158" s="160" t="s">
        <v>171</v>
      </c>
      <c r="E158" s="161" t="s">
        <v>1</v>
      </c>
      <c r="F158" s="162" t="s">
        <v>539</v>
      </c>
      <c r="H158" s="163">
        <v>5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171</v>
      </c>
      <c r="AU158" s="161" t="s">
        <v>80</v>
      </c>
      <c r="AV158" s="13" t="s">
        <v>80</v>
      </c>
      <c r="AW158" s="13" t="s">
        <v>28</v>
      </c>
      <c r="AX158" s="13" t="s">
        <v>71</v>
      </c>
      <c r="AY158" s="161" t="s">
        <v>161</v>
      </c>
    </row>
    <row r="159" spans="1:65" s="15" customFormat="1">
      <c r="B159" s="183"/>
      <c r="D159" s="160" t="s">
        <v>171</v>
      </c>
      <c r="E159" s="184" t="s">
        <v>1</v>
      </c>
      <c r="F159" s="185" t="s">
        <v>195</v>
      </c>
      <c r="H159" s="186">
        <v>15</v>
      </c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171</v>
      </c>
      <c r="AU159" s="184" t="s">
        <v>80</v>
      </c>
      <c r="AV159" s="15" t="s">
        <v>169</v>
      </c>
      <c r="AW159" s="15" t="s">
        <v>28</v>
      </c>
      <c r="AX159" s="15" t="s">
        <v>78</v>
      </c>
      <c r="AY159" s="184" t="s">
        <v>161</v>
      </c>
    </row>
    <row r="160" spans="1:65" s="2" customFormat="1" ht="16.5" customHeight="1">
      <c r="A160" s="30"/>
      <c r="B160" s="146"/>
      <c r="C160" s="167" t="s">
        <v>213</v>
      </c>
      <c r="D160" s="167" t="s">
        <v>177</v>
      </c>
      <c r="E160" s="168" t="s">
        <v>546</v>
      </c>
      <c r="F160" s="169" t="s">
        <v>547</v>
      </c>
      <c r="G160" s="170" t="s">
        <v>548</v>
      </c>
      <c r="H160" s="171">
        <v>17</v>
      </c>
      <c r="I160" s="172"/>
      <c r="J160" s="172">
        <f>ROUND(I160*H160,2)</f>
        <v>0</v>
      </c>
      <c r="K160" s="169" t="s">
        <v>1</v>
      </c>
      <c r="L160" s="173"/>
      <c r="M160" s="174" t="s">
        <v>1</v>
      </c>
      <c r="N160" s="175" t="s">
        <v>36</v>
      </c>
      <c r="O160" s="155">
        <v>0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7" t="s">
        <v>344</v>
      </c>
      <c r="AT160" s="157" t="s">
        <v>177</v>
      </c>
      <c r="AU160" s="157" t="s">
        <v>80</v>
      </c>
      <c r="AY160" s="18" t="s">
        <v>161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78</v>
      </c>
      <c r="BK160" s="158">
        <f>ROUND(I160*H160,2)</f>
        <v>0</v>
      </c>
      <c r="BL160" s="18" t="s">
        <v>255</v>
      </c>
      <c r="BM160" s="157" t="s">
        <v>269</v>
      </c>
    </row>
    <row r="161" spans="1:65" s="13" customFormat="1">
      <c r="B161" s="159"/>
      <c r="D161" s="160" t="s">
        <v>171</v>
      </c>
      <c r="E161" s="161" t="s">
        <v>1</v>
      </c>
      <c r="F161" s="162" t="s">
        <v>549</v>
      </c>
      <c r="H161" s="163">
        <v>6.5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171</v>
      </c>
      <c r="AU161" s="161" t="s">
        <v>80</v>
      </c>
      <c r="AV161" s="13" t="s">
        <v>80</v>
      </c>
      <c r="AW161" s="13" t="s">
        <v>28</v>
      </c>
      <c r="AX161" s="13" t="s">
        <v>71</v>
      </c>
      <c r="AY161" s="161" t="s">
        <v>161</v>
      </c>
    </row>
    <row r="162" spans="1:65" s="13" customFormat="1">
      <c r="B162" s="159"/>
      <c r="D162" s="160" t="s">
        <v>171</v>
      </c>
      <c r="E162" s="161" t="s">
        <v>1</v>
      </c>
      <c r="F162" s="162" t="s">
        <v>550</v>
      </c>
      <c r="H162" s="163">
        <v>5.5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171</v>
      </c>
      <c r="AU162" s="161" t="s">
        <v>80</v>
      </c>
      <c r="AV162" s="13" t="s">
        <v>80</v>
      </c>
      <c r="AW162" s="13" t="s">
        <v>28</v>
      </c>
      <c r="AX162" s="13" t="s">
        <v>71</v>
      </c>
      <c r="AY162" s="161" t="s">
        <v>161</v>
      </c>
    </row>
    <row r="163" spans="1:65" s="13" customFormat="1">
      <c r="B163" s="159"/>
      <c r="D163" s="160" t="s">
        <v>171</v>
      </c>
      <c r="E163" s="161" t="s">
        <v>1</v>
      </c>
      <c r="F163" s="162" t="s">
        <v>551</v>
      </c>
      <c r="H163" s="163">
        <v>5</v>
      </c>
      <c r="L163" s="159"/>
      <c r="M163" s="164"/>
      <c r="N163" s="165"/>
      <c r="O163" s="165"/>
      <c r="P163" s="165"/>
      <c r="Q163" s="165"/>
      <c r="R163" s="165"/>
      <c r="S163" s="165"/>
      <c r="T163" s="166"/>
      <c r="AT163" s="161" t="s">
        <v>171</v>
      </c>
      <c r="AU163" s="161" t="s">
        <v>80</v>
      </c>
      <c r="AV163" s="13" t="s">
        <v>80</v>
      </c>
      <c r="AW163" s="13" t="s">
        <v>28</v>
      </c>
      <c r="AX163" s="13" t="s">
        <v>71</v>
      </c>
      <c r="AY163" s="161" t="s">
        <v>161</v>
      </c>
    </row>
    <row r="164" spans="1:65" s="15" customFormat="1">
      <c r="B164" s="183"/>
      <c r="D164" s="160" t="s">
        <v>171</v>
      </c>
      <c r="E164" s="184" t="s">
        <v>1</v>
      </c>
      <c r="F164" s="185" t="s">
        <v>195</v>
      </c>
      <c r="H164" s="186">
        <v>17</v>
      </c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171</v>
      </c>
      <c r="AU164" s="184" t="s">
        <v>80</v>
      </c>
      <c r="AV164" s="15" t="s">
        <v>169</v>
      </c>
      <c r="AW164" s="15" t="s">
        <v>28</v>
      </c>
      <c r="AX164" s="15" t="s">
        <v>78</v>
      </c>
      <c r="AY164" s="184" t="s">
        <v>161</v>
      </c>
    </row>
    <row r="165" spans="1:65" s="2" customFormat="1" ht="16.5" customHeight="1">
      <c r="A165" s="30"/>
      <c r="B165" s="146"/>
      <c r="C165" s="147" t="s">
        <v>222</v>
      </c>
      <c r="D165" s="147" t="s">
        <v>164</v>
      </c>
      <c r="E165" s="148" t="s">
        <v>552</v>
      </c>
      <c r="F165" s="149" t="s">
        <v>553</v>
      </c>
      <c r="G165" s="150" t="s">
        <v>175</v>
      </c>
      <c r="H165" s="151">
        <v>7</v>
      </c>
      <c r="I165" s="152"/>
      <c r="J165" s="152">
        <f>ROUND(I165*H165,2)</f>
        <v>0</v>
      </c>
      <c r="K165" s="149" t="s">
        <v>1</v>
      </c>
      <c r="L165" s="31"/>
      <c r="M165" s="153" t="s">
        <v>1</v>
      </c>
      <c r="N165" s="154" t="s">
        <v>36</v>
      </c>
      <c r="O165" s="155">
        <v>0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7" t="s">
        <v>255</v>
      </c>
      <c r="AT165" s="157" t="s">
        <v>164</v>
      </c>
      <c r="AU165" s="157" t="s">
        <v>80</v>
      </c>
      <c r="AY165" s="18" t="s">
        <v>161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78</v>
      </c>
      <c r="BK165" s="158">
        <f>ROUND(I165*H165,2)</f>
        <v>0</v>
      </c>
      <c r="BL165" s="18" t="s">
        <v>255</v>
      </c>
      <c r="BM165" s="157" t="s">
        <v>280</v>
      </c>
    </row>
    <row r="166" spans="1:65" s="13" customFormat="1">
      <c r="B166" s="159"/>
      <c r="D166" s="160" t="s">
        <v>171</v>
      </c>
      <c r="E166" s="161" t="s">
        <v>1</v>
      </c>
      <c r="F166" s="162" t="s">
        <v>554</v>
      </c>
      <c r="H166" s="163">
        <v>4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171</v>
      </c>
      <c r="AU166" s="161" t="s">
        <v>80</v>
      </c>
      <c r="AV166" s="13" t="s">
        <v>80</v>
      </c>
      <c r="AW166" s="13" t="s">
        <v>28</v>
      </c>
      <c r="AX166" s="13" t="s">
        <v>71</v>
      </c>
      <c r="AY166" s="161" t="s">
        <v>161</v>
      </c>
    </row>
    <row r="167" spans="1:65" s="13" customFormat="1">
      <c r="B167" s="159"/>
      <c r="D167" s="160" t="s">
        <v>171</v>
      </c>
      <c r="E167" s="161" t="s">
        <v>1</v>
      </c>
      <c r="F167" s="162" t="s">
        <v>555</v>
      </c>
      <c r="H167" s="163">
        <v>3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171</v>
      </c>
      <c r="AU167" s="161" t="s">
        <v>80</v>
      </c>
      <c r="AV167" s="13" t="s">
        <v>80</v>
      </c>
      <c r="AW167" s="13" t="s">
        <v>28</v>
      </c>
      <c r="AX167" s="13" t="s">
        <v>71</v>
      </c>
      <c r="AY167" s="161" t="s">
        <v>161</v>
      </c>
    </row>
    <row r="168" spans="1:65" s="15" customFormat="1">
      <c r="B168" s="183"/>
      <c r="D168" s="160" t="s">
        <v>171</v>
      </c>
      <c r="E168" s="184" t="s">
        <v>1</v>
      </c>
      <c r="F168" s="185" t="s">
        <v>195</v>
      </c>
      <c r="H168" s="186">
        <v>7</v>
      </c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171</v>
      </c>
      <c r="AU168" s="184" t="s">
        <v>80</v>
      </c>
      <c r="AV168" s="15" t="s">
        <v>169</v>
      </c>
      <c r="AW168" s="15" t="s">
        <v>28</v>
      </c>
      <c r="AX168" s="15" t="s">
        <v>78</v>
      </c>
      <c r="AY168" s="184" t="s">
        <v>161</v>
      </c>
    </row>
    <row r="169" spans="1:65" s="2" customFormat="1" ht="16.5" customHeight="1">
      <c r="A169" s="30"/>
      <c r="B169" s="146"/>
      <c r="C169" s="147" t="s">
        <v>231</v>
      </c>
      <c r="D169" s="147" t="s">
        <v>164</v>
      </c>
      <c r="E169" s="148" t="s">
        <v>556</v>
      </c>
      <c r="F169" s="149" t="s">
        <v>557</v>
      </c>
      <c r="G169" s="150" t="s">
        <v>175</v>
      </c>
      <c r="H169" s="151">
        <v>3</v>
      </c>
      <c r="I169" s="152"/>
      <c r="J169" s="152">
        <f>ROUND(I169*H169,2)</f>
        <v>0</v>
      </c>
      <c r="K169" s="149" t="s">
        <v>1</v>
      </c>
      <c r="L169" s="31"/>
      <c r="M169" s="153" t="s">
        <v>1</v>
      </c>
      <c r="N169" s="154" t="s">
        <v>36</v>
      </c>
      <c r="O169" s="155">
        <v>0</v>
      </c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255</v>
      </c>
      <c r="AT169" s="157" t="s">
        <v>164</v>
      </c>
      <c r="AU169" s="157" t="s">
        <v>80</v>
      </c>
      <c r="AY169" s="18" t="s">
        <v>161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255</v>
      </c>
      <c r="BM169" s="157" t="s">
        <v>291</v>
      </c>
    </row>
    <row r="170" spans="1:65" s="13" customFormat="1">
      <c r="B170" s="159"/>
      <c r="D170" s="160" t="s">
        <v>171</v>
      </c>
      <c r="E170" s="161" t="s">
        <v>1</v>
      </c>
      <c r="F170" s="162" t="s">
        <v>558</v>
      </c>
      <c r="H170" s="163">
        <v>2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171</v>
      </c>
      <c r="AU170" s="161" t="s">
        <v>80</v>
      </c>
      <c r="AV170" s="13" t="s">
        <v>80</v>
      </c>
      <c r="AW170" s="13" t="s">
        <v>28</v>
      </c>
      <c r="AX170" s="13" t="s">
        <v>71</v>
      </c>
      <c r="AY170" s="161" t="s">
        <v>161</v>
      </c>
    </row>
    <row r="171" spans="1:65" s="13" customFormat="1">
      <c r="B171" s="159"/>
      <c r="D171" s="160" t="s">
        <v>171</v>
      </c>
      <c r="E171" s="161" t="s">
        <v>1</v>
      </c>
      <c r="F171" s="162" t="s">
        <v>559</v>
      </c>
      <c r="H171" s="163">
        <v>1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171</v>
      </c>
      <c r="AU171" s="161" t="s">
        <v>80</v>
      </c>
      <c r="AV171" s="13" t="s">
        <v>80</v>
      </c>
      <c r="AW171" s="13" t="s">
        <v>28</v>
      </c>
      <c r="AX171" s="13" t="s">
        <v>71</v>
      </c>
      <c r="AY171" s="161" t="s">
        <v>161</v>
      </c>
    </row>
    <row r="172" spans="1:65" s="15" customFormat="1">
      <c r="B172" s="183"/>
      <c r="D172" s="160" t="s">
        <v>171</v>
      </c>
      <c r="E172" s="184" t="s">
        <v>1</v>
      </c>
      <c r="F172" s="185" t="s">
        <v>195</v>
      </c>
      <c r="H172" s="186">
        <v>3</v>
      </c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171</v>
      </c>
      <c r="AU172" s="184" t="s">
        <v>80</v>
      </c>
      <c r="AV172" s="15" t="s">
        <v>169</v>
      </c>
      <c r="AW172" s="15" t="s">
        <v>28</v>
      </c>
      <c r="AX172" s="15" t="s">
        <v>78</v>
      </c>
      <c r="AY172" s="184" t="s">
        <v>161</v>
      </c>
    </row>
    <row r="173" spans="1:65" s="2" customFormat="1" ht="16.5" customHeight="1">
      <c r="A173" s="30"/>
      <c r="B173" s="146"/>
      <c r="C173" s="147" t="s">
        <v>235</v>
      </c>
      <c r="D173" s="147" t="s">
        <v>164</v>
      </c>
      <c r="E173" s="148" t="s">
        <v>560</v>
      </c>
      <c r="F173" s="149" t="s">
        <v>561</v>
      </c>
      <c r="G173" s="150" t="s">
        <v>175</v>
      </c>
      <c r="H173" s="151">
        <v>10</v>
      </c>
      <c r="I173" s="152"/>
      <c r="J173" s="152">
        <f>ROUND(I173*H173,2)</f>
        <v>0</v>
      </c>
      <c r="K173" s="149" t="s">
        <v>1</v>
      </c>
      <c r="L173" s="31"/>
      <c r="M173" s="153" t="s">
        <v>1</v>
      </c>
      <c r="N173" s="154" t="s">
        <v>36</v>
      </c>
      <c r="O173" s="155">
        <v>0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255</v>
      </c>
      <c r="AT173" s="157" t="s">
        <v>164</v>
      </c>
      <c r="AU173" s="157" t="s">
        <v>80</v>
      </c>
      <c r="AY173" s="18" t="s">
        <v>161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255</v>
      </c>
      <c r="BM173" s="157" t="s">
        <v>302</v>
      </c>
    </row>
    <row r="174" spans="1:65" s="13" customFormat="1">
      <c r="B174" s="159"/>
      <c r="D174" s="160" t="s">
        <v>171</v>
      </c>
      <c r="E174" s="161" t="s">
        <v>1</v>
      </c>
      <c r="F174" s="162" t="s">
        <v>562</v>
      </c>
      <c r="H174" s="163">
        <v>5</v>
      </c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171</v>
      </c>
      <c r="AU174" s="161" t="s">
        <v>80</v>
      </c>
      <c r="AV174" s="13" t="s">
        <v>80</v>
      </c>
      <c r="AW174" s="13" t="s">
        <v>28</v>
      </c>
      <c r="AX174" s="13" t="s">
        <v>71</v>
      </c>
      <c r="AY174" s="161" t="s">
        <v>161</v>
      </c>
    </row>
    <row r="175" spans="1:65" s="13" customFormat="1">
      <c r="B175" s="159"/>
      <c r="D175" s="160" t="s">
        <v>171</v>
      </c>
      <c r="E175" s="161" t="s">
        <v>1</v>
      </c>
      <c r="F175" s="162" t="s">
        <v>563</v>
      </c>
      <c r="H175" s="163">
        <v>5</v>
      </c>
      <c r="L175" s="159"/>
      <c r="M175" s="164"/>
      <c r="N175" s="165"/>
      <c r="O175" s="165"/>
      <c r="P175" s="165"/>
      <c r="Q175" s="165"/>
      <c r="R175" s="165"/>
      <c r="S175" s="165"/>
      <c r="T175" s="166"/>
      <c r="AT175" s="161" t="s">
        <v>171</v>
      </c>
      <c r="AU175" s="161" t="s">
        <v>80</v>
      </c>
      <c r="AV175" s="13" t="s">
        <v>80</v>
      </c>
      <c r="AW175" s="13" t="s">
        <v>28</v>
      </c>
      <c r="AX175" s="13" t="s">
        <v>71</v>
      </c>
      <c r="AY175" s="161" t="s">
        <v>161</v>
      </c>
    </row>
    <row r="176" spans="1:65" s="15" customFormat="1">
      <c r="B176" s="183"/>
      <c r="D176" s="160" t="s">
        <v>171</v>
      </c>
      <c r="E176" s="184" t="s">
        <v>1</v>
      </c>
      <c r="F176" s="185" t="s">
        <v>195</v>
      </c>
      <c r="H176" s="186">
        <v>10</v>
      </c>
      <c r="L176" s="183"/>
      <c r="M176" s="187"/>
      <c r="N176" s="188"/>
      <c r="O176" s="188"/>
      <c r="P176" s="188"/>
      <c r="Q176" s="188"/>
      <c r="R176" s="188"/>
      <c r="S176" s="188"/>
      <c r="T176" s="189"/>
      <c r="AT176" s="184" t="s">
        <v>171</v>
      </c>
      <c r="AU176" s="184" t="s">
        <v>80</v>
      </c>
      <c r="AV176" s="15" t="s">
        <v>169</v>
      </c>
      <c r="AW176" s="15" t="s">
        <v>28</v>
      </c>
      <c r="AX176" s="15" t="s">
        <v>78</v>
      </c>
      <c r="AY176" s="184" t="s">
        <v>161</v>
      </c>
    </row>
    <row r="177" spans="1:65" s="2" customFormat="1" ht="16.5" customHeight="1">
      <c r="A177" s="30"/>
      <c r="B177" s="146"/>
      <c r="C177" s="147" t="s">
        <v>240</v>
      </c>
      <c r="D177" s="147" t="s">
        <v>164</v>
      </c>
      <c r="E177" s="148" t="s">
        <v>564</v>
      </c>
      <c r="F177" s="149" t="s">
        <v>565</v>
      </c>
      <c r="G177" s="150" t="s">
        <v>175</v>
      </c>
      <c r="H177" s="151">
        <v>1</v>
      </c>
      <c r="I177" s="152"/>
      <c r="J177" s="152">
        <f>ROUND(I177*H177,2)</f>
        <v>0</v>
      </c>
      <c r="K177" s="149" t="s">
        <v>1</v>
      </c>
      <c r="L177" s="31"/>
      <c r="M177" s="153" t="s">
        <v>1</v>
      </c>
      <c r="N177" s="154" t="s">
        <v>36</v>
      </c>
      <c r="O177" s="155">
        <v>0</v>
      </c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7" t="s">
        <v>255</v>
      </c>
      <c r="AT177" s="157" t="s">
        <v>164</v>
      </c>
      <c r="AU177" s="157" t="s">
        <v>80</v>
      </c>
      <c r="AY177" s="18" t="s">
        <v>161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78</v>
      </c>
      <c r="BK177" s="158">
        <f>ROUND(I177*H177,2)</f>
        <v>0</v>
      </c>
      <c r="BL177" s="18" t="s">
        <v>255</v>
      </c>
      <c r="BM177" s="157" t="s">
        <v>315</v>
      </c>
    </row>
    <row r="178" spans="1:65" s="13" customFormat="1">
      <c r="B178" s="159"/>
      <c r="D178" s="160" t="s">
        <v>171</v>
      </c>
      <c r="E178" s="161" t="s">
        <v>1</v>
      </c>
      <c r="F178" s="162" t="s">
        <v>566</v>
      </c>
      <c r="H178" s="163">
        <v>1</v>
      </c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171</v>
      </c>
      <c r="AU178" s="161" t="s">
        <v>80</v>
      </c>
      <c r="AV178" s="13" t="s">
        <v>80</v>
      </c>
      <c r="AW178" s="13" t="s">
        <v>28</v>
      </c>
      <c r="AX178" s="13" t="s">
        <v>71</v>
      </c>
      <c r="AY178" s="161" t="s">
        <v>161</v>
      </c>
    </row>
    <row r="179" spans="1:65" s="15" customFormat="1">
      <c r="B179" s="183"/>
      <c r="D179" s="160" t="s">
        <v>171</v>
      </c>
      <c r="E179" s="184" t="s">
        <v>1</v>
      </c>
      <c r="F179" s="185" t="s">
        <v>195</v>
      </c>
      <c r="H179" s="186">
        <v>1</v>
      </c>
      <c r="L179" s="183"/>
      <c r="M179" s="187"/>
      <c r="N179" s="188"/>
      <c r="O179" s="188"/>
      <c r="P179" s="188"/>
      <c r="Q179" s="188"/>
      <c r="R179" s="188"/>
      <c r="S179" s="188"/>
      <c r="T179" s="189"/>
      <c r="AT179" s="184" t="s">
        <v>171</v>
      </c>
      <c r="AU179" s="184" t="s">
        <v>80</v>
      </c>
      <c r="AV179" s="15" t="s">
        <v>169</v>
      </c>
      <c r="AW179" s="15" t="s">
        <v>28</v>
      </c>
      <c r="AX179" s="15" t="s">
        <v>78</v>
      </c>
      <c r="AY179" s="184" t="s">
        <v>161</v>
      </c>
    </row>
    <row r="180" spans="1:65" s="2" customFormat="1" ht="16.5" customHeight="1">
      <c r="A180" s="30"/>
      <c r="B180" s="146"/>
      <c r="C180" s="147" t="s">
        <v>246</v>
      </c>
      <c r="D180" s="147" t="s">
        <v>164</v>
      </c>
      <c r="E180" s="148" t="s">
        <v>567</v>
      </c>
      <c r="F180" s="149" t="s">
        <v>568</v>
      </c>
      <c r="G180" s="150" t="s">
        <v>199</v>
      </c>
      <c r="H180" s="151">
        <v>69</v>
      </c>
      <c r="I180" s="152"/>
      <c r="J180" s="152">
        <f>ROUND(I180*H180,2)</f>
        <v>0</v>
      </c>
      <c r="K180" s="149" t="s">
        <v>1</v>
      </c>
      <c r="L180" s="31"/>
      <c r="M180" s="153" t="s">
        <v>1</v>
      </c>
      <c r="N180" s="154" t="s">
        <v>36</v>
      </c>
      <c r="O180" s="155">
        <v>0</v>
      </c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7" t="s">
        <v>255</v>
      </c>
      <c r="AT180" s="157" t="s">
        <v>164</v>
      </c>
      <c r="AU180" s="157" t="s">
        <v>80</v>
      </c>
      <c r="AY180" s="18" t="s">
        <v>161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78</v>
      </c>
      <c r="BK180" s="158">
        <f>ROUND(I180*H180,2)</f>
        <v>0</v>
      </c>
      <c r="BL180" s="18" t="s">
        <v>255</v>
      </c>
      <c r="BM180" s="157" t="s">
        <v>325</v>
      </c>
    </row>
    <row r="181" spans="1:65" s="13" customFormat="1">
      <c r="B181" s="159"/>
      <c r="D181" s="160" t="s">
        <v>171</v>
      </c>
      <c r="E181" s="161" t="s">
        <v>1</v>
      </c>
      <c r="F181" s="162" t="s">
        <v>569</v>
      </c>
      <c r="H181" s="163">
        <v>69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171</v>
      </c>
      <c r="AU181" s="161" t="s">
        <v>80</v>
      </c>
      <c r="AV181" s="13" t="s">
        <v>80</v>
      </c>
      <c r="AW181" s="13" t="s">
        <v>28</v>
      </c>
      <c r="AX181" s="13" t="s">
        <v>71</v>
      </c>
      <c r="AY181" s="161" t="s">
        <v>161</v>
      </c>
    </row>
    <row r="182" spans="1:65" s="15" customFormat="1">
      <c r="B182" s="183"/>
      <c r="D182" s="160" t="s">
        <v>171</v>
      </c>
      <c r="E182" s="184" t="s">
        <v>1</v>
      </c>
      <c r="F182" s="185" t="s">
        <v>195</v>
      </c>
      <c r="H182" s="186">
        <v>69</v>
      </c>
      <c r="L182" s="183"/>
      <c r="M182" s="187"/>
      <c r="N182" s="188"/>
      <c r="O182" s="188"/>
      <c r="P182" s="188"/>
      <c r="Q182" s="188"/>
      <c r="R182" s="188"/>
      <c r="S182" s="188"/>
      <c r="T182" s="189"/>
      <c r="AT182" s="184" t="s">
        <v>171</v>
      </c>
      <c r="AU182" s="184" t="s">
        <v>80</v>
      </c>
      <c r="AV182" s="15" t="s">
        <v>169</v>
      </c>
      <c r="AW182" s="15" t="s">
        <v>28</v>
      </c>
      <c r="AX182" s="15" t="s">
        <v>78</v>
      </c>
      <c r="AY182" s="184" t="s">
        <v>161</v>
      </c>
    </row>
    <row r="183" spans="1:65" s="2" customFormat="1" ht="21.75" customHeight="1">
      <c r="A183" s="30"/>
      <c r="B183" s="146"/>
      <c r="C183" s="147" t="s">
        <v>8</v>
      </c>
      <c r="D183" s="147" t="s">
        <v>164</v>
      </c>
      <c r="E183" s="148" t="s">
        <v>570</v>
      </c>
      <c r="F183" s="149" t="s">
        <v>571</v>
      </c>
      <c r="G183" s="150" t="s">
        <v>318</v>
      </c>
      <c r="H183" s="151">
        <v>7.3999999999999996E-2</v>
      </c>
      <c r="I183" s="152"/>
      <c r="J183" s="152">
        <f>ROUND(I183*H183,2)</f>
        <v>0</v>
      </c>
      <c r="K183" s="149" t="s">
        <v>1</v>
      </c>
      <c r="L183" s="31"/>
      <c r="M183" s="153" t="s">
        <v>1</v>
      </c>
      <c r="N183" s="154" t="s">
        <v>36</v>
      </c>
      <c r="O183" s="155">
        <v>0</v>
      </c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7" t="s">
        <v>255</v>
      </c>
      <c r="AT183" s="157" t="s">
        <v>164</v>
      </c>
      <c r="AU183" s="157" t="s">
        <v>80</v>
      </c>
      <c r="AY183" s="18" t="s">
        <v>161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78</v>
      </c>
      <c r="BK183" s="158">
        <f>ROUND(I183*H183,2)</f>
        <v>0</v>
      </c>
      <c r="BL183" s="18" t="s">
        <v>255</v>
      </c>
      <c r="BM183" s="157" t="s">
        <v>334</v>
      </c>
    </row>
    <row r="184" spans="1:65" s="12" customFormat="1" ht="22.9" customHeight="1">
      <c r="B184" s="134"/>
      <c r="D184" s="135" t="s">
        <v>70</v>
      </c>
      <c r="E184" s="144" t="s">
        <v>572</v>
      </c>
      <c r="F184" s="144" t="s">
        <v>573</v>
      </c>
      <c r="J184" s="145">
        <f>BK184</f>
        <v>0</v>
      </c>
      <c r="L184" s="134"/>
      <c r="M184" s="138"/>
      <c r="N184" s="139"/>
      <c r="O184" s="139"/>
      <c r="P184" s="140">
        <f>SUM(P185:P248)</f>
        <v>0</v>
      </c>
      <c r="Q184" s="139"/>
      <c r="R184" s="140">
        <f>SUM(R185:R248)</f>
        <v>0</v>
      </c>
      <c r="S184" s="139"/>
      <c r="T184" s="141">
        <f>SUM(T185:T248)</f>
        <v>0</v>
      </c>
      <c r="AR184" s="135" t="s">
        <v>80</v>
      </c>
      <c r="AT184" s="142" t="s">
        <v>70</v>
      </c>
      <c r="AU184" s="142" t="s">
        <v>78</v>
      </c>
      <c r="AY184" s="135" t="s">
        <v>161</v>
      </c>
      <c r="BK184" s="143">
        <f>SUM(BK185:BK248)</f>
        <v>0</v>
      </c>
    </row>
    <row r="185" spans="1:65" s="2" customFormat="1" ht="21.75" customHeight="1">
      <c r="A185" s="30"/>
      <c r="B185" s="146"/>
      <c r="C185" s="147" t="s">
        <v>255</v>
      </c>
      <c r="D185" s="147" t="s">
        <v>164</v>
      </c>
      <c r="E185" s="148" t="s">
        <v>574</v>
      </c>
      <c r="F185" s="149" t="s">
        <v>575</v>
      </c>
      <c r="G185" s="150" t="s">
        <v>175</v>
      </c>
      <c r="H185" s="151">
        <v>3</v>
      </c>
      <c r="I185" s="152"/>
      <c r="J185" s="152">
        <f>ROUND(I185*H185,2)</f>
        <v>0</v>
      </c>
      <c r="K185" s="149" t="s">
        <v>1</v>
      </c>
      <c r="L185" s="31"/>
      <c r="M185" s="153" t="s">
        <v>1</v>
      </c>
      <c r="N185" s="154" t="s">
        <v>36</v>
      </c>
      <c r="O185" s="155">
        <v>0</v>
      </c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7" t="s">
        <v>255</v>
      </c>
      <c r="AT185" s="157" t="s">
        <v>164</v>
      </c>
      <c r="AU185" s="157" t="s">
        <v>80</v>
      </c>
      <c r="AY185" s="18" t="s">
        <v>161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78</v>
      </c>
      <c r="BK185" s="158">
        <f>ROUND(I185*H185,2)</f>
        <v>0</v>
      </c>
      <c r="BL185" s="18" t="s">
        <v>255</v>
      </c>
      <c r="BM185" s="157" t="s">
        <v>344</v>
      </c>
    </row>
    <row r="186" spans="1:65" s="13" customFormat="1">
      <c r="B186" s="159"/>
      <c r="D186" s="160" t="s">
        <v>171</v>
      </c>
      <c r="E186" s="161" t="s">
        <v>1</v>
      </c>
      <c r="F186" s="162" t="s">
        <v>576</v>
      </c>
      <c r="H186" s="163">
        <v>3</v>
      </c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171</v>
      </c>
      <c r="AU186" s="161" t="s">
        <v>80</v>
      </c>
      <c r="AV186" s="13" t="s">
        <v>80</v>
      </c>
      <c r="AW186" s="13" t="s">
        <v>28</v>
      </c>
      <c r="AX186" s="13" t="s">
        <v>71</v>
      </c>
      <c r="AY186" s="161" t="s">
        <v>161</v>
      </c>
    </row>
    <row r="187" spans="1:65" s="15" customFormat="1">
      <c r="B187" s="183"/>
      <c r="D187" s="160" t="s">
        <v>171</v>
      </c>
      <c r="E187" s="184" t="s">
        <v>1</v>
      </c>
      <c r="F187" s="185" t="s">
        <v>195</v>
      </c>
      <c r="H187" s="186">
        <v>3</v>
      </c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171</v>
      </c>
      <c r="AU187" s="184" t="s">
        <v>80</v>
      </c>
      <c r="AV187" s="15" t="s">
        <v>169</v>
      </c>
      <c r="AW187" s="15" t="s">
        <v>28</v>
      </c>
      <c r="AX187" s="15" t="s">
        <v>78</v>
      </c>
      <c r="AY187" s="184" t="s">
        <v>161</v>
      </c>
    </row>
    <row r="188" spans="1:65" s="2" customFormat="1" ht="21.75" customHeight="1">
      <c r="A188" s="30"/>
      <c r="B188" s="146"/>
      <c r="C188" s="147" t="s">
        <v>260</v>
      </c>
      <c r="D188" s="147" t="s">
        <v>164</v>
      </c>
      <c r="E188" s="148" t="s">
        <v>577</v>
      </c>
      <c r="F188" s="149" t="s">
        <v>578</v>
      </c>
      <c r="G188" s="150" t="s">
        <v>199</v>
      </c>
      <c r="H188" s="151">
        <v>26</v>
      </c>
      <c r="I188" s="152"/>
      <c r="J188" s="152">
        <f>ROUND(I188*H188,2)</f>
        <v>0</v>
      </c>
      <c r="K188" s="149" t="s">
        <v>1</v>
      </c>
      <c r="L188" s="31"/>
      <c r="M188" s="153" t="s">
        <v>1</v>
      </c>
      <c r="N188" s="154" t="s">
        <v>36</v>
      </c>
      <c r="O188" s="155">
        <v>0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7" t="s">
        <v>255</v>
      </c>
      <c r="AT188" s="157" t="s">
        <v>164</v>
      </c>
      <c r="AU188" s="157" t="s">
        <v>80</v>
      </c>
      <c r="AY188" s="18" t="s">
        <v>161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78</v>
      </c>
      <c r="BK188" s="158">
        <f>ROUND(I188*H188,2)</f>
        <v>0</v>
      </c>
      <c r="BL188" s="18" t="s">
        <v>255</v>
      </c>
      <c r="BM188" s="157" t="s">
        <v>360</v>
      </c>
    </row>
    <row r="189" spans="1:65" s="13" customFormat="1">
      <c r="B189" s="159"/>
      <c r="D189" s="160" t="s">
        <v>171</v>
      </c>
      <c r="E189" s="161" t="s">
        <v>1</v>
      </c>
      <c r="F189" s="162" t="s">
        <v>579</v>
      </c>
      <c r="H189" s="163">
        <v>12</v>
      </c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171</v>
      </c>
      <c r="AU189" s="161" t="s">
        <v>80</v>
      </c>
      <c r="AV189" s="13" t="s">
        <v>80</v>
      </c>
      <c r="AW189" s="13" t="s">
        <v>28</v>
      </c>
      <c r="AX189" s="13" t="s">
        <v>71</v>
      </c>
      <c r="AY189" s="161" t="s">
        <v>161</v>
      </c>
    </row>
    <row r="190" spans="1:65" s="13" customFormat="1">
      <c r="B190" s="159"/>
      <c r="D190" s="160" t="s">
        <v>171</v>
      </c>
      <c r="E190" s="161" t="s">
        <v>1</v>
      </c>
      <c r="F190" s="162" t="s">
        <v>580</v>
      </c>
      <c r="H190" s="163">
        <v>14</v>
      </c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171</v>
      </c>
      <c r="AU190" s="161" t="s">
        <v>80</v>
      </c>
      <c r="AV190" s="13" t="s">
        <v>80</v>
      </c>
      <c r="AW190" s="13" t="s">
        <v>28</v>
      </c>
      <c r="AX190" s="13" t="s">
        <v>71</v>
      </c>
      <c r="AY190" s="161" t="s">
        <v>161</v>
      </c>
    </row>
    <row r="191" spans="1:65" s="15" customFormat="1">
      <c r="B191" s="183"/>
      <c r="D191" s="160" t="s">
        <v>171</v>
      </c>
      <c r="E191" s="184" t="s">
        <v>1</v>
      </c>
      <c r="F191" s="185" t="s">
        <v>195</v>
      </c>
      <c r="H191" s="186">
        <v>26</v>
      </c>
      <c r="L191" s="183"/>
      <c r="M191" s="187"/>
      <c r="N191" s="188"/>
      <c r="O191" s="188"/>
      <c r="P191" s="188"/>
      <c r="Q191" s="188"/>
      <c r="R191" s="188"/>
      <c r="S191" s="188"/>
      <c r="T191" s="189"/>
      <c r="AT191" s="184" t="s">
        <v>171</v>
      </c>
      <c r="AU191" s="184" t="s">
        <v>80</v>
      </c>
      <c r="AV191" s="15" t="s">
        <v>169</v>
      </c>
      <c r="AW191" s="15" t="s">
        <v>28</v>
      </c>
      <c r="AX191" s="15" t="s">
        <v>78</v>
      </c>
      <c r="AY191" s="184" t="s">
        <v>161</v>
      </c>
    </row>
    <row r="192" spans="1:65" s="2" customFormat="1" ht="21.75" customHeight="1">
      <c r="A192" s="30"/>
      <c r="B192" s="146"/>
      <c r="C192" s="147" t="s">
        <v>269</v>
      </c>
      <c r="D192" s="147" t="s">
        <v>164</v>
      </c>
      <c r="E192" s="148" t="s">
        <v>581</v>
      </c>
      <c r="F192" s="149" t="s">
        <v>582</v>
      </c>
      <c r="G192" s="150" t="s">
        <v>199</v>
      </c>
      <c r="H192" s="151">
        <v>42</v>
      </c>
      <c r="I192" s="152"/>
      <c r="J192" s="152">
        <f>ROUND(I192*H192,2)</f>
        <v>0</v>
      </c>
      <c r="K192" s="149" t="s">
        <v>1</v>
      </c>
      <c r="L192" s="31"/>
      <c r="M192" s="153" t="s">
        <v>1</v>
      </c>
      <c r="N192" s="154" t="s">
        <v>36</v>
      </c>
      <c r="O192" s="155">
        <v>0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7" t="s">
        <v>255</v>
      </c>
      <c r="AT192" s="157" t="s">
        <v>164</v>
      </c>
      <c r="AU192" s="157" t="s">
        <v>80</v>
      </c>
      <c r="AY192" s="18" t="s">
        <v>161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78</v>
      </c>
      <c r="BK192" s="158">
        <f>ROUND(I192*H192,2)</f>
        <v>0</v>
      </c>
      <c r="BL192" s="18" t="s">
        <v>255</v>
      </c>
      <c r="BM192" s="157" t="s">
        <v>369</v>
      </c>
    </row>
    <row r="193" spans="1:65" s="13" customFormat="1">
      <c r="B193" s="159"/>
      <c r="D193" s="160" t="s">
        <v>171</v>
      </c>
      <c r="E193" s="161" t="s">
        <v>1</v>
      </c>
      <c r="F193" s="162" t="s">
        <v>583</v>
      </c>
      <c r="H193" s="163">
        <v>27</v>
      </c>
      <c r="L193" s="159"/>
      <c r="M193" s="164"/>
      <c r="N193" s="165"/>
      <c r="O193" s="165"/>
      <c r="P193" s="165"/>
      <c r="Q193" s="165"/>
      <c r="R193" s="165"/>
      <c r="S193" s="165"/>
      <c r="T193" s="166"/>
      <c r="AT193" s="161" t="s">
        <v>171</v>
      </c>
      <c r="AU193" s="161" t="s">
        <v>80</v>
      </c>
      <c r="AV193" s="13" t="s">
        <v>80</v>
      </c>
      <c r="AW193" s="13" t="s">
        <v>28</v>
      </c>
      <c r="AX193" s="13" t="s">
        <v>71</v>
      </c>
      <c r="AY193" s="161" t="s">
        <v>161</v>
      </c>
    </row>
    <row r="194" spans="1:65" s="13" customFormat="1">
      <c r="B194" s="159"/>
      <c r="D194" s="160" t="s">
        <v>171</v>
      </c>
      <c r="E194" s="161" t="s">
        <v>1</v>
      </c>
      <c r="F194" s="162" t="s">
        <v>584</v>
      </c>
      <c r="H194" s="163">
        <v>15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171</v>
      </c>
      <c r="AU194" s="161" t="s">
        <v>80</v>
      </c>
      <c r="AV194" s="13" t="s">
        <v>80</v>
      </c>
      <c r="AW194" s="13" t="s">
        <v>28</v>
      </c>
      <c r="AX194" s="13" t="s">
        <v>71</v>
      </c>
      <c r="AY194" s="161" t="s">
        <v>161</v>
      </c>
    </row>
    <row r="195" spans="1:65" s="15" customFormat="1">
      <c r="B195" s="183"/>
      <c r="D195" s="160" t="s">
        <v>171</v>
      </c>
      <c r="E195" s="184" t="s">
        <v>1</v>
      </c>
      <c r="F195" s="185" t="s">
        <v>195</v>
      </c>
      <c r="H195" s="186">
        <v>42</v>
      </c>
      <c r="L195" s="183"/>
      <c r="M195" s="187"/>
      <c r="N195" s="188"/>
      <c r="O195" s="188"/>
      <c r="P195" s="188"/>
      <c r="Q195" s="188"/>
      <c r="R195" s="188"/>
      <c r="S195" s="188"/>
      <c r="T195" s="189"/>
      <c r="AT195" s="184" t="s">
        <v>171</v>
      </c>
      <c r="AU195" s="184" t="s">
        <v>80</v>
      </c>
      <c r="AV195" s="15" t="s">
        <v>169</v>
      </c>
      <c r="AW195" s="15" t="s">
        <v>28</v>
      </c>
      <c r="AX195" s="15" t="s">
        <v>78</v>
      </c>
      <c r="AY195" s="184" t="s">
        <v>161</v>
      </c>
    </row>
    <row r="196" spans="1:65" s="2" customFormat="1" ht="21.75" customHeight="1">
      <c r="A196" s="30"/>
      <c r="B196" s="146"/>
      <c r="C196" s="147" t="s">
        <v>273</v>
      </c>
      <c r="D196" s="147" t="s">
        <v>164</v>
      </c>
      <c r="E196" s="148" t="s">
        <v>585</v>
      </c>
      <c r="F196" s="149" t="s">
        <v>586</v>
      </c>
      <c r="G196" s="150" t="s">
        <v>199</v>
      </c>
      <c r="H196" s="151">
        <v>20</v>
      </c>
      <c r="I196" s="152"/>
      <c r="J196" s="152">
        <f>ROUND(I196*H196,2)</f>
        <v>0</v>
      </c>
      <c r="K196" s="149" t="s">
        <v>1</v>
      </c>
      <c r="L196" s="31"/>
      <c r="M196" s="153" t="s">
        <v>1</v>
      </c>
      <c r="N196" s="154" t="s">
        <v>36</v>
      </c>
      <c r="O196" s="155">
        <v>0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7" t="s">
        <v>255</v>
      </c>
      <c r="AT196" s="157" t="s">
        <v>164</v>
      </c>
      <c r="AU196" s="157" t="s">
        <v>80</v>
      </c>
      <c r="AY196" s="18" t="s">
        <v>161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78</v>
      </c>
      <c r="BK196" s="158">
        <f>ROUND(I196*H196,2)</f>
        <v>0</v>
      </c>
      <c r="BL196" s="18" t="s">
        <v>255</v>
      </c>
      <c r="BM196" s="157" t="s">
        <v>377</v>
      </c>
    </row>
    <row r="197" spans="1:65" s="13" customFormat="1">
      <c r="B197" s="159"/>
      <c r="D197" s="160" t="s">
        <v>171</v>
      </c>
      <c r="E197" s="161" t="s">
        <v>1</v>
      </c>
      <c r="F197" s="162" t="s">
        <v>587</v>
      </c>
      <c r="H197" s="163">
        <v>10</v>
      </c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171</v>
      </c>
      <c r="AU197" s="161" t="s">
        <v>80</v>
      </c>
      <c r="AV197" s="13" t="s">
        <v>80</v>
      </c>
      <c r="AW197" s="13" t="s">
        <v>28</v>
      </c>
      <c r="AX197" s="13" t="s">
        <v>71</v>
      </c>
      <c r="AY197" s="161" t="s">
        <v>161</v>
      </c>
    </row>
    <row r="198" spans="1:65" s="13" customFormat="1">
      <c r="B198" s="159"/>
      <c r="D198" s="160" t="s">
        <v>171</v>
      </c>
      <c r="E198" s="161" t="s">
        <v>1</v>
      </c>
      <c r="F198" s="162" t="s">
        <v>588</v>
      </c>
      <c r="H198" s="163">
        <v>10</v>
      </c>
      <c r="L198" s="159"/>
      <c r="M198" s="164"/>
      <c r="N198" s="165"/>
      <c r="O198" s="165"/>
      <c r="P198" s="165"/>
      <c r="Q198" s="165"/>
      <c r="R198" s="165"/>
      <c r="S198" s="165"/>
      <c r="T198" s="166"/>
      <c r="AT198" s="161" t="s">
        <v>171</v>
      </c>
      <c r="AU198" s="161" t="s">
        <v>80</v>
      </c>
      <c r="AV198" s="13" t="s">
        <v>80</v>
      </c>
      <c r="AW198" s="13" t="s">
        <v>28</v>
      </c>
      <c r="AX198" s="13" t="s">
        <v>71</v>
      </c>
      <c r="AY198" s="161" t="s">
        <v>161</v>
      </c>
    </row>
    <row r="199" spans="1:65" s="15" customFormat="1">
      <c r="B199" s="183"/>
      <c r="D199" s="160" t="s">
        <v>171</v>
      </c>
      <c r="E199" s="184" t="s">
        <v>1</v>
      </c>
      <c r="F199" s="185" t="s">
        <v>195</v>
      </c>
      <c r="H199" s="186">
        <v>20</v>
      </c>
      <c r="L199" s="183"/>
      <c r="M199" s="187"/>
      <c r="N199" s="188"/>
      <c r="O199" s="188"/>
      <c r="P199" s="188"/>
      <c r="Q199" s="188"/>
      <c r="R199" s="188"/>
      <c r="S199" s="188"/>
      <c r="T199" s="189"/>
      <c r="AT199" s="184" t="s">
        <v>171</v>
      </c>
      <c r="AU199" s="184" t="s">
        <v>80</v>
      </c>
      <c r="AV199" s="15" t="s">
        <v>169</v>
      </c>
      <c r="AW199" s="15" t="s">
        <v>28</v>
      </c>
      <c r="AX199" s="15" t="s">
        <v>78</v>
      </c>
      <c r="AY199" s="184" t="s">
        <v>161</v>
      </c>
    </row>
    <row r="200" spans="1:65" s="2" customFormat="1" ht="16.5" customHeight="1">
      <c r="A200" s="30"/>
      <c r="B200" s="146"/>
      <c r="C200" s="167" t="s">
        <v>280</v>
      </c>
      <c r="D200" s="167" t="s">
        <v>177</v>
      </c>
      <c r="E200" s="168" t="s">
        <v>589</v>
      </c>
      <c r="F200" s="169" t="s">
        <v>590</v>
      </c>
      <c r="G200" s="170" t="s">
        <v>175</v>
      </c>
      <c r="H200" s="171">
        <v>17.600000000000001</v>
      </c>
      <c r="I200" s="172"/>
      <c r="J200" s="172">
        <f>ROUND(I200*H200,2)</f>
        <v>0</v>
      </c>
      <c r="K200" s="169" t="s">
        <v>1</v>
      </c>
      <c r="L200" s="173"/>
      <c r="M200" s="174" t="s">
        <v>1</v>
      </c>
      <c r="N200" s="175" t="s">
        <v>36</v>
      </c>
      <c r="O200" s="155">
        <v>0</v>
      </c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7" t="s">
        <v>344</v>
      </c>
      <c r="AT200" s="157" t="s">
        <v>177</v>
      </c>
      <c r="AU200" s="157" t="s">
        <v>80</v>
      </c>
      <c r="AY200" s="18" t="s">
        <v>161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8" t="s">
        <v>78</v>
      </c>
      <c r="BK200" s="158">
        <f>ROUND(I200*H200,2)</f>
        <v>0</v>
      </c>
      <c r="BL200" s="18" t="s">
        <v>255</v>
      </c>
      <c r="BM200" s="157" t="s">
        <v>386</v>
      </c>
    </row>
    <row r="201" spans="1:65" s="13" customFormat="1">
      <c r="B201" s="159"/>
      <c r="D201" s="160" t="s">
        <v>171</v>
      </c>
      <c r="E201" s="161" t="s">
        <v>1</v>
      </c>
      <c r="F201" s="162" t="s">
        <v>591</v>
      </c>
      <c r="H201" s="163">
        <v>17.600000000000001</v>
      </c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171</v>
      </c>
      <c r="AU201" s="161" t="s">
        <v>80</v>
      </c>
      <c r="AV201" s="13" t="s">
        <v>80</v>
      </c>
      <c r="AW201" s="13" t="s">
        <v>28</v>
      </c>
      <c r="AX201" s="13" t="s">
        <v>71</v>
      </c>
      <c r="AY201" s="161" t="s">
        <v>161</v>
      </c>
    </row>
    <row r="202" spans="1:65" s="15" customFormat="1">
      <c r="B202" s="183"/>
      <c r="D202" s="160" t="s">
        <v>171</v>
      </c>
      <c r="E202" s="184" t="s">
        <v>1</v>
      </c>
      <c r="F202" s="185" t="s">
        <v>195</v>
      </c>
      <c r="H202" s="186">
        <v>17.600000000000001</v>
      </c>
      <c r="L202" s="183"/>
      <c r="M202" s="187"/>
      <c r="N202" s="188"/>
      <c r="O202" s="188"/>
      <c r="P202" s="188"/>
      <c r="Q202" s="188"/>
      <c r="R202" s="188"/>
      <c r="S202" s="188"/>
      <c r="T202" s="189"/>
      <c r="AT202" s="184" t="s">
        <v>171</v>
      </c>
      <c r="AU202" s="184" t="s">
        <v>80</v>
      </c>
      <c r="AV202" s="15" t="s">
        <v>169</v>
      </c>
      <c r="AW202" s="15" t="s">
        <v>28</v>
      </c>
      <c r="AX202" s="15" t="s">
        <v>78</v>
      </c>
      <c r="AY202" s="184" t="s">
        <v>161</v>
      </c>
    </row>
    <row r="203" spans="1:65" s="2" customFormat="1" ht="16.5" customHeight="1">
      <c r="A203" s="30"/>
      <c r="B203" s="146"/>
      <c r="C203" s="167" t="s">
        <v>7</v>
      </c>
      <c r="D203" s="167" t="s">
        <v>177</v>
      </c>
      <c r="E203" s="168" t="s">
        <v>592</v>
      </c>
      <c r="F203" s="169" t="s">
        <v>593</v>
      </c>
      <c r="G203" s="170" t="s">
        <v>175</v>
      </c>
      <c r="H203" s="171">
        <v>10</v>
      </c>
      <c r="I203" s="172"/>
      <c r="J203" s="172">
        <f>ROUND(I203*H203,2)</f>
        <v>0</v>
      </c>
      <c r="K203" s="169" t="s">
        <v>1</v>
      </c>
      <c r="L203" s="173"/>
      <c r="M203" s="174" t="s">
        <v>1</v>
      </c>
      <c r="N203" s="175" t="s">
        <v>36</v>
      </c>
      <c r="O203" s="155">
        <v>0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7" t="s">
        <v>344</v>
      </c>
      <c r="AT203" s="157" t="s">
        <v>177</v>
      </c>
      <c r="AU203" s="157" t="s">
        <v>80</v>
      </c>
      <c r="AY203" s="18" t="s">
        <v>161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78</v>
      </c>
      <c r="BK203" s="158">
        <f>ROUND(I203*H203,2)</f>
        <v>0</v>
      </c>
      <c r="BL203" s="18" t="s">
        <v>255</v>
      </c>
      <c r="BM203" s="157" t="s">
        <v>394</v>
      </c>
    </row>
    <row r="204" spans="1:65" s="13" customFormat="1">
      <c r="B204" s="159"/>
      <c r="D204" s="160" t="s">
        <v>171</v>
      </c>
      <c r="E204" s="161" t="s">
        <v>1</v>
      </c>
      <c r="F204" s="162" t="s">
        <v>594</v>
      </c>
      <c r="H204" s="163">
        <v>10</v>
      </c>
      <c r="L204" s="159"/>
      <c r="M204" s="164"/>
      <c r="N204" s="165"/>
      <c r="O204" s="165"/>
      <c r="P204" s="165"/>
      <c r="Q204" s="165"/>
      <c r="R204" s="165"/>
      <c r="S204" s="165"/>
      <c r="T204" s="166"/>
      <c r="AT204" s="161" t="s">
        <v>171</v>
      </c>
      <c r="AU204" s="161" t="s">
        <v>80</v>
      </c>
      <c r="AV204" s="13" t="s">
        <v>80</v>
      </c>
      <c r="AW204" s="13" t="s">
        <v>28</v>
      </c>
      <c r="AX204" s="13" t="s">
        <v>71</v>
      </c>
      <c r="AY204" s="161" t="s">
        <v>161</v>
      </c>
    </row>
    <row r="205" spans="1:65" s="15" customFormat="1">
      <c r="B205" s="183"/>
      <c r="D205" s="160" t="s">
        <v>171</v>
      </c>
      <c r="E205" s="184" t="s">
        <v>1</v>
      </c>
      <c r="F205" s="185" t="s">
        <v>195</v>
      </c>
      <c r="H205" s="186">
        <v>10</v>
      </c>
      <c r="L205" s="183"/>
      <c r="M205" s="187"/>
      <c r="N205" s="188"/>
      <c r="O205" s="188"/>
      <c r="P205" s="188"/>
      <c r="Q205" s="188"/>
      <c r="R205" s="188"/>
      <c r="S205" s="188"/>
      <c r="T205" s="189"/>
      <c r="AT205" s="184" t="s">
        <v>171</v>
      </c>
      <c r="AU205" s="184" t="s">
        <v>80</v>
      </c>
      <c r="AV205" s="15" t="s">
        <v>169</v>
      </c>
      <c r="AW205" s="15" t="s">
        <v>28</v>
      </c>
      <c r="AX205" s="15" t="s">
        <v>78</v>
      </c>
      <c r="AY205" s="184" t="s">
        <v>161</v>
      </c>
    </row>
    <row r="206" spans="1:65" s="2" customFormat="1" ht="21.75" customHeight="1">
      <c r="A206" s="30"/>
      <c r="B206" s="146"/>
      <c r="C206" s="147" t="s">
        <v>291</v>
      </c>
      <c r="D206" s="147" t="s">
        <v>164</v>
      </c>
      <c r="E206" s="148" t="s">
        <v>595</v>
      </c>
      <c r="F206" s="149" t="s">
        <v>596</v>
      </c>
      <c r="G206" s="150" t="s">
        <v>199</v>
      </c>
      <c r="H206" s="151">
        <v>13</v>
      </c>
      <c r="I206" s="152"/>
      <c r="J206" s="152">
        <f>ROUND(I206*H206,2)</f>
        <v>0</v>
      </c>
      <c r="K206" s="149" t="s">
        <v>1</v>
      </c>
      <c r="L206" s="31"/>
      <c r="M206" s="153" t="s">
        <v>1</v>
      </c>
      <c r="N206" s="154" t="s">
        <v>36</v>
      </c>
      <c r="O206" s="155">
        <v>0</v>
      </c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7" t="s">
        <v>255</v>
      </c>
      <c r="AT206" s="157" t="s">
        <v>164</v>
      </c>
      <c r="AU206" s="157" t="s">
        <v>80</v>
      </c>
      <c r="AY206" s="18" t="s">
        <v>161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78</v>
      </c>
      <c r="BK206" s="158">
        <f>ROUND(I206*H206,2)</f>
        <v>0</v>
      </c>
      <c r="BL206" s="18" t="s">
        <v>255</v>
      </c>
      <c r="BM206" s="157" t="s">
        <v>404</v>
      </c>
    </row>
    <row r="207" spans="1:65" s="13" customFormat="1">
      <c r="B207" s="159"/>
      <c r="D207" s="160" t="s">
        <v>171</v>
      </c>
      <c r="E207" s="161" t="s">
        <v>1</v>
      </c>
      <c r="F207" s="162" t="s">
        <v>597</v>
      </c>
      <c r="H207" s="163">
        <v>6</v>
      </c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171</v>
      </c>
      <c r="AU207" s="161" t="s">
        <v>80</v>
      </c>
      <c r="AV207" s="13" t="s">
        <v>80</v>
      </c>
      <c r="AW207" s="13" t="s">
        <v>28</v>
      </c>
      <c r="AX207" s="13" t="s">
        <v>71</v>
      </c>
      <c r="AY207" s="161" t="s">
        <v>161</v>
      </c>
    </row>
    <row r="208" spans="1:65" s="13" customFormat="1">
      <c r="B208" s="159"/>
      <c r="D208" s="160" t="s">
        <v>171</v>
      </c>
      <c r="E208" s="161" t="s">
        <v>1</v>
      </c>
      <c r="F208" s="162" t="s">
        <v>598</v>
      </c>
      <c r="H208" s="163">
        <v>7</v>
      </c>
      <c r="L208" s="159"/>
      <c r="M208" s="164"/>
      <c r="N208" s="165"/>
      <c r="O208" s="165"/>
      <c r="P208" s="165"/>
      <c r="Q208" s="165"/>
      <c r="R208" s="165"/>
      <c r="S208" s="165"/>
      <c r="T208" s="166"/>
      <c r="AT208" s="161" t="s">
        <v>171</v>
      </c>
      <c r="AU208" s="161" t="s">
        <v>80</v>
      </c>
      <c r="AV208" s="13" t="s">
        <v>80</v>
      </c>
      <c r="AW208" s="13" t="s">
        <v>28</v>
      </c>
      <c r="AX208" s="13" t="s">
        <v>71</v>
      </c>
      <c r="AY208" s="161" t="s">
        <v>161</v>
      </c>
    </row>
    <row r="209" spans="1:65" s="15" customFormat="1">
      <c r="B209" s="183"/>
      <c r="D209" s="160" t="s">
        <v>171</v>
      </c>
      <c r="E209" s="184" t="s">
        <v>1</v>
      </c>
      <c r="F209" s="185" t="s">
        <v>195</v>
      </c>
      <c r="H209" s="186">
        <v>13</v>
      </c>
      <c r="L209" s="183"/>
      <c r="M209" s="187"/>
      <c r="N209" s="188"/>
      <c r="O209" s="188"/>
      <c r="P209" s="188"/>
      <c r="Q209" s="188"/>
      <c r="R209" s="188"/>
      <c r="S209" s="188"/>
      <c r="T209" s="189"/>
      <c r="AT209" s="184" t="s">
        <v>171</v>
      </c>
      <c r="AU209" s="184" t="s">
        <v>80</v>
      </c>
      <c r="AV209" s="15" t="s">
        <v>169</v>
      </c>
      <c r="AW209" s="15" t="s">
        <v>28</v>
      </c>
      <c r="AX209" s="15" t="s">
        <v>78</v>
      </c>
      <c r="AY209" s="184" t="s">
        <v>161</v>
      </c>
    </row>
    <row r="210" spans="1:65" s="2" customFormat="1" ht="21.75" customHeight="1">
      <c r="A210" s="30"/>
      <c r="B210" s="146"/>
      <c r="C210" s="147" t="s">
        <v>296</v>
      </c>
      <c r="D210" s="147" t="s">
        <v>164</v>
      </c>
      <c r="E210" s="148" t="s">
        <v>599</v>
      </c>
      <c r="F210" s="149" t="s">
        <v>600</v>
      </c>
      <c r="G210" s="150" t="s">
        <v>199</v>
      </c>
      <c r="H210" s="151">
        <v>31</v>
      </c>
      <c r="I210" s="152"/>
      <c r="J210" s="152">
        <f>ROUND(I210*H210,2)</f>
        <v>0</v>
      </c>
      <c r="K210" s="149" t="s">
        <v>1</v>
      </c>
      <c r="L210" s="31"/>
      <c r="M210" s="153" t="s">
        <v>1</v>
      </c>
      <c r="N210" s="154" t="s">
        <v>36</v>
      </c>
      <c r="O210" s="155">
        <v>0</v>
      </c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7" t="s">
        <v>255</v>
      </c>
      <c r="AT210" s="157" t="s">
        <v>164</v>
      </c>
      <c r="AU210" s="157" t="s">
        <v>80</v>
      </c>
      <c r="AY210" s="18" t="s">
        <v>161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8" t="s">
        <v>78</v>
      </c>
      <c r="BK210" s="158">
        <f>ROUND(I210*H210,2)</f>
        <v>0</v>
      </c>
      <c r="BL210" s="18" t="s">
        <v>255</v>
      </c>
      <c r="BM210" s="157" t="s">
        <v>413</v>
      </c>
    </row>
    <row r="211" spans="1:65" s="13" customFormat="1">
      <c r="B211" s="159"/>
      <c r="D211" s="160" t="s">
        <v>171</v>
      </c>
      <c r="E211" s="161" t="s">
        <v>1</v>
      </c>
      <c r="F211" s="162" t="s">
        <v>601</v>
      </c>
      <c r="H211" s="163">
        <v>13.5</v>
      </c>
      <c r="L211" s="159"/>
      <c r="M211" s="164"/>
      <c r="N211" s="165"/>
      <c r="O211" s="165"/>
      <c r="P211" s="165"/>
      <c r="Q211" s="165"/>
      <c r="R211" s="165"/>
      <c r="S211" s="165"/>
      <c r="T211" s="166"/>
      <c r="AT211" s="161" t="s">
        <v>171</v>
      </c>
      <c r="AU211" s="161" t="s">
        <v>80</v>
      </c>
      <c r="AV211" s="13" t="s">
        <v>80</v>
      </c>
      <c r="AW211" s="13" t="s">
        <v>28</v>
      </c>
      <c r="AX211" s="13" t="s">
        <v>71</v>
      </c>
      <c r="AY211" s="161" t="s">
        <v>161</v>
      </c>
    </row>
    <row r="212" spans="1:65" s="13" customFormat="1">
      <c r="B212" s="159"/>
      <c r="D212" s="160" t="s">
        <v>171</v>
      </c>
      <c r="E212" s="161" t="s">
        <v>1</v>
      </c>
      <c r="F212" s="162" t="s">
        <v>602</v>
      </c>
      <c r="H212" s="163">
        <v>7.5</v>
      </c>
      <c r="L212" s="159"/>
      <c r="M212" s="164"/>
      <c r="N212" s="165"/>
      <c r="O212" s="165"/>
      <c r="P212" s="165"/>
      <c r="Q212" s="165"/>
      <c r="R212" s="165"/>
      <c r="S212" s="165"/>
      <c r="T212" s="166"/>
      <c r="AT212" s="161" t="s">
        <v>171</v>
      </c>
      <c r="AU212" s="161" t="s">
        <v>80</v>
      </c>
      <c r="AV212" s="13" t="s">
        <v>80</v>
      </c>
      <c r="AW212" s="13" t="s">
        <v>28</v>
      </c>
      <c r="AX212" s="13" t="s">
        <v>71</v>
      </c>
      <c r="AY212" s="161" t="s">
        <v>161</v>
      </c>
    </row>
    <row r="213" spans="1:65" s="13" customFormat="1">
      <c r="B213" s="159"/>
      <c r="D213" s="160" t="s">
        <v>171</v>
      </c>
      <c r="E213" s="161" t="s">
        <v>1</v>
      </c>
      <c r="F213" s="162" t="s">
        <v>603</v>
      </c>
      <c r="H213" s="163">
        <v>5</v>
      </c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171</v>
      </c>
      <c r="AU213" s="161" t="s">
        <v>80</v>
      </c>
      <c r="AV213" s="13" t="s">
        <v>80</v>
      </c>
      <c r="AW213" s="13" t="s">
        <v>28</v>
      </c>
      <c r="AX213" s="13" t="s">
        <v>71</v>
      </c>
      <c r="AY213" s="161" t="s">
        <v>161</v>
      </c>
    </row>
    <row r="214" spans="1:65" s="13" customFormat="1">
      <c r="B214" s="159"/>
      <c r="D214" s="160" t="s">
        <v>171</v>
      </c>
      <c r="E214" s="161" t="s">
        <v>1</v>
      </c>
      <c r="F214" s="162" t="s">
        <v>604</v>
      </c>
      <c r="H214" s="163">
        <v>5</v>
      </c>
      <c r="L214" s="159"/>
      <c r="M214" s="164"/>
      <c r="N214" s="165"/>
      <c r="O214" s="165"/>
      <c r="P214" s="165"/>
      <c r="Q214" s="165"/>
      <c r="R214" s="165"/>
      <c r="S214" s="165"/>
      <c r="T214" s="166"/>
      <c r="AT214" s="161" t="s">
        <v>171</v>
      </c>
      <c r="AU214" s="161" t="s">
        <v>80</v>
      </c>
      <c r="AV214" s="13" t="s">
        <v>80</v>
      </c>
      <c r="AW214" s="13" t="s">
        <v>28</v>
      </c>
      <c r="AX214" s="13" t="s">
        <v>71</v>
      </c>
      <c r="AY214" s="161" t="s">
        <v>161</v>
      </c>
    </row>
    <row r="215" spans="1:65" s="15" customFormat="1">
      <c r="B215" s="183"/>
      <c r="D215" s="160" t="s">
        <v>171</v>
      </c>
      <c r="E215" s="184" t="s">
        <v>1</v>
      </c>
      <c r="F215" s="185" t="s">
        <v>195</v>
      </c>
      <c r="H215" s="186">
        <v>31</v>
      </c>
      <c r="L215" s="183"/>
      <c r="M215" s="187"/>
      <c r="N215" s="188"/>
      <c r="O215" s="188"/>
      <c r="P215" s="188"/>
      <c r="Q215" s="188"/>
      <c r="R215" s="188"/>
      <c r="S215" s="188"/>
      <c r="T215" s="189"/>
      <c r="AT215" s="184" t="s">
        <v>171</v>
      </c>
      <c r="AU215" s="184" t="s">
        <v>80</v>
      </c>
      <c r="AV215" s="15" t="s">
        <v>169</v>
      </c>
      <c r="AW215" s="15" t="s">
        <v>28</v>
      </c>
      <c r="AX215" s="15" t="s">
        <v>78</v>
      </c>
      <c r="AY215" s="184" t="s">
        <v>161</v>
      </c>
    </row>
    <row r="216" spans="1:65" s="2" customFormat="1" ht="33" customHeight="1">
      <c r="A216" s="30"/>
      <c r="B216" s="146"/>
      <c r="C216" s="147" t="s">
        <v>302</v>
      </c>
      <c r="D216" s="147" t="s">
        <v>164</v>
      </c>
      <c r="E216" s="148" t="s">
        <v>605</v>
      </c>
      <c r="F216" s="149" t="s">
        <v>606</v>
      </c>
      <c r="G216" s="150" t="s">
        <v>199</v>
      </c>
      <c r="H216" s="151">
        <v>13</v>
      </c>
      <c r="I216" s="152"/>
      <c r="J216" s="152">
        <f>ROUND(I216*H216,2)</f>
        <v>0</v>
      </c>
      <c r="K216" s="149" t="s">
        <v>1</v>
      </c>
      <c r="L216" s="31"/>
      <c r="M216" s="153" t="s">
        <v>1</v>
      </c>
      <c r="N216" s="154" t="s">
        <v>36</v>
      </c>
      <c r="O216" s="155">
        <v>0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7" t="s">
        <v>255</v>
      </c>
      <c r="AT216" s="157" t="s">
        <v>164</v>
      </c>
      <c r="AU216" s="157" t="s">
        <v>80</v>
      </c>
      <c r="AY216" s="18" t="s">
        <v>161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8" t="s">
        <v>78</v>
      </c>
      <c r="BK216" s="158">
        <f>ROUND(I216*H216,2)</f>
        <v>0</v>
      </c>
      <c r="BL216" s="18" t="s">
        <v>255</v>
      </c>
      <c r="BM216" s="157" t="s">
        <v>420</v>
      </c>
    </row>
    <row r="217" spans="1:65" s="13" customFormat="1">
      <c r="B217" s="159"/>
      <c r="D217" s="160" t="s">
        <v>171</v>
      </c>
      <c r="E217" s="161" t="s">
        <v>1</v>
      </c>
      <c r="F217" s="162" t="s">
        <v>597</v>
      </c>
      <c r="H217" s="163">
        <v>6</v>
      </c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171</v>
      </c>
      <c r="AU217" s="161" t="s">
        <v>80</v>
      </c>
      <c r="AV217" s="13" t="s">
        <v>80</v>
      </c>
      <c r="AW217" s="13" t="s">
        <v>28</v>
      </c>
      <c r="AX217" s="13" t="s">
        <v>71</v>
      </c>
      <c r="AY217" s="161" t="s">
        <v>161</v>
      </c>
    </row>
    <row r="218" spans="1:65" s="13" customFormat="1">
      <c r="B218" s="159"/>
      <c r="D218" s="160" t="s">
        <v>171</v>
      </c>
      <c r="E218" s="161" t="s">
        <v>1</v>
      </c>
      <c r="F218" s="162" t="s">
        <v>598</v>
      </c>
      <c r="H218" s="163">
        <v>7</v>
      </c>
      <c r="L218" s="159"/>
      <c r="M218" s="164"/>
      <c r="N218" s="165"/>
      <c r="O218" s="165"/>
      <c r="P218" s="165"/>
      <c r="Q218" s="165"/>
      <c r="R218" s="165"/>
      <c r="S218" s="165"/>
      <c r="T218" s="166"/>
      <c r="AT218" s="161" t="s">
        <v>171</v>
      </c>
      <c r="AU218" s="161" t="s">
        <v>80</v>
      </c>
      <c r="AV218" s="13" t="s">
        <v>80</v>
      </c>
      <c r="AW218" s="13" t="s">
        <v>28</v>
      </c>
      <c r="AX218" s="13" t="s">
        <v>71</v>
      </c>
      <c r="AY218" s="161" t="s">
        <v>161</v>
      </c>
    </row>
    <row r="219" spans="1:65" s="15" customFormat="1">
      <c r="B219" s="183"/>
      <c r="D219" s="160" t="s">
        <v>171</v>
      </c>
      <c r="E219" s="184" t="s">
        <v>1</v>
      </c>
      <c r="F219" s="185" t="s">
        <v>195</v>
      </c>
      <c r="H219" s="186">
        <v>13</v>
      </c>
      <c r="L219" s="183"/>
      <c r="M219" s="187"/>
      <c r="N219" s="188"/>
      <c r="O219" s="188"/>
      <c r="P219" s="188"/>
      <c r="Q219" s="188"/>
      <c r="R219" s="188"/>
      <c r="S219" s="188"/>
      <c r="T219" s="189"/>
      <c r="AT219" s="184" t="s">
        <v>171</v>
      </c>
      <c r="AU219" s="184" t="s">
        <v>80</v>
      </c>
      <c r="AV219" s="15" t="s">
        <v>169</v>
      </c>
      <c r="AW219" s="15" t="s">
        <v>28</v>
      </c>
      <c r="AX219" s="15" t="s">
        <v>78</v>
      </c>
      <c r="AY219" s="184" t="s">
        <v>161</v>
      </c>
    </row>
    <row r="220" spans="1:65" s="2" customFormat="1" ht="33" customHeight="1">
      <c r="A220" s="30"/>
      <c r="B220" s="146"/>
      <c r="C220" s="147" t="s">
        <v>309</v>
      </c>
      <c r="D220" s="147" t="s">
        <v>164</v>
      </c>
      <c r="E220" s="148" t="s">
        <v>607</v>
      </c>
      <c r="F220" s="149" t="s">
        <v>608</v>
      </c>
      <c r="G220" s="150" t="s">
        <v>199</v>
      </c>
      <c r="H220" s="151">
        <v>31</v>
      </c>
      <c r="I220" s="152"/>
      <c r="J220" s="152">
        <f>ROUND(I220*H220,2)</f>
        <v>0</v>
      </c>
      <c r="K220" s="149" t="s">
        <v>1</v>
      </c>
      <c r="L220" s="31"/>
      <c r="M220" s="153" t="s">
        <v>1</v>
      </c>
      <c r="N220" s="154" t="s">
        <v>36</v>
      </c>
      <c r="O220" s="155">
        <v>0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7" t="s">
        <v>255</v>
      </c>
      <c r="AT220" s="157" t="s">
        <v>164</v>
      </c>
      <c r="AU220" s="157" t="s">
        <v>80</v>
      </c>
      <c r="AY220" s="18" t="s">
        <v>161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78</v>
      </c>
      <c r="BK220" s="158">
        <f>ROUND(I220*H220,2)</f>
        <v>0</v>
      </c>
      <c r="BL220" s="18" t="s">
        <v>255</v>
      </c>
      <c r="BM220" s="157" t="s">
        <v>430</v>
      </c>
    </row>
    <row r="221" spans="1:65" s="13" customFormat="1">
      <c r="B221" s="159"/>
      <c r="D221" s="160" t="s">
        <v>171</v>
      </c>
      <c r="E221" s="161" t="s">
        <v>1</v>
      </c>
      <c r="F221" s="162" t="s">
        <v>601</v>
      </c>
      <c r="H221" s="163">
        <v>13.5</v>
      </c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171</v>
      </c>
      <c r="AU221" s="161" t="s">
        <v>80</v>
      </c>
      <c r="AV221" s="13" t="s">
        <v>80</v>
      </c>
      <c r="AW221" s="13" t="s">
        <v>28</v>
      </c>
      <c r="AX221" s="13" t="s">
        <v>71</v>
      </c>
      <c r="AY221" s="161" t="s">
        <v>161</v>
      </c>
    </row>
    <row r="222" spans="1:65" s="13" customFormat="1">
      <c r="B222" s="159"/>
      <c r="D222" s="160" t="s">
        <v>171</v>
      </c>
      <c r="E222" s="161" t="s">
        <v>1</v>
      </c>
      <c r="F222" s="162" t="s">
        <v>602</v>
      </c>
      <c r="H222" s="163">
        <v>7.5</v>
      </c>
      <c r="L222" s="159"/>
      <c r="M222" s="164"/>
      <c r="N222" s="165"/>
      <c r="O222" s="165"/>
      <c r="P222" s="165"/>
      <c r="Q222" s="165"/>
      <c r="R222" s="165"/>
      <c r="S222" s="165"/>
      <c r="T222" s="166"/>
      <c r="AT222" s="161" t="s">
        <v>171</v>
      </c>
      <c r="AU222" s="161" t="s">
        <v>80</v>
      </c>
      <c r="AV222" s="13" t="s">
        <v>80</v>
      </c>
      <c r="AW222" s="13" t="s">
        <v>28</v>
      </c>
      <c r="AX222" s="13" t="s">
        <v>71</v>
      </c>
      <c r="AY222" s="161" t="s">
        <v>161</v>
      </c>
    </row>
    <row r="223" spans="1:65" s="13" customFormat="1">
      <c r="B223" s="159"/>
      <c r="D223" s="160" t="s">
        <v>171</v>
      </c>
      <c r="E223" s="161" t="s">
        <v>1</v>
      </c>
      <c r="F223" s="162" t="s">
        <v>603</v>
      </c>
      <c r="H223" s="163">
        <v>5</v>
      </c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171</v>
      </c>
      <c r="AU223" s="161" t="s">
        <v>80</v>
      </c>
      <c r="AV223" s="13" t="s">
        <v>80</v>
      </c>
      <c r="AW223" s="13" t="s">
        <v>28</v>
      </c>
      <c r="AX223" s="13" t="s">
        <v>71</v>
      </c>
      <c r="AY223" s="161" t="s">
        <v>161</v>
      </c>
    </row>
    <row r="224" spans="1:65" s="13" customFormat="1">
      <c r="B224" s="159"/>
      <c r="D224" s="160" t="s">
        <v>171</v>
      </c>
      <c r="E224" s="161" t="s">
        <v>1</v>
      </c>
      <c r="F224" s="162" t="s">
        <v>604</v>
      </c>
      <c r="H224" s="163">
        <v>5</v>
      </c>
      <c r="L224" s="159"/>
      <c r="M224" s="164"/>
      <c r="N224" s="165"/>
      <c r="O224" s="165"/>
      <c r="P224" s="165"/>
      <c r="Q224" s="165"/>
      <c r="R224" s="165"/>
      <c r="S224" s="165"/>
      <c r="T224" s="166"/>
      <c r="AT224" s="161" t="s">
        <v>171</v>
      </c>
      <c r="AU224" s="161" t="s">
        <v>80</v>
      </c>
      <c r="AV224" s="13" t="s">
        <v>80</v>
      </c>
      <c r="AW224" s="13" t="s">
        <v>28</v>
      </c>
      <c r="AX224" s="13" t="s">
        <v>71</v>
      </c>
      <c r="AY224" s="161" t="s">
        <v>161</v>
      </c>
    </row>
    <row r="225" spans="1:65" s="15" customFormat="1">
      <c r="B225" s="183"/>
      <c r="D225" s="160" t="s">
        <v>171</v>
      </c>
      <c r="E225" s="184" t="s">
        <v>1</v>
      </c>
      <c r="F225" s="185" t="s">
        <v>195</v>
      </c>
      <c r="H225" s="186">
        <v>31</v>
      </c>
      <c r="L225" s="183"/>
      <c r="M225" s="187"/>
      <c r="N225" s="188"/>
      <c r="O225" s="188"/>
      <c r="P225" s="188"/>
      <c r="Q225" s="188"/>
      <c r="R225" s="188"/>
      <c r="S225" s="188"/>
      <c r="T225" s="189"/>
      <c r="AT225" s="184" t="s">
        <v>171</v>
      </c>
      <c r="AU225" s="184" t="s">
        <v>80</v>
      </c>
      <c r="AV225" s="15" t="s">
        <v>169</v>
      </c>
      <c r="AW225" s="15" t="s">
        <v>28</v>
      </c>
      <c r="AX225" s="15" t="s">
        <v>78</v>
      </c>
      <c r="AY225" s="184" t="s">
        <v>161</v>
      </c>
    </row>
    <row r="226" spans="1:65" s="2" customFormat="1" ht="16.5" customHeight="1">
      <c r="A226" s="30"/>
      <c r="B226" s="146"/>
      <c r="C226" s="147" t="s">
        <v>315</v>
      </c>
      <c r="D226" s="147" t="s">
        <v>164</v>
      </c>
      <c r="E226" s="148" t="s">
        <v>609</v>
      </c>
      <c r="F226" s="149" t="s">
        <v>610</v>
      </c>
      <c r="G226" s="150" t="s">
        <v>175</v>
      </c>
      <c r="H226" s="151">
        <v>11</v>
      </c>
      <c r="I226" s="152"/>
      <c r="J226" s="152">
        <f>ROUND(I226*H226,2)</f>
        <v>0</v>
      </c>
      <c r="K226" s="149" t="s">
        <v>1</v>
      </c>
      <c r="L226" s="31"/>
      <c r="M226" s="153" t="s">
        <v>1</v>
      </c>
      <c r="N226" s="154" t="s">
        <v>36</v>
      </c>
      <c r="O226" s="155">
        <v>0</v>
      </c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7" t="s">
        <v>255</v>
      </c>
      <c r="AT226" s="157" t="s">
        <v>164</v>
      </c>
      <c r="AU226" s="157" t="s">
        <v>80</v>
      </c>
      <c r="AY226" s="18" t="s">
        <v>161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78</v>
      </c>
      <c r="BK226" s="158">
        <f>ROUND(I226*H226,2)</f>
        <v>0</v>
      </c>
      <c r="BL226" s="18" t="s">
        <v>255</v>
      </c>
      <c r="BM226" s="157" t="s">
        <v>611</v>
      </c>
    </row>
    <row r="227" spans="1:65" s="13" customFormat="1">
      <c r="B227" s="159"/>
      <c r="D227" s="160" t="s">
        <v>171</v>
      </c>
      <c r="E227" s="161" t="s">
        <v>1</v>
      </c>
      <c r="F227" s="162" t="s">
        <v>612</v>
      </c>
      <c r="H227" s="163">
        <v>6</v>
      </c>
      <c r="L227" s="159"/>
      <c r="M227" s="164"/>
      <c r="N227" s="165"/>
      <c r="O227" s="165"/>
      <c r="P227" s="165"/>
      <c r="Q227" s="165"/>
      <c r="R227" s="165"/>
      <c r="S227" s="165"/>
      <c r="T227" s="166"/>
      <c r="AT227" s="161" t="s">
        <v>171</v>
      </c>
      <c r="AU227" s="161" t="s">
        <v>80</v>
      </c>
      <c r="AV227" s="13" t="s">
        <v>80</v>
      </c>
      <c r="AW227" s="13" t="s">
        <v>28</v>
      </c>
      <c r="AX227" s="13" t="s">
        <v>71</v>
      </c>
      <c r="AY227" s="161" t="s">
        <v>161</v>
      </c>
    </row>
    <row r="228" spans="1:65" s="13" customFormat="1">
      <c r="B228" s="159"/>
      <c r="D228" s="160" t="s">
        <v>171</v>
      </c>
      <c r="E228" s="161" t="s">
        <v>1</v>
      </c>
      <c r="F228" s="162" t="s">
        <v>613</v>
      </c>
      <c r="H228" s="163">
        <v>5</v>
      </c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171</v>
      </c>
      <c r="AU228" s="161" t="s">
        <v>80</v>
      </c>
      <c r="AV228" s="13" t="s">
        <v>80</v>
      </c>
      <c r="AW228" s="13" t="s">
        <v>28</v>
      </c>
      <c r="AX228" s="13" t="s">
        <v>71</v>
      </c>
      <c r="AY228" s="161" t="s">
        <v>161</v>
      </c>
    </row>
    <row r="229" spans="1:65" s="15" customFormat="1">
      <c r="B229" s="183"/>
      <c r="D229" s="160" t="s">
        <v>171</v>
      </c>
      <c r="E229" s="184" t="s">
        <v>1</v>
      </c>
      <c r="F229" s="185" t="s">
        <v>195</v>
      </c>
      <c r="H229" s="186">
        <v>11</v>
      </c>
      <c r="L229" s="183"/>
      <c r="M229" s="187"/>
      <c r="N229" s="188"/>
      <c r="O229" s="188"/>
      <c r="P229" s="188"/>
      <c r="Q229" s="188"/>
      <c r="R229" s="188"/>
      <c r="S229" s="188"/>
      <c r="T229" s="189"/>
      <c r="AT229" s="184" t="s">
        <v>171</v>
      </c>
      <c r="AU229" s="184" t="s">
        <v>80</v>
      </c>
      <c r="AV229" s="15" t="s">
        <v>169</v>
      </c>
      <c r="AW229" s="15" t="s">
        <v>28</v>
      </c>
      <c r="AX229" s="15" t="s">
        <v>78</v>
      </c>
      <c r="AY229" s="184" t="s">
        <v>161</v>
      </c>
    </row>
    <row r="230" spans="1:65" s="2" customFormat="1" ht="16.5" customHeight="1">
      <c r="A230" s="30"/>
      <c r="B230" s="146"/>
      <c r="C230" s="147" t="s">
        <v>320</v>
      </c>
      <c r="D230" s="147" t="s">
        <v>164</v>
      </c>
      <c r="E230" s="148" t="s">
        <v>614</v>
      </c>
      <c r="F230" s="149" t="s">
        <v>615</v>
      </c>
      <c r="G230" s="150" t="s">
        <v>486</v>
      </c>
      <c r="H230" s="151">
        <v>10</v>
      </c>
      <c r="I230" s="152"/>
      <c r="J230" s="152">
        <f>ROUND(I230*H230,2)</f>
        <v>0</v>
      </c>
      <c r="K230" s="149" t="s">
        <v>1</v>
      </c>
      <c r="L230" s="31"/>
      <c r="M230" s="153" t="s">
        <v>1</v>
      </c>
      <c r="N230" s="154" t="s">
        <v>36</v>
      </c>
      <c r="O230" s="155">
        <v>0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7" t="s">
        <v>255</v>
      </c>
      <c r="AT230" s="157" t="s">
        <v>164</v>
      </c>
      <c r="AU230" s="157" t="s">
        <v>80</v>
      </c>
      <c r="AY230" s="18" t="s">
        <v>161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78</v>
      </c>
      <c r="BK230" s="158">
        <f>ROUND(I230*H230,2)</f>
        <v>0</v>
      </c>
      <c r="BL230" s="18" t="s">
        <v>255</v>
      </c>
      <c r="BM230" s="157" t="s">
        <v>616</v>
      </c>
    </row>
    <row r="231" spans="1:65" s="13" customFormat="1">
      <c r="B231" s="159"/>
      <c r="D231" s="160" t="s">
        <v>171</v>
      </c>
      <c r="E231" s="161" t="s">
        <v>1</v>
      </c>
      <c r="F231" s="162" t="s">
        <v>617</v>
      </c>
      <c r="H231" s="163">
        <v>5</v>
      </c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171</v>
      </c>
      <c r="AU231" s="161" t="s">
        <v>80</v>
      </c>
      <c r="AV231" s="13" t="s">
        <v>80</v>
      </c>
      <c r="AW231" s="13" t="s">
        <v>28</v>
      </c>
      <c r="AX231" s="13" t="s">
        <v>71</v>
      </c>
      <c r="AY231" s="161" t="s">
        <v>161</v>
      </c>
    </row>
    <row r="232" spans="1:65" s="13" customFormat="1">
      <c r="B232" s="159"/>
      <c r="D232" s="160" t="s">
        <v>171</v>
      </c>
      <c r="E232" s="161" t="s">
        <v>1</v>
      </c>
      <c r="F232" s="162" t="s">
        <v>618</v>
      </c>
      <c r="H232" s="163">
        <v>5</v>
      </c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171</v>
      </c>
      <c r="AU232" s="161" t="s">
        <v>80</v>
      </c>
      <c r="AV232" s="13" t="s">
        <v>80</v>
      </c>
      <c r="AW232" s="13" t="s">
        <v>28</v>
      </c>
      <c r="AX232" s="13" t="s">
        <v>71</v>
      </c>
      <c r="AY232" s="161" t="s">
        <v>161</v>
      </c>
    </row>
    <row r="233" spans="1:65" s="15" customFormat="1">
      <c r="B233" s="183"/>
      <c r="D233" s="160" t="s">
        <v>171</v>
      </c>
      <c r="E233" s="184" t="s">
        <v>1</v>
      </c>
      <c r="F233" s="185" t="s">
        <v>195</v>
      </c>
      <c r="H233" s="186">
        <v>10</v>
      </c>
      <c r="L233" s="183"/>
      <c r="M233" s="187"/>
      <c r="N233" s="188"/>
      <c r="O233" s="188"/>
      <c r="P233" s="188"/>
      <c r="Q233" s="188"/>
      <c r="R233" s="188"/>
      <c r="S233" s="188"/>
      <c r="T233" s="189"/>
      <c r="AT233" s="184" t="s">
        <v>171</v>
      </c>
      <c r="AU233" s="184" t="s">
        <v>80</v>
      </c>
      <c r="AV233" s="15" t="s">
        <v>169</v>
      </c>
      <c r="AW233" s="15" t="s">
        <v>28</v>
      </c>
      <c r="AX233" s="15" t="s">
        <v>78</v>
      </c>
      <c r="AY233" s="184" t="s">
        <v>161</v>
      </c>
    </row>
    <row r="234" spans="1:65" s="2" customFormat="1" ht="21.75" customHeight="1">
      <c r="A234" s="30"/>
      <c r="B234" s="146"/>
      <c r="C234" s="147" t="s">
        <v>325</v>
      </c>
      <c r="D234" s="147" t="s">
        <v>164</v>
      </c>
      <c r="E234" s="148" t="s">
        <v>619</v>
      </c>
      <c r="F234" s="149" t="s">
        <v>620</v>
      </c>
      <c r="G234" s="150" t="s">
        <v>175</v>
      </c>
      <c r="H234" s="151">
        <v>3</v>
      </c>
      <c r="I234" s="152"/>
      <c r="J234" s="152">
        <f>ROUND(I234*H234,2)</f>
        <v>0</v>
      </c>
      <c r="K234" s="149" t="s">
        <v>1</v>
      </c>
      <c r="L234" s="31"/>
      <c r="M234" s="153" t="s">
        <v>1</v>
      </c>
      <c r="N234" s="154" t="s">
        <v>36</v>
      </c>
      <c r="O234" s="155">
        <v>0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7" t="s">
        <v>255</v>
      </c>
      <c r="AT234" s="157" t="s">
        <v>164</v>
      </c>
      <c r="AU234" s="157" t="s">
        <v>80</v>
      </c>
      <c r="AY234" s="18" t="s">
        <v>161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78</v>
      </c>
      <c r="BK234" s="158">
        <f>ROUND(I234*H234,2)</f>
        <v>0</v>
      </c>
      <c r="BL234" s="18" t="s">
        <v>255</v>
      </c>
      <c r="BM234" s="157" t="s">
        <v>621</v>
      </c>
    </row>
    <row r="235" spans="1:65" s="13" customFormat="1">
      <c r="B235" s="159"/>
      <c r="D235" s="160" t="s">
        <v>171</v>
      </c>
      <c r="E235" s="161" t="s">
        <v>1</v>
      </c>
      <c r="F235" s="162" t="s">
        <v>622</v>
      </c>
      <c r="H235" s="163">
        <v>3</v>
      </c>
      <c r="L235" s="159"/>
      <c r="M235" s="164"/>
      <c r="N235" s="165"/>
      <c r="O235" s="165"/>
      <c r="P235" s="165"/>
      <c r="Q235" s="165"/>
      <c r="R235" s="165"/>
      <c r="S235" s="165"/>
      <c r="T235" s="166"/>
      <c r="AT235" s="161" t="s">
        <v>171</v>
      </c>
      <c r="AU235" s="161" t="s">
        <v>80</v>
      </c>
      <c r="AV235" s="13" t="s">
        <v>80</v>
      </c>
      <c r="AW235" s="13" t="s">
        <v>28</v>
      </c>
      <c r="AX235" s="13" t="s">
        <v>71</v>
      </c>
      <c r="AY235" s="161" t="s">
        <v>161</v>
      </c>
    </row>
    <row r="236" spans="1:65" s="15" customFormat="1">
      <c r="B236" s="183"/>
      <c r="D236" s="160" t="s">
        <v>171</v>
      </c>
      <c r="E236" s="184" t="s">
        <v>1</v>
      </c>
      <c r="F236" s="185" t="s">
        <v>195</v>
      </c>
      <c r="H236" s="186">
        <v>3</v>
      </c>
      <c r="L236" s="183"/>
      <c r="M236" s="187"/>
      <c r="N236" s="188"/>
      <c r="O236" s="188"/>
      <c r="P236" s="188"/>
      <c r="Q236" s="188"/>
      <c r="R236" s="188"/>
      <c r="S236" s="188"/>
      <c r="T236" s="189"/>
      <c r="AT236" s="184" t="s">
        <v>171</v>
      </c>
      <c r="AU236" s="184" t="s">
        <v>80</v>
      </c>
      <c r="AV236" s="15" t="s">
        <v>169</v>
      </c>
      <c r="AW236" s="15" t="s">
        <v>28</v>
      </c>
      <c r="AX236" s="15" t="s">
        <v>78</v>
      </c>
      <c r="AY236" s="184" t="s">
        <v>161</v>
      </c>
    </row>
    <row r="237" spans="1:65" s="2" customFormat="1" ht="21.75" customHeight="1">
      <c r="A237" s="30"/>
      <c r="B237" s="146"/>
      <c r="C237" s="147" t="s">
        <v>329</v>
      </c>
      <c r="D237" s="147" t="s">
        <v>164</v>
      </c>
      <c r="E237" s="148" t="s">
        <v>623</v>
      </c>
      <c r="F237" s="149" t="s">
        <v>624</v>
      </c>
      <c r="G237" s="150" t="s">
        <v>486</v>
      </c>
      <c r="H237" s="151">
        <v>16</v>
      </c>
      <c r="I237" s="152"/>
      <c r="J237" s="152">
        <f>ROUND(I237*H237,2)</f>
        <v>0</v>
      </c>
      <c r="K237" s="149" t="s">
        <v>1</v>
      </c>
      <c r="L237" s="31"/>
      <c r="M237" s="153" t="s">
        <v>1</v>
      </c>
      <c r="N237" s="154" t="s">
        <v>36</v>
      </c>
      <c r="O237" s="155">
        <v>0</v>
      </c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7" t="s">
        <v>255</v>
      </c>
      <c r="AT237" s="157" t="s">
        <v>164</v>
      </c>
      <c r="AU237" s="157" t="s">
        <v>80</v>
      </c>
      <c r="AY237" s="18" t="s">
        <v>161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8" t="s">
        <v>78</v>
      </c>
      <c r="BK237" s="158">
        <f>ROUND(I237*H237,2)</f>
        <v>0</v>
      </c>
      <c r="BL237" s="18" t="s">
        <v>255</v>
      </c>
      <c r="BM237" s="157" t="s">
        <v>625</v>
      </c>
    </row>
    <row r="238" spans="1:65" s="13" customFormat="1">
      <c r="B238" s="159"/>
      <c r="D238" s="160" t="s">
        <v>171</v>
      </c>
      <c r="E238" s="161" t="s">
        <v>1</v>
      </c>
      <c r="F238" s="162" t="s">
        <v>626</v>
      </c>
      <c r="H238" s="163">
        <v>16</v>
      </c>
      <c r="L238" s="159"/>
      <c r="M238" s="164"/>
      <c r="N238" s="165"/>
      <c r="O238" s="165"/>
      <c r="P238" s="165"/>
      <c r="Q238" s="165"/>
      <c r="R238" s="165"/>
      <c r="S238" s="165"/>
      <c r="T238" s="166"/>
      <c r="AT238" s="161" t="s">
        <v>171</v>
      </c>
      <c r="AU238" s="161" t="s">
        <v>80</v>
      </c>
      <c r="AV238" s="13" t="s">
        <v>80</v>
      </c>
      <c r="AW238" s="13" t="s">
        <v>28</v>
      </c>
      <c r="AX238" s="13" t="s">
        <v>71</v>
      </c>
      <c r="AY238" s="161" t="s">
        <v>161</v>
      </c>
    </row>
    <row r="239" spans="1:65" s="15" customFormat="1">
      <c r="B239" s="183"/>
      <c r="D239" s="160" t="s">
        <v>171</v>
      </c>
      <c r="E239" s="184" t="s">
        <v>1</v>
      </c>
      <c r="F239" s="185" t="s">
        <v>195</v>
      </c>
      <c r="H239" s="186">
        <v>16</v>
      </c>
      <c r="L239" s="183"/>
      <c r="M239" s="187"/>
      <c r="N239" s="188"/>
      <c r="O239" s="188"/>
      <c r="P239" s="188"/>
      <c r="Q239" s="188"/>
      <c r="R239" s="188"/>
      <c r="S239" s="188"/>
      <c r="T239" s="189"/>
      <c r="AT239" s="184" t="s">
        <v>171</v>
      </c>
      <c r="AU239" s="184" t="s">
        <v>80</v>
      </c>
      <c r="AV239" s="15" t="s">
        <v>169</v>
      </c>
      <c r="AW239" s="15" t="s">
        <v>28</v>
      </c>
      <c r="AX239" s="15" t="s">
        <v>78</v>
      </c>
      <c r="AY239" s="184" t="s">
        <v>161</v>
      </c>
    </row>
    <row r="240" spans="1:65" s="2" customFormat="1" ht="16.5" customHeight="1">
      <c r="A240" s="30"/>
      <c r="B240" s="146"/>
      <c r="C240" s="167" t="s">
        <v>334</v>
      </c>
      <c r="D240" s="167" t="s">
        <v>177</v>
      </c>
      <c r="E240" s="168" t="s">
        <v>627</v>
      </c>
      <c r="F240" s="169" t="s">
        <v>628</v>
      </c>
      <c r="G240" s="170" t="s">
        <v>175</v>
      </c>
      <c r="H240" s="171">
        <v>16</v>
      </c>
      <c r="I240" s="172"/>
      <c r="J240" s="172">
        <f>ROUND(I240*H240,2)</f>
        <v>0</v>
      </c>
      <c r="K240" s="169" t="s">
        <v>1</v>
      </c>
      <c r="L240" s="173"/>
      <c r="M240" s="174" t="s">
        <v>1</v>
      </c>
      <c r="N240" s="175" t="s">
        <v>36</v>
      </c>
      <c r="O240" s="155">
        <v>0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7" t="s">
        <v>344</v>
      </c>
      <c r="AT240" s="157" t="s">
        <v>177</v>
      </c>
      <c r="AU240" s="157" t="s">
        <v>80</v>
      </c>
      <c r="AY240" s="18" t="s">
        <v>161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78</v>
      </c>
      <c r="BK240" s="158">
        <f>ROUND(I240*H240,2)</f>
        <v>0</v>
      </c>
      <c r="BL240" s="18" t="s">
        <v>255</v>
      </c>
      <c r="BM240" s="157" t="s">
        <v>629</v>
      </c>
    </row>
    <row r="241" spans="1:65" s="13" customFormat="1">
      <c r="B241" s="159"/>
      <c r="D241" s="160" t="s">
        <v>171</v>
      </c>
      <c r="E241" s="161" t="s">
        <v>1</v>
      </c>
      <c r="F241" s="162" t="s">
        <v>630</v>
      </c>
      <c r="H241" s="163">
        <v>9</v>
      </c>
      <c r="L241" s="159"/>
      <c r="M241" s="164"/>
      <c r="N241" s="165"/>
      <c r="O241" s="165"/>
      <c r="P241" s="165"/>
      <c r="Q241" s="165"/>
      <c r="R241" s="165"/>
      <c r="S241" s="165"/>
      <c r="T241" s="166"/>
      <c r="AT241" s="161" t="s">
        <v>171</v>
      </c>
      <c r="AU241" s="161" t="s">
        <v>80</v>
      </c>
      <c r="AV241" s="13" t="s">
        <v>80</v>
      </c>
      <c r="AW241" s="13" t="s">
        <v>28</v>
      </c>
      <c r="AX241" s="13" t="s">
        <v>71</v>
      </c>
      <c r="AY241" s="161" t="s">
        <v>161</v>
      </c>
    </row>
    <row r="242" spans="1:65" s="13" customFormat="1">
      <c r="B242" s="159"/>
      <c r="D242" s="160" t="s">
        <v>171</v>
      </c>
      <c r="E242" s="161" t="s">
        <v>1</v>
      </c>
      <c r="F242" s="162" t="s">
        <v>631</v>
      </c>
      <c r="H242" s="163">
        <v>7</v>
      </c>
      <c r="L242" s="159"/>
      <c r="M242" s="164"/>
      <c r="N242" s="165"/>
      <c r="O242" s="165"/>
      <c r="P242" s="165"/>
      <c r="Q242" s="165"/>
      <c r="R242" s="165"/>
      <c r="S242" s="165"/>
      <c r="T242" s="166"/>
      <c r="AT242" s="161" t="s">
        <v>171</v>
      </c>
      <c r="AU242" s="161" t="s">
        <v>80</v>
      </c>
      <c r="AV242" s="13" t="s">
        <v>80</v>
      </c>
      <c r="AW242" s="13" t="s">
        <v>28</v>
      </c>
      <c r="AX242" s="13" t="s">
        <v>71</v>
      </c>
      <c r="AY242" s="161" t="s">
        <v>161</v>
      </c>
    </row>
    <row r="243" spans="1:65" s="15" customFormat="1">
      <c r="B243" s="183"/>
      <c r="D243" s="160" t="s">
        <v>171</v>
      </c>
      <c r="E243" s="184" t="s">
        <v>1</v>
      </c>
      <c r="F243" s="185" t="s">
        <v>195</v>
      </c>
      <c r="H243" s="186">
        <v>16</v>
      </c>
      <c r="L243" s="183"/>
      <c r="M243" s="187"/>
      <c r="N243" s="188"/>
      <c r="O243" s="188"/>
      <c r="P243" s="188"/>
      <c r="Q243" s="188"/>
      <c r="R243" s="188"/>
      <c r="S243" s="188"/>
      <c r="T243" s="189"/>
      <c r="AT243" s="184" t="s">
        <v>171</v>
      </c>
      <c r="AU243" s="184" t="s">
        <v>80</v>
      </c>
      <c r="AV243" s="15" t="s">
        <v>169</v>
      </c>
      <c r="AW243" s="15" t="s">
        <v>28</v>
      </c>
      <c r="AX243" s="15" t="s">
        <v>78</v>
      </c>
      <c r="AY243" s="184" t="s">
        <v>161</v>
      </c>
    </row>
    <row r="244" spans="1:65" s="2" customFormat="1" ht="21.75" customHeight="1">
      <c r="A244" s="30"/>
      <c r="B244" s="146"/>
      <c r="C244" s="147" t="s">
        <v>340</v>
      </c>
      <c r="D244" s="147" t="s">
        <v>164</v>
      </c>
      <c r="E244" s="148" t="s">
        <v>632</v>
      </c>
      <c r="F244" s="149" t="s">
        <v>633</v>
      </c>
      <c r="G244" s="150" t="s">
        <v>199</v>
      </c>
      <c r="H244" s="151">
        <v>88</v>
      </c>
      <c r="I244" s="152"/>
      <c r="J244" s="152">
        <f>ROUND(I244*H244,2)</f>
        <v>0</v>
      </c>
      <c r="K244" s="149" t="s">
        <v>1</v>
      </c>
      <c r="L244" s="31"/>
      <c r="M244" s="153" t="s">
        <v>1</v>
      </c>
      <c r="N244" s="154" t="s">
        <v>36</v>
      </c>
      <c r="O244" s="155">
        <v>0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7" t="s">
        <v>255</v>
      </c>
      <c r="AT244" s="157" t="s">
        <v>164</v>
      </c>
      <c r="AU244" s="157" t="s">
        <v>80</v>
      </c>
      <c r="AY244" s="18" t="s">
        <v>161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78</v>
      </c>
      <c r="BK244" s="158">
        <f>ROUND(I244*H244,2)</f>
        <v>0</v>
      </c>
      <c r="BL244" s="18" t="s">
        <v>255</v>
      </c>
      <c r="BM244" s="157" t="s">
        <v>634</v>
      </c>
    </row>
    <row r="245" spans="1:65" s="13" customFormat="1">
      <c r="B245" s="159"/>
      <c r="D245" s="160" t="s">
        <v>171</v>
      </c>
      <c r="E245" s="161" t="s">
        <v>1</v>
      </c>
      <c r="F245" s="162" t="s">
        <v>635</v>
      </c>
      <c r="H245" s="163">
        <v>88</v>
      </c>
      <c r="L245" s="159"/>
      <c r="M245" s="164"/>
      <c r="N245" s="165"/>
      <c r="O245" s="165"/>
      <c r="P245" s="165"/>
      <c r="Q245" s="165"/>
      <c r="R245" s="165"/>
      <c r="S245" s="165"/>
      <c r="T245" s="166"/>
      <c r="AT245" s="161" t="s">
        <v>171</v>
      </c>
      <c r="AU245" s="161" t="s">
        <v>80</v>
      </c>
      <c r="AV245" s="13" t="s">
        <v>80</v>
      </c>
      <c r="AW245" s="13" t="s">
        <v>28</v>
      </c>
      <c r="AX245" s="13" t="s">
        <v>71</v>
      </c>
      <c r="AY245" s="161" t="s">
        <v>161</v>
      </c>
    </row>
    <row r="246" spans="1:65" s="15" customFormat="1">
      <c r="B246" s="183"/>
      <c r="D246" s="160" t="s">
        <v>171</v>
      </c>
      <c r="E246" s="184" t="s">
        <v>1</v>
      </c>
      <c r="F246" s="185" t="s">
        <v>195</v>
      </c>
      <c r="H246" s="186">
        <v>88</v>
      </c>
      <c r="L246" s="183"/>
      <c r="M246" s="187"/>
      <c r="N246" s="188"/>
      <c r="O246" s="188"/>
      <c r="P246" s="188"/>
      <c r="Q246" s="188"/>
      <c r="R246" s="188"/>
      <c r="S246" s="188"/>
      <c r="T246" s="189"/>
      <c r="AT246" s="184" t="s">
        <v>171</v>
      </c>
      <c r="AU246" s="184" t="s">
        <v>80</v>
      </c>
      <c r="AV246" s="15" t="s">
        <v>169</v>
      </c>
      <c r="AW246" s="15" t="s">
        <v>28</v>
      </c>
      <c r="AX246" s="15" t="s">
        <v>78</v>
      </c>
      <c r="AY246" s="184" t="s">
        <v>161</v>
      </c>
    </row>
    <row r="247" spans="1:65" s="2" customFormat="1" ht="16.5" customHeight="1">
      <c r="A247" s="30"/>
      <c r="B247" s="146"/>
      <c r="C247" s="147" t="s">
        <v>344</v>
      </c>
      <c r="D247" s="147" t="s">
        <v>164</v>
      </c>
      <c r="E247" s="148" t="s">
        <v>636</v>
      </c>
      <c r="F247" s="149" t="s">
        <v>637</v>
      </c>
      <c r="G247" s="150" t="s">
        <v>199</v>
      </c>
      <c r="H247" s="151">
        <v>88</v>
      </c>
      <c r="I247" s="152"/>
      <c r="J247" s="152">
        <f>ROUND(I247*H247,2)</f>
        <v>0</v>
      </c>
      <c r="K247" s="149" t="s">
        <v>1</v>
      </c>
      <c r="L247" s="31"/>
      <c r="M247" s="153" t="s">
        <v>1</v>
      </c>
      <c r="N247" s="154" t="s">
        <v>36</v>
      </c>
      <c r="O247" s="155">
        <v>0</v>
      </c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7" t="s">
        <v>255</v>
      </c>
      <c r="AT247" s="157" t="s">
        <v>164</v>
      </c>
      <c r="AU247" s="157" t="s">
        <v>80</v>
      </c>
      <c r="AY247" s="18" t="s">
        <v>161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8" t="s">
        <v>78</v>
      </c>
      <c r="BK247" s="158">
        <f>ROUND(I247*H247,2)</f>
        <v>0</v>
      </c>
      <c r="BL247" s="18" t="s">
        <v>255</v>
      </c>
      <c r="BM247" s="157" t="s">
        <v>638</v>
      </c>
    </row>
    <row r="248" spans="1:65" s="2" customFormat="1" ht="21.75" customHeight="1">
      <c r="A248" s="30"/>
      <c r="B248" s="146"/>
      <c r="C248" s="147" t="s">
        <v>352</v>
      </c>
      <c r="D248" s="147" t="s">
        <v>164</v>
      </c>
      <c r="E248" s="148" t="s">
        <v>639</v>
      </c>
      <c r="F248" s="149" t="s">
        <v>640</v>
      </c>
      <c r="G248" s="150" t="s">
        <v>318</v>
      </c>
      <c r="H248" s="151">
        <v>0.56299999999999994</v>
      </c>
      <c r="I248" s="152"/>
      <c r="J248" s="152">
        <f>ROUND(I248*H248,2)</f>
        <v>0</v>
      </c>
      <c r="K248" s="149" t="s">
        <v>1</v>
      </c>
      <c r="L248" s="31"/>
      <c r="M248" s="153" t="s">
        <v>1</v>
      </c>
      <c r="N248" s="154" t="s">
        <v>36</v>
      </c>
      <c r="O248" s="155">
        <v>0</v>
      </c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7" t="s">
        <v>255</v>
      </c>
      <c r="AT248" s="157" t="s">
        <v>164</v>
      </c>
      <c r="AU248" s="157" t="s">
        <v>80</v>
      </c>
      <c r="AY248" s="18" t="s">
        <v>161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78</v>
      </c>
      <c r="BK248" s="158">
        <f>ROUND(I248*H248,2)</f>
        <v>0</v>
      </c>
      <c r="BL248" s="18" t="s">
        <v>255</v>
      </c>
      <c r="BM248" s="157" t="s">
        <v>641</v>
      </c>
    </row>
    <row r="249" spans="1:65" s="12" customFormat="1" ht="22.9" customHeight="1">
      <c r="B249" s="134"/>
      <c r="D249" s="135" t="s">
        <v>70</v>
      </c>
      <c r="E249" s="144" t="s">
        <v>642</v>
      </c>
      <c r="F249" s="144" t="s">
        <v>643</v>
      </c>
      <c r="J249" s="145">
        <f>BK249</f>
        <v>0</v>
      </c>
      <c r="L249" s="134"/>
      <c r="M249" s="138"/>
      <c r="N249" s="139"/>
      <c r="O249" s="139"/>
      <c r="P249" s="140">
        <f>SUM(P250:P322)</f>
        <v>0</v>
      </c>
      <c r="Q249" s="139"/>
      <c r="R249" s="140">
        <f>SUM(R250:R322)</f>
        <v>0</v>
      </c>
      <c r="S249" s="139"/>
      <c r="T249" s="141">
        <f>SUM(T250:T322)</f>
        <v>0</v>
      </c>
      <c r="AR249" s="135" t="s">
        <v>80</v>
      </c>
      <c r="AT249" s="142" t="s">
        <v>70</v>
      </c>
      <c r="AU249" s="142" t="s">
        <v>78</v>
      </c>
      <c r="AY249" s="135" t="s">
        <v>161</v>
      </c>
      <c r="BK249" s="143">
        <f>SUM(BK250:BK322)</f>
        <v>0</v>
      </c>
    </row>
    <row r="250" spans="1:65" s="2" customFormat="1" ht="33" customHeight="1">
      <c r="A250" s="30"/>
      <c r="B250" s="146"/>
      <c r="C250" s="147" t="s">
        <v>360</v>
      </c>
      <c r="D250" s="147" t="s">
        <v>164</v>
      </c>
      <c r="E250" s="148" t="s">
        <v>644</v>
      </c>
      <c r="F250" s="149" t="s">
        <v>645</v>
      </c>
      <c r="G250" s="150" t="s">
        <v>486</v>
      </c>
      <c r="H250" s="151">
        <v>6</v>
      </c>
      <c r="I250" s="152"/>
      <c r="J250" s="152">
        <f>ROUND(I250*H250,2)</f>
        <v>0</v>
      </c>
      <c r="K250" s="149" t="s">
        <v>1</v>
      </c>
      <c r="L250" s="31"/>
      <c r="M250" s="153" t="s">
        <v>1</v>
      </c>
      <c r="N250" s="154" t="s">
        <v>36</v>
      </c>
      <c r="O250" s="155">
        <v>0</v>
      </c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7" t="s">
        <v>255</v>
      </c>
      <c r="AT250" s="157" t="s">
        <v>164</v>
      </c>
      <c r="AU250" s="157" t="s">
        <v>80</v>
      </c>
      <c r="AY250" s="18" t="s">
        <v>161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8" t="s">
        <v>78</v>
      </c>
      <c r="BK250" s="158">
        <f>ROUND(I250*H250,2)</f>
        <v>0</v>
      </c>
      <c r="BL250" s="18" t="s">
        <v>255</v>
      </c>
      <c r="BM250" s="157" t="s">
        <v>646</v>
      </c>
    </row>
    <row r="251" spans="1:65" s="13" customFormat="1">
      <c r="B251" s="159"/>
      <c r="D251" s="160" t="s">
        <v>171</v>
      </c>
      <c r="E251" s="161" t="s">
        <v>1</v>
      </c>
      <c r="F251" s="162" t="s">
        <v>647</v>
      </c>
      <c r="H251" s="163">
        <v>3</v>
      </c>
      <c r="L251" s="159"/>
      <c r="M251" s="164"/>
      <c r="N251" s="165"/>
      <c r="O251" s="165"/>
      <c r="P251" s="165"/>
      <c r="Q251" s="165"/>
      <c r="R251" s="165"/>
      <c r="S251" s="165"/>
      <c r="T251" s="166"/>
      <c r="AT251" s="161" t="s">
        <v>171</v>
      </c>
      <c r="AU251" s="161" t="s">
        <v>80</v>
      </c>
      <c r="AV251" s="13" t="s">
        <v>80</v>
      </c>
      <c r="AW251" s="13" t="s">
        <v>28</v>
      </c>
      <c r="AX251" s="13" t="s">
        <v>71</v>
      </c>
      <c r="AY251" s="161" t="s">
        <v>161</v>
      </c>
    </row>
    <row r="252" spans="1:65" s="13" customFormat="1">
      <c r="B252" s="159"/>
      <c r="D252" s="160" t="s">
        <v>171</v>
      </c>
      <c r="E252" s="161" t="s">
        <v>1</v>
      </c>
      <c r="F252" s="162" t="s">
        <v>648</v>
      </c>
      <c r="H252" s="163">
        <v>3</v>
      </c>
      <c r="L252" s="159"/>
      <c r="M252" s="164"/>
      <c r="N252" s="165"/>
      <c r="O252" s="165"/>
      <c r="P252" s="165"/>
      <c r="Q252" s="165"/>
      <c r="R252" s="165"/>
      <c r="S252" s="165"/>
      <c r="T252" s="166"/>
      <c r="AT252" s="161" t="s">
        <v>171</v>
      </c>
      <c r="AU252" s="161" t="s">
        <v>80</v>
      </c>
      <c r="AV252" s="13" t="s">
        <v>80</v>
      </c>
      <c r="AW252" s="13" t="s">
        <v>28</v>
      </c>
      <c r="AX252" s="13" t="s">
        <v>71</v>
      </c>
      <c r="AY252" s="161" t="s">
        <v>161</v>
      </c>
    </row>
    <row r="253" spans="1:65" s="15" customFormat="1">
      <c r="B253" s="183"/>
      <c r="D253" s="160" t="s">
        <v>171</v>
      </c>
      <c r="E253" s="184" t="s">
        <v>1</v>
      </c>
      <c r="F253" s="185" t="s">
        <v>195</v>
      </c>
      <c r="H253" s="186">
        <v>6</v>
      </c>
      <c r="L253" s="183"/>
      <c r="M253" s="187"/>
      <c r="N253" s="188"/>
      <c r="O253" s="188"/>
      <c r="P253" s="188"/>
      <c r="Q253" s="188"/>
      <c r="R253" s="188"/>
      <c r="S253" s="188"/>
      <c r="T253" s="189"/>
      <c r="AT253" s="184" t="s">
        <v>171</v>
      </c>
      <c r="AU253" s="184" t="s">
        <v>80</v>
      </c>
      <c r="AV253" s="15" t="s">
        <v>169</v>
      </c>
      <c r="AW253" s="15" t="s">
        <v>28</v>
      </c>
      <c r="AX253" s="15" t="s">
        <v>78</v>
      </c>
      <c r="AY253" s="184" t="s">
        <v>161</v>
      </c>
    </row>
    <row r="254" spans="1:65" s="2" customFormat="1" ht="33" customHeight="1">
      <c r="A254" s="30"/>
      <c r="B254" s="146"/>
      <c r="C254" s="147" t="s">
        <v>365</v>
      </c>
      <c r="D254" s="147" t="s">
        <v>164</v>
      </c>
      <c r="E254" s="148" t="s">
        <v>649</v>
      </c>
      <c r="F254" s="149" t="s">
        <v>650</v>
      </c>
      <c r="G254" s="150" t="s">
        <v>486</v>
      </c>
      <c r="H254" s="151">
        <v>2</v>
      </c>
      <c r="I254" s="152"/>
      <c r="J254" s="152">
        <f>ROUND(I254*H254,2)</f>
        <v>0</v>
      </c>
      <c r="K254" s="149" t="s">
        <v>1</v>
      </c>
      <c r="L254" s="31"/>
      <c r="M254" s="153" t="s">
        <v>1</v>
      </c>
      <c r="N254" s="154" t="s">
        <v>36</v>
      </c>
      <c r="O254" s="155">
        <v>0</v>
      </c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7" t="s">
        <v>255</v>
      </c>
      <c r="AT254" s="157" t="s">
        <v>164</v>
      </c>
      <c r="AU254" s="157" t="s">
        <v>80</v>
      </c>
      <c r="AY254" s="18" t="s">
        <v>161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8" t="s">
        <v>78</v>
      </c>
      <c r="BK254" s="158">
        <f>ROUND(I254*H254,2)</f>
        <v>0</v>
      </c>
      <c r="BL254" s="18" t="s">
        <v>255</v>
      </c>
      <c r="BM254" s="157" t="s">
        <v>651</v>
      </c>
    </row>
    <row r="255" spans="1:65" s="13" customFormat="1">
      <c r="B255" s="159"/>
      <c r="D255" s="160" t="s">
        <v>171</v>
      </c>
      <c r="E255" s="161" t="s">
        <v>1</v>
      </c>
      <c r="F255" s="162" t="s">
        <v>652</v>
      </c>
      <c r="H255" s="163">
        <v>1</v>
      </c>
      <c r="L255" s="159"/>
      <c r="M255" s="164"/>
      <c r="N255" s="165"/>
      <c r="O255" s="165"/>
      <c r="P255" s="165"/>
      <c r="Q255" s="165"/>
      <c r="R255" s="165"/>
      <c r="S255" s="165"/>
      <c r="T255" s="166"/>
      <c r="AT255" s="161" t="s">
        <v>171</v>
      </c>
      <c r="AU255" s="161" t="s">
        <v>80</v>
      </c>
      <c r="AV255" s="13" t="s">
        <v>80</v>
      </c>
      <c r="AW255" s="13" t="s">
        <v>28</v>
      </c>
      <c r="AX255" s="13" t="s">
        <v>71</v>
      </c>
      <c r="AY255" s="161" t="s">
        <v>161</v>
      </c>
    </row>
    <row r="256" spans="1:65" s="13" customFormat="1">
      <c r="B256" s="159"/>
      <c r="D256" s="160" t="s">
        <v>171</v>
      </c>
      <c r="E256" s="161" t="s">
        <v>1</v>
      </c>
      <c r="F256" s="162" t="s">
        <v>653</v>
      </c>
      <c r="H256" s="163">
        <v>1</v>
      </c>
      <c r="L256" s="159"/>
      <c r="M256" s="164"/>
      <c r="N256" s="165"/>
      <c r="O256" s="165"/>
      <c r="P256" s="165"/>
      <c r="Q256" s="165"/>
      <c r="R256" s="165"/>
      <c r="S256" s="165"/>
      <c r="T256" s="166"/>
      <c r="AT256" s="161" t="s">
        <v>171</v>
      </c>
      <c r="AU256" s="161" t="s">
        <v>80</v>
      </c>
      <c r="AV256" s="13" t="s">
        <v>80</v>
      </c>
      <c r="AW256" s="13" t="s">
        <v>28</v>
      </c>
      <c r="AX256" s="13" t="s">
        <v>71</v>
      </c>
      <c r="AY256" s="161" t="s">
        <v>161</v>
      </c>
    </row>
    <row r="257" spans="1:65" s="15" customFormat="1">
      <c r="B257" s="183"/>
      <c r="D257" s="160" t="s">
        <v>171</v>
      </c>
      <c r="E257" s="184" t="s">
        <v>1</v>
      </c>
      <c r="F257" s="185" t="s">
        <v>195</v>
      </c>
      <c r="H257" s="186">
        <v>2</v>
      </c>
      <c r="L257" s="183"/>
      <c r="M257" s="187"/>
      <c r="N257" s="188"/>
      <c r="O257" s="188"/>
      <c r="P257" s="188"/>
      <c r="Q257" s="188"/>
      <c r="R257" s="188"/>
      <c r="S257" s="188"/>
      <c r="T257" s="189"/>
      <c r="AT257" s="184" t="s">
        <v>171</v>
      </c>
      <c r="AU257" s="184" t="s">
        <v>80</v>
      </c>
      <c r="AV257" s="15" t="s">
        <v>169</v>
      </c>
      <c r="AW257" s="15" t="s">
        <v>28</v>
      </c>
      <c r="AX257" s="15" t="s">
        <v>78</v>
      </c>
      <c r="AY257" s="184" t="s">
        <v>161</v>
      </c>
    </row>
    <row r="258" spans="1:65" s="2" customFormat="1" ht="21.75" customHeight="1">
      <c r="A258" s="30"/>
      <c r="B258" s="146"/>
      <c r="C258" s="147" t="s">
        <v>369</v>
      </c>
      <c r="D258" s="147" t="s">
        <v>164</v>
      </c>
      <c r="E258" s="148" t="s">
        <v>654</v>
      </c>
      <c r="F258" s="149" t="s">
        <v>655</v>
      </c>
      <c r="G258" s="150" t="s">
        <v>486</v>
      </c>
      <c r="H258" s="151">
        <v>2</v>
      </c>
      <c r="I258" s="152"/>
      <c r="J258" s="152">
        <f>ROUND(I258*H258,2)</f>
        <v>0</v>
      </c>
      <c r="K258" s="149" t="s">
        <v>1</v>
      </c>
      <c r="L258" s="31"/>
      <c r="M258" s="153" t="s">
        <v>1</v>
      </c>
      <c r="N258" s="154" t="s">
        <v>36</v>
      </c>
      <c r="O258" s="155">
        <v>0</v>
      </c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7" t="s">
        <v>255</v>
      </c>
      <c r="AT258" s="157" t="s">
        <v>164</v>
      </c>
      <c r="AU258" s="157" t="s">
        <v>80</v>
      </c>
      <c r="AY258" s="18" t="s">
        <v>161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8" t="s">
        <v>78</v>
      </c>
      <c r="BK258" s="158">
        <f>ROUND(I258*H258,2)</f>
        <v>0</v>
      </c>
      <c r="BL258" s="18" t="s">
        <v>255</v>
      </c>
      <c r="BM258" s="157" t="s">
        <v>412</v>
      </c>
    </row>
    <row r="259" spans="1:65" s="13" customFormat="1">
      <c r="B259" s="159"/>
      <c r="D259" s="160" t="s">
        <v>171</v>
      </c>
      <c r="E259" s="161" t="s">
        <v>1</v>
      </c>
      <c r="F259" s="162" t="s">
        <v>652</v>
      </c>
      <c r="H259" s="163">
        <v>1</v>
      </c>
      <c r="L259" s="159"/>
      <c r="M259" s="164"/>
      <c r="N259" s="165"/>
      <c r="O259" s="165"/>
      <c r="P259" s="165"/>
      <c r="Q259" s="165"/>
      <c r="R259" s="165"/>
      <c r="S259" s="165"/>
      <c r="T259" s="166"/>
      <c r="AT259" s="161" t="s">
        <v>171</v>
      </c>
      <c r="AU259" s="161" t="s">
        <v>80</v>
      </c>
      <c r="AV259" s="13" t="s">
        <v>80</v>
      </c>
      <c r="AW259" s="13" t="s">
        <v>28</v>
      </c>
      <c r="AX259" s="13" t="s">
        <v>71</v>
      </c>
      <c r="AY259" s="161" t="s">
        <v>161</v>
      </c>
    </row>
    <row r="260" spans="1:65" s="13" customFormat="1">
      <c r="B260" s="159"/>
      <c r="D260" s="160" t="s">
        <v>171</v>
      </c>
      <c r="E260" s="161" t="s">
        <v>1</v>
      </c>
      <c r="F260" s="162" t="s">
        <v>653</v>
      </c>
      <c r="H260" s="163">
        <v>1</v>
      </c>
      <c r="L260" s="159"/>
      <c r="M260" s="164"/>
      <c r="N260" s="165"/>
      <c r="O260" s="165"/>
      <c r="P260" s="165"/>
      <c r="Q260" s="165"/>
      <c r="R260" s="165"/>
      <c r="S260" s="165"/>
      <c r="T260" s="166"/>
      <c r="AT260" s="161" t="s">
        <v>171</v>
      </c>
      <c r="AU260" s="161" t="s">
        <v>80</v>
      </c>
      <c r="AV260" s="13" t="s">
        <v>80</v>
      </c>
      <c r="AW260" s="13" t="s">
        <v>28</v>
      </c>
      <c r="AX260" s="13" t="s">
        <v>71</v>
      </c>
      <c r="AY260" s="161" t="s">
        <v>161</v>
      </c>
    </row>
    <row r="261" spans="1:65" s="15" customFormat="1">
      <c r="B261" s="183"/>
      <c r="D261" s="160" t="s">
        <v>171</v>
      </c>
      <c r="E261" s="184" t="s">
        <v>1</v>
      </c>
      <c r="F261" s="185" t="s">
        <v>195</v>
      </c>
      <c r="H261" s="186">
        <v>2</v>
      </c>
      <c r="L261" s="183"/>
      <c r="M261" s="187"/>
      <c r="N261" s="188"/>
      <c r="O261" s="188"/>
      <c r="P261" s="188"/>
      <c r="Q261" s="188"/>
      <c r="R261" s="188"/>
      <c r="S261" s="188"/>
      <c r="T261" s="189"/>
      <c r="AT261" s="184" t="s">
        <v>171</v>
      </c>
      <c r="AU261" s="184" t="s">
        <v>80</v>
      </c>
      <c r="AV261" s="15" t="s">
        <v>169</v>
      </c>
      <c r="AW261" s="15" t="s">
        <v>28</v>
      </c>
      <c r="AX261" s="15" t="s">
        <v>78</v>
      </c>
      <c r="AY261" s="184" t="s">
        <v>161</v>
      </c>
    </row>
    <row r="262" spans="1:65" s="2" customFormat="1" ht="16.5" customHeight="1">
      <c r="A262" s="30"/>
      <c r="B262" s="146"/>
      <c r="C262" s="147" t="s">
        <v>373</v>
      </c>
      <c r="D262" s="147" t="s">
        <v>164</v>
      </c>
      <c r="E262" s="148" t="s">
        <v>656</v>
      </c>
      <c r="F262" s="149" t="s">
        <v>657</v>
      </c>
      <c r="G262" s="150" t="s">
        <v>486</v>
      </c>
      <c r="H262" s="151">
        <v>2</v>
      </c>
      <c r="I262" s="152"/>
      <c r="J262" s="152">
        <f>ROUND(I262*H262,2)</f>
        <v>0</v>
      </c>
      <c r="K262" s="149" t="s">
        <v>1</v>
      </c>
      <c r="L262" s="31"/>
      <c r="M262" s="153" t="s">
        <v>1</v>
      </c>
      <c r="N262" s="154" t="s">
        <v>36</v>
      </c>
      <c r="O262" s="155">
        <v>0</v>
      </c>
      <c r="P262" s="155">
        <f>O262*H262</f>
        <v>0</v>
      </c>
      <c r="Q262" s="155">
        <v>0</v>
      </c>
      <c r="R262" s="155">
        <f>Q262*H262</f>
        <v>0</v>
      </c>
      <c r="S262" s="155">
        <v>0</v>
      </c>
      <c r="T262" s="156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7" t="s">
        <v>255</v>
      </c>
      <c r="AT262" s="157" t="s">
        <v>164</v>
      </c>
      <c r="AU262" s="157" t="s">
        <v>80</v>
      </c>
      <c r="AY262" s="18" t="s">
        <v>161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8" t="s">
        <v>78</v>
      </c>
      <c r="BK262" s="158">
        <f>ROUND(I262*H262,2)</f>
        <v>0</v>
      </c>
      <c r="BL262" s="18" t="s">
        <v>255</v>
      </c>
      <c r="BM262" s="157" t="s">
        <v>658</v>
      </c>
    </row>
    <row r="263" spans="1:65" s="13" customFormat="1">
      <c r="B263" s="159"/>
      <c r="D263" s="160" t="s">
        <v>171</v>
      </c>
      <c r="E263" s="161" t="s">
        <v>1</v>
      </c>
      <c r="F263" s="162" t="s">
        <v>659</v>
      </c>
      <c r="H263" s="163">
        <v>2</v>
      </c>
      <c r="L263" s="159"/>
      <c r="M263" s="164"/>
      <c r="N263" s="165"/>
      <c r="O263" s="165"/>
      <c r="P263" s="165"/>
      <c r="Q263" s="165"/>
      <c r="R263" s="165"/>
      <c r="S263" s="165"/>
      <c r="T263" s="166"/>
      <c r="AT263" s="161" t="s">
        <v>171</v>
      </c>
      <c r="AU263" s="161" t="s">
        <v>80</v>
      </c>
      <c r="AV263" s="13" t="s">
        <v>80</v>
      </c>
      <c r="AW263" s="13" t="s">
        <v>28</v>
      </c>
      <c r="AX263" s="13" t="s">
        <v>71</v>
      </c>
      <c r="AY263" s="161" t="s">
        <v>161</v>
      </c>
    </row>
    <row r="264" spans="1:65" s="15" customFormat="1">
      <c r="B264" s="183"/>
      <c r="D264" s="160" t="s">
        <v>171</v>
      </c>
      <c r="E264" s="184" t="s">
        <v>1</v>
      </c>
      <c r="F264" s="185" t="s">
        <v>195</v>
      </c>
      <c r="H264" s="186">
        <v>2</v>
      </c>
      <c r="L264" s="183"/>
      <c r="M264" s="187"/>
      <c r="N264" s="188"/>
      <c r="O264" s="188"/>
      <c r="P264" s="188"/>
      <c r="Q264" s="188"/>
      <c r="R264" s="188"/>
      <c r="S264" s="188"/>
      <c r="T264" s="189"/>
      <c r="AT264" s="184" t="s">
        <v>171</v>
      </c>
      <c r="AU264" s="184" t="s">
        <v>80</v>
      </c>
      <c r="AV264" s="15" t="s">
        <v>169</v>
      </c>
      <c r="AW264" s="15" t="s">
        <v>28</v>
      </c>
      <c r="AX264" s="15" t="s">
        <v>78</v>
      </c>
      <c r="AY264" s="184" t="s">
        <v>161</v>
      </c>
    </row>
    <row r="265" spans="1:65" s="2" customFormat="1" ht="16.5" customHeight="1">
      <c r="A265" s="30"/>
      <c r="B265" s="146"/>
      <c r="C265" s="147" t="s">
        <v>377</v>
      </c>
      <c r="D265" s="147" t="s">
        <v>164</v>
      </c>
      <c r="E265" s="148" t="s">
        <v>660</v>
      </c>
      <c r="F265" s="149" t="s">
        <v>661</v>
      </c>
      <c r="G265" s="150" t="s">
        <v>175</v>
      </c>
      <c r="H265" s="151">
        <v>2</v>
      </c>
      <c r="I265" s="152"/>
      <c r="J265" s="152">
        <f>ROUND(I265*H265,2)</f>
        <v>0</v>
      </c>
      <c r="K265" s="149" t="s">
        <v>1</v>
      </c>
      <c r="L265" s="31"/>
      <c r="M265" s="153" t="s">
        <v>1</v>
      </c>
      <c r="N265" s="154" t="s">
        <v>36</v>
      </c>
      <c r="O265" s="155">
        <v>0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7" t="s">
        <v>255</v>
      </c>
      <c r="AT265" s="157" t="s">
        <v>164</v>
      </c>
      <c r="AU265" s="157" t="s">
        <v>80</v>
      </c>
      <c r="AY265" s="18" t="s">
        <v>161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8" t="s">
        <v>78</v>
      </c>
      <c r="BK265" s="158">
        <f>ROUND(I265*H265,2)</f>
        <v>0</v>
      </c>
      <c r="BL265" s="18" t="s">
        <v>255</v>
      </c>
      <c r="BM265" s="157" t="s">
        <v>662</v>
      </c>
    </row>
    <row r="266" spans="1:65" s="13" customFormat="1">
      <c r="B266" s="159"/>
      <c r="D266" s="160" t="s">
        <v>171</v>
      </c>
      <c r="E266" s="161" t="s">
        <v>1</v>
      </c>
      <c r="F266" s="162" t="s">
        <v>659</v>
      </c>
      <c r="H266" s="163">
        <v>2</v>
      </c>
      <c r="L266" s="159"/>
      <c r="M266" s="164"/>
      <c r="N266" s="165"/>
      <c r="O266" s="165"/>
      <c r="P266" s="165"/>
      <c r="Q266" s="165"/>
      <c r="R266" s="165"/>
      <c r="S266" s="165"/>
      <c r="T266" s="166"/>
      <c r="AT266" s="161" t="s">
        <v>171</v>
      </c>
      <c r="AU266" s="161" t="s">
        <v>80</v>
      </c>
      <c r="AV266" s="13" t="s">
        <v>80</v>
      </c>
      <c r="AW266" s="13" t="s">
        <v>28</v>
      </c>
      <c r="AX266" s="13" t="s">
        <v>71</v>
      </c>
      <c r="AY266" s="161" t="s">
        <v>161</v>
      </c>
    </row>
    <row r="267" spans="1:65" s="15" customFormat="1">
      <c r="B267" s="183"/>
      <c r="D267" s="160" t="s">
        <v>171</v>
      </c>
      <c r="E267" s="184" t="s">
        <v>1</v>
      </c>
      <c r="F267" s="185" t="s">
        <v>195</v>
      </c>
      <c r="H267" s="186">
        <v>2</v>
      </c>
      <c r="L267" s="183"/>
      <c r="M267" s="187"/>
      <c r="N267" s="188"/>
      <c r="O267" s="188"/>
      <c r="P267" s="188"/>
      <c r="Q267" s="188"/>
      <c r="R267" s="188"/>
      <c r="S267" s="188"/>
      <c r="T267" s="189"/>
      <c r="AT267" s="184" t="s">
        <v>171</v>
      </c>
      <c r="AU267" s="184" t="s">
        <v>80</v>
      </c>
      <c r="AV267" s="15" t="s">
        <v>169</v>
      </c>
      <c r="AW267" s="15" t="s">
        <v>28</v>
      </c>
      <c r="AX267" s="15" t="s">
        <v>78</v>
      </c>
      <c r="AY267" s="184" t="s">
        <v>161</v>
      </c>
    </row>
    <row r="268" spans="1:65" s="2" customFormat="1" ht="21.75" customHeight="1">
      <c r="A268" s="30"/>
      <c r="B268" s="146"/>
      <c r="C268" s="147" t="s">
        <v>382</v>
      </c>
      <c r="D268" s="147" t="s">
        <v>164</v>
      </c>
      <c r="E268" s="148" t="s">
        <v>663</v>
      </c>
      <c r="F268" s="149" t="s">
        <v>664</v>
      </c>
      <c r="G268" s="150" t="s">
        <v>486</v>
      </c>
      <c r="H268" s="151">
        <v>5</v>
      </c>
      <c r="I268" s="152"/>
      <c r="J268" s="152">
        <f>ROUND(I268*H268,2)</f>
        <v>0</v>
      </c>
      <c r="K268" s="149" t="s">
        <v>1</v>
      </c>
      <c r="L268" s="31"/>
      <c r="M268" s="153" t="s">
        <v>1</v>
      </c>
      <c r="N268" s="154" t="s">
        <v>36</v>
      </c>
      <c r="O268" s="155">
        <v>0</v>
      </c>
      <c r="P268" s="155">
        <f>O268*H268</f>
        <v>0</v>
      </c>
      <c r="Q268" s="155">
        <v>0</v>
      </c>
      <c r="R268" s="155">
        <f>Q268*H268</f>
        <v>0</v>
      </c>
      <c r="S268" s="155">
        <v>0</v>
      </c>
      <c r="T268" s="156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7" t="s">
        <v>255</v>
      </c>
      <c r="AT268" s="157" t="s">
        <v>164</v>
      </c>
      <c r="AU268" s="157" t="s">
        <v>80</v>
      </c>
      <c r="AY268" s="18" t="s">
        <v>161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8" t="s">
        <v>78</v>
      </c>
      <c r="BK268" s="158">
        <f>ROUND(I268*H268,2)</f>
        <v>0</v>
      </c>
      <c r="BL268" s="18" t="s">
        <v>255</v>
      </c>
      <c r="BM268" s="157" t="s">
        <v>665</v>
      </c>
    </row>
    <row r="269" spans="1:65" s="13" customFormat="1">
      <c r="B269" s="159"/>
      <c r="D269" s="160" t="s">
        <v>171</v>
      </c>
      <c r="E269" s="161" t="s">
        <v>1</v>
      </c>
      <c r="F269" s="162" t="s">
        <v>666</v>
      </c>
      <c r="H269" s="163">
        <v>3</v>
      </c>
      <c r="L269" s="159"/>
      <c r="M269" s="164"/>
      <c r="N269" s="165"/>
      <c r="O269" s="165"/>
      <c r="P269" s="165"/>
      <c r="Q269" s="165"/>
      <c r="R269" s="165"/>
      <c r="S269" s="165"/>
      <c r="T269" s="166"/>
      <c r="AT269" s="161" t="s">
        <v>171</v>
      </c>
      <c r="AU269" s="161" t="s">
        <v>80</v>
      </c>
      <c r="AV269" s="13" t="s">
        <v>80</v>
      </c>
      <c r="AW269" s="13" t="s">
        <v>28</v>
      </c>
      <c r="AX269" s="13" t="s">
        <v>71</v>
      </c>
      <c r="AY269" s="161" t="s">
        <v>161</v>
      </c>
    </row>
    <row r="270" spans="1:65" s="13" customFormat="1">
      <c r="B270" s="159"/>
      <c r="D270" s="160" t="s">
        <v>171</v>
      </c>
      <c r="E270" s="161" t="s">
        <v>1</v>
      </c>
      <c r="F270" s="162" t="s">
        <v>667</v>
      </c>
      <c r="H270" s="163">
        <v>2</v>
      </c>
      <c r="L270" s="159"/>
      <c r="M270" s="164"/>
      <c r="N270" s="165"/>
      <c r="O270" s="165"/>
      <c r="P270" s="165"/>
      <c r="Q270" s="165"/>
      <c r="R270" s="165"/>
      <c r="S270" s="165"/>
      <c r="T270" s="166"/>
      <c r="AT270" s="161" t="s">
        <v>171</v>
      </c>
      <c r="AU270" s="161" t="s">
        <v>80</v>
      </c>
      <c r="AV270" s="13" t="s">
        <v>80</v>
      </c>
      <c r="AW270" s="13" t="s">
        <v>28</v>
      </c>
      <c r="AX270" s="13" t="s">
        <v>71</v>
      </c>
      <c r="AY270" s="161" t="s">
        <v>161</v>
      </c>
    </row>
    <row r="271" spans="1:65" s="15" customFormat="1">
      <c r="B271" s="183"/>
      <c r="D271" s="160" t="s">
        <v>171</v>
      </c>
      <c r="E271" s="184" t="s">
        <v>1</v>
      </c>
      <c r="F271" s="185" t="s">
        <v>195</v>
      </c>
      <c r="H271" s="186">
        <v>5</v>
      </c>
      <c r="L271" s="183"/>
      <c r="M271" s="187"/>
      <c r="N271" s="188"/>
      <c r="O271" s="188"/>
      <c r="P271" s="188"/>
      <c r="Q271" s="188"/>
      <c r="R271" s="188"/>
      <c r="S271" s="188"/>
      <c r="T271" s="189"/>
      <c r="AT271" s="184" t="s">
        <v>171</v>
      </c>
      <c r="AU271" s="184" t="s">
        <v>80</v>
      </c>
      <c r="AV271" s="15" t="s">
        <v>169</v>
      </c>
      <c r="AW271" s="15" t="s">
        <v>28</v>
      </c>
      <c r="AX271" s="15" t="s">
        <v>78</v>
      </c>
      <c r="AY271" s="184" t="s">
        <v>161</v>
      </c>
    </row>
    <row r="272" spans="1:65" s="2" customFormat="1" ht="21.75" customHeight="1">
      <c r="A272" s="30"/>
      <c r="B272" s="146"/>
      <c r="C272" s="147" t="s">
        <v>386</v>
      </c>
      <c r="D272" s="147" t="s">
        <v>164</v>
      </c>
      <c r="E272" s="148" t="s">
        <v>668</v>
      </c>
      <c r="F272" s="149" t="s">
        <v>669</v>
      </c>
      <c r="G272" s="150" t="s">
        <v>486</v>
      </c>
      <c r="H272" s="151">
        <v>2</v>
      </c>
      <c r="I272" s="152"/>
      <c r="J272" s="152">
        <f>ROUND(I272*H272,2)</f>
        <v>0</v>
      </c>
      <c r="K272" s="149" t="s">
        <v>1</v>
      </c>
      <c r="L272" s="31"/>
      <c r="M272" s="153" t="s">
        <v>1</v>
      </c>
      <c r="N272" s="154" t="s">
        <v>36</v>
      </c>
      <c r="O272" s="155">
        <v>0</v>
      </c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7" t="s">
        <v>255</v>
      </c>
      <c r="AT272" s="157" t="s">
        <v>164</v>
      </c>
      <c r="AU272" s="157" t="s">
        <v>80</v>
      </c>
      <c r="AY272" s="18" t="s">
        <v>161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8" t="s">
        <v>78</v>
      </c>
      <c r="BK272" s="158">
        <f>ROUND(I272*H272,2)</f>
        <v>0</v>
      </c>
      <c r="BL272" s="18" t="s">
        <v>255</v>
      </c>
      <c r="BM272" s="157" t="s">
        <v>670</v>
      </c>
    </row>
    <row r="273" spans="1:65" s="13" customFormat="1">
      <c r="B273" s="159"/>
      <c r="D273" s="160" t="s">
        <v>171</v>
      </c>
      <c r="E273" s="161" t="s">
        <v>1</v>
      </c>
      <c r="F273" s="162" t="s">
        <v>671</v>
      </c>
      <c r="H273" s="163">
        <v>1</v>
      </c>
      <c r="L273" s="159"/>
      <c r="M273" s="164"/>
      <c r="N273" s="165"/>
      <c r="O273" s="165"/>
      <c r="P273" s="165"/>
      <c r="Q273" s="165"/>
      <c r="R273" s="165"/>
      <c r="S273" s="165"/>
      <c r="T273" s="166"/>
      <c r="AT273" s="161" t="s">
        <v>171</v>
      </c>
      <c r="AU273" s="161" t="s">
        <v>80</v>
      </c>
      <c r="AV273" s="13" t="s">
        <v>80</v>
      </c>
      <c r="AW273" s="13" t="s">
        <v>28</v>
      </c>
      <c r="AX273" s="13" t="s">
        <v>71</v>
      </c>
      <c r="AY273" s="161" t="s">
        <v>161</v>
      </c>
    </row>
    <row r="274" spans="1:65" s="13" customFormat="1">
      <c r="B274" s="159"/>
      <c r="D274" s="160" t="s">
        <v>171</v>
      </c>
      <c r="E274" s="161" t="s">
        <v>1</v>
      </c>
      <c r="F274" s="162" t="s">
        <v>672</v>
      </c>
      <c r="H274" s="163">
        <v>1</v>
      </c>
      <c r="L274" s="159"/>
      <c r="M274" s="164"/>
      <c r="N274" s="165"/>
      <c r="O274" s="165"/>
      <c r="P274" s="165"/>
      <c r="Q274" s="165"/>
      <c r="R274" s="165"/>
      <c r="S274" s="165"/>
      <c r="T274" s="166"/>
      <c r="AT274" s="161" t="s">
        <v>171</v>
      </c>
      <c r="AU274" s="161" t="s">
        <v>80</v>
      </c>
      <c r="AV274" s="13" t="s">
        <v>80</v>
      </c>
      <c r="AW274" s="13" t="s">
        <v>28</v>
      </c>
      <c r="AX274" s="13" t="s">
        <v>71</v>
      </c>
      <c r="AY274" s="161" t="s">
        <v>161</v>
      </c>
    </row>
    <row r="275" spans="1:65" s="15" customFormat="1">
      <c r="B275" s="183"/>
      <c r="D275" s="160" t="s">
        <v>171</v>
      </c>
      <c r="E275" s="184" t="s">
        <v>1</v>
      </c>
      <c r="F275" s="185" t="s">
        <v>195</v>
      </c>
      <c r="H275" s="186">
        <v>2</v>
      </c>
      <c r="L275" s="183"/>
      <c r="M275" s="187"/>
      <c r="N275" s="188"/>
      <c r="O275" s="188"/>
      <c r="P275" s="188"/>
      <c r="Q275" s="188"/>
      <c r="R275" s="188"/>
      <c r="S275" s="188"/>
      <c r="T275" s="189"/>
      <c r="AT275" s="184" t="s">
        <v>171</v>
      </c>
      <c r="AU275" s="184" t="s">
        <v>80</v>
      </c>
      <c r="AV275" s="15" t="s">
        <v>169</v>
      </c>
      <c r="AW275" s="15" t="s">
        <v>28</v>
      </c>
      <c r="AX275" s="15" t="s">
        <v>78</v>
      </c>
      <c r="AY275" s="184" t="s">
        <v>161</v>
      </c>
    </row>
    <row r="276" spans="1:65" s="2" customFormat="1" ht="16.5" customHeight="1">
      <c r="A276" s="30"/>
      <c r="B276" s="146"/>
      <c r="C276" s="147" t="s">
        <v>390</v>
      </c>
      <c r="D276" s="147" t="s">
        <v>164</v>
      </c>
      <c r="E276" s="148" t="s">
        <v>673</v>
      </c>
      <c r="F276" s="149" t="s">
        <v>674</v>
      </c>
      <c r="G276" s="150" t="s">
        <v>486</v>
      </c>
      <c r="H276" s="151">
        <v>5</v>
      </c>
      <c r="I276" s="152"/>
      <c r="J276" s="152">
        <f>ROUND(I276*H276,2)</f>
        <v>0</v>
      </c>
      <c r="K276" s="149" t="s">
        <v>1</v>
      </c>
      <c r="L276" s="31"/>
      <c r="M276" s="153" t="s">
        <v>1</v>
      </c>
      <c r="N276" s="154" t="s">
        <v>36</v>
      </c>
      <c r="O276" s="155">
        <v>0</v>
      </c>
      <c r="P276" s="155">
        <f>O276*H276</f>
        <v>0</v>
      </c>
      <c r="Q276" s="155">
        <v>0</v>
      </c>
      <c r="R276" s="155">
        <f>Q276*H276</f>
        <v>0</v>
      </c>
      <c r="S276" s="155">
        <v>0</v>
      </c>
      <c r="T276" s="156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7" t="s">
        <v>255</v>
      </c>
      <c r="AT276" s="157" t="s">
        <v>164</v>
      </c>
      <c r="AU276" s="157" t="s">
        <v>80</v>
      </c>
      <c r="AY276" s="18" t="s">
        <v>161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8" t="s">
        <v>78</v>
      </c>
      <c r="BK276" s="158">
        <f>ROUND(I276*H276,2)</f>
        <v>0</v>
      </c>
      <c r="BL276" s="18" t="s">
        <v>255</v>
      </c>
      <c r="BM276" s="157" t="s">
        <v>675</v>
      </c>
    </row>
    <row r="277" spans="1:65" s="13" customFormat="1">
      <c r="B277" s="159"/>
      <c r="D277" s="160" t="s">
        <v>171</v>
      </c>
      <c r="E277" s="161" t="s">
        <v>1</v>
      </c>
      <c r="F277" s="162" t="s">
        <v>666</v>
      </c>
      <c r="H277" s="163">
        <v>3</v>
      </c>
      <c r="L277" s="159"/>
      <c r="M277" s="164"/>
      <c r="N277" s="165"/>
      <c r="O277" s="165"/>
      <c r="P277" s="165"/>
      <c r="Q277" s="165"/>
      <c r="R277" s="165"/>
      <c r="S277" s="165"/>
      <c r="T277" s="166"/>
      <c r="AT277" s="161" t="s">
        <v>171</v>
      </c>
      <c r="AU277" s="161" t="s">
        <v>80</v>
      </c>
      <c r="AV277" s="13" t="s">
        <v>80</v>
      </c>
      <c r="AW277" s="13" t="s">
        <v>28</v>
      </c>
      <c r="AX277" s="13" t="s">
        <v>71</v>
      </c>
      <c r="AY277" s="161" t="s">
        <v>161</v>
      </c>
    </row>
    <row r="278" spans="1:65" s="13" customFormat="1">
      <c r="B278" s="159"/>
      <c r="D278" s="160" t="s">
        <v>171</v>
      </c>
      <c r="E278" s="161" t="s">
        <v>1</v>
      </c>
      <c r="F278" s="162" t="s">
        <v>667</v>
      </c>
      <c r="H278" s="163">
        <v>2</v>
      </c>
      <c r="L278" s="159"/>
      <c r="M278" s="164"/>
      <c r="N278" s="165"/>
      <c r="O278" s="165"/>
      <c r="P278" s="165"/>
      <c r="Q278" s="165"/>
      <c r="R278" s="165"/>
      <c r="S278" s="165"/>
      <c r="T278" s="166"/>
      <c r="AT278" s="161" t="s">
        <v>171</v>
      </c>
      <c r="AU278" s="161" t="s">
        <v>80</v>
      </c>
      <c r="AV278" s="13" t="s">
        <v>80</v>
      </c>
      <c r="AW278" s="13" t="s">
        <v>28</v>
      </c>
      <c r="AX278" s="13" t="s">
        <v>71</v>
      </c>
      <c r="AY278" s="161" t="s">
        <v>161</v>
      </c>
    </row>
    <row r="279" spans="1:65" s="15" customFormat="1">
      <c r="B279" s="183"/>
      <c r="D279" s="160" t="s">
        <v>171</v>
      </c>
      <c r="E279" s="184" t="s">
        <v>1</v>
      </c>
      <c r="F279" s="185" t="s">
        <v>195</v>
      </c>
      <c r="H279" s="186">
        <v>5</v>
      </c>
      <c r="L279" s="183"/>
      <c r="M279" s="187"/>
      <c r="N279" s="188"/>
      <c r="O279" s="188"/>
      <c r="P279" s="188"/>
      <c r="Q279" s="188"/>
      <c r="R279" s="188"/>
      <c r="S279" s="188"/>
      <c r="T279" s="189"/>
      <c r="AT279" s="184" t="s">
        <v>171</v>
      </c>
      <c r="AU279" s="184" t="s">
        <v>80</v>
      </c>
      <c r="AV279" s="15" t="s">
        <v>169</v>
      </c>
      <c r="AW279" s="15" t="s">
        <v>28</v>
      </c>
      <c r="AX279" s="15" t="s">
        <v>78</v>
      </c>
      <c r="AY279" s="184" t="s">
        <v>161</v>
      </c>
    </row>
    <row r="280" spans="1:65" s="2" customFormat="1" ht="21.75" customHeight="1">
      <c r="A280" s="30"/>
      <c r="B280" s="146"/>
      <c r="C280" s="147" t="s">
        <v>394</v>
      </c>
      <c r="D280" s="147" t="s">
        <v>164</v>
      </c>
      <c r="E280" s="148" t="s">
        <v>676</v>
      </c>
      <c r="F280" s="149" t="s">
        <v>677</v>
      </c>
      <c r="G280" s="150" t="s">
        <v>486</v>
      </c>
      <c r="H280" s="151">
        <v>2</v>
      </c>
      <c r="I280" s="152"/>
      <c r="J280" s="152">
        <f>ROUND(I280*H280,2)</f>
        <v>0</v>
      </c>
      <c r="K280" s="149" t="s">
        <v>1</v>
      </c>
      <c r="L280" s="31"/>
      <c r="M280" s="153" t="s">
        <v>1</v>
      </c>
      <c r="N280" s="154" t="s">
        <v>36</v>
      </c>
      <c r="O280" s="155">
        <v>0</v>
      </c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7" t="s">
        <v>255</v>
      </c>
      <c r="AT280" s="157" t="s">
        <v>164</v>
      </c>
      <c r="AU280" s="157" t="s">
        <v>80</v>
      </c>
      <c r="AY280" s="18" t="s">
        <v>161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78</v>
      </c>
      <c r="BK280" s="158">
        <f>ROUND(I280*H280,2)</f>
        <v>0</v>
      </c>
      <c r="BL280" s="18" t="s">
        <v>255</v>
      </c>
      <c r="BM280" s="157" t="s">
        <v>678</v>
      </c>
    </row>
    <row r="281" spans="1:65" s="13" customFormat="1">
      <c r="B281" s="159"/>
      <c r="D281" s="160" t="s">
        <v>171</v>
      </c>
      <c r="E281" s="161" t="s">
        <v>1</v>
      </c>
      <c r="F281" s="162" t="s">
        <v>671</v>
      </c>
      <c r="H281" s="163">
        <v>1</v>
      </c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171</v>
      </c>
      <c r="AU281" s="161" t="s">
        <v>80</v>
      </c>
      <c r="AV281" s="13" t="s">
        <v>80</v>
      </c>
      <c r="AW281" s="13" t="s">
        <v>28</v>
      </c>
      <c r="AX281" s="13" t="s">
        <v>71</v>
      </c>
      <c r="AY281" s="161" t="s">
        <v>161</v>
      </c>
    </row>
    <row r="282" spans="1:65" s="13" customFormat="1">
      <c r="B282" s="159"/>
      <c r="D282" s="160" t="s">
        <v>171</v>
      </c>
      <c r="E282" s="161" t="s">
        <v>1</v>
      </c>
      <c r="F282" s="162" t="s">
        <v>672</v>
      </c>
      <c r="H282" s="163">
        <v>1</v>
      </c>
      <c r="L282" s="159"/>
      <c r="M282" s="164"/>
      <c r="N282" s="165"/>
      <c r="O282" s="165"/>
      <c r="P282" s="165"/>
      <c r="Q282" s="165"/>
      <c r="R282" s="165"/>
      <c r="S282" s="165"/>
      <c r="T282" s="166"/>
      <c r="AT282" s="161" t="s">
        <v>171</v>
      </c>
      <c r="AU282" s="161" t="s">
        <v>80</v>
      </c>
      <c r="AV282" s="13" t="s">
        <v>80</v>
      </c>
      <c r="AW282" s="13" t="s">
        <v>28</v>
      </c>
      <c r="AX282" s="13" t="s">
        <v>71</v>
      </c>
      <c r="AY282" s="161" t="s">
        <v>161</v>
      </c>
    </row>
    <row r="283" spans="1:65" s="15" customFormat="1">
      <c r="B283" s="183"/>
      <c r="D283" s="160" t="s">
        <v>171</v>
      </c>
      <c r="E283" s="184" t="s">
        <v>1</v>
      </c>
      <c r="F283" s="185" t="s">
        <v>195</v>
      </c>
      <c r="H283" s="186">
        <v>2</v>
      </c>
      <c r="L283" s="183"/>
      <c r="M283" s="187"/>
      <c r="N283" s="188"/>
      <c r="O283" s="188"/>
      <c r="P283" s="188"/>
      <c r="Q283" s="188"/>
      <c r="R283" s="188"/>
      <c r="S283" s="188"/>
      <c r="T283" s="189"/>
      <c r="AT283" s="184" t="s">
        <v>171</v>
      </c>
      <c r="AU283" s="184" t="s">
        <v>80</v>
      </c>
      <c r="AV283" s="15" t="s">
        <v>169</v>
      </c>
      <c r="AW283" s="15" t="s">
        <v>28</v>
      </c>
      <c r="AX283" s="15" t="s">
        <v>78</v>
      </c>
      <c r="AY283" s="184" t="s">
        <v>161</v>
      </c>
    </row>
    <row r="284" spans="1:65" s="2" customFormat="1" ht="16.5" customHeight="1">
      <c r="A284" s="30"/>
      <c r="B284" s="146"/>
      <c r="C284" s="147" t="s">
        <v>398</v>
      </c>
      <c r="D284" s="147" t="s">
        <v>164</v>
      </c>
      <c r="E284" s="148" t="s">
        <v>679</v>
      </c>
      <c r="F284" s="149" t="s">
        <v>680</v>
      </c>
      <c r="G284" s="150" t="s">
        <v>175</v>
      </c>
      <c r="H284" s="151">
        <v>7</v>
      </c>
      <c r="I284" s="152"/>
      <c r="J284" s="152">
        <f>ROUND(I284*H284,2)</f>
        <v>0</v>
      </c>
      <c r="K284" s="149" t="s">
        <v>1</v>
      </c>
      <c r="L284" s="31"/>
      <c r="M284" s="153" t="s">
        <v>1</v>
      </c>
      <c r="N284" s="154" t="s">
        <v>36</v>
      </c>
      <c r="O284" s="155">
        <v>0</v>
      </c>
      <c r="P284" s="155">
        <f>O284*H284</f>
        <v>0</v>
      </c>
      <c r="Q284" s="155">
        <v>0</v>
      </c>
      <c r="R284" s="155">
        <f>Q284*H284</f>
        <v>0</v>
      </c>
      <c r="S284" s="155">
        <v>0</v>
      </c>
      <c r="T284" s="156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7" t="s">
        <v>255</v>
      </c>
      <c r="AT284" s="157" t="s">
        <v>164</v>
      </c>
      <c r="AU284" s="157" t="s">
        <v>80</v>
      </c>
      <c r="AY284" s="18" t="s">
        <v>161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8" t="s">
        <v>78</v>
      </c>
      <c r="BK284" s="158">
        <f>ROUND(I284*H284,2)</f>
        <v>0</v>
      </c>
      <c r="BL284" s="18" t="s">
        <v>255</v>
      </c>
      <c r="BM284" s="157" t="s">
        <v>681</v>
      </c>
    </row>
    <row r="285" spans="1:65" s="13" customFormat="1">
      <c r="B285" s="159"/>
      <c r="D285" s="160" t="s">
        <v>171</v>
      </c>
      <c r="E285" s="161" t="s">
        <v>1</v>
      </c>
      <c r="F285" s="162" t="s">
        <v>666</v>
      </c>
      <c r="H285" s="163">
        <v>3</v>
      </c>
      <c r="L285" s="159"/>
      <c r="M285" s="164"/>
      <c r="N285" s="165"/>
      <c r="O285" s="165"/>
      <c r="P285" s="165"/>
      <c r="Q285" s="165"/>
      <c r="R285" s="165"/>
      <c r="S285" s="165"/>
      <c r="T285" s="166"/>
      <c r="AT285" s="161" t="s">
        <v>171</v>
      </c>
      <c r="AU285" s="161" t="s">
        <v>80</v>
      </c>
      <c r="AV285" s="13" t="s">
        <v>80</v>
      </c>
      <c r="AW285" s="13" t="s">
        <v>28</v>
      </c>
      <c r="AX285" s="13" t="s">
        <v>71</v>
      </c>
      <c r="AY285" s="161" t="s">
        <v>161</v>
      </c>
    </row>
    <row r="286" spans="1:65" s="13" customFormat="1">
      <c r="B286" s="159"/>
      <c r="D286" s="160" t="s">
        <v>171</v>
      </c>
      <c r="E286" s="161" t="s">
        <v>1</v>
      </c>
      <c r="F286" s="162" t="s">
        <v>667</v>
      </c>
      <c r="H286" s="163">
        <v>2</v>
      </c>
      <c r="L286" s="159"/>
      <c r="M286" s="164"/>
      <c r="N286" s="165"/>
      <c r="O286" s="165"/>
      <c r="P286" s="165"/>
      <c r="Q286" s="165"/>
      <c r="R286" s="165"/>
      <c r="S286" s="165"/>
      <c r="T286" s="166"/>
      <c r="AT286" s="161" t="s">
        <v>171</v>
      </c>
      <c r="AU286" s="161" t="s">
        <v>80</v>
      </c>
      <c r="AV286" s="13" t="s">
        <v>80</v>
      </c>
      <c r="AW286" s="13" t="s">
        <v>28</v>
      </c>
      <c r="AX286" s="13" t="s">
        <v>71</v>
      </c>
      <c r="AY286" s="161" t="s">
        <v>161</v>
      </c>
    </row>
    <row r="287" spans="1:65" s="13" customFormat="1">
      <c r="B287" s="159"/>
      <c r="D287" s="160" t="s">
        <v>171</v>
      </c>
      <c r="E287" s="161" t="s">
        <v>1</v>
      </c>
      <c r="F287" s="162" t="s">
        <v>671</v>
      </c>
      <c r="H287" s="163">
        <v>1</v>
      </c>
      <c r="L287" s="159"/>
      <c r="M287" s="164"/>
      <c r="N287" s="165"/>
      <c r="O287" s="165"/>
      <c r="P287" s="165"/>
      <c r="Q287" s="165"/>
      <c r="R287" s="165"/>
      <c r="S287" s="165"/>
      <c r="T287" s="166"/>
      <c r="AT287" s="161" t="s">
        <v>171</v>
      </c>
      <c r="AU287" s="161" t="s">
        <v>80</v>
      </c>
      <c r="AV287" s="13" t="s">
        <v>80</v>
      </c>
      <c r="AW287" s="13" t="s">
        <v>28</v>
      </c>
      <c r="AX287" s="13" t="s">
        <v>71</v>
      </c>
      <c r="AY287" s="161" t="s">
        <v>161</v>
      </c>
    </row>
    <row r="288" spans="1:65" s="13" customFormat="1">
      <c r="B288" s="159"/>
      <c r="D288" s="160" t="s">
        <v>171</v>
      </c>
      <c r="E288" s="161" t="s">
        <v>1</v>
      </c>
      <c r="F288" s="162" t="s">
        <v>672</v>
      </c>
      <c r="H288" s="163">
        <v>1</v>
      </c>
      <c r="L288" s="159"/>
      <c r="M288" s="164"/>
      <c r="N288" s="165"/>
      <c r="O288" s="165"/>
      <c r="P288" s="165"/>
      <c r="Q288" s="165"/>
      <c r="R288" s="165"/>
      <c r="S288" s="165"/>
      <c r="T288" s="166"/>
      <c r="AT288" s="161" t="s">
        <v>171</v>
      </c>
      <c r="AU288" s="161" t="s">
        <v>80</v>
      </c>
      <c r="AV288" s="13" t="s">
        <v>80</v>
      </c>
      <c r="AW288" s="13" t="s">
        <v>28</v>
      </c>
      <c r="AX288" s="13" t="s">
        <v>71</v>
      </c>
      <c r="AY288" s="161" t="s">
        <v>161</v>
      </c>
    </row>
    <row r="289" spans="1:65" s="15" customFormat="1">
      <c r="B289" s="183"/>
      <c r="D289" s="160" t="s">
        <v>171</v>
      </c>
      <c r="E289" s="184" t="s">
        <v>1</v>
      </c>
      <c r="F289" s="185" t="s">
        <v>195</v>
      </c>
      <c r="H289" s="186">
        <v>7</v>
      </c>
      <c r="L289" s="183"/>
      <c r="M289" s="187"/>
      <c r="N289" s="188"/>
      <c r="O289" s="188"/>
      <c r="P289" s="188"/>
      <c r="Q289" s="188"/>
      <c r="R289" s="188"/>
      <c r="S289" s="188"/>
      <c r="T289" s="189"/>
      <c r="AT289" s="184" t="s">
        <v>171</v>
      </c>
      <c r="AU289" s="184" t="s">
        <v>80</v>
      </c>
      <c r="AV289" s="15" t="s">
        <v>169</v>
      </c>
      <c r="AW289" s="15" t="s">
        <v>28</v>
      </c>
      <c r="AX289" s="15" t="s">
        <v>78</v>
      </c>
      <c r="AY289" s="184" t="s">
        <v>161</v>
      </c>
    </row>
    <row r="290" spans="1:65" s="2" customFormat="1" ht="16.5" customHeight="1">
      <c r="A290" s="30"/>
      <c r="B290" s="146"/>
      <c r="C290" s="147" t="s">
        <v>404</v>
      </c>
      <c r="D290" s="147" t="s">
        <v>164</v>
      </c>
      <c r="E290" s="148" t="s">
        <v>682</v>
      </c>
      <c r="F290" s="149" t="s">
        <v>683</v>
      </c>
      <c r="G290" s="150" t="s">
        <v>175</v>
      </c>
      <c r="H290" s="151">
        <v>5</v>
      </c>
      <c r="I290" s="152"/>
      <c r="J290" s="152">
        <f>ROUND(I290*H290,2)</f>
        <v>0</v>
      </c>
      <c r="K290" s="149" t="s">
        <v>1</v>
      </c>
      <c r="L290" s="31"/>
      <c r="M290" s="153" t="s">
        <v>1</v>
      </c>
      <c r="N290" s="154" t="s">
        <v>36</v>
      </c>
      <c r="O290" s="155">
        <v>0</v>
      </c>
      <c r="P290" s="155">
        <f>O290*H290</f>
        <v>0</v>
      </c>
      <c r="Q290" s="155">
        <v>0</v>
      </c>
      <c r="R290" s="155">
        <f>Q290*H290</f>
        <v>0</v>
      </c>
      <c r="S290" s="155">
        <v>0</v>
      </c>
      <c r="T290" s="156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7" t="s">
        <v>255</v>
      </c>
      <c r="AT290" s="157" t="s">
        <v>164</v>
      </c>
      <c r="AU290" s="157" t="s">
        <v>80</v>
      </c>
      <c r="AY290" s="18" t="s">
        <v>161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8" t="s">
        <v>78</v>
      </c>
      <c r="BK290" s="158">
        <f>ROUND(I290*H290,2)</f>
        <v>0</v>
      </c>
      <c r="BL290" s="18" t="s">
        <v>255</v>
      </c>
      <c r="BM290" s="157" t="s">
        <v>684</v>
      </c>
    </row>
    <row r="291" spans="1:65" s="13" customFormat="1">
      <c r="B291" s="159"/>
      <c r="D291" s="160" t="s">
        <v>171</v>
      </c>
      <c r="E291" s="161" t="s">
        <v>1</v>
      </c>
      <c r="F291" s="162" t="s">
        <v>666</v>
      </c>
      <c r="H291" s="163">
        <v>3</v>
      </c>
      <c r="L291" s="159"/>
      <c r="M291" s="164"/>
      <c r="N291" s="165"/>
      <c r="O291" s="165"/>
      <c r="P291" s="165"/>
      <c r="Q291" s="165"/>
      <c r="R291" s="165"/>
      <c r="S291" s="165"/>
      <c r="T291" s="166"/>
      <c r="AT291" s="161" t="s">
        <v>171</v>
      </c>
      <c r="AU291" s="161" t="s">
        <v>80</v>
      </c>
      <c r="AV291" s="13" t="s">
        <v>80</v>
      </c>
      <c r="AW291" s="13" t="s">
        <v>28</v>
      </c>
      <c r="AX291" s="13" t="s">
        <v>71</v>
      </c>
      <c r="AY291" s="161" t="s">
        <v>161</v>
      </c>
    </row>
    <row r="292" spans="1:65" s="13" customFormat="1">
      <c r="B292" s="159"/>
      <c r="D292" s="160" t="s">
        <v>171</v>
      </c>
      <c r="E292" s="161" t="s">
        <v>1</v>
      </c>
      <c r="F292" s="162" t="s">
        <v>667</v>
      </c>
      <c r="H292" s="163">
        <v>2</v>
      </c>
      <c r="L292" s="159"/>
      <c r="M292" s="164"/>
      <c r="N292" s="165"/>
      <c r="O292" s="165"/>
      <c r="P292" s="165"/>
      <c r="Q292" s="165"/>
      <c r="R292" s="165"/>
      <c r="S292" s="165"/>
      <c r="T292" s="166"/>
      <c r="AT292" s="161" t="s">
        <v>171</v>
      </c>
      <c r="AU292" s="161" t="s">
        <v>80</v>
      </c>
      <c r="AV292" s="13" t="s">
        <v>80</v>
      </c>
      <c r="AW292" s="13" t="s">
        <v>28</v>
      </c>
      <c r="AX292" s="13" t="s">
        <v>71</v>
      </c>
      <c r="AY292" s="161" t="s">
        <v>161</v>
      </c>
    </row>
    <row r="293" spans="1:65" s="15" customFormat="1">
      <c r="B293" s="183"/>
      <c r="D293" s="160" t="s">
        <v>171</v>
      </c>
      <c r="E293" s="184" t="s">
        <v>1</v>
      </c>
      <c r="F293" s="185" t="s">
        <v>195</v>
      </c>
      <c r="H293" s="186">
        <v>5</v>
      </c>
      <c r="L293" s="183"/>
      <c r="M293" s="187"/>
      <c r="N293" s="188"/>
      <c r="O293" s="188"/>
      <c r="P293" s="188"/>
      <c r="Q293" s="188"/>
      <c r="R293" s="188"/>
      <c r="S293" s="188"/>
      <c r="T293" s="189"/>
      <c r="AT293" s="184" t="s">
        <v>171</v>
      </c>
      <c r="AU293" s="184" t="s">
        <v>80</v>
      </c>
      <c r="AV293" s="15" t="s">
        <v>169</v>
      </c>
      <c r="AW293" s="15" t="s">
        <v>28</v>
      </c>
      <c r="AX293" s="15" t="s">
        <v>78</v>
      </c>
      <c r="AY293" s="184" t="s">
        <v>161</v>
      </c>
    </row>
    <row r="294" spans="1:65" s="2" customFormat="1" ht="16.5" customHeight="1">
      <c r="A294" s="30"/>
      <c r="B294" s="146"/>
      <c r="C294" s="147" t="s">
        <v>408</v>
      </c>
      <c r="D294" s="147" t="s">
        <v>164</v>
      </c>
      <c r="E294" s="148" t="s">
        <v>685</v>
      </c>
      <c r="F294" s="149" t="s">
        <v>686</v>
      </c>
      <c r="G294" s="150" t="s">
        <v>175</v>
      </c>
      <c r="H294" s="151">
        <v>2</v>
      </c>
      <c r="I294" s="152"/>
      <c r="J294" s="152">
        <f>ROUND(I294*H294,2)</f>
        <v>0</v>
      </c>
      <c r="K294" s="149" t="s">
        <v>1</v>
      </c>
      <c r="L294" s="31"/>
      <c r="M294" s="153" t="s">
        <v>1</v>
      </c>
      <c r="N294" s="154" t="s">
        <v>36</v>
      </c>
      <c r="O294" s="155">
        <v>0</v>
      </c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7" t="s">
        <v>255</v>
      </c>
      <c r="AT294" s="157" t="s">
        <v>164</v>
      </c>
      <c r="AU294" s="157" t="s">
        <v>80</v>
      </c>
      <c r="AY294" s="18" t="s">
        <v>161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8" t="s">
        <v>78</v>
      </c>
      <c r="BK294" s="158">
        <f>ROUND(I294*H294,2)</f>
        <v>0</v>
      </c>
      <c r="BL294" s="18" t="s">
        <v>255</v>
      </c>
      <c r="BM294" s="157" t="s">
        <v>687</v>
      </c>
    </row>
    <row r="295" spans="1:65" s="13" customFormat="1">
      <c r="B295" s="159"/>
      <c r="D295" s="160" t="s">
        <v>171</v>
      </c>
      <c r="E295" s="161" t="s">
        <v>1</v>
      </c>
      <c r="F295" s="162" t="s">
        <v>671</v>
      </c>
      <c r="H295" s="163">
        <v>1</v>
      </c>
      <c r="L295" s="159"/>
      <c r="M295" s="164"/>
      <c r="N295" s="165"/>
      <c r="O295" s="165"/>
      <c r="P295" s="165"/>
      <c r="Q295" s="165"/>
      <c r="R295" s="165"/>
      <c r="S295" s="165"/>
      <c r="T295" s="166"/>
      <c r="AT295" s="161" t="s">
        <v>171</v>
      </c>
      <c r="AU295" s="161" t="s">
        <v>80</v>
      </c>
      <c r="AV295" s="13" t="s">
        <v>80</v>
      </c>
      <c r="AW295" s="13" t="s">
        <v>28</v>
      </c>
      <c r="AX295" s="13" t="s">
        <v>71</v>
      </c>
      <c r="AY295" s="161" t="s">
        <v>161</v>
      </c>
    </row>
    <row r="296" spans="1:65" s="13" customFormat="1">
      <c r="B296" s="159"/>
      <c r="D296" s="160" t="s">
        <v>171</v>
      </c>
      <c r="E296" s="161" t="s">
        <v>1</v>
      </c>
      <c r="F296" s="162" t="s">
        <v>672</v>
      </c>
      <c r="H296" s="163">
        <v>1</v>
      </c>
      <c r="L296" s="159"/>
      <c r="M296" s="164"/>
      <c r="N296" s="165"/>
      <c r="O296" s="165"/>
      <c r="P296" s="165"/>
      <c r="Q296" s="165"/>
      <c r="R296" s="165"/>
      <c r="S296" s="165"/>
      <c r="T296" s="166"/>
      <c r="AT296" s="161" t="s">
        <v>171</v>
      </c>
      <c r="AU296" s="161" t="s">
        <v>80</v>
      </c>
      <c r="AV296" s="13" t="s">
        <v>80</v>
      </c>
      <c r="AW296" s="13" t="s">
        <v>28</v>
      </c>
      <c r="AX296" s="13" t="s">
        <v>71</v>
      </c>
      <c r="AY296" s="161" t="s">
        <v>161</v>
      </c>
    </row>
    <row r="297" spans="1:65" s="15" customFormat="1">
      <c r="B297" s="183"/>
      <c r="D297" s="160" t="s">
        <v>171</v>
      </c>
      <c r="E297" s="184" t="s">
        <v>1</v>
      </c>
      <c r="F297" s="185" t="s">
        <v>195</v>
      </c>
      <c r="H297" s="186">
        <v>2</v>
      </c>
      <c r="L297" s="183"/>
      <c r="M297" s="187"/>
      <c r="N297" s="188"/>
      <c r="O297" s="188"/>
      <c r="P297" s="188"/>
      <c r="Q297" s="188"/>
      <c r="R297" s="188"/>
      <c r="S297" s="188"/>
      <c r="T297" s="189"/>
      <c r="AT297" s="184" t="s">
        <v>171</v>
      </c>
      <c r="AU297" s="184" t="s">
        <v>80</v>
      </c>
      <c r="AV297" s="15" t="s">
        <v>169</v>
      </c>
      <c r="AW297" s="15" t="s">
        <v>28</v>
      </c>
      <c r="AX297" s="15" t="s">
        <v>78</v>
      </c>
      <c r="AY297" s="184" t="s">
        <v>161</v>
      </c>
    </row>
    <row r="298" spans="1:65" s="2" customFormat="1" ht="16.5" customHeight="1">
      <c r="A298" s="30"/>
      <c r="B298" s="146"/>
      <c r="C298" s="147" t="s">
        <v>413</v>
      </c>
      <c r="D298" s="147" t="s">
        <v>164</v>
      </c>
      <c r="E298" s="148" t="s">
        <v>688</v>
      </c>
      <c r="F298" s="149" t="s">
        <v>689</v>
      </c>
      <c r="G298" s="150" t="s">
        <v>486</v>
      </c>
      <c r="H298" s="151">
        <v>1</v>
      </c>
      <c r="I298" s="152"/>
      <c r="J298" s="152">
        <f>ROUND(I298*H298,2)</f>
        <v>0</v>
      </c>
      <c r="K298" s="149" t="s">
        <v>1</v>
      </c>
      <c r="L298" s="31"/>
      <c r="M298" s="153" t="s">
        <v>1</v>
      </c>
      <c r="N298" s="154" t="s">
        <v>36</v>
      </c>
      <c r="O298" s="155">
        <v>0</v>
      </c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7" t="s">
        <v>255</v>
      </c>
      <c r="AT298" s="157" t="s">
        <v>164</v>
      </c>
      <c r="AU298" s="157" t="s">
        <v>80</v>
      </c>
      <c r="AY298" s="18" t="s">
        <v>161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78</v>
      </c>
      <c r="BK298" s="158">
        <f>ROUND(I298*H298,2)</f>
        <v>0</v>
      </c>
      <c r="BL298" s="18" t="s">
        <v>255</v>
      </c>
      <c r="BM298" s="157" t="s">
        <v>690</v>
      </c>
    </row>
    <row r="299" spans="1:65" s="13" customFormat="1">
      <c r="B299" s="159"/>
      <c r="D299" s="160" t="s">
        <v>171</v>
      </c>
      <c r="E299" s="161" t="s">
        <v>1</v>
      </c>
      <c r="F299" s="162" t="s">
        <v>691</v>
      </c>
      <c r="H299" s="163">
        <v>1</v>
      </c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171</v>
      </c>
      <c r="AU299" s="161" t="s">
        <v>80</v>
      </c>
      <c r="AV299" s="13" t="s">
        <v>80</v>
      </c>
      <c r="AW299" s="13" t="s">
        <v>28</v>
      </c>
      <c r="AX299" s="13" t="s">
        <v>71</v>
      </c>
      <c r="AY299" s="161" t="s">
        <v>161</v>
      </c>
    </row>
    <row r="300" spans="1:65" s="15" customFormat="1">
      <c r="B300" s="183"/>
      <c r="D300" s="160" t="s">
        <v>171</v>
      </c>
      <c r="E300" s="184" t="s">
        <v>1</v>
      </c>
      <c r="F300" s="185" t="s">
        <v>195</v>
      </c>
      <c r="H300" s="186">
        <v>1</v>
      </c>
      <c r="L300" s="183"/>
      <c r="M300" s="187"/>
      <c r="N300" s="188"/>
      <c r="O300" s="188"/>
      <c r="P300" s="188"/>
      <c r="Q300" s="188"/>
      <c r="R300" s="188"/>
      <c r="S300" s="188"/>
      <c r="T300" s="189"/>
      <c r="AT300" s="184" t="s">
        <v>171</v>
      </c>
      <c r="AU300" s="184" t="s">
        <v>80</v>
      </c>
      <c r="AV300" s="15" t="s">
        <v>169</v>
      </c>
      <c r="AW300" s="15" t="s">
        <v>28</v>
      </c>
      <c r="AX300" s="15" t="s">
        <v>78</v>
      </c>
      <c r="AY300" s="184" t="s">
        <v>161</v>
      </c>
    </row>
    <row r="301" spans="1:65" s="2" customFormat="1" ht="21.75" customHeight="1">
      <c r="A301" s="30"/>
      <c r="B301" s="146"/>
      <c r="C301" s="147" t="s">
        <v>416</v>
      </c>
      <c r="D301" s="147" t="s">
        <v>164</v>
      </c>
      <c r="E301" s="148" t="s">
        <v>692</v>
      </c>
      <c r="F301" s="149" t="s">
        <v>693</v>
      </c>
      <c r="G301" s="150" t="s">
        <v>486</v>
      </c>
      <c r="H301" s="151">
        <v>1</v>
      </c>
      <c r="I301" s="152"/>
      <c r="J301" s="152">
        <f>ROUND(I301*H301,2)</f>
        <v>0</v>
      </c>
      <c r="K301" s="149" t="s">
        <v>1</v>
      </c>
      <c r="L301" s="31"/>
      <c r="M301" s="153" t="s">
        <v>1</v>
      </c>
      <c r="N301" s="154" t="s">
        <v>36</v>
      </c>
      <c r="O301" s="155">
        <v>0</v>
      </c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7" t="s">
        <v>255</v>
      </c>
      <c r="AT301" s="157" t="s">
        <v>164</v>
      </c>
      <c r="AU301" s="157" t="s">
        <v>80</v>
      </c>
      <c r="AY301" s="18" t="s">
        <v>161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78</v>
      </c>
      <c r="BK301" s="158">
        <f>ROUND(I301*H301,2)</f>
        <v>0</v>
      </c>
      <c r="BL301" s="18" t="s">
        <v>255</v>
      </c>
      <c r="BM301" s="157" t="s">
        <v>694</v>
      </c>
    </row>
    <row r="302" spans="1:65" s="13" customFormat="1">
      <c r="B302" s="159"/>
      <c r="D302" s="160" t="s">
        <v>171</v>
      </c>
      <c r="E302" s="161" t="s">
        <v>1</v>
      </c>
      <c r="F302" s="162" t="s">
        <v>691</v>
      </c>
      <c r="H302" s="163">
        <v>1</v>
      </c>
      <c r="L302" s="159"/>
      <c r="M302" s="164"/>
      <c r="N302" s="165"/>
      <c r="O302" s="165"/>
      <c r="P302" s="165"/>
      <c r="Q302" s="165"/>
      <c r="R302" s="165"/>
      <c r="S302" s="165"/>
      <c r="T302" s="166"/>
      <c r="AT302" s="161" t="s">
        <v>171</v>
      </c>
      <c r="AU302" s="161" t="s">
        <v>80</v>
      </c>
      <c r="AV302" s="13" t="s">
        <v>80</v>
      </c>
      <c r="AW302" s="13" t="s">
        <v>28</v>
      </c>
      <c r="AX302" s="13" t="s">
        <v>71</v>
      </c>
      <c r="AY302" s="161" t="s">
        <v>161</v>
      </c>
    </row>
    <row r="303" spans="1:65" s="15" customFormat="1">
      <c r="B303" s="183"/>
      <c r="D303" s="160" t="s">
        <v>171</v>
      </c>
      <c r="E303" s="184" t="s">
        <v>1</v>
      </c>
      <c r="F303" s="185" t="s">
        <v>195</v>
      </c>
      <c r="H303" s="186">
        <v>1</v>
      </c>
      <c r="L303" s="183"/>
      <c r="M303" s="187"/>
      <c r="N303" s="188"/>
      <c r="O303" s="188"/>
      <c r="P303" s="188"/>
      <c r="Q303" s="188"/>
      <c r="R303" s="188"/>
      <c r="S303" s="188"/>
      <c r="T303" s="189"/>
      <c r="AT303" s="184" t="s">
        <v>171</v>
      </c>
      <c r="AU303" s="184" t="s">
        <v>80</v>
      </c>
      <c r="AV303" s="15" t="s">
        <v>169</v>
      </c>
      <c r="AW303" s="15" t="s">
        <v>28</v>
      </c>
      <c r="AX303" s="15" t="s">
        <v>78</v>
      </c>
      <c r="AY303" s="184" t="s">
        <v>161</v>
      </c>
    </row>
    <row r="304" spans="1:65" s="2" customFormat="1" ht="21.75" customHeight="1">
      <c r="A304" s="30"/>
      <c r="B304" s="146"/>
      <c r="C304" s="147" t="s">
        <v>420</v>
      </c>
      <c r="D304" s="147" t="s">
        <v>164</v>
      </c>
      <c r="E304" s="148" t="s">
        <v>695</v>
      </c>
      <c r="F304" s="149" t="s">
        <v>696</v>
      </c>
      <c r="G304" s="150" t="s">
        <v>486</v>
      </c>
      <c r="H304" s="151">
        <v>1</v>
      </c>
      <c r="I304" s="152"/>
      <c r="J304" s="152">
        <f>ROUND(I304*H304,2)</f>
        <v>0</v>
      </c>
      <c r="K304" s="149" t="s">
        <v>1</v>
      </c>
      <c r="L304" s="31"/>
      <c r="M304" s="153" t="s">
        <v>1</v>
      </c>
      <c r="N304" s="154" t="s">
        <v>36</v>
      </c>
      <c r="O304" s="155">
        <v>0</v>
      </c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7" t="s">
        <v>255</v>
      </c>
      <c r="AT304" s="157" t="s">
        <v>164</v>
      </c>
      <c r="AU304" s="157" t="s">
        <v>80</v>
      </c>
      <c r="AY304" s="18" t="s">
        <v>161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8" t="s">
        <v>78</v>
      </c>
      <c r="BK304" s="158">
        <f>ROUND(I304*H304,2)</f>
        <v>0</v>
      </c>
      <c r="BL304" s="18" t="s">
        <v>255</v>
      </c>
      <c r="BM304" s="157" t="s">
        <v>697</v>
      </c>
    </row>
    <row r="305" spans="1:65" s="13" customFormat="1">
      <c r="B305" s="159"/>
      <c r="D305" s="160" t="s">
        <v>171</v>
      </c>
      <c r="E305" s="161" t="s">
        <v>1</v>
      </c>
      <c r="F305" s="162" t="s">
        <v>691</v>
      </c>
      <c r="H305" s="163">
        <v>1</v>
      </c>
      <c r="L305" s="159"/>
      <c r="M305" s="164"/>
      <c r="N305" s="165"/>
      <c r="O305" s="165"/>
      <c r="P305" s="165"/>
      <c r="Q305" s="165"/>
      <c r="R305" s="165"/>
      <c r="S305" s="165"/>
      <c r="T305" s="166"/>
      <c r="AT305" s="161" t="s">
        <v>171</v>
      </c>
      <c r="AU305" s="161" t="s">
        <v>80</v>
      </c>
      <c r="AV305" s="13" t="s">
        <v>80</v>
      </c>
      <c r="AW305" s="13" t="s">
        <v>28</v>
      </c>
      <c r="AX305" s="13" t="s">
        <v>71</v>
      </c>
      <c r="AY305" s="161" t="s">
        <v>161</v>
      </c>
    </row>
    <row r="306" spans="1:65" s="15" customFormat="1">
      <c r="B306" s="183"/>
      <c r="D306" s="160" t="s">
        <v>171</v>
      </c>
      <c r="E306" s="184" t="s">
        <v>1</v>
      </c>
      <c r="F306" s="185" t="s">
        <v>195</v>
      </c>
      <c r="H306" s="186">
        <v>1</v>
      </c>
      <c r="L306" s="183"/>
      <c r="M306" s="187"/>
      <c r="N306" s="188"/>
      <c r="O306" s="188"/>
      <c r="P306" s="188"/>
      <c r="Q306" s="188"/>
      <c r="R306" s="188"/>
      <c r="S306" s="188"/>
      <c r="T306" s="189"/>
      <c r="AT306" s="184" t="s">
        <v>171</v>
      </c>
      <c r="AU306" s="184" t="s">
        <v>80</v>
      </c>
      <c r="AV306" s="15" t="s">
        <v>169</v>
      </c>
      <c r="AW306" s="15" t="s">
        <v>28</v>
      </c>
      <c r="AX306" s="15" t="s">
        <v>78</v>
      </c>
      <c r="AY306" s="184" t="s">
        <v>161</v>
      </c>
    </row>
    <row r="307" spans="1:65" s="2" customFormat="1" ht="21.75" customHeight="1">
      <c r="A307" s="30"/>
      <c r="B307" s="146"/>
      <c r="C307" s="147" t="s">
        <v>426</v>
      </c>
      <c r="D307" s="147" t="s">
        <v>164</v>
      </c>
      <c r="E307" s="148" t="s">
        <v>698</v>
      </c>
      <c r="F307" s="149" t="s">
        <v>699</v>
      </c>
      <c r="G307" s="150" t="s">
        <v>175</v>
      </c>
      <c r="H307" s="151">
        <v>1</v>
      </c>
      <c r="I307" s="152"/>
      <c r="J307" s="152">
        <f>ROUND(I307*H307,2)</f>
        <v>0</v>
      </c>
      <c r="K307" s="149" t="s">
        <v>1</v>
      </c>
      <c r="L307" s="31"/>
      <c r="M307" s="153" t="s">
        <v>1</v>
      </c>
      <c r="N307" s="154" t="s">
        <v>36</v>
      </c>
      <c r="O307" s="155">
        <v>0</v>
      </c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7" t="s">
        <v>255</v>
      </c>
      <c r="AT307" s="157" t="s">
        <v>164</v>
      </c>
      <c r="AU307" s="157" t="s">
        <v>80</v>
      </c>
      <c r="AY307" s="18" t="s">
        <v>161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8" t="s">
        <v>78</v>
      </c>
      <c r="BK307" s="158">
        <f>ROUND(I307*H307,2)</f>
        <v>0</v>
      </c>
      <c r="BL307" s="18" t="s">
        <v>255</v>
      </c>
      <c r="BM307" s="157" t="s">
        <v>700</v>
      </c>
    </row>
    <row r="308" spans="1:65" s="13" customFormat="1">
      <c r="B308" s="159"/>
      <c r="D308" s="160" t="s">
        <v>171</v>
      </c>
      <c r="E308" s="161" t="s">
        <v>1</v>
      </c>
      <c r="F308" s="162" t="s">
        <v>691</v>
      </c>
      <c r="H308" s="163">
        <v>1</v>
      </c>
      <c r="L308" s="159"/>
      <c r="M308" s="164"/>
      <c r="N308" s="165"/>
      <c r="O308" s="165"/>
      <c r="P308" s="165"/>
      <c r="Q308" s="165"/>
      <c r="R308" s="165"/>
      <c r="S308" s="165"/>
      <c r="T308" s="166"/>
      <c r="AT308" s="161" t="s">
        <v>171</v>
      </c>
      <c r="AU308" s="161" t="s">
        <v>80</v>
      </c>
      <c r="AV308" s="13" t="s">
        <v>80</v>
      </c>
      <c r="AW308" s="13" t="s">
        <v>28</v>
      </c>
      <c r="AX308" s="13" t="s">
        <v>71</v>
      </c>
      <c r="AY308" s="161" t="s">
        <v>161</v>
      </c>
    </row>
    <row r="309" spans="1:65" s="15" customFormat="1">
      <c r="B309" s="183"/>
      <c r="D309" s="160" t="s">
        <v>171</v>
      </c>
      <c r="E309" s="184" t="s">
        <v>1</v>
      </c>
      <c r="F309" s="185" t="s">
        <v>195</v>
      </c>
      <c r="H309" s="186">
        <v>1</v>
      </c>
      <c r="L309" s="183"/>
      <c r="M309" s="187"/>
      <c r="N309" s="188"/>
      <c r="O309" s="188"/>
      <c r="P309" s="188"/>
      <c r="Q309" s="188"/>
      <c r="R309" s="188"/>
      <c r="S309" s="188"/>
      <c r="T309" s="189"/>
      <c r="AT309" s="184" t="s">
        <v>171</v>
      </c>
      <c r="AU309" s="184" t="s">
        <v>80</v>
      </c>
      <c r="AV309" s="15" t="s">
        <v>169</v>
      </c>
      <c r="AW309" s="15" t="s">
        <v>28</v>
      </c>
      <c r="AX309" s="15" t="s">
        <v>78</v>
      </c>
      <c r="AY309" s="184" t="s">
        <v>161</v>
      </c>
    </row>
    <row r="310" spans="1:65" s="2" customFormat="1" ht="21.75" customHeight="1">
      <c r="A310" s="30"/>
      <c r="B310" s="146"/>
      <c r="C310" s="147" t="s">
        <v>430</v>
      </c>
      <c r="D310" s="147" t="s">
        <v>164</v>
      </c>
      <c r="E310" s="148" t="s">
        <v>701</v>
      </c>
      <c r="F310" s="149" t="s">
        <v>702</v>
      </c>
      <c r="G310" s="150" t="s">
        <v>486</v>
      </c>
      <c r="H310" s="151">
        <v>2</v>
      </c>
      <c r="I310" s="152"/>
      <c r="J310" s="152">
        <f>ROUND(I310*H310,2)</f>
        <v>0</v>
      </c>
      <c r="K310" s="149" t="s">
        <v>1</v>
      </c>
      <c r="L310" s="31"/>
      <c r="M310" s="153" t="s">
        <v>1</v>
      </c>
      <c r="N310" s="154" t="s">
        <v>36</v>
      </c>
      <c r="O310" s="155">
        <v>0</v>
      </c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7" t="s">
        <v>255</v>
      </c>
      <c r="AT310" s="157" t="s">
        <v>164</v>
      </c>
      <c r="AU310" s="157" t="s">
        <v>80</v>
      </c>
      <c r="AY310" s="18" t="s">
        <v>161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8" t="s">
        <v>78</v>
      </c>
      <c r="BK310" s="158">
        <f>ROUND(I310*H310,2)</f>
        <v>0</v>
      </c>
      <c r="BL310" s="18" t="s">
        <v>255</v>
      </c>
      <c r="BM310" s="157" t="s">
        <v>703</v>
      </c>
    </row>
    <row r="311" spans="1:65" s="13" customFormat="1">
      <c r="B311" s="159"/>
      <c r="D311" s="160" t="s">
        <v>171</v>
      </c>
      <c r="E311" s="161" t="s">
        <v>1</v>
      </c>
      <c r="F311" s="162" t="s">
        <v>704</v>
      </c>
      <c r="H311" s="163">
        <v>1</v>
      </c>
      <c r="L311" s="159"/>
      <c r="M311" s="164"/>
      <c r="N311" s="165"/>
      <c r="O311" s="165"/>
      <c r="P311" s="165"/>
      <c r="Q311" s="165"/>
      <c r="R311" s="165"/>
      <c r="S311" s="165"/>
      <c r="T311" s="166"/>
      <c r="AT311" s="161" t="s">
        <v>171</v>
      </c>
      <c r="AU311" s="161" t="s">
        <v>80</v>
      </c>
      <c r="AV311" s="13" t="s">
        <v>80</v>
      </c>
      <c r="AW311" s="13" t="s">
        <v>28</v>
      </c>
      <c r="AX311" s="13" t="s">
        <v>71</v>
      </c>
      <c r="AY311" s="161" t="s">
        <v>161</v>
      </c>
    </row>
    <row r="312" spans="1:65" s="13" customFormat="1">
      <c r="B312" s="159"/>
      <c r="D312" s="160" t="s">
        <v>171</v>
      </c>
      <c r="E312" s="161" t="s">
        <v>1</v>
      </c>
      <c r="F312" s="162" t="s">
        <v>705</v>
      </c>
      <c r="H312" s="163">
        <v>1</v>
      </c>
      <c r="L312" s="159"/>
      <c r="M312" s="164"/>
      <c r="N312" s="165"/>
      <c r="O312" s="165"/>
      <c r="P312" s="165"/>
      <c r="Q312" s="165"/>
      <c r="R312" s="165"/>
      <c r="S312" s="165"/>
      <c r="T312" s="166"/>
      <c r="AT312" s="161" t="s">
        <v>171</v>
      </c>
      <c r="AU312" s="161" t="s">
        <v>80</v>
      </c>
      <c r="AV312" s="13" t="s">
        <v>80</v>
      </c>
      <c r="AW312" s="13" t="s">
        <v>28</v>
      </c>
      <c r="AX312" s="13" t="s">
        <v>71</v>
      </c>
      <c r="AY312" s="161" t="s">
        <v>161</v>
      </c>
    </row>
    <row r="313" spans="1:65" s="15" customFormat="1">
      <c r="B313" s="183"/>
      <c r="D313" s="160" t="s">
        <v>171</v>
      </c>
      <c r="E313" s="184" t="s">
        <v>1</v>
      </c>
      <c r="F313" s="185" t="s">
        <v>195</v>
      </c>
      <c r="H313" s="186">
        <v>2</v>
      </c>
      <c r="L313" s="183"/>
      <c r="M313" s="187"/>
      <c r="N313" s="188"/>
      <c r="O313" s="188"/>
      <c r="P313" s="188"/>
      <c r="Q313" s="188"/>
      <c r="R313" s="188"/>
      <c r="S313" s="188"/>
      <c r="T313" s="189"/>
      <c r="AT313" s="184" t="s">
        <v>171</v>
      </c>
      <c r="AU313" s="184" t="s">
        <v>80</v>
      </c>
      <c r="AV313" s="15" t="s">
        <v>169</v>
      </c>
      <c r="AW313" s="15" t="s">
        <v>28</v>
      </c>
      <c r="AX313" s="15" t="s">
        <v>78</v>
      </c>
      <c r="AY313" s="184" t="s">
        <v>161</v>
      </c>
    </row>
    <row r="314" spans="1:65" s="2" customFormat="1" ht="16.5" customHeight="1">
      <c r="A314" s="30"/>
      <c r="B314" s="146"/>
      <c r="C314" s="147" t="s">
        <v>706</v>
      </c>
      <c r="D314" s="147" t="s">
        <v>164</v>
      </c>
      <c r="E314" s="148" t="s">
        <v>707</v>
      </c>
      <c r="F314" s="149" t="s">
        <v>708</v>
      </c>
      <c r="G314" s="150" t="s">
        <v>486</v>
      </c>
      <c r="H314" s="151">
        <v>2</v>
      </c>
      <c r="I314" s="152"/>
      <c r="J314" s="152">
        <f>ROUND(I314*H314,2)</f>
        <v>0</v>
      </c>
      <c r="K314" s="149" t="s">
        <v>1</v>
      </c>
      <c r="L314" s="31"/>
      <c r="M314" s="153" t="s">
        <v>1</v>
      </c>
      <c r="N314" s="154" t="s">
        <v>36</v>
      </c>
      <c r="O314" s="155">
        <v>0</v>
      </c>
      <c r="P314" s="155">
        <f>O314*H314</f>
        <v>0</v>
      </c>
      <c r="Q314" s="155">
        <v>0</v>
      </c>
      <c r="R314" s="155">
        <f>Q314*H314</f>
        <v>0</v>
      </c>
      <c r="S314" s="155">
        <v>0</v>
      </c>
      <c r="T314" s="156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7" t="s">
        <v>255</v>
      </c>
      <c r="AT314" s="157" t="s">
        <v>164</v>
      </c>
      <c r="AU314" s="157" t="s">
        <v>80</v>
      </c>
      <c r="AY314" s="18" t="s">
        <v>161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8" t="s">
        <v>78</v>
      </c>
      <c r="BK314" s="158">
        <f>ROUND(I314*H314,2)</f>
        <v>0</v>
      </c>
      <c r="BL314" s="18" t="s">
        <v>255</v>
      </c>
      <c r="BM314" s="157" t="s">
        <v>709</v>
      </c>
    </row>
    <row r="315" spans="1:65" s="13" customFormat="1">
      <c r="B315" s="159"/>
      <c r="D315" s="160" t="s">
        <v>171</v>
      </c>
      <c r="E315" s="161" t="s">
        <v>1</v>
      </c>
      <c r="F315" s="162" t="s">
        <v>704</v>
      </c>
      <c r="H315" s="163">
        <v>1</v>
      </c>
      <c r="L315" s="159"/>
      <c r="M315" s="164"/>
      <c r="N315" s="165"/>
      <c r="O315" s="165"/>
      <c r="P315" s="165"/>
      <c r="Q315" s="165"/>
      <c r="R315" s="165"/>
      <c r="S315" s="165"/>
      <c r="T315" s="166"/>
      <c r="AT315" s="161" t="s">
        <v>171</v>
      </c>
      <c r="AU315" s="161" t="s">
        <v>80</v>
      </c>
      <c r="AV315" s="13" t="s">
        <v>80</v>
      </c>
      <c r="AW315" s="13" t="s">
        <v>28</v>
      </c>
      <c r="AX315" s="13" t="s">
        <v>71</v>
      </c>
      <c r="AY315" s="161" t="s">
        <v>161</v>
      </c>
    </row>
    <row r="316" spans="1:65" s="13" customFormat="1">
      <c r="B316" s="159"/>
      <c r="D316" s="160" t="s">
        <v>171</v>
      </c>
      <c r="E316" s="161" t="s">
        <v>1</v>
      </c>
      <c r="F316" s="162" t="s">
        <v>705</v>
      </c>
      <c r="H316" s="163">
        <v>1</v>
      </c>
      <c r="L316" s="159"/>
      <c r="M316" s="164"/>
      <c r="N316" s="165"/>
      <c r="O316" s="165"/>
      <c r="P316" s="165"/>
      <c r="Q316" s="165"/>
      <c r="R316" s="165"/>
      <c r="S316" s="165"/>
      <c r="T316" s="166"/>
      <c r="AT316" s="161" t="s">
        <v>171</v>
      </c>
      <c r="AU316" s="161" t="s">
        <v>80</v>
      </c>
      <c r="AV316" s="13" t="s">
        <v>80</v>
      </c>
      <c r="AW316" s="13" t="s">
        <v>28</v>
      </c>
      <c r="AX316" s="13" t="s">
        <v>71</v>
      </c>
      <c r="AY316" s="161" t="s">
        <v>161</v>
      </c>
    </row>
    <row r="317" spans="1:65" s="15" customFormat="1">
      <c r="B317" s="183"/>
      <c r="D317" s="160" t="s">
        <v>171</v>
      </c>
      <c r="E317" s="184" t="s">
        <v>1</v>
      </c>
      <c r="F317" s="185" t="s">
        <v>195</v>
      </c>
      <c r="H317" s="186">
        <v>2</v>
      </c>
      <c r="L317" s="183"/>
      <c r="M317" s="187"/>
      <c r="N317" s="188"/>
      <c r="O317" s="188"/>
      <c r="P317" s="188"/>
      <c r="Q317" s="188"/>
      <c r="R317" s="188"/>
      <c r="S317" s="188"/>
      <c r="T317" s="189"/>
      <c r="AT317" s="184" t="s">
        <v>171</v>
      </c>
      <c r="AU317" s="184" t="s">
        <v>80</v>
      </c>
      <c r="AV317" s="15" t="s">
        <v>169</v>
      </c>
      <c r="AW317" s="15" t="s">
        <v>28</v>
      </c>
      <c r="AX317" s="15" t="s">
        <v>78</v>
      </c>
      <c r="AY317" s="184" t="s">
        <v>161</v>
      </c>
    </row>
    <row r="318" spans="1:65" s="2" customFormat="1" ht="21.75" customHeight="1">
      <c r="A318" s="30"/>
      <c r="B318" s="146"/>
      <c r="C318" s="147" t="s">
        <v>611</v>
      </c>
      <c r="D318" s="147" t="s">
        <v>164</v>
      </c>
      <c r="E318" s="148" t="s">
        <v>710</v>
      </c>
      <c r="F318" s="149" t="s">
        <v>711</v>
      </c>
      <c r="G318" s="150" t="s">
        <v>486</v>
      </c>
      <c r="H318" s="151">
        <v>2</v>
      </c>
      <c r="I318" s="152"/>
      <c r="J318" s="152">
        <f>ROUND(I318*H318,2)</f>
        <v>0</v>
      </c>
      <c r="K318" s="149" t="s">
        <v>1</v>
      </c>
      <c r="L318" s="31"/>
      <c r="M318" s="153" t="s">
        <v>1</v>
      </c>
      <c r="N318" s="154" t="s">
        <v>36</v>
      </c>
      <c r="O318" s="155">
        <v>0</v>
      </c>
      <c r="P318" s="155">
        <f>O318*H318</f>
        <v>0</v>
      </c>
      <c r="Q318" s="155">
        <v>0</v>
      </c>
      <c r="R318" s="155">
        <f>Q318*H318</f>
        <v>0</v>
      </c>
      <c r="S318" s="155">
        <v>0</v>
      </c>
      <c r="T318" s="156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7" t="s">
        <v>255</v>
      </c>
      <c r="AT318" s="157" t="s">
        <v>164</v>
      </c>
      <c r="AU318" s="157" t="s">
        <v>80</v>
      </c>
      <c r="AY318" s="18" t="s">
        <v>161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78</v>
      </c>
      <c r="BK318" s="158">
        <f>ROUND(I318*H318,2)</f>
        <v>0</v>
      </c>
      <c r="BL318" s="18" t="s">
        <v>255</v>
      </c>
      <c r="BM318" s="157" t="s">
        <v>712</v>
      </c>
    </row>
    <row r="319" spans="1:65" s="13" customFormat="1">
      <c r="B319" s="159"/>
      <c r="D319" s="160" t="s">
        <v>171</v>
      </c>
      <c r="E319" s="161" t="s">
        <v>1</v>
      </c>
      <c r="F319" s="162" t="s">
        <v>704</v>
      </c>
      <c r="H319" s="163">
        <v>1</v>
      </c>
      <c r="L319" s="159"/>
      <c r="M319" s="164"/>
      <c r="N319" s="165"/>
      <c r="O319" s="165"/>
      <c r="P319" s="165"/>
      <c r="Q319" s="165"/>
      <c r="R319" s="165"/>
      <c r="S319" s="165"/>
      <c r="T319" s="166"/>
      <c r="AT319" s="161" t="s">
        <v>171</v>
      </c>
      <c r="AU319" s="161" t="s">
        <v>80</v>
      </c>
      <c r="AV319" s="13" t="s">
        <v>80</v>
      </c>
      <c r="AW319" s="13" t="s">
        <v>28</v>
      </c>
      <c r="AX319" s="13" t="s">
        <v>71</v>
      </c>
      <c r="AY319" s="161" t="s">
        <v>161</v>
      </c>
    </row>
    <row r="320" spans="1:65" s="13" customFormat="1">
      <c r="B320" s="159"/>
      <c r="D320" s="160" t="s">
        <v>171</v>
      </c>
      <c r="E320" s="161" t="s">
        <v>1</v>
      </c>
      <c r="F320" s="162" t="s">
        <v>705</v>
      </c>
      <c r="H320" s="163">
        <v>1</v>
      </c>
      <c r="L320" s="159"/>
      <c r="M320" s="164"/>
      <c r="N320" s="165"/>
      <c r="O320" s="165"/>
      <c r="P320" s="165"/>
      <c r="Q320" s="165"/>
      <c r="R320" s="165"/>
      <c r="S320" s="165"/>
      <c r="T320" s="166"/>
      <c r="AT320" s="161" t="s">
        <v>171</v>
      </c>
      <c r="AU320" s="161" t="s">
        <v>80</v>
      </c>
      <c r="AV320" s="13" t="s">
        <v>80</v>
      </c>
      <c r="AW320" s="13" t="s">
        <v>28</v>
      </c>
      <c r="AX320" s="13" t="s">
        <v>71</v>
      </c>
      <c r="AY320" s="161" t="s">
        <v>161</v>
      </c>
    </row>
    <row r="321" spans="1:65" s="15" customFormat="1">
      <c r="B321" s="183"/>
      <c r="D321" s="160" t="s">
        <v>171</v>
      </c>
      <c r="E321" s="184" t="s">
        <v>1</v>
      </c>
      <c r="F321" s="185" t="s">
        <v>195</v>
      </c>
      <c r="H321" s="186">
        <v>2</v>
      </c>
      <c r="L321" s="183"/>
      <c r="M321" s="187"/>
      <c r="N321" s="188"/>
      <c r="O321" s="188"/>
      <c r="P321" s="188"/>
      <c r="Q321" s="188"/>
      <c r="R321" s="188"/>
      <c r="S321" s="188"/>
      <c r="T321" s="189"/>
      <c r="AT321" s="184" t="s">
        <v>171</v>
      </c>
      <c r="AU321" s="184" t="s">
        <v>80</v>
      </c>
      <c r="AV321" s="15" t="s">
        <v>169</v>
      </c>
      <c r="AW321" s="15" t="s">
        <v>28</v>
      </c>
      <c r="AX321" s="15" t="s">
        <v>78</v>
      </c>
      <c r="AY321" s="184" t="s">
        <v>161</v>
      </c>
    </row>
    <row r="322" spans="1:65" s="2" customFormat="1" ht="21.75" customHeight="1">
      <c r="A322" s="30"/>
      <c r="B322" s="146"/>
      <c r="C322" s="147" t="s">
        <v>713</v>
      </c>
      <c r="D322" s="147" t="s">
        <v>164</v>
      </c>
      <c r="E322" s="148" t="s">
        <v>714</v>
      </c>
      <c r="F322" s="149" t="s">
        <v>715</v>
      </c>
      <c r="G322" s="150" t="s">
        <v>318</v>
      </c>
      <c r="H322" s="151">
        <v>0.32800000000000001</v>
      </c>
      <c r="I322" s="152"/>
      <c r="J322" s="152">
        <f>ROUND(I322*H322,2)</f>
        <v>0</v>
      </c>
      <c r="K322" s="149" t="s">
        <v>1</v>
      </c>
      <c r="L322" s="31"/>
      <c r="M322" s="153" t="s">
        <v>1</v>
      </c>
      <c r="N322" s="154" t="s">
        <v>36</v>
      </c>
      <c r="O322" s="155">
        <v>0</v>
      </c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7" t="s">
        <v>255</v>
      </c>
      <c r="AT322" s="157" t="s">
        <v>164</v>
      </c>
      <c r="AU322" s="157" t="s">
        <v>80</v>
      </c>
      <c r="AY322" s="18" t="s">
        <v>161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8" t="s">
        <v>78</v>
      </c>
      <c r="BK322" s="158">
        <f>ROUND(I322*H322,2)</f>
        <v>0</v>
      </c>
      <c r="BL322" s="18" t="s">
        <v>255</v>
      </c>
      <c r="BM322" s="157" t="s">
        <v>716</v>
      </c>
    </row>
    <row r="323" spans="1:65" s="12" customFormat="1" ht="22.9" customHeight="1">
      <c r="B323" s="134"/>
      <c r="D323" s="135" t="s">
        <v>70</v>
      </c>
      <c r="E323" s="144" t="s">
        <v>717</v>
      </c>
      <c r="F323" s="144" t="s">
        <v>718</v>
      </c>
      <c r="J323" s="145">
        <f>BK323</f>
        <v>0</v>
      </c>
      <c r="L323" s="134"/>
      <c r="M323" s="138"/>
      <c r="N323" s="139"/>
      <c r="O323" s="139"/>
      <c r="P323" s="140">
        <f>SUM(P324:P348)</f>
        <v>0</v>
      </c>
      <c r="Q323" s="139"/>
      <c r="R323" s="140">
        <f>SUM(R324:R348)</f>
        <v>0</v>
      </c>
      <c r="S323" s="139"/>
      <c r="T323" s="141">
        <f>SUM(T324:T348)</f>
        <v>0</v>
      </c>
      <c r="AR323" s="135" t="s">
        <v>80</v>
      </c>
      <c r="AT323" s="142" t="s">
        <v>70</v>
      </c>
      <c r="AU323" s="142" t="s">
        <v>78</v>
      </c>
      <c r="AY323" s="135" t="s">
        <v>161</v>
      </c>
      <c r="BK323" s="143">
        <f>SUM(BK324:BK348)</f>
        <v>0</v>
      </c>
    </row>
    <row r="324" spans="1:65" s="2" customFormat="1" ht="21.75" customHeight="1">
      <c r="A324" s="30"/>
      <c r="B324" s="146"/>
      <c r="C324" s="147" t="s">
        <v>616</v>
      </c>
      <c r="D324" s="147" t="s">
        <v>164</v>
      </c>
      <c r="E324" s="148" t="s">
        <v>719</v>
      </c>
      <c r="F324" s="149" t="s">
        <v>720</v>
      </c>
      <c r="G324" s="150" t="s">
        <v>486</v>
      </c>
      <c r="H324" s="218">
        <v>6</v>
      </c>
      <c r="I324" s="152"/>
      <c r="J324" s="152">
        <f>ROUND(I324*H324,2)</f>
        <v>0</v>
      </c>
      <c r="K324" s="149" t="s">
        <v>1</v>
      </c>
      <c r="L324" s="31"/>
      <c r="M324" s="153" t="s">
        <v>1</v>
      </c>
      <c r="N324" s="154" t="s">
        <v>36</v>
      </c>
      <c r="O324" s="155">
        <v>0</v>
      </c>
      <c r="P324" s="155">
        <f>O324*H324</f>
        <v>0</v>
      </c>
      <c r="Q324" s="155">
        <v>0</v>
      </c>
      <c r="R324" s="155">
        <f>Q324*H324</f>
        <v>0</v>
      </c>
      <c r="S324" s="155">
        <v>0</v>
      </c>
      <c r="T324" s="156">
        <f>S324*H324</f>
        <v>0</v>
      </c>
      <c r="U324" s="30"/>
      <c r="V324" s="30"/>
      <c r="W324" s="158"/>
      <c r="X324" s="30"/>
      <c r="Y324" s="30"/>
      <c r="Z324" s="30"/>
      <c r="AA324" s="30"/>
      <c r="AB324" s="30"/>
      <c r="AC324" s="30"/>
      <c r="AD324" s="30"/>
      <c r="AE324" s="30"/>
      <c r="AR324" s="157" t="s">
        <v>255</v>
      </c>
      <c r="AT324" s="157" t="s">
        <v>164</v>
      </c>
      <c r="AU324" s="157" t="s">
        <v>80</v>
      </c>
      <c r="AY324" s="18" t="s">
        <v>161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8" t="s">
        <v>78</v>
      </c>
      <c r="BK324" s="158">
        <f>ROUND(I324*H324,2)</f>
        <v>0</v>
      </c>
      <c r="BL324" s="18" t="s">
        <v>255</v>
      </c>
      <c r="BM324" s="157" t="s">
        <v>721</v>
      </c>
    </row>
    <row r="325" spans="1:65" s="13" customFormat="1">
      <c r="B325" s="159"/>
      <c r="D325" s="160" t="s">
        <v>171</v>
      </c>
      <c r="E325" s="161" t="s">
        <v>1</v>
      </c>
      <c r="F325" s="162" t="s">
        <v>647</v>
      </c>
      <c r="H325" s="163">
        <v>3</v>
      </c>
      <c r="L325" s="159"/>
      <c r="M325" s="164"/>
      <c r="N325" s="165"/>
      <c r="O325" s="165"/>
      <c r="P325" s="165"/>
      <c r="Q325" s="165"/>
      <c r="R325" s="165"/>
      <c r="S325" s="165"/>
      <c r="T325" s="166"/>
      <c r="AT325" s="161" t="s">
        <v>171</v>
      </c>
      <c r="AU325" s="161" t="s">
        <v>80</v>
      </c>
      <c r="AV325" s="13" t="s">
        <v>80</v>
      </c>
      <c r="AW325" s="13" t="s">
        <v>28</v>
      </c>
      <c r="AX325" s="13" t="s">
        <v>71</v>
      </c>
      <c r="AY325" s="161" t="s">
        <v>161</v>
      </c>
    </row>
    <row r="326" spans="1:65" s="13" customFormat="1">
      <c r="B326" s="159"/>
      <c r="D326" s="160" t="s">
        <v>171</v>
      </c>
      <c r="E326" s="161" t="s">
        <v>1</v>
      </c>
      <c r="F326" s="162" t="s">
        <v>722</v>
      </c>
      <c r="H326" s="163">
        <v>3</v>
      </c>
      <c r="L326" s="159"/>
      <c r="M326" s="164"/>
      <c r="N326" s="165"/>
      <c r="O326" s="165"/>
      <c r="P326" s="165"/>
      <c r="Q326" s="165"/>
      <c r="R326" s="165"/>
      <c r="S326" s="165"/>
      <c r="T326" s="166"/>
      <c r="AT326" s="161" t="s">
        <v>171</v>
      </c>
      <c r="AU326" s="161" t="s">
        <v>80</v>
      </c>
      <c r="AV326" s="13" t="s">
        <v>80</v>
      </c>
      <c r="AW326" s="13" t="s">
        <v>28</v>
      </c>
      <c r="AX326" s="13" t="s">
        <v>71</v>
      </c>
      <c r="AY326" s="161" t="s">
        <v>161</v>
      </c>
    </row>
    <row r="327" spans="1:65" s="15" customFormat="1">
      <c r="B327" s="183"/>
      <c r="D327" s="160" t="s">
        <v>171</v>
      </c>
      <c r="E327" s="184" t="s">
        <v>1</v>
      </c>
      <c r="F327" s="185" t="s">
        <v>195</v>
      </c>
      <c r="H327" s="186">
        <v>6</v>
      </c>
      <c r="L327" s="183"/>
      <c r="M327" s="187"/>
      <c r="N327" s="188"/>
      <c r="O327" s="188"/>
      <c r="P327" s="188"/>
      <c r="Q327" s="188"/>
      <c r="R327" s="188"/>
      <c r="S327" s="188"/>
      <c r="T327" s="189"/>
      <c r="AT327" s="184" t="s">
        <v>171</v>
      </c>
      <c r="AU327" s="184" t="s">
        <v>80</v>
      </c>
      <c r="AV327" s="15" t="s">
        <v>169</v>
      </c>
      <c r="AW327" s="15" t="s">
        <v>28</v>
      </c>
      <c r="AX327" s="15" t="s">
        <v>78</v>
      </c>
      <c r="AY327" s="184" t="s">
        <v>161</v>
      </c>
    </row>
    <row r="328" spans="1:65" s="2" customFormat="1" ht="21.75" customHeight="1">
      <c r="A328" s="30"/>
      <c r="B328" s="146"/>
      <c r="C328" s="147" t="s">
        <v>723</v>
      </c>
      <c r="D328" s="147" t="s">
        <v>164</v>
      </c>
      <c r="E328" s="148" t="s">
        <v>724</v>
      </c>
      <c r="F328" s="149" t="s">
        <v>725</v>
      </c>
      <c r="G328" s="150" t="s">
        <v>486</v>
      </c>
      <c r="H328" s="151">
        <v>2</v>
      </c>
      <c r="I328" s="152"/>
      <c r="J328" s="152">
        <f>ROUND(I328*H328,2)</f>
        <v>0</v>
      </c>
      <c r="K328" s="149" t="s">
        <v>1</v>
      </c>
      <c r="L328" s="31"/>
      <c r="M328" s="153" t="s">
        <v>1</v>
      </c>
      <c r="N328" s="154" t="s">
        <v>36</v>
      </c>
      <c r="O328" s="155">
        <v>0</v>
      </c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7" t="s">
        <v>255</v>
      </c>
      <c r="AT328" s="157" t="s">
        <v>164</v>
      </c>
      <c r="AU328" s="157" t="s">
        <v>80</v>
      </c>
      <c r="AY328" s="18" t="s">
        <v>161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8" t="s">
        <v>78</v>
      </c>
      <c r="BK328" s="158">
        <f>ROUND(I328*H328,2)</f>
        <v>0</v>
      </c>
      <c r="BL328" s="18" t="s">
        <v>255</v>
      </c>
      <c r="BM328" s="157" t="s">
        <v>726</v>
      </c>
    </row>
    <row r="329" spans="1:65" s="13" customFormat="1">
      <c r="B329" s="159"/>
      <c r="D329" s="160" t="s">
        <v>171</v>
      </c>
      <c r="E329" s="161" t="s">
        <v>1</v>
      </c>
      <c r="F329" s="162" t="s">
        <v>652</v>
      </c>
      <c r="H329" s="163">
        <v>1</v>
      </c>
      <c r="L329" s="159"/>
      <c r="M329" s="164"/>
      <c r="N329" s="165"/>
      <c r="O329" s="165"/>
      <c r="P329" s="165"/>
      <c r="Q329" s="165"/>
      <c r="R329" s="165"/>
      <c r="S329" s="165"/>
      <c r="T329" s="166"/>
      <c r="AT329" s="161" t="s">
        <v>171</v>
      </c>
      <c r="AU329" s="161" t="s">
        <v>80</v>
      </c>
      <c r="AV329" s="13" t="s">
        <v>80</v>
      </c>
      <c r="AW329" s="13" t="s">
        <v>28</v>
      </c>
      <c r="AX329" s="13" t="s">
        <v>71</v>
      </c>
      <c r="AY329" s="161" t="s">
        <v>161</v>
      </c>
    </row>
    <row r="330" spans="1:65" s="13" customFormat="1">
      <c r="B330" s="159"/>
      <c r="D330" s="160" t="s">
        <v>171</v>
      </c>
      <c r="E330" s="161" t="s">
        <v>1</v>
      </c>
      <c r="F330" s="162" t="s">
        <v>653</v>
      </c>
      <c r="H330" s="163">
        <v>1</v>
      </c>
      <c r="L330" s="159"/>
      <c r="M330" s="164"/>
      <c r="N330" s="165"/>
      <c r="O330" s="165"/>
      <c r="P330" s="165"/>
      <c r="Q330" s="165"/>
      <c r="R330" s="165"/>
      <c r="S330" s="165"/>
      <c r="T330" s="166"/>
      <c r="AT330" s="161" t="s">
        <v>171</v>
      </c>
      <c r="AU330" s="161" t="s">
        <v>80</v>
      </c>
      <c r="AV330" s="13" t="s">
        <v>80</v>
      </c>
      <c r="AW330" s="13" t="s">
        <v>28</v>
      </c>
      <c r="AX330" s="13" t="s">
        <v>71</v>
      </c>
      <c r="AY330" s="161" t="s">
        <v>161</v>
      </c>
    </row>
    <row r="331" spans="1:65" s="15" customFormat="1">
      <c r="B331" s="183"/>
      <c r="D331" s="160" t="s">
        <v>171</v>
      </c>
      <c r="E331" s="184" t="s">
        <v>1</v>
      </c>
      <c r="F331" s="185" t="s">
        <v>195</v>
      </c>
      <c r="H331" s="186">
        <v>2</v>
      </c>
      <c r="L331" s="183"/>
      <c r="M331" s="187"/>
      <c r="N331" s="188"/>
      <c r="O331" s="188"/>
      <c r="P331" s="188"/>
      <c r="Q331" s="188"/>
      <c r="R331" s="188"/>
      <c r="S331" s="188"/>
      <c r="T331" s="189"/>
      <c r="AT331" s="184" t="s">
        <v>171</v>
      </c>
      <c r="AU331" s="184" t="s">
        <v>80</v>
      </c>
      <c r="AV331" s="15" t="s">
        <v>169</v>
      </c>
      <c r="AW331" s="15" t="s">
        <v>28</v>
      </c>
      <c r="AX331" s="15" t="s">
        <v>78</v>
      </c>
      <c r="AY331" s="184" t="s">
        <v>161</v>
      </c>
    </row>
    <row r="332" spans="1:65" s="2" customFormat="1" ht="21.75" customHeight="1">
      <c r="A332" s="30"/>
      <c r="B332" s="146"/>
      <c r="C332" s="167" t="s">
        <v>621</v>
      </c>
      <c r="D332" s="167" t="s">
        <v>177</v>
      </c>
      <c r="E332" s="168" t="s">
        <v>727</v>
      </c>
      <c r="F332" s="169" t="s">
        <v>728</v>
      </c>
      <c r="G332" s="170" t="s">
        <v>175</v>
      </c>
      <c r="H332" s="171">
        <v>2</v>
      </c>
      <c r="I332" s="172"/>
      <c r="J332" s="172">
        <f>ROUND(I332*H332,2)</f>
        <v>0</v>
      </c>
      <c r="K332" s="169" t="s">
        <v>1</v>
      </c>
      <c r="L332" s="173"/>
      <c r="M332" s="174" t="s">
        <v>1</v>
      </c>
      <c r="N332" s="175" t="s">
        <v>36</v>
      </c>
      <c r="O332" s="155">
        <v>0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7" t="s">
        <v>344</v>
      </c>
      <c r="AT332" s="157" t="s">
        <v>177</v>
      </c>
      <c r="AU332" s="157" t="s">
        <v>80</v>
      </c>
      <c r="AY332" s="18" t="s">
        <v>161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78</v>
      </c>
      <c r="BK332" s="158">
        <f>ROUND(I332*H332,2)</f>
        <v>0</v>
      </c>
      <c r="BL332" s="18" t="s">
        <v>255</v>
      </c>
      <c r="BM332" s="157" t="s">
        <v>729</v>
      </c>
    </row>
    <row r="333" spans="1:65" s="13" customFormat="1">
      <c r="B333" s="159"/>
      <c r="D333" s="160" t="s">
        <v>171</v>
      </c>
      <c r="E333" s="161" t="s">
        <v>1</v>
      </c>
      <c r="F333" s="162" t="s">
        <v>652</v>
      </c>
      <c r="H333" s="163">
        <v>1</v>
      </c>
      <c r="L333" s="159"/>
      <c r="M333" s="164"/>
      <c r="N333" s="165"/>
      <c r="O333" s="165"/>
      <c r="P333" s="165"/>
      <c r="Q333" s="165"/>
      <c r="R333" s="165"/>
      <c r="S333" s="165"/>
      <c r="T333" s="166"/>
      <c r="AT333" s="161" t="s">
        <v>171</v>
      </c>
      <c r="AU333" s="161" t="s">
        <v>80</v>
      </c>
      <c r="AV333" s="13" t="s">
        <v>80</v>
      </c>
      <c r="AW333" s="13" t="s">
        <v>28</v>
      </c>
      <c r="AX333" s="13" t="s">
        <v>71</v>
      </c>
      <c r="AY333" s="161" t="s">
        <v>161</v>
      </c>
    </row>
    <row r="334" spans="1:65" s="13" customFormat="1">
      <c r="B334" s="159"/>
      <c r="D334" s="160" t="s">
        <v>171</v>
      </c>
      <c r="E334" s="161" t="s">
        <v>1</v>
      </c>
      <c r="F334" s="162" t="s">
        <v>653</v>
      </c>
      <c r="H334" s="163">
        <v>1</v>
      </c>
      <c r="L334" s="159"/>
      <c r="M334" s="164"/>
      <c r="N334" s="165"/>
      <c r="O334" s="165"/>
      <c r="P334" s="165"/>
      <c r="Q334" s="165"/>
      <c r="R334" s="165"/>
      <c r="S334" s="165"/>
      <c r="T334" s="166"/>
      <c r="AT334" s="161" t="s">
        <v>171</v>
      </c>
      <c r="AU334" s="161" t="s">
        <v>80</v>
      </c>
      <c r="AV334" s="13" t="s">
        <v>80</v>
      </c>
      <c r="AW334" s="13" t="s">
        <v>28</v>
      </c>
      <c r="AX334" s="13" t="s">
        <v>71</v>
      </c>
      <c r="AY334" s="161" t="s">
        <v>161</v>
      </c>
    </row>
    <row r="335" spans="1:65" s="15" customFormat="1">
      <c r="B335" s="183"/>
      <c r="D335" s="160" t="s">
        <v>171</v>
      </c>
      <c r="E335" s="184" t="s">
        <v>1</v>
      </c>
      <c r="F335" s="185" t="s">
        <v>195</v>
      </c>
      <c r="H335" s="186">
        <v>2</v>
      </c>
      <c r="L335" s="183"/>
      <c r="M335" s="187"/>
      <c r="N335" s="188"/>
      <c r="O335" s="188"/>
      <c r="P335" s="188"/>
      <c r="Q335" s="188"/>
      <c r="R335" s="188"/>
      <c r="S335" s="188"/>
      <c r="T335" s="189"/>
      <c r="AT335" s="184" t="s">
        <v>171</v>
      </c>
      <c r="AU335" s="184" t="s">
        <v>80</v>
      </c>
      <c r="AV335" s="15" t="s">
        <v>169</v>
      </c>
      <c r="AW335" s="15" t="s">
        <v>28</v>
      </c>
      <c r="AX335" s="15" t="s">
        <v>78</v>
      </c>
      <c r="AY335" s="184" t="s">
        <v>161</v>
      </c>
    </row>
    <row r="336" spans="1:65" s="2" customFormat="1" ht="16.5" customHeight="1">
      <c r="A336" s="30"/>
      <c r="B336" s="146"/>
      <c r="C336" s="147" t="s">
        <v>730</v>
      </c>
      <c r="D336" s="147" t="s">
        <v>164</v>
      </c>
      <c r="E336" s="148" t="s">
        <v>731</v>
      </c>
      <c r="F336" s="149" t="s">
        <v>732</v>
      </c>
      <c r="G336" s="150" t="s">
        <v>486</v>
      </c>
      <c r="H336" s="151">
        <v>7</v>
      </c>
      <c r="I336" s="152"/>
      <c r="J336" s="152">
        <f>ROUND(I336*H336,2)</f>
        <v>0</v>
      </c>
      <c r="K336" s="149" t="s">
        <v>1</v>
      </c>
      <c r="L336" s="31"/>
      <c r="M336" s="153" t="s">
        <v>1</v>
      </c>
      <c r="N336" s="154" t="s">
        <v>36</v>
      </c>
      <c r="O336" s="155">
        <v>0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7" t="s">
        <v>255</v>
      </c>
      <c r="AT336" s="157" t="s">
        <v>164</v>
      </c>
      <c r="AU336" s="157" t="s">
        <v>80</v>
      </c>
      <c r="AY336" s="18" t="s">
        <v>161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78</v>
      </c>
      <c r="BK336" s="158">
        <f>ROUND(I336*H336,2)</f>
        <v>0</v>
      </c>
      <c r="BL336" s="18" t="s">
        <v>255</v>
      </c>
      <c r="BM336" s="157" t="s">
        <v>733</v>
      </c>
    </row>
    <row r="337" spans="1:65" s="13" customFormat="1">
      <c r="B337" s="159"/>
      <c r="D337" s="160" t="s">
        <v>171</v>
      </c>
      <c r="E337" s="161" t="s">
        <v>1</v>
      </c>
      <c r="F337" s="162" t="s">
        <v>647</v>
      </c>
      <c r="H337" s="163">
        <v>3</v>
      </c>
      <c r="L337" s="159"/>
      <c r="M337" s="164"/>
      <c r="N337" s="165"/>
      <c r="O337" s="165"/>
      <c r="P337" s="165"/>
      <c r="Q337" s="165"/>
      <c r="R337" s="165"/>
      <c r="S337" s="165"/>
      <c r="T337" s="166"/>
      <c r="AT337" s="161" t="s">
        <v>171</v>
      </c>
      <c r="AU337" s="161" t="s">
        <v>80</v>
      </c>
      <c r="AV337" s="13" t="s">
        <v>80</v>
      </c>
      <c r="AW337" s="13" t="s">
        <v>28</v>
      </c>
      <c r="AX337" s="13" t="s">
        <v>71</v>
      </c>
      <c r="AY337" s="161" t="s">
        <v>161</v>
      </c>
    </row>
    <row r="338" spans="1:65" s="13" customFormat="1">
      <c r="B338" s="159"/>
      <c r="D338" s="160" t="s">
        <v>171</v>
      </c>
      <c r="E338" s="161" t="s">
        <v>1</v>
      </c>
      <c r="F338" s="162" t="s">
        <v>722</v>
      </c>
      <c r="H338" s="163">
        <v>2</v>
      </c>
      <c r="L338" s="159"/>
      <c r="M338" s="164"/>
      <c r="N338" s="165"/>
      <c r="O338" s="165"/>
      <c r="P338" s="165"/>
      <c r="Q338" s="165"/>
      <c r="R338" s="165"/>
      <c r="S338" s="165"/>
      <c r="T338" s="166"/>
      <c r="AT338" s="161" t="s">
        <v>171</v>
      </c>
      <c r="AU338" s="161" t="s">
        <v>80</v>
      </c>
      <c r="AV338" s="13" t="s">
        <v>80</v>
      </c>
      <c r="AW338" s="13" t="s">
        <v>28</v>
      </c>
      <c r="AX338" s="13" t="s">
        <v>71</v>
      </c>
      <c r="AY338" s="161" t="s">
        <v>161</v>
      </c>
    </row>
    <row r="339" spans="1:65" s="13" customFormat="1">
      <c r="B339" s="159"/>
      <c r="D339" s="160" t="s">
        <v>171</v>
      </c>
      <c r="E339" s="161" t="s">
        <v>1</v>
      </c>
      <c r="F339" s="162" t="s">
        <v>652</v>
      </c>
      <c r="H339" s="163">
        <v>1</v>
      </c>
      <c r="L339" s="159"/>
      <c r="M339" s="164"/>
      <c r="N339" s="165"/>
      <c r="O339" s="165"/>
      <c r="P339" s="165"/>
      <c r="Q339" s="165"/>
      <c r="R339" s="165"/>
      <c r="S339" s="165"/>
      <c r="T339" s="166"/>
      <c r="AT339" s="161" t="s">
        <v>171</v>
      </c>
      <c r="AU339" s="161" t="s">
        <v>80</v>
      </c>
      <c r="AV339" s="13" t="s">
        <v>80</v>
      </c>
      <c r="AW339" s="13" t="s">
        <v>28</v>
      </c>
      <c r="AX339" s="13" t="s">
        <v>71</v>
      </c>
      <c r="AY339" s="161" t="s">
        <v>161</v>
      </c>
    </row>
    <row r="340" spans="1:65" s="13" customFormat="1">
      <c r="B340" s="159"/>
      <c r="D340" s="160" t="s">
        <v>171</v>
      </c>
      <c r="E340" s="161" t="s">
        <v>1</v>
      </c>
      <c r="F340" s="162" t="s">
        <v>653</v>
      </c>
      <c r="H340" s="163">
        <v>1</v>
      </c>
      <c r="L340" s="159"/>
      <c r="M340" s="164"/>
      <c r="N340" s="165"/>
      <c r="O340" s="165"/>
      <c r="P340" s="165"/>
      <c r="Q340" s="165"/>
      <c r="R340" s="165"/>
      <c r="S340" s="165"/>
      <c r="T340" s="166"/>
      <c r="AT340" s="161" t="s">
        <v>171</v>
      </c>
      <c r="AU340" s="161" t="s">
        <v>80</v>
      </c>
      <c r="AV340" s="13" t="s">
        <v>80</v>
      </c>
      <c r="AW340" s="13" t="s">
        <v>28</v>
      </c>
      <c r="AX340" s="13" t="s">
        <v>71</v>
      </c>
      <c r="AY340" s="161" t="s">
        <v>161</v>
      </c>
    </row>
    <row r="341" spans="1:65" s="15" customFormat="1">
      <c r="B341" s="183"/>
      <c r="D341" s="160" t="s">
        <v>171</v>
      </c>
      <c r="E341" s="184" t="s">
        <v>1</v>
      </c>
      <c r="F341" s="185" t="s">
        <v>195</v>
      </c>
      <c r="H341" s="186">
        <v>7</v>
      </c>
      <c r="L341" s="183"/>
      <c r="M341" s="187"/>
      <c r="N341" s="188"/>
      <c r="O341" s="188"/>
      <c r="P341" s="188"/>
      <c r="Q341" s="188"/>
      <c r="R341" s="188"/>
      <c r="S341" s="188"/>
      <c r="T341" s="189"/>
      <c r="AT341" s="184" t="s">
        <v>171</v>
      </c>
      <c r="AU341" s="184" t="s">
        <v>80</v>
      </c>
      <c r="AV341" s="15" t="s">
        <v>169</v>
      </c>
      <c r="AW341" s="15" t="s">
        <v>28</v>
      </c>
      <c r="AX341" s="15" t="s">
        <v>78</v>
      </c>
      <c r="AY341" s="184" t="s">
        <v>161</v>
      </c>
    </row>
    <row r="342" spans="1:65" s="2" customFormat="1" ht="16.5" customHeight="1">
      <c r="A342" s="30"/>
      <c r="B342" s="146"/>
      <c r="C342" s="147" t="s">
        <v>625</v>
      </c>
      <c r="D342" s="147" t="s">
        <v>164</v>
      </c>
      <c r="E342" s="148" t="s">
        <v>734</v>
      </c>
      <c r="F342" s="149" t="s">
        <v>735</v>
      </c>
      <c r="G342" s="150" t="s">
        <v>486</v>
      </c>
      <c r="H342" s="151">
        <v>7</v>
      </c>
      <c r="I342" s="152"/>
      <c r="J342" s="152">
        <f>ROUND(I342*H342,2)</f>
        <v>0</v>
      </c>
      <c r="K342" s="149" t="s">
        <v>1</v>
      </c>
      <c r="L342" s="31"/>
      <c r="M342" s="153" t="s">
        <v>1</v>
      </c>
      <c r="N342" s="154" t="s">
        <v>36</v>
      </c>
      <c r="O342" s="155">
        <v>0</v>
      </c>
      <c r="P342" s="155">
        <f>O342*H342</f>
        <v>0</v>
      </c>
      <c r="Q342" s="155">
        <v>0</v>
      </c>
      <c r="R342" s="155">
        <f>Q342*H342</f>
        <v>0</v>
      </c>
      <c r="S342" s="155">
        <v>0</v>
      </c>
      <c r="T342" s="156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7" t="s">
        <v>255</v>
      </c>
      <c r="AT342" s="157" t="s">
        <v>164</v>
      </c>
      <c r="AU342" s="157" t="s">
        <v>80</v>
      </c>
      <c r="AY342" s="18" t="s">
        <v>161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8" t="s">
        <v>78</v>
      </c>
      <c r="BK342" s="158">
        <f>ROUND(I342*H342,2)</f>
        <v>0</v>
      </c>
      <c r="BL342" s="18" t="s">
        <v>255</v>
      </c>
      <c r="BM342" s="157" t="s">
        <v>736</v>
      </c>
    </row>
    <row r="343" spans="1:65" s="13" customFormat="1">
      <c r="B343" s="159"/>
      <c r="D343" s="160" t="s">
        <v>171</v>
      </c>
      <c r="E343" s="161" t="s">
        <v>1</v>
      </c>
      <c r="F343" s="162" t="s">
        <v>647</v>
      </c>
      <c r="H343" s="163">
        <v>3</v>
      </c>
      <c r="L343" s="159"/>
      <c r="M343" s="164"/>
      <c r="N343" s="165"/>
      <c r="O343" s="165"/>
      <c r="P343" s="165"/>
      <c r="Q343" s="165"/>
      <c r="R343" s="165"/>
      <c r="S343" s="165"/>
      <c r="T343" s="166"/>
      <c r="AT343" s="161" t="s">
        <v>171</v>
      </c>
      <c r="AU343" s="161" t="s">
        <v>80</v>
      </c>
      <c r="AV343" s="13" t="s">
        <v>80</v>
      </c>
      <c r="AW343" s="13" t="s">
        <v>28</v>
      </c>
      <c r="AX343" s="13" t="s">
        <v>71</v>
      </c>
      <c r="AY343" s="161" t="s">
        <v>161</v>
      </c>
    </row>
    <row r="344" spans="1:65" s="13" customFormat="1">
      <c r="B344" s="159"/>
      <c r="D344" s="160" t="s">
        <v>171</v>
      </c>
      <c r="E344" s="161" t="s">
        <v>1</v>
      </c>
      <c r="F344" s="162" t="s">
        <v>722</v>
      </c>
      <c r="H344" s="163">
        <v>2</v>
      </c>
      <c r="L344" s="159"/>
      <c r="M344" s="164"/>
      <c r="N344" s="165"/>
      <c r="O344" s="165"/>
      <c r="P344" s="165"/>
      <c r="Q344" s="165"/>
      <c r="R344" s="165"/>
      <c r="S344" s="165"/>
      <c r="T344" s="166"/>
      <c r="AT344" s="161" t="s">
        <v>171</v>
      </c>
      <c r="AU344" s="161" t="s">
        <v>80</v>
      </c>
      <c r="AV344" s="13" t="s">
        <v>80</v>
      </c>
      <c r="AW344" s="13" t="s">
        <v>28</v>
      </c>
      <c r="AX344" s="13" t="s">
        <v>71</v>
      </c>
      <c r="AY344" s="161" t="s">
        <v>161</v>
      </c>
    </row>
    <row r="345" spans="1:65" s="13" customFormat="1">
      <c r="B345" s="159"/>
      <c r="D345" s="160" t="s">
        <v>171</v>
      </c>
      <c r="E345" s="161" t="s">
        <v>1</v>
      </c>
      <c r="F345" s="162" t="s">
        <v>652</v>
      </c>
      <c r="H345" s="163">
        <v>1</v>
      </c>
      <c r="L345" s="159"/>
      <c r="M345" s="164"/>
      <c r="N345" s="165"/>
      <c r="O345" s="165"/>
      <c r="P345" s="165"/>
      <c r="Q345" s="165"/>
      <c r="R345" s="165"/>
      <c r="S345" s="165"/>
      <c r="T345" s="166"/>
      <c r="AT345" s="161" t="s">
        <v>171</v>
      </c>
      <c r="AU345" s="161" t="s">
        <v>80</v>
      </c>
      <c r="AV345" s="13" t="s">
        <v>80</v>
      </c>
      <c r="AW345" s="13" t="s">
        <v>28</v>
      </c>
      <c r="AX345" s="13" t="s">
        <v>71</v>
      </c>
      <c r="AY345" s="161" t="s">
        <v>161</v>
      </c>
    </row>
    <row r="346" spans="1:65" s="13" customFormat="1">
      <c r="B346" s="159"/>
      <c r="D346" s="160" t="s">
        <v>171</v>
      </c>
      <c r="E346" s="161" t="s">
        <v>1</v>
      </c>
      <c r="F346" s="162" t="s">
        <v>653</v>
      </c>
      <c r="H346" s="163">
        <v>1</v>
      </c>
      <c r="L346" s="159"/>
      <c r="M346" s="164"/>
      <c r="N346" s="165"/>
      <c r="O346" s="165"/>
      <c r="P346" s="165"/>
      <c r="Q346" s="165"/>
      <c r="R346" s="165"/>
      <c r="S346" s="165"/>
      <c r="T346" s="166"/>
      <c r="AT346" s="161" t="s">
        <v>171</v>
      </c>
      <c r="AU346" s="161" t="s">
        <v>80</v>
      </c>
      <c r="AV346" s="13" t="s">
        <v>80</v>
      </c>
      <c r="AW346" s="13" t="s">
        <v>28</v>
      </c>
      <c r="AX346" s="13" t="s">
        <v>71</v>
      </c>
      <c r="AY346" s="161" t="s">
        <v>161</v>
      </c>
    </row>
    <row r="347" spans="1:65" s="15" customFormat="1">
      <c r="B347" s="183"/>
      <c r="D347" s="160" t="s">
        <v>171</v>
      </c>
      <c r="E347" s="184" t="s">
        <v>1</v>
      </c>
      <c r="F347" s="185" t="s">
        <v>195</v>
      </c>
      <c r="H347" s="186">
        <v>7</v>
      </c>
      <c r="L347" s="183"/>
      <c r="M347" s="187"/>
      <c r="N347" s="188"/>
      <c r="O347" s="188"/>
      <c r="P347" s="188"/>
      <c r="Q347" s="188"/>
      <c r="R347" s="188"/>
      <c r="S347" s="188"/>
      <c r="T347" s="189"/>
      <c r="AT347" s="184" t="s">
        <v>171</v>
      </c>
      <c r="AU347" s="184" t="s">
        <v>80</v>
      </c>
      <c r="AV347" s="15" t="s">
        <v>169</v>
      </c>
      <c r="AW347" s="15" t="s">
        <v>28</v>
      </c>
      <c r="AX347" s="15" t="s">
        <v>78</v>
      </c>
      <c r="AY347" s="184" t="s">
        <v>161</v>
      </c>
    </row>
    <row r="348" spans="1:65" s="2" customFormat="1" ht="21.75" customHeight="1">
      <c r="A348" s="30"/>
      <c r="B348" s="146"/>
      <c r="C348" s="147" t="s">
        <v>737</v>
      </c>
      <c r="D348" s="147" t="s">
        <v>164</v>
      </c>
      <c r="E348" s="148" t="s">
        <v>738</v>
      </c>
      <c r="F348" s="149" t="s">
        <v>739</v>
      </c>
      <c r="G348" s="150" t="s">
        <v>318</v>
      </c>
      <c r="H348" s="151">
        <v>7.0999999999999994E-2</v>
      </c>
      <c r="I348" s="152"/>
      <c r="J348" s="152">
        <f>ROUND(I348*H348,2)</f>
        <v>0</v>
      </c>
      <c r="K348" s="149" t="s">
        <v>1</v>
      </c>
      <c r="L348" s="31"/>
      <c r="M348" s="153" t="s">
        <v>1</v>
      </c>
      <c r="N348" s="154" t="s">
        <v>36</v>
      </c>
      <c r="O348" s="155">
        <v>0</v>
      </c>
      <c r="P348" s="155">
        <f>O348*H348</f>
        <v>0</v>
      </c>
      <c r="Q348" s="155">
        <v>0</v>
      </c>
      <c r="R348" s="155">
        <f>Q348*H348</f>
        <v>0</v>
      </c>
      <c r="S348" s="155">
        <v>0</v>
      </c>
      <c r="T348" s="156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7" t="s">
        <v>255</v>
      </c>
      <c r="AT348" s="157" t="s">
        <v>164</v>
      </c>
      <c r="AU348" s="157" t="s">
        <v>80</v>
      </c>
      <c r="AY348" s="18" t="s">
        <v>161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8" t="s">
        <v>78</v>
      </c>
      <c r="BK348" s="158">
        <f>ROUND(I348*H348,2)</f>
        <v>0</v>
      </c>
      <c r="BL348" s="18" t="s">
        <v>255</v>
      </c>
      <c r="BM348" s="157" t="s">
        <v>740</v>
      </c>
    </row>
    <row r="349" spans="1:65" s="12" customFormat="1" ht="22.9" customHeight="1">
      <c r="B349" s="134"/>
      <c r="D349" s="135" t="s">
        <v>70</v>
      </c>
      <c r="E349" s="144" t="s">
        <v>741</v>
      </c>
      <c r="F349" s="144" t="s">
        <v>742</v>
      </c>
      <c r="J349" s="145">
        <f>BK349</f>
        <v>0</v>
      </c>
      <c r="L349" s="134"/>
      <c r="M349" s="138"/>
      <c r="N349" s="139"/>
      <c r="O349" s="139"/>
      <c r="P349" s="140">
        <f>SUM(P350:P352)</f>
        <v>0</v>
      </c>
      <c r="Q349" s="139"/>
      <c r="R349" s="140">
        <f>SUM(R350:R352)</f>
        <v>0</v>
      </c>
      <c r="S349" s="139"/>
      <c r="T349" s="141">
        <f>SUM(T350:T352)</f>
        <v>0</v>
      </c>
      <c r="AR349" s="135" t="s">
        <v>80</v>
      </c>
      <c r="AT349" s="142" t="s">
        <v>70</v>
      </c>
      <c r="AU349" s="142" t="s">
        <v>78</v>
      </c>
      <c r="AY349" s="135" t="s">
        <v>161</v>
      </c>
      <c r="BK349" s="143">
        <f>SUM(BK350:BK352)</f>
        <v>0</v>
      </c>
    </row>
    <row r="350" spans="1:65" s="2" customFormat="1" ht="21.75" customHeight="1">
      <c r="A350" s="30"/>
      <c r="B350" s="146"/>
      <c r="C350" s="147" t="s">
        <v>629</v>
      </c>
      <c r="D350" s="147" t="s">
        <v>164</v>
      </c>
      <c r="E350" s="148" t="s">
        <v>743</v>
      </c>
      <c r="F350" s="149" t="s">
        <v>744</v>
      </c>
      <c r="G350" s="150" t="s">
        <v>175</v>
      </c>
      <c r="H350" s="151">
        <v>5</v>
      </c>
      <c r="I350" s="152"/>
      <c r="J350" s="152">
        <f>ROUND(I350*H350,2)</f>
        <v>0</v>
      </c>
      <c r="K350" s="149" t="s">
        <v>1</v>
      </c>
      <c r="L350" s="31"/>
      <c r="M350" s="153" t="s">
        <v>1</v>
      </c>
      <c r="N350" s="154" t="s">
        <v>36</v>
      </c>
      <c r="O350" s="155">
        <v>0</v>
      </c>
      <c r="P350" s="155">
        <f>O350*H350</f>
        <v>0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7" t="s">
        <v>255</v>
      </c>
      <c r="AT350" s="157" t="s">
        <v>164</v>
      </c>
      <c r="AU350" s="157" t="s">
        <v>80</v>
      </c>
      <c r="AY350" s="18" t="s">
        <v>161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78</v>
      </c>
      <c r="BK350" s="158">
        <f>ROUND(I350*H350,2)</f>
        <v>0</v>
      </c>
      <c r="BL350" s="18" t="s">
        <v>255</v>
      </c>
      <c r="BM350" s="157" t="s">
        <v>745</v>
      </c>
    </row>
    <row r="351" spans="1:65" s="13" customFormat="1">
      <c r="B351" s="159"/>
      <c r="D351" s="160" t="s">
        <v>171</v>
      </c>
      <c r="E351" s="161" t="s">
        <v>1</v>
      </c>
      <c r="F351" s="162" t="s">
        <v>746</v>
      </c>
      <c r="H351" s="163">
        <v>5</v>
      </c>
      <c r="L351" s="159"/>
      <c r="M351" s="164"/>
      <c r="N351" s="165"/>
      <c r="O351" s="165"/>
      <c r="P351" s="165"/>
      <c r="Q351" s="165"/>
      <c r="R351" s="165"/>
      <c r="S351" s="165"/>
      <c r="T351" s="166"/>
      <c r="AT351" s="161" t="s">
        <v>171</v>
      </c>
      <c r="AU351" s="161" t="s">
        <v>80</v>
      </c>
      <c r="AV351" s="13" t="s">
        <v>80</v>
      </c>
      <c r="AW351" s="13" t="s">
        <v>28</v>
      </c>
      <c r="AX351" s="13" t="s">
        <v>71</v>
      </c>
      <c r="AY351" s="161" t="s">
        <v>161</v>
      </c>
    </row>
    <row r="352" spans="1:65" s="15" customFormat="1">
      <c r="B352" s="183"/>
      <c r="D352" s="160" t="s">
        <v>171</v>
      </c>
      <c r="E352" s="184" t="s">
        <v>1</v>
      </c>
      <c r="F352" s="185" t="s">
        <v>195</v>
      </c>
      <c r="H352" s="186">
        <v>5</v>
      </c>
      <c r="L352" s="183"/>
      <c r="M352" s="207"/>
      <c r="N352" s="208"/>
      <c r="O352" s="208"/>
      <c r="P352" s="208"/>
      <c r="Q352" s="208"/>
      <c r="R352" s="208"/>
      <c r="S352" s="208"/>
      <c r="T352" s="209"/>
      <c r="AT352" s="184" t="s">
        <v>171</v>
      </c>
      <c r="AU352" s="184" t="s">
        <v>80</v>
      </c>
      <c r="AV352" s="15" t="s">
        <v>169</v>
      </c>
      <c r="AW352" s="15" t="s">
        <v>28</v>
      </c>
      <c r="AX352" s="15" t="s">
        <v>78</v>
      </c>
      <c r="AY352" s="184" t="s">
        <v>161</v>
      </c>
    </row>
    <row r="353" spans="1:31" s="2" customFormat="1" ht="6.95" customHeight="1">
      <c r="A353" s="30"/>
      <c r="B353" s="45"/>
      <c r="C353" s="46"/>
      <c r="D353" s="46"/>
      <c r="E353" s="46"/>
      <c r="F353" s="46"/>
      <c r="G353" s="46"/>
      <c r="H353" s="46"/>
      <c r="I353" s="46"/>
      <c r="J353" s="46"/>
      <c r="K353" s="46"/>
      <c r="L353" s="31"/>
      <c r="M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</row>
    <row r="354" spans="1:31">
      <c r="W354" s="210"/>
    </row>
  </sheetData>
  <autoFilter ref="C127:K35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4"/>
  <sheetViews>
    <sheetView showGridLines="0" topLeftCell="A119" workbookViewId="0">
      <selection activeCell="I132" sqref="I132:I2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748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ROUND((SUM(BE129:BE243)),  2)</f>
        <v>0</v>
      </c>
      <c r="G35" s="30"/>
      <c r="H35" s="30"/>
      <c r="I35" s="104">
        <v>0.21</v>
      </c>
      <c r="J35" s="103">
        <f>ROUND(((SUM(BE129:BE243))*I35),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ROUND((SUM(BF129:BF243)),  2)</f>
        <v>0</v>
      </c>
      <c r="G36" s="30"/>
      <c r="H36" s="30"/>
      <c r="I36" s="104">
        <v>0.15</v>
      </c>
      <c r="J36" s="103">
        <f>ROUND(((SUM(BF129:BF243))*I36),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ROUND((SUM(BG129:BG243)),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ROUND((SUM(BH129:BH243)),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ROUND((SUM(BI129:BI243)),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02.1 - Stavební úpravy 1 NP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137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138</v>
      </c>
      <c r="E101" s="122"/>
      <c r="F101" s="122"/>
      <c r="G101" s="122"/>
      <c r="H101" s="122"/>
      <c r="I101" s="122"/>
      <c r="J101" s="123">
        <f>J160</f>
        <v>0</v>
      </c>
      <c r="L101" s="120"/>
    </row>
    <row r="102" spans="1:47" s="10" customFormat="1" ht="19.899999999999999" customHeight="1">
      <c r="B102" s="120"/>
      <c r="D102" s="121" t="s">
        <v>139</v>
      </c>
      <c r="E102" s="122"/>
      <c r="F102" s="122"/>
      <c r="G102" s="122"/>
      <c r="H102" s="122"/>
      <c r="I102" s="122"/>
      <c r="J102" s="123">
        <f>J186</f>
        <v>0</v>
      </c>
      <c r="L102" s="120"/>
    </row>
    <row r="103" spans="1:47" s="10" customFormat="1" ht="19.899999999999999" customHeight="1">
      <c r="B103" s="120"/>
      <c r="D103" s="121" t="s">
        <v>140</v>
      </c>
      <c r="E103" s="122"/>
      <c r="F103" s="122"/>
      <c r="G103" s="122"/>
      <c r="H103" s="122"/>
      <c r="I103" s="122"/>
      <c r="J103" s="123">
        <f>J194</f>
        <v>0</v>
      </c>
      <c r="L103" s="120"/>
    </row>
    <row r="104" spans="1:47" s="9" customFormat="1" ht="24.95" customHeight="1">
      <c r="B104" s="116"/>
      <c r="D104" s="117" t="s">
        <v>141</v>
      </c>
      <c r="E104" s="118"/>
      <c r="F104" s="118"/>
      <c r="G104" s="118"/>
      <c r="H104" s="118"/>
      <c r="I104" s="118"/>
      <c r="J104" s="119">
        <f>J197</f>
        <v>0</v>
      </c>
      <c r="L104" s="116"/>
    </row>
    <row r="105" spans="1:47" s="10" customFormat="1" ht="19.899999999999999" customHeight="1">
      <c r="B105" s="120"/>
      <c r="D105" s="121" t="s">
        <v>143</v>
      </c>
      <c r="E105" s="122"/>
      <c r="F105" s="122"/>
      <c r="G105" s="122"/>
      <c r="H105" s="122"/>
      <c r="I105" s="122"/>
      <c r="J105" s="123">
        <f>J198</f>
        <v>0</v>
      </c>
      <c r="L105" s="120"/>
    </row>
    <row r="106" spans="1:47" s="10" customFormat="1" ht="19.899999999999999" customHeight="1">
      <c r="B106" s="120"/>
      <c r="D106" s="121" t="s">
        <v>144</v>
      </c>
      <c r="E106" s="122"/>
      <c r="F106" s="122"/>
      <c r="G106" s="122"/>
      <c r="H106" s="122"/>
      <c r="I106" s="122"/>
      <c r="J106" s="123">
        <f>J212</f>
        <v>0</v>
      </c>
      <c r="L106" s="120"/>
    </row>
    <row r="107" spans="1:47" s="10" customFormat="1" ht="19.899999999999999" customHeight="1">
      <c r="B107" s="120"/>
      <c r="D107" s="121" t="s">
        <v>145</v>
      </c>
      <c r="E107" s="122"/>
      <c r="F107" s="122"/>
      <c r="G107" s="122"/>
      <c r="H107" s="122"/>
      <c r="I107" s="122"/>
      <c r="J107" s="123">
        <f>J238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146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3.25" customHeight="1">
      <c r="A117" s="30"/>
      <c r="B117" s="31"/>
      <c r="C117" s="30"/>
      <c r="D117" s="30"/>
      <c r="E117" s="260" t="str">
        <f>E7</f>
        <v>Rekonstrukce rozvodů vody a sociálních zařízení - akce č. SM/19/368</v>
      </c>
      <c r="F117" s="261"/>
      <c r="G117" s="261"/>
      <c r="H117" s="261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126</v>
      </c>
      <c r="L118" s="21"/>
    </row>
    <row r="119" spans="1:31" s="2" customFormat="1" ht="16.5" customHeight="1">
      <c r="A119" s="30"/>
      <c r="B119" s="31"/>
      <c r="C119" s="30"/>
      <c r="D119" s="30"/>
      <c r="E119" s="260" t="s">
        <v>747</v>
      </c>
      <c r="F119" s="259"/>
      <c r="G119" s="259"/>
      <c r="H119" s="259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128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1" t="str">
        <f>E11</f>
        <v>02.1 - Stavební úpravy 1 NP</v>
      </c>
      <c r="F121" s="259"/>
      <c r="G121" s="259"/>
      <c r="H121" s="259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>Dobruška</v>
      </c>
      <c r="G123" s="30"/>
      <c r="H123" s="30"/>
      <c r="I123" s="27" t="s">
        <v>19</v>
      </c>
      <c r="J123" s="53" t="str">
        <f>IF(J14="","",J14)</f>
        <v>25. 3. 2020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21</v>
      </c>
      <c r="D125" s="30"/>
      <c r="E125" s="30"/>
      <c r="F125" s="25" t="str">
        <f>E17</f>
        <v>ZŠ Dobruška, Opočenská 115, Dobruška</v>
      </c>
      <c r="G125" s="30"/>
      <c r="H125" s="30"/>
      <c r="I125" s="27" t="s">
        <v>27</v>
      </c>
      <c r="J125" s="28" t="str">
        <f>E23</f>
        <v xml:space="preserve"> 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25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29</v>
      </c>
      <c r="J126" s="28" t="str">
        <f>E26</f>
        <v xml:space="preserve"> 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147</v>
      </c>
      <c r="D128" s="127" t="s">
        <v>56</v>
      </c>
      <c r="E128" s="127" t="s">
        <v>52</v>
      </c>
      <c r="F128" s="127" t="s">
        <v>53</v>
      </c>
      <c r="G128" s="127" t="s">
        <v>148</v>
      </c>
      <c r="H128" s="127" t="s">
        <v>149</v>
      </c>
      <c r="I128" s="127" t="s">
        <v>150</v>
      </c>
      <c r="J128" s="127" t="s">
        <v>132</v>
      </c>
      <c r="K128" s="128" t="s">
        <v>151</v>
      </c>
      <c r="L128" s="129"/>
      <c r="M128" s="60" t="s">
        <v>1</v>
      </c>
      <c r="N128" s="61" t="s">
        <v>35</v>
      </c>
      <c r="O128" s="61" t="s">
        <v>152</v>
      </c>
      <c r="P128" s="61" t="s">
        <v>153</v>
      </c>
      <c r="Q128" s="61" t="s">
        <v>154</v>
      </c>
      <c r="R128" s="61" t="s">
        <v>155</v>
      </c>
      <c r="S128" s="61" t="s">
        <v>156</v>
      </c>
      <c r="T128" s="62" t="s">
        <v>157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158</v>
      </c>
      <c r="D129" s="30"/>
      <c r="E129" s="30"/>
      <c r="F129" s="30"/>
      <c r="G129" s="30"/>
      <c r="H129" s="30"/>
      <c r="I129" s="30"/>
      <c r="J129" s="130">
        <f>BK129</f>
        <v>0</v>
      </c>
      <c r="K129" s="30"/>
      <c r="L129" s="31"/>
      <c r="M129" s="63"/>
      <c r="N129" s="54"/>
      <c r="O129" s="64"/>
      <c r="P129" s="131">
        <f>P130+P197</f>
        <v>286.285999</v>
      </c>
      <c r="Q129" s="64"/>
      <c r="R129" s="131">
        <f>R130+R197</f>
        <v>5.2630609699999997</v>
      </c>
      <c r="S129" s="64"/>
      <c r="T129" s="132">
        <f>T130+T197</f>
        <v>6.8907300000000005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134</v>
      </c>
      <c r="BK129" s="133">
        <f>BK130+BK197</f>
        <v>0</v>
      </c>
    </row>
    <row r="130" spans="1:65" s="12" customFormat="1" ht="25.9" customHeight="1">
      <c r="B130" s="134"/>
      <c r="D130" s="135" t="s">
        <v>70</v>
      </c>
      <c r="E130" s="136" t="s">
        <v>159</v>
      </c>
      <c r="F130" s="136" t="s">
        <v>160</v>
      </c>
      <c r="J130" s="137">
        <f>BK130</f>
        <v>0</v>
      </c>
      <c r="L130" s="134"/>
      <c r="M130" s="138"/>
      <c r="N130" s="139"/>
      <c r="O130" s="139"/>
      <c r="P130" s="140">
        <f>P131+P160+P186+P194</f>
        <v>164.03004899999999</v>
      </c>
      <c r="Q130" s="139"/>
      <c r="R130" s="140">
        <f>R131+R160+R186+R194</f>
        <v>2.1893308199999999</v>
      </c>
      <c r="S130" s="139"/>
      <c r="T130" s="141">
        <f>T131+T160+T186+T194</f>
        <v>6.8907300000000005</v>
      </c>
      <c r="AR130" s="135" t="s">
        <v>78</v>
      </c>
      <c r="AT130" s="142" t="s">
        <v>70</v>
      </c>
      <c r="AU130" s="142" t="s">
        <v>71</v>
      </c>
      <c r="AY130" s="135" t="s">
        <v>161</v>
      </c>
      <c r="BK130" s="143">
        <f>BK131+BK160+BK186+BK194</f>
        <v>0</v>
      </c>
    </row>
    <row r="131" spans="1:65" s="12" customFormat="1" ht="22.9" customHeight="1">
      <c r="B131" s="134"/>
      <c r="D131" s="135" t="s">
        <v>70</v>
      </c>
      <c r="E131" s="144" t="s">
        <v>196</v>
      </c>
      <c r="F131" s="144" t="s">
        <v>203</v>
      </c>
      <c r="J131" s="145">
        <f>BK131</f>
        <v>0</v>
      </c>
      <c r="L131" s="134"/>
      <c r="M131" s="138"/>
      <c r="N131" s="139"/>
      <c r="O131" s="139"/>
      <c r="P131" s="140">
        <f>SUM(P132:P159)</f>
        <v>49.276699999999998</v>
      </c>
      <c r="Q131" s="139"/>
      <c r="R131" s="140">
        <f>SUM(R132:R159)</f>
        <v>2.1870307200000001</v>
      </c>
      <c r="S131" s="139"/>
      <c r="T131" s="141">
        <f>SUM(T132:T159)</f>
        <v>0</v>
      </c>
      <c r="AR131" s="135" t="s">
        <v>78</v>
      </c>
      <c r="AT131" s="142" t="s">
        <v>70</v>
      </c>
      <c r="AU131" s="142" t="s">
        <v>78</v>
      </c>
      <c r="AY131" s="135" t="s">
        <v>161</v>
      </c>
      <c r="BK131" s="143">
        <f>SUM(BK132:BK159)</f>
        <v>0</v>
      </c>
    </row>
    <row r="132" spans="1:65" s="2" customFormat="1" ht="21.75" customHeight="1">
      <c r="A132" s="30"/>
      <c r="B132" s="146"/>
      <c r="C132" s="147" t="s">
        <v>78</v>
      </c>
      <c r="D132" s="147" t="s">
        <v>164</v>
      </c>
      <c r="E132" s="148" t="s">
        <v>749</v>
      </c>
      <c r="F132" s="149" t="s">
        <v>750</v>
      </c>
      <c r="G132" s="150" t="s">
        <v>167</v>
      </c>
      <c r="H132" s="151">
        <v>13.53</v>
      </c>
      <c r="I132" s="152"/>
      <c r="J132" s="152">
        <f>ROUND(I132*H132,2)</f>
        <v>0</v>
      </c>
      <c r="K132" s="149" t="s">
        <v>168</v>
      </c>
      <c r="L132" s="31"/>
      <c r="M132" s="153" t="s">
        <v>1</v>
      </c>
      <c r="N132" s="154" t="s">
        <v>36</v>
      </c>
      <c r="O132" s="155">
        <v>0.252</v>
      </c>
      <c r="P132" s="155">
        <f>O132*H132</f>
        <v>3.4095599999999999</v>
      </c>
      <c r="Q132" s="155">
        <v>5.7000000000000002E-3</v>
      </c>
      <c r="R132" s="155">
        <f>Q132*H132</f>
        <v>7.7120999999999995E-2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169</v>
      </c>
      <c r="AT132" s="157" t="s">
        <v>164</v>
      </c>
      <c r="AU132" s="157" t="s">
        <v>80</v>
      </c>
      <c r="AY132" s="18" t="s">
        <v>161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169</v>
      </c>
      <c r="BM132" s="157" t="s">
        <v>211</v>
      </c>
    </row>
    <row r="133" spans="1:65" s="13" customFormat="1">
      <c r="B133" s="159"/>
      <c r="D133" s="160" t="s">
        <v>171</v>
      </c>
      <c r="E133" s="161" t="s">
        <v>1</v>
      </c>
      <c r="F133" s="162" t="s">
        <v>751</v>
      </c>
      <c r="H133" s="163">
        <v>13.53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171</v>
      </c>
      <c r="AU133" s="161" t="s">
        <v>80</v>
      </c>
      <c r="AV133" s="13" t="s">
        <v>80</v>
      </c>
      <c r="AW133" s="13" t="s">
        <v>28</v>
      </c>
      <c r="AX133" s="13" t="s">
        <v>78</v>
      </c>
      <c r="AY133" s="161" t="s">
        <v>161</v>
      </c>
    </row>
    <row r="134" spans="1:65" s="2" customFormat="1" ht="21.75" customHeight="1">
      <c r="A134" s="30"/>
      <c r="B134" s="146"/>
      <c r="C134" s="147" t="s">
        <v>80</v>
      </c>
      <c r="D134" s="147" t="s">
        <v>164</v>
      </c>
      <c r="E134" s="148" t="s">
        <v>214</v>
      </c>
      <c r="F134" s="149" t="s">
        <v>215</v>
      </c>
      <c r="G134" s="150" t="s">
        <v>167</v>
      </c>
      <c r="H134" s="151">
        <v>58.2</v>
      </c>
      <c r="I134" s="152"/>
      <c r="J134" s="152">
        <f>ROUND(I134*H134,2)</f>
        <v>0</v>
      </c>
      <c r="K134" s="149" t="s">
        <v>168</v>
      </c>
      <c r="L134" s="31"/>
      <c r="M134" s="153" t="s">
        <v>1</v>
      </c>
      <c r="N134" s="154" t="s">
        <v>36</v>
      </c>
      <c r="O134" s="155">
        <v>0.35</v>
      </c>
      <c r="P134" s="155">
        <f>O134*H134</f>
        <v>20.37</v>
      </c>
      <c r="Q134" s="155">
        <v>1.575E-2</v>
      </c>
      <c r="R134" s="155">
        <f>Q134*H134</f>
        <v>0.91665000000000008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169</v>
      </c>
      <c r="AT134" s="157" t="s">
        <v>164</v>
      </c>
      <c r="AU134" s="157" t="s">
        <v>80</v>
      </c>
      <c r="AY134" s="18" t="s">
        <v>161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169</v>
      </c>
      <c r="BM134" s="157" t="s">
        <v>216</v>
      </c>
    </row>
    <row r="135" spans="1:65" s="16" customFormat="1">
      <c r="B135" s="190"/>
      <c r="D135" s="160" t="s">
        <v>171</v>
      </c>
      <c r="E135" s="191" t="s">
        <v>1</v>
      </c>
      <c r="F135" s="192" t="s">
        <v>217</v>
      </c>
      <c r="H135" s="191" t="s">
        <v>1</v>
      </c>
      <c r="L135" s="190"/>
      <c r="M135" s="193"/>
      <c r="N135" s="194"/>
      <c r="O135" s="194"/>
      <c r="P135" s="194"/>
      <c r="Q135" s="194"/>
      <c r="R135" s="194"/>
      <c r="S135" s="194"/>
      <c r="T135" s="195"/>
      <c r="AT135" s="191" t="s">
        <v>171</v>
      </c>
      <c r="AU135" s="191" t="s">
        <v>80</v>
      </c>
      <c r="AV135" s="16" t="s">
        <v>78</v>
      </c>
      <c r="AW135" s="16" t="s">
        <v>28</v>
      </c>
      <c r="AX135" s="16" t="s">
        <v>71</v>
      </c>
      <c r="AY135" s="191" t="s">
        <v>161</v>
      </c>
    </row>
    <row r="136" spans="1:65" s="13" customFormat="1">
      <c r="B136" s="159"/>
      <c r="D136" s="160" t="s">
        <v>171</v>
      </c>
      <c r="E136" s="161" t="s">
        <v>1</v>
      </c>
      <c r="F136" s="162" t="s">
        <v>752</v>
      </c>
      <c r="H136" s="163">
        <v>25.2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171</v>
      </c>
      <c r="AU136" s="161" t="s">
        <v>80</v>
      </c>
      <c r="AV136" s="13" t="s">
        <v>80</v>
      </c>
      <c r="AW136" s="13" t="s">
        <v>28</v>
      </c>
      <c r="AX136" s="13" t="s">
        <v>71</v>
      </c>
      <c r="AY136" s="161" t="s">
        <v>161</v>
      </c>
    </row>
    <row r="137" spans="1:65" s="13" customFormat="1">
      <c r="B137" s="159"/>
      <c r="D137" s="160" t="s">
        <v>171</v>
      </c>
      <c r="E137" s="161" t="s">
        <v>1</v>
      </c>
      <c r="F137" s="162" t="s">
        <v>753</v>
      </c>
      <c r="H137" s="163">
        <v>-2.4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171</v>
      </c>
      <c r="AU137" s="161" t="s">
        <v>80</v>
      </c>
      <c r="AV137" s="13" t="s">
        <v>80</v>
      </c>
      <c r="AW137" s="13" t="s">
        <v>28</v>
      </c>
      <c r="AX137" s="13" t="s">
        <v>71</v>
      </c>
      <c r="AY137" s="161" t="s">
        <v>161</v>
      </c>
    </row>
    <row r="138" spans="1:65" s="13" customFormat="1">
      <c r="B138" s="159"/>
      <c r="D138" s="160" t="s">
        <v>171</v>
      </c>
      <c r="E138" s="161" t="s">
        <v>1</v>
      </c>
      <c r="F138" s="162" t="s">
        <v>438</v>
      </c>
      <c r="H138" s="163">
        <v>-1.6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171</v>
      </c>
      <c r="AU138" s="161" t="s">
        <v>80</v>
      </c>
      <c r="AV138" s="13" t="s">
        <v>80</v>
      </c>
      <c r="AW138" s="13" t="s">
        <v>28</v>
      </c>
      <c r="AX138" s="13" t="s">
        <v>71</v>
      </c>
      <c r="AY138" s="161" t="s">
        <v>161</v>
      </c>
    </row>
    <row r="139" spans="1:65" s="13" customFormat="1">
      <c r="B139" s="159"/>
      <c r="D139" s="160" t="s">
        <v>171</v>
      </c>
      <c r="E139" s="161" t="s">
        <v>1</v>
      </c>
      <c r="F139" s="162" t="s">
        <v>754</v>
      </c>
      <c r="H139" s="163">
        <v>46.2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171</v>
      </c>
      <c r="AU139" s="161" t="s">
        <v>80</v>
      </c>
      <c r="AV139" s="13" t="s">
        <v>80</v>
      </c>
      <c r="AW139" s="13" t="s">
        <v>28</v>
      </c>
      <c r="AX139" s="13" t="s">
        <v>71</v>
      </c>
      <c r="AY139" s="161" t="s">
        <v>161</v>
      </c>
    </row>
    <row r="140" spans="1:65" s="13" customFormat="1">
      <c r="B140" s="159"/>
      <c r="D140" s="160" t="s">
        <v>171</v>
      </c>
      <c r="E140" s="161" t="s">
        <v>1</v>
      </c>
      <c r="F140" s="162" t="s">
        <v>755</v>
      </c>
      <c r="H140" s="163">
        <v>-2.8</v>
      </c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171</v>
      </c>
      <c r="AU140" s="161" t="s">
        <v>80</v>
      </c>
      <c r="AV140" s="13" t="s">
        <v>80</v>
      </c>
      <c r="AW140" s="13" t="s">
        <v>28</v>
      </c>
      <c r="AX140" s="13" t="s">
        <v>71</v>
      </c>
      <c r="AY140" s="161" t="s">
        <v>161</v>
      </c>
    </row>
    <row r="141" spans="1:65" s="13" customFormat="1">
      <c r="B141" s="159"/>
      <c r="D141" s="160" t="s">
        <v>171</v>
      </c>
      <c r="E141" s="161" t="s">
        <v>1</v>
      </c>
      <c r="F141" s="162" t="s">
        <v>456</v>
      </c>
      <c r="H141" s="163">
        <v>-4.8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171</v>
      </c>
      <c r="AU141" s="161" t="s">
        <v>80</v>
      </c>
      <c r="AV141" s="13" t="s">
        <v>80</v>
      </c>
      <c r="AW141" s="13" t="s">
        <v>28</v>
      </c>
      <c r="AX141" s="13" t="s">
        <v>71</v>
      </c>
      <c r="AY141" s="161" t="s">
        <v>161</v>
      </c>
    </row>
    <row r="142" spans="1:65" s="13" customFormat="1">
      <c r="B142" s="159"/>
      <c r="D142" s="160" t="s">
        <v>171</v>
      </c>
      <c r="E142" s="161" t="s">
        <v>1</v>
      </c>
      <c r="F142" s="162" t="s">
        <v>756</v>
      </c>
      <c r="H142" s="163">
        <v>-1.6</v>
      </c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171</v>
      </c>
      <c r="AU142" s="161" t="s">
        <v>80</v>
      </c>
      <c r="AV142" s="13" t="s">
        <v>80</v>
      </c>
      <c r="AW142" s="13" t="s">
        <v>28</v>
      </c>
      <c r="AX142" s="13" t="s">
        <v>71</v>
      </c>
      <c r="AY142" s="161" t="s">
        <v>161</v>
      </c>
    </row>
    <row r="143" spans="1:65" s="15" customFormat="1">
      <c r="B143" s="183"/>
      <c r="D143" s="160" t="s">
        <v>171</v>
      </c>
      <c r="E143" s="184" t="s">
        <v>1</v>
      </c>
      <c r="F143" s="185" t="s">
        <v>195</v>
      </c>
      <c r="H143" s="186">
        <v>58.20000000000001</v>
      </c>
      <c r="L143" s="183"/>
      <c r="M143" s="187"/>
      <c r="N143" s="188"/>
      <c r="O143" s="188"/>
      <c r="P143" s="188"/>
      <c r="Q143" s="188"/>
      <c r="R143" s="188"/>
      <c r="S143" s="188"/>
      <c r="T143" s="189"/>
      <c r="AT143" s="184" t="s">
        <v>171</v>
      </c>
      <c r="AU143" s="184" t="s">
        <v>80</v>
      </c>
      <c r="AV143" s="15" t="s">
        <v>169</v>
      </c>
      <c r="AW143" s="15" t="s">
        <v>28</v>
      </c>
      <c r="AX143" s="15" t="s">
        <v>78</v>
      </c>
      <c r="AY143" s="184" t="s">
        <v>161</v>
      </c>
    </row>
    <row r="144" spans="1:65" s="2" customFormat="1" ht="21.75" customHeight="1">
      <c r="A144" s="30"/>
      <c r="B144" s="146"/>
      <c r="C144" s="147" t="s">
        <v>162</v>
      </c>
      <c r="D144" s="147" t="s">
        <v>164</v>
      </c>
      <c r="E144" s="148" t="s">
        <v>223</v>
      </c>
      <c r="F144" s="149" t="s">
        <v>224</v>
      </c>
      <c r="G144" s="150" t="s">
        <v>167</v>
      </c>
      <c r="H144" s="151">
        <v>46.41</v>
      </c>
      <c r="I144" s="152"/>
      <c r="J144" s="152">
        <f>ROUND(I144*H144,2)</f>
        <v>0</v>
      </c>
      <c r="K144" s="149" t="s">
        <v>168</v>
      </c>
      <c r="L144" s="31"/>
      <c r="M144" s="153" t="s">
        <v>1</v>
      </c>
      <c r="N144" s="154" t="s">
        <v>36</v>
      </c>
      <c r="O144" s="155">
        <v>0.47</v>
      </c>
      <c r="P144" s="155">
        <f>O144*H144</f>
        <v>21.812699999999996</v>
      </c>
      <c r="Q144" s="155">
        <v>1.8380000000000001E-2</v>
      </c>
      <c r="R144" s="155">
        <f>Q144*H144</f>
        <v>0.85301579999999999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169</v>
      </c>
      <c r="AT144" s="157" t="s">
        <v>164</v>
      </c>
      <c r="AU144" s="157" t="s">
        <v>80</v>
      </c>
      <c r="AY144" s="18" t="s">
        <v>161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78</v>
      </c>
      <c r="BK144" s="158">
        <f>ROUND(I144*H144,2)</f>
        <v>0</v>
      </c>
      <c r="BL144" s="18" t="s">
        <v>169</v>
      </c>
      <c r="BM144" s="157" t="s">
        <v>225</v>
      </c>
    </row>
    <row r="145" spans="1:65" s="16" customFormat="1">
      <c r="B145" s="190"/>
      <c r="D145" s="160" t="s">
        <v>171</v>
      </c>
      <c r="E145" s="191" t="s">
        <v>1</v>
      </c>
      <c r="F145" s="192" t="s">
        <v>757</v>
      </c>
      <c r="H145" s="191" t="s">
        <v>1</v>
      </c>
      <c r="L145" s="190"/>
      <c r="M145" s="193"/>
      <c r="N145" s="194"/>
      <c r="O145" s="194"/>
      <c r="P145" s="194"/>
      <c r="Q145" s="194"/>
      <c r="R145" s="194"/>
      <c r="S145" s="194"/>
      <c r="T145" s="195"/>
      <c r="AT145" s="191" t="s">
        <v>171</v>
      </c>
      <c r="AU145" s="191" t="s">
        <v>80</v>
      </c>
      <c r="AV145" s="16" t="s">
        <v>78</v>
      </c>
      <c r="AW145" s="16" t="s">
        <v>28</v>
      </c>
      <c r="AX145" s="16" t="s">
        <v>71</v>
      </c>
      <c r="AY145" s="191" t="s">
        <v>161</v>
      </c>
    </row>
    <row r="146" spans="1:65" s="13" customFormat="1">
      <c r="B146" s="159"/>
      <c r="D146" s="160" t="s">
        <v>171</v>
      </c>
      <c r="E146" s="161" t="s">
        <v>1</v>
      </c>
      <c r="F146" s="162" t="s">
        <v>758</v>
      </c>
      <c r="H146" s="163">
        <v>12.6</v>
      </c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171</v>
      </c>
      <c r="AU146" s="161" t="s">
        <v>80</v>
      </c>
      <c r="AV146" s="13" t="s">
        <v>80</v>
      </c>
      <c r="AW146" s="13" t="s">
        <v>28</v>
      </c>
      <c r="AX146" s="13" t="s">
        <v>71</v>
      </c>
      <c r="AY146" s="161" t="s">
        <v>161</v>
      </c>
    </row>
    <row r="147" spans="1:65" s="13" customFormat="1">
      <c r="B147" s="159"/>
      <c r="D147" s="160" t="s">
        <v>171</v>
      </c>
      <c r="E147" s="161" t="s">
        <v>1</v>
      </c>
      <c r="F147" s="162" t="s">
        <v>759</v>
      </c>
      <c r="H147" s="163">
        <v>23.1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171</v>
      </c>
      <c r="AU147" s="161" t="s">
        <v>80</v>
      </c>
      <c r="AV147" s="13" t="s">
        <v>80</v>
      </c>
      <c r="AW147" s="13" t="s">
        <v>28</v>
      </c>
      <c r="AX147" s="13" t="s">
        <v>71</v>
      </c>
      <c r="AY147" s="161" t="s">
        <v>161</v>
      </c>
    </row>
    <row r="148" spans="1:65" s="15" customFormat="1">
      <c r="B148" s="183"/>
      <c r="D148" s="160" t="s">
        <v>171</v>
      </c>
      <c r="E148" s="184" t="s">
        <v>1</v>
      </c>
      <c r="F148" s="185" t="s">
        <v>195</v>
      </c>
      <c r="H148" s="186">
        <v>35.700000000000003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171</v>
      </c>
      <c r="AU148" s="184" t="s">
        <v>80</v>
      </c>
      <c r="AV148" s="15" t="s">
        <v>169</v>
      </c>
      <c r="AW148" s="15" t="s">
        <v>28</v>
      </c>
      <c r="AX148" s="15" t="s">
        <v>71</v>
      </c>
      <c r="AY148" s="184" t="s">
        <v>161</v>
      </c>
    </row>
    <row r="149" spans="1:65" s="13" customFormat="1">
      <c r="B149" s="159"/>
      <c r="D149" s="160" t="s">
        <v>171</v>
      </c>
      <c r="E149" s="161" t="s">
        <v>1</v>
      </c>
      <c r="F149" s="162" t="s">
        <v>760</v>
      </c>
      <c r="H149" s="163">
        <v>46.41</v>
      </c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171</v>
      </c>
      <c r="AU149" s="161" t="s">
        <v>80</v>
      </c>
      <c r="AV149" s="13" t="s">
        <v>80</v>
      </c>
      <c r="AW149" s="13" t="s">
        <v>28</v>
      </c>
      <c r="AX149" s="13" t="s">
        <v>71</v>
      </c>
      <c r="AY149" s="161" t="s">
        <v>161</v>
      </c>
    </row>
    <row r="150" spans="1:65" s="15" customFormat="1">
      <c r="B150" s="183"/>
      <c r="D150" s="160" t="s">
        <v>171</v>
      </c>
      <c r="E150" s="184" t="s">
        <v>1</v>
      </c>
      <c r="F150" s="185" t="s">
        <v>195</v>
      </c>
      <c r="H150" s="186">
        <v>46.41</v>
      </c>
      <c r="L150" s="183"/>
      <c r="M150" s="187"/>
      <c r="N150" s="188"/>
      <c r="O150" s="188"/>
      <c r="P150" s="188"/>
      <c r="Q150" s="188"/>
      <c r="R150" s="188"/>
      <c r="S150" s="188"/>
      <c r="T150" s="189"/>
      <c r="AT150" s="184" t="s">
        <v>171</v>
      </c>
      <c r="AU150" s="184" t="s">
        <v>80</v>
      </c>
      <c r="AV150" s="15" t="s">
        <v>169</v>
      </c>
      <c r="AW150" s="15" t="s">
        <v>28</v>
      </c>
      <c r="AX150" s="15" t="s">
        <v>78</v>
      </c>
      <c r="AY150" s="184" t="s">
        <v>161</v>
      </c>
    </row>
    <row r="151" spans="1:65" s="2" customFormat="1" ht="16.5" customHeight="1">
      <c r="A151" s="30"/>
      <c r="B151" s="146"/>
      <c r="C151" s="147" t="s">
        <v>169</v>
      </c>
      <c r="D151" s="147" t="s">
        <v>164</v>
      </c>
      <c r="E151" s="148" t="s">
        <v>236</v>
      </c>
      <c r="F151" s="149" t="s">
        <v>237</v>
      </c>
      <c r="G151" s="150" t="s">
        <v>167</v>
      </c>
      <c r="H151" s="151">
        <v>13.53</v>
      </c>
      <c r="I151" s="152"/>
      <c r="J151" s="152">
        <f>ROUND(I151*H151,2)</f>
        <v>0</v>
      </c>
      <c r="K151" s="149" t="s">
        <v>168</v>
      </c>
      <c r="L151" s="31"/>
      <c r="M151" s="153" t="s">
        <v>1</v>
      </c>
      <c r="N151" s="154" t="s">
        <v>36</v>
      </c>
      <c r="O151" s="155">
        <v>0.04</v>
      </c>
      <c r="P151" s="155">
        <f>O151*H151</f>
        <v>0.54120000000000001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7" t="s">
        <v>169</v>
      </c>
      <c r="AT151" s="157" t="s">
        <v>164</v>
      </c>
      <c r="AU151" s="157" t="s">
        <v>80</v>
      </c>
      <c r="AY151" s="18" t="s">
        <v>161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78</v>
      </c>
      <c r="BK151" s="158">
        <f>ROUND(I151*H151,2)</f>
        <v>0</v>
      </c>
      <c r="BL151" s="18" t="s">
        <v>169</v>
      </c>
      <c r="BM151" s="157" t="s">
        <v>238</v>
      </c>
    </row>
    <row r="152" spans="1:65" s="13" customFormat="1">
      <c r="B152" s="159"/>
      <c r="D152" s="160" t="s">
        <v>171</v>
      </c>
      <c r="E152" s="161" t="s">
        <v>1</v>
      </c>
      <c r="F152" s="162" t="s">
        <v>761</v>
      </c>
      <c r="H152" s="163">
        <v>13.53</v>
      </c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171</v>
      </c>
      <c r="AU152" s="161" t="s">
        <v>80</v>
      </c>
      <c r="AV152" s="13" t="s">
        <v>80</v>
      </c>
      <c r="AW152" s="13" t="s">
        <v>28</v>
      </c>
      <c r="AX152" s="13" t="s">
        <v>71</v>
      </c>
      <c r="AY152" s="161" t="s">
        <v>161</v>
      </c>
    </row>
    <row r="153" spans="1:65" s="15" customFormat="1">
      <c r="B153" s="183"/>
      <c r="D153" s="160" t="s">
        <v>171</v>
      </c>
      <c r="E153" s="184" t="s">
        <v>1</v>
      </c>
      <c r="F153" s="185" t="s">
        <v>195</v>
      </c>
      <c r="H153" s="186">
        <v>13.53</v>
      </c>
      <c r="L153" s="183"/>
      <c r="M153" s="187"/>
      <c r="N153" s="188"/>
      <c r="O153" s="188"/>
      <c r="P153" s="188"/>
      <c r="Q153" s="188"/>
      <c r="R153" s="188"/>
      <c r="S153" s="188"/>
      <c r="T153" s="189"/>
      <c r="AT153" s="184" t="s">
        <v>171</v>
      </c>
      <c r="AU153" s="184" t="s">
        <v>80</v>
      </c>
      <c r="AV153" s="15" t="s">
        <v>169</v>
      </c>
      <c r="AW153" s="15" t="s">
        <v>28</v>
      </c>
      <c r="AX153" s="15" t="s">
        <v>78</v>
      </c>
      <c r="AY153" s="184" t="s">
        <v>161</v>
      </c>
    </row>
    <row r="154" spans="1:65" s="2" customFormat="1" ht="21.75" customHeight="1">
      <c r="A154" s="30"/>
      <c r="B154" s="146"/>
      <c r="C154" s="147" t="s">
        <v>186</v>
      </c>
      <c r="D154" s="147" t="s">
        <v>164</v>
      </c>
      <c r="E154" s="148" t="s">
        <v>762</v>
      </c>
      <c r="F154" s="149" t="s">
        <v>763</v>
      </c>
      <c r="G154" s="150" t="s">
        <v>167</v>
      </c>
      <c r="H154" s="151">
        <v>25</v>
      </c>
      <c r="I154" s="152"/>
      <c r="J154" s="152">
        <f>ROUND(I154*H154,2)</f>
        <v>0</v>
      </c>
      <c r="K154" s="149" t="s">
        <v>168</v>
      </c>
      <c r="L154" s="31"/>
      <c r="M154" s="153" t="s">
        <v>1</v>
      </c>
      <c r="N154" s="154" t="s">
        <v>36</v>
      </c>
      <c r="O154" s="155">
        <v>0.08</v>
      </c>
      <c r="P154" s="155">
        <f>O154*H154</f>
        <v>2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169</v>
      </c>
      <c r="AT154" s="157" t="s">
        <v>164</v>
      </c>
      <c r="AU154" s="157" t="s">
        <v>80</v>
      </c>
      <c r="AY154" s="18" t="s">
        <v>161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169</v>
      </c>
      <c r="BM154" s="157" t="s">
        <v>764</v>
      </c>
    </row>
    <row r="155" spans="1:65" s="13" customFormat="1">
      <c r="B155" s="159"/>
      <c r="D155" s="160" t="s">
        <v>171</v>
      </c>
      <c r="E155" s="161" t="s">
        <v>1</v>
      </c>
      <c r="F155" s="162" t="s">
        <v>765</v>
      </c>
      <c r="H155" s="163">
        <v>25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171</v>
      </c>
      <c r="AU155" s="161" t="s">
        <v>80</v>
      </c>
      <c r="AV155" s="13" t="s">
        <v>80</v>
      </c>
      <c r="AW155" s="13" t="s">
        <v>28</v>
      </c>
      <c r="AX155" s="13" t="s">
        <v>78</v>
      </c>
      <c r="AY155" s="161" t="s">
        <v>161</v>
      </c>
    </row>
    <row r="156" spans="1:65" s="2" customFormat="1" ht="21.75" customHeight="1">
      <c r="A156" s="30"/>
      <c r="B156" s="146"/>
      <c r="C156" s="147" t="s">
        <v>196</v>
      </c>
      <c r="D156" s="147" t="s">
        <v>164</v>
      </c>
      <c r="E156" s="148" t="s">
        <v>241</v>
      </c>
      <c r="F156" s="149" t="s">
        <v>242</v>
      </c>
      <c r="G156" s="150" t="s">
        <v>243</v>
      </c>
      <c r="H156" s="151">
        <v>0.13500000000000001</v>
      </c>
      <c r="I156" s="152"/>
      <c r="J156" s="152">
        <f>ROUND(I156*H156,2)</f>
        <v>0</v>
      </c>
      <c r="K156" s="149" t="s">
        <v>168</v>
      </c>
      <c r="L156" s="31"/>
      <c r="M156" s="153" t="s">
        <v>1</v>
      </c>
      <c r="N156" s="154" t="s">
        <v>36</v>
      </c>
      <c r="O156" s="155">
        <v>4.66</v>
      </c>
      <c r="P156" s="155">
        <f>O156*H156</f>
        <v>0.6291000000000001</v>
      </c>
      <c r="Q156" s="155">
        <v>2.2563399999999998</v>
      </c>
      <c r="R156" s="155">
        <f>Q156*H156</f>
        <v>0.30460589999999999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7" t="s">
        <v>169</v>
      </c>
      <c r="AT156" s="157" t="s">
        <v>164</v>
      </c>
      <c r="AU156" s="157" t="s">
        <v>80</v>
      </c>
      <c r="AY156" s="18" t="s">
        <v>161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78</v>
      </c>
      <c r="BK156" s="158">
        <f>ROUND(I156*H156,2)</f>
        <v>0</v>
      </c>
      <c r="BL156" s="18" t="s">
        <v>169</v>
      </c>
      <c r="BM156" s="157" t="s">
        <v>244</v>
      </c>
    </row>
    <row r="157" spans="1:65" s="13" customFormat="1">
      <c r="B157" s="159"/>
      <c r="D157" s="160" t="s">
        <v>171</v>
      </c>
      <c r="E157" s="161" t="s">
        <v>1</v>
      </c>
      <c r="F157" s="162" t="s">
        <v>766</v>
      </c>
      <c r="H157" s="163">
        <v>0.13500000000000001</v>
      </c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171</v>
      </c>
      <c r="AU157" s="161" t="s">
        <v>80</v>
      </c>
      <c r="AV157" s="13" t="s">
        <v>80</v>
      </c>
      <c r="AW157" s="13" t="s">
        <v>28</v>
      </c>
      <c r="AX157" s="13" t="s">
        <v>78</v>
      </c>
      <c r="AY157" s="161" t="s">
        <v>161</v>
      </c>
    </row>
    <row r="158" spans="1:65" s="2" customFormat="1" ht="21.75" customHeight="1">
      <c r="A158" s="30"/>
      <c r="B158" s="146"/>
      <c r="C158" s="147" t="s">
        <v>204</v>
      </c>
      <c r="D158" s="147" t="s">
        <v>164</v>
      </c>
      <c r="E158" s="148" t="s">
        <v>247</v>
      </c>
      <c r="F158" s="149" t="s">
        <v>248</v>
      </c>
      <c r="G158" s="150" t="s">
        <v>167</v>
      </c>
      <c r="H158" s="151">
        <v>1.353</v>
      </c>
      <c r="I158" s="152"/>
      <c r="J158" s="152">
        <f>ROUND(I158*H158,2)</f>
        <v>0</v>
      </c>
      <c r="K158" s="149" t="s">
        <v>168</v>
      </c>
      <c r="L158" s="31"/>
      <c r="M158" s="153" t="s">
        <v>1</v>
      </c>
      <c r="N158" s="154" t="s">
        <v>36</v>
      </c>
      <c r="O158" s="155">
        <v>0.38</v>
      </c>
      <c r="P158" s="155">
        <f>O158*H158</f>
        <v>0.51414000000000004</v>
      </c>
      <c r="Q158" s="155">
        <v>2.6339999999999999E-2</v>
      </c>
      <c r="R158" s="155">
        <f>Q158*H158</f>
        <v>3.5638019999999999E-2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169</v>
      </c>
      <c r="AT158" s="157" t="s">
        <v>164</v>
      </c>
      <c r="AU158" s="157" t="s">
        <v>80</v>
      </c>
      <c r="AY158" s="18" t="s">
        <v>161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169</v>
      </c>
      <c r="BM158" s="157" t="s">
        <v>249</v>
      </c>
    </row>
    <row r="159" spans="1:65" s="13" customFormat="1">
      <c r="B159" s="159"/>
      <c r="D159" s="160" t="s">
        <v>171</v>
      </c>
      <c r="E159" s="161" t="s">
        <v>1</v>
      </c>
      <c r="F159" s="162" t="s">
        <v>767</v>
      </c>
      <c r="H159" s="163">
        <v>1.353</v>
      </c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171</v>
      </c>
      <c r="AU159" s="161" t="s">
        <v>80</v>
      </c>
      <c r="AV159" s="13" t="s">
        <v>80</v>
      </c>
      <c r="AW159" s="13" t="s">
        <v>28</v>
      </c>
      <c r="AX159" s="13" t="s">
        <v>78</v>
      </c>
      <c r="AY159" s="161" t="s">
        <v>161</v>
      </c>
    </row>
    <row r="160" spans="1:65" s="12" customFormat="1" ht="22.9" customHeight="1">
      <c r="B160" s="134"/>
      <c r="D160" s="135" t="s">
        <v>70</v>
      </c>
      <c r="E160" s="144" t="s">
        <v>213</v>
      </c>
      <c r="F160" s="144" t="s">
        <v>251</v>
      </c>
      <c r="J160" s="145">
        <f>BK160</f>
        <v>0</v>
      </c>
      <c r="L160" s="134"/>
      <c r="M160" s="138"/>
      <c r="N160" s="139"/>
      <c r="O160" s="139"/>
      <c r="P160" s="140">
        <f>SUM(P161:P185)</f>
        <v>45.43788</v>
      </c>
      <c r="Q160" s="139"/>
      <c r="R160" s="140">
        <f>SUM(R161:R185)</f>
        <v>2.3000999999999998E-3</v>
      </c>
      <c r="S160" s="139"/>
      <c r="T160" s="141">
        <f>SUM(T161:T185)</f>
        <v>6.8907300000000005</v>
      </c>
      <c r="AR160" s="135" t="s">
        <v>78</v>
      </c>
      <c r="AT160" s="142" t="s">
        <v>70</v>
      </c>
      <c r="AU160" s="142" t="s">
        <v>78</v>
      </c>
      <c r="AY160" s="135" t="s">
        <v>161</v>
      </c>
      <c r="BK160" s="143">
        <f>SUM(BK161:BK185)</f>
        <v>0</v>
      </c>
    </row>
    <row r="161" spans="1:65" s="2" customFormat="1" ht="21.75" customHeight="1">
      <c r="A161" s="30"/>
      <c r="B161" s="146"/>
      <c r="C161" s="147" t="s">
        <v>180</v>
      </c>
      <c r="D161" s="147" t="s">
        <v>164</v>
      </c>
      <c r="E161" s="148" t="s">
        <v>252</v>
      </c>
      <c r="F161" s="149" t="s">
        <v>253</v>
      </c>
      <c r="G161" s="150" t="s">
        <v>167</v>
      </c>
      <c r="H161" s="151">
        <v>13.53</v>
      </c>
      <c r="I161" s="152"/>
      <c r="J161" s="152">
        <f>ROUND(I161*H161,2)</f>
        <v>0</v>
      </c>
      <c r="K161" s="149" t="s">
        <v>168</v>
      </c>
      <c r="L161" s="31"/>
      <c r="M161" s="153" t="s">
        <v>1</v>
      </c>
      <c r="N161" s="154" t="s">
        <v>36</v>
      </c>
      <c r="O161" s="155">
        <v>0.105</v>
      </c>
      <c r="P161" s="155">
        <f>O161*H161</f>
        <v>1.42065</v>
      </c>
      <c r="Q161" s="155">
        <v>1.2999999999999999E-4</v>
      </c>
      <c r="R161" s="155">
        <f>Q161*H161</f>
        <v>1.7588999999999997E-3</v>
      </c>
      <c r="S161" s="155">
        <v>0</v>
      </c>
      <c r="T161" s="15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7" t="s">
        <v>169</v>
      </c>
      <c r="AT161" s="157" t="s">
        <v>164</v>
      </c>
      <c r="AU161" s="157" t="s">
        <v>80</v>
      </c>
      <c r="AY161" s="18" t="s">
        <v>161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169</v>
      </c>
      <c r="BM161" s="157" t="s">
        <v>254</v>
      </c>
    </row>
    <row r="162" spans="1:65" s="13" customFormat="1">
      <c r="B162" s="159"/>
      <c r="D162" s="160" t="s">
        <v>171</v>
      </c>
      <c r="E162" s="161" t="s">
        <v>1</v>
      </c>
      <c r="F162" s="162" t="s">
        <v>768</v>
      </c>
      <c r="H162" s="163">
        <v>13.53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171</v>
      </c>
      <c r="AU162" s="161" t="s">
        <v>80</v>
      </c>
      <c r="AV162" s="13" t="s">
        <v>80</v>
      </c>
      <c r="AW162" s="13" t="s">
        <v>28</v>
      </c>
      <c r="AX162" s="13" t="s">
        <v>78</v>
      </c>
      <c r="AY162" s="161" t="s">
        <v>161</v>
      </c>
    </row>
    <row r="163" spans="1:65" s="2" customFormat="1" ht="21.75" customHeight="1">
      <c r="A163" s="30"/>
      <c r="B163" s="146"/>
      <c r="C163" s="147" t="s">
        <v>213</v>
      </c>
      <c r="D163" s="147" t="s">
        <v>164</v>
      </c>
      <c r="E163" s="148" t="s">
        <v>256</v>
      </c>
      <c r="F163" s="149" t="s">
        <v>257</v>
      </c>
      <c r="G163" s="150" t="s">
        <v>167</v>
      </c>
      <c r="H163" s="151">
        <v>13.53</v>
      </c>
      <c r="I163" s="152"/>
      <c r="J163" s="152">
        <f>ROUND(I163*H163,2)</f>
        <v>0</v>
      </c>
      <c r="K163" s="149" t="s">
        <v>168</v>
      </c>
      <c r="L163" s="31"/>
      <c r="M163" s="153" t="s">
        <v>1</v>
      </c>
      <c r="N163" s="154" t="s">
        <v>36</v>
      </c>
      <c r="O163" s="155">
        <v>0.308</v>
      </c>
      <c r="P163" s="155">
        <f>O163*H163</f>
        <v>4.1672399999999996</v>
      </c>
      <c r="Q163" s="155">
        <v>4.0000000000000003E-5</v>
      </c>
      <c r="R163" s="155">
        <f>Q163*H163</f>
        <v>5.4120000000000004E-4</v>
      </c>
      <c r="S163" s="155">
        <v>0</v>
      </c>
      <c r="T163" s="15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7" t="s">
        <v>169</v>
      </c>
      <c r="AT163" s="157" t="s">
        <v>164</v>
      </c>
      <c r="AU163" s="157" t="s">
        <v>80</v>
      </c>
      <c r="AY163" s="18" t="s">
        <v>161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78</v>
      </c>
      <c r="BK163" s="158">
        <f>ROUND(I163*H163,2)</f>
        <v>0</v>
      </c>
      <c r="BL163" s="18" t="s">
        <v>169</v>
      </c>
      <c r="BM163" s="157" t="s">
        <v>258</v>
      </c>
    </row>
    <row r="164" spans="1:65" s="2" customFormat="1" ht="21.75" customHeight="1">
      <c r="A164" s="30"/>
      <c r="B164" s="146"/>
      <c r="C164" s="147" t="s">
        <v>222</v>
      </c>
      <c r="D164" s="147" t="s">
        <v>164</v>
      </c>
      <c r="E164" s="148" t="s">
        <v>270</v>
      </c>
      <c r="F164" s="149" t="s">
        <v>271</v>
      </c>
      <c r="G164" s="150" t="s">
        <v>167</v>
      </c>
      <c r="H164" s="151">
        <v>13.53</v>
      </c>
      <c r="I164" s="152"/>
      <c r="J164" s="152">
        <f>ROUND(I164*H164,2)</f>
        <v>0</v>
      </c>
      <c r="K164" s="149" t="s">
        <v>168</v>
      </c>
      <c r="L164" s="31"/>
      <c r="M164" s="153" t="s">
        <v>1</v>
      </c>
      <c r="N164" s="154" t="s">
        <v>36</v>
      </c>
      <c r="O164" s="155">
        <v>0.23300000000000001</v>
      </c>
      <c r="P164" s="155">
        <f>O164*H164</f>
        <v>3.1524900000000002</v>
      </c>
      <c r="Q164" s="155">
        <v>0</v>
      </c>
      <c r="R164" s="155">
        <f>Q164*H164</f>
        <v>0</v>
      </c>
      <c r="S164" s="155">
        <v>5.7000000000000002E-2</v>
      </c>
      <c r="T164" s="156">
        <f>S164*H164</f>
        <v>0.77120999999999995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7" t="s">
        <v>169</v>
      </c>
      <c r="AT164" s="157" t="s">
        <v>164</v>
      </c>
      <c r="AU164" s="157" t="s">
        <v>80</v>
      </c>
      <c r="AY164" s="18" t="s">
        <v>161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169</v>
      </c>
      <c r="BM164" s="157" t="s">
        <v>272</v>
      </c>
    </row>
    <row r="165" spans="1:65" s="13" customFormat="1">
      <c r="B165" s="159"/>
      <c r="D165" s="160" t="s">
        <v>171</v>
      </c>
      <c r="E165" s="161" t="s">
        <v>1</v>
      </c>
      <c r="F165" s="162" t="s">
        <v>768</v>
      </c>
      <c r="H165" s="163">
        <v>13.53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171</v>
      </c>
      <c r="AU165" s="161" t="s">
        <v>80</v>
      </c>
      <c r="AV165" s="13" t="s">
        <v>80</v>
      </c>
      <c r="AW165" s="13" t="s">
        <v>28</v>
      </c>
      <c r="AX165" s="13" t="s">
        <v>78</v>
      </c>
      <c r="AY165" s="161" t="s">
        <v>161</v>
      </c>
    </row>
    <row r="166" spans="1:65" s="2" customFormat="1" ht="21.75" customHeight="1">
      <c r="A166" s="30"/>
      <c r="B166" s="146"/>
      <c r="C166" s="147" t="s">
        <v>231</v>
      </c>
      <c r="D166" s="147" t="s">
        <v>164</v>
      </c>
      <c r="E166" s="148" t="s">
        <v>769</v>
      </c>
      <c r="F166" s="149" t="s">
        <v>770</v>
      </c>
      <c r="G166" s="150" t="s">
        <v>167</v>
      </c>
      <c r="H166" s="151">
        <v>13.53</v>
      </c>
      <c r="I166" s="152"/>
      <c r="J166" s="152">
        <f>ROUND(I166*H166,2)</f>
        <v>0</v>
      </c>
      <c r="K166" s="149" t="s">
        <v>168</v>
      </c>
      <c r="L166" s="31"/>
      <c r="M166" s="153" t="s">
        <v>1</v>
      </c>
      <c r="N166" s="154" t="s">
        <v>36</v>
      </c>
      <c r="O166" s="155">
        <v>0.02</v>
      </c>
      <c r="P166" s="155">
        <f>O166*H166</f>
        <v>0.27060000000000001</v>
      </c>
      <c r="Q166" s="155">
        <v>0</v>
      </c>
      <c r="R166" s="155">
        <f>Q166*H166</f>
        <v>0</v>
      </c>
      <c r="S166" s="155">
        <v>2E-3</v>
      </c>
      <c r="T166" s="156">
        <f>S166*H166</f>
        <v>2.7060000000000001E-2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7" t="s">
        <v>169</v>
      </c>
      <c r="AT166" s="157" t="s">
        <v>164</v>
      </c>
      <c r="AU166" s="157" t="s">
        <v>80</v>
      </c>
      <c r="AY166" s="18" t="s">
        <v>161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78</v>
      </c>
      <c r="BK166" s="158">
        <f>ROUND(I166*H166,2)</f>
        <v>0</v>
      </c>
      <c r="BL166" s="18" t="s">
        <v>169</v>
      </c>
      <c r="BM166" s="157" t="s">
        <v>294</v>
      </c>
    </row>
    <row r="167" spans="1:65" s="13" customFormat="1">
      <c r="B167" s="159"/>
      <c r="D167" s="160" t="s">
        <v>171</v>
      </c>
      <c r="E167" s="161" t="s">
        <v>1</v>
      </c>
      <c r="F167" s="162" t="s">
        <v>771</v>
      </c>
      <c r="H167" s="163">
        <v>13.53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171</v>
      </c>
      <c r="AU167" s="161" t="s">
        <v>80</v>
      </c>
      <c r="AV167" s="13" t="s">
        <v>80</v>
      </c>
      <c r="AW167" s="13" t="s">
        <v>28</v>
      </c>
      <c r="AX167" s="13" t="s">
        <v>78</v>
      </c>
      <c r="AY167" s="161" t="s">
        <v>161</v>
      </c>
    </row>
    <row r="168" spans="1:65" s="2" customFormat="1" ht="21.75" customHeight="1">
      <c r="A168" s="30"/>
      <c r="B168" s="146"/>
      <c r="C168" s="147" t="s">
        <v>235</v>
      </c>
      <c r="D168" s="147" t="s">
        <v>164</v>
      </c>
      <c r="E168" s="148" t="s">
        <v>297</v>
      </c>
      <c r="F168" s="149" t="s">
        <v>298</v>
      </c>
      <c r="G168" s="150" t="s">
        <v>167</v>
      </c>
      <c r="H168" s="151">
        <v>46.41</v>
      </c>
      <c r="I168" s="152"/>
      <c r="J168" s="152">
        <f>ROUND(I168*H168,2)</f>
        <v>0</v>
      </c>
      <c r="K168" s="149" t="s">
        <v>168</v>
      </c>
      <c r="L168" s="31"/>
      <c r="M168" s="153" t="s">
        <v>1</v>
      </c>
      <c r="N168" s="154" t="s">
        <v>36</v>
      </c>
      <c r="O168" s="155">
        <v>0.26</v>
      </c>
      <c r="P168" s="155">
        <f>O168*H168</f>
        <v>12.066599999999999</v>
      </c>
      <c r="Q168" s="155">
        <v>0</v>
      </c>
      <c r="R168" s="155">
        <f>Q168*H168</f>
        <v>0</v>
      </c>
      <c r="S168" s="155">
        <v>4.5999999999999999E-2</v>
      </c>
      <c r="T168" s="156">
        <f>S168*H168</f>
        <v>2.1348599999999998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7" t="s">
        <v>169</v>
      </c>
      <c r="AT168" s="157" t="s">
        <v>164</v>
      </c>
      <c r="AU168" s="157" t="s">
        <v>80</v>
      </c>
      <c r="AY168" s="18" t="s">
        <v>161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78</v>
      </c>
      <c r="BK168" s="158">
        <f>ROUND(I168*H168,2)</f>
        <v>0</v>
      </c>
      <c r="BL168" s="18" t="s">
        <v>169</v>
      </c>
      <c r="BM168" s="157" t="s">
        <v>299</v>
      </c>
    </row>
    <row r="169" spans="1:65" s="16" customFormat="1">
      <c r="B169" s="190"/>
      <c r="D169" s="160" t="s">
        <v>171</v>
      </c>
      <c r="E169" s="191" t="s">
        <v>1</v>
      </c>
      <c r="F169" s="192" t="s">
        <v>772</v>
      </c>
      <c r="H169" s="191" t="s">
        <v>1</v>
      </c>
      <c r="L169" s="190"/>
      <c r="M169" s="193"/>
      <c r="N169" s="194"/>
      <c r="O169" s="194"/>
      <c r="P169" s="194"/>
      <c r="Q169" s="194"/>
      <c r="R169" s="194"/>
      <c r="S169" s="194"/>
      <c r="T169" s="195"/>
      <c r="AT169" s="191" t="s">
        <v>171</v>
      </c>
      <c r="AU169" s="191" t="s">
        <v>80</v>
      </c>
      <c r="AV169" s="16" t="s">
        <v>78</v>
      </c>
      <c r="AW169" s="16" t="s">
        <v>28</v>
      </c>
      <c r="AX169" s="16" t="s">
        <v>71</v>
      </c>
      <c r="AY169" s="191" t="s">
        <v>161</v>
      </c>
    </row>
    <row r="170" spans="1:65" s="13" customFormat="1">
      <c r="B170" s="159"/>
      <c r="D170" s="160" t="s">
        <v>171</v>
      </c>
      <c r="E170" s="161" t="s">
        <v>1</v>
      </c>
      <c r="F170" s="162" t="s">
        <v>758</v>
      </c>
      <c r="H170" s="163">
        <v>12.6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171</v>
      </c>
      <c r="AU170" s="161" t="s">
        <v>80</v>
      </c>
      <c r="AV170" s="13" t="s">
        <v>80</v>
      </c>
      <c r="AW170" s="13" t="s">
        <v>28</v>
      </c>
      <c r="AX170" s="13" t="s">
        <v>71</v>
      </c>
      <c r="AY170" s="161" t="s">
        <v>161</v>
      </c>
    </row>
    <row r="171" spans="1:65" s="13" customFormat="1">
      <c r="B171" s="159"/>
      <c r="D171" s="160" t="s">
        <v>171</v>
      </c>
      <c r="E171" s="161" t="s">
        <v>1</v>
      </c>
      <c r="F171" s="162" t="s">
        <v>759</v>
      </c>
      <c r="H171" s="163">
        <v>23.1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171</v>
      </c>
      <c r="AU171" s="161" t="s">
        <v>80</v>
      </c>
      <c r="AV171" s="13" t="s">
        <v>80</v>
      </c>
      <c r="AW171" s="13" t="s">
        <v>28</v>
      </c>
      <c r="AX171" s="13" t="s">
        <v>71</v>
      </c>
      <c r="AY171" s="161" t="s">
        <v>161</v>
      </c>
    </row>
    <row r="172" spans="1:65" s="15" customFormat="1">
      <c r="B172" s="183"/>
      <c r="D172" s="160" t="s">
        <v>171</v>
      </c>
      <c r="E172" s="184" t="s">
        <v>1</v>
      </c>
      <c r="F172" s="185" t="s">
        <v>195</v>
      </c>
      <c r="H172" s="186">
        <v>35.700000000000003</v>
      </c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171</v>
      </c>
      <c r="AU172" s="184" t="s">
        <v>80</v>
      </c>
      <c r="AV172" s="15" t="s">
        <v>169</v>
      </c>
      <c r="AW172" s="15" t="s">
        <v>28</v>
      </c>
      <c r="AX172" s="15" t="s">
        <v>71</v>
      </c>
      <c r="AY172" s="184" t="s">
        <v>161</v>
      </c>
    </row>
    <row r="173" spans="1:65" s="13" customFormat="1">
      <c r="B173" s="159"/>
      <c r="D173" s="160" t="s">
        <v>171</v>
      </c>
      <c r="E173" s="161" t="s">
        <v>1</v>
      </c>
      <c r="F173" s="162" t="s">
        <v>760</v>
      </c>
      <c r="H173" s="163">
        <v>46.41</v>
      </c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171</v>
      </c>
      <c r="AU173" s="161" t="s">
        <v>80</v>
      </c>
      <c r="AV173" s="13" t="s">
        <v>80</v>
      </c>
      <c r="AW173" s="13" t="s">
        <v>28</v>
      </c>
      <c r="AX173" s="13" t="s">
        <v>71</v>
      </c>
      <c r="AY173" s="161" t="s">
        <v>161</v>
      </c>
    </row>
    <row r="174" spans="1:65" s="15" customFormat="1">
      <c r="B174" s="183"/>
      <c r="D174" s="160" t="s">
        <v>171</v>
      </c>
      <c r="E174" s="184" t="s">
        <v>1</v>
      </c>
      <c r="F174" s="185" t="s">
        <v>195</v>
      </c>
      <c r="H174" s="186">
        <v>46.41</v>
      </c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171</v>
      </c>
      <c r="AU174" s="184" t="s">
        <v>80</v>
      </c>
      <c r="AV174" s="15" t="s">
        <v>169</v>
      </c>
      <c r="AW174" s="15" t="s">
        <v>28</v>
      </c>
      <c r="AX174" s="15" t="s">
        <v>78</v>
      </c>
      <c r="AY174" s="184" t="s">
        <v>161</v>
      </c>
    </row>
    <row r="175" spans="1:65" s="2" customFormat="1" ht="21.75" customHeight="1">
      <c r="A175" s="30"/>
      <c r="B175" s="146"/>
      <c r="C175" s="147" t="s">
        <v>240</v>
      </c>
      <c r="D175" s="147" t="s">
        <v>164</v>
      </c>
      <c r="E175" s="148" t="s">
        <v>303</v>
      </c>
      <c r="F175" s="149" t="s">
        <v>304</v>
      </c>
      <c r="G175" s="150" t="s">
        <v>167</v>
      </c>
      <c r="H175" s="151">
        <v>58.2</v>
      </c>
      <c r="I175" s="152"/>
      <c r="J175" s="152">
        <f>ROUND(I175*H175,2)</f>
        <v>0</v>
      </c>
      <c r="K175" s="149" t="s">
        <v>168</v>
      </c>
      <c r="L175" s="31"/>
      <c r="M175" s="153" t="s">
        <v>1</v>
      </c>
      <c r="N175" s="154" t="s">
        <v>36</v>
      </c>
      <c r="O175" s="155">
        <v>0.3</v>
      </c>
      <c r="P175" s="155">
        <f>O175*H175</f>
        <v>17.46</v>
      </c>
      <c r="Q175" s="155">
        <v>0</v>
      </c>
      <c r="R175" s="155">
        <f>Q175*H175</f>
        <v>0</v>
      </c>
      <c r="S175" s="155">
        <v>6.8000000000000005E-2</v>
      </c>
      <c r="T175" s="156">
        <f>S175*H175</f>
        <v>3.9576000000000007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7" t="s">
        <v>169</v>
      </c>
      <c r="AT175" s="157" t="s">
        <v>164</v>
      </c>
      <c r="AU175" s="157" t="s">
        <v>80</v>
      </c>
      <c r="AY175" s="18" t="s">
        <v>161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78</v>
      </c>
      <c r="BK175" s="158">
        <f>ROUND(I175*H175,2)</f>
        <v>0</v>
      </c>
      <c r="BL175" s="18" t="s">
        <v>169</v>
      </c>
      <c r="BM175" s="157" t="s">
        <v>305</v>
      </c>
    </row>
    <row r="176" spans="1:65" s="16" customFormat="1">
      <c r="B176" s="190"/>
      <c r="D176" s="160" t="s">
        <v>171</v>
      </c>
      <c r="E176" s="191" t="s">
        <v>1</v>
      </c>
      <c r="F176" s="192" t="s">
        <v>773</v>
      </c>
      <c r="H176" s="191" t="s">
        <v>1</v>
      </c>
      <c r="L176" s="190"/>
      <c r="M176" s="193"/>
      <c r="N176" s="194"/>
      <c r="O176" s="194"/>
      <c r="P176" s="194"/>
      <c r="Q176" s="194"/>
      <c r="R176" s="194"/>
      <c r="S176" s="194"/>
      <c r="T176" s="195"/>
      <c r="AT176" s="191" t="s">
        <v>171</v>
      </c>
      <c r="AU176" s="191" t="s">
        <v>80</v>
      </c>
      <c r="AV176" s="16" t="s">
        <v>78</v>
      </c>
      <c r="AW176" s="16" t="s">
        <v>28</v>
      </c>
      <c r="AX176" s="16" t="s">
        <v>71</v>
      </c>
      <c r="AY176" s="191" t="s">
        <v>161</v>
      </c>
    </row>
    <row r="177" spans="1:65" s="13" customFormat="1">
      <c r="B177" s="159"/>
      <c r="D177" s="160" t="s">
        <v>171</v>
      </c>
      <c r="E177" s="161" t="s">
        <v>1</v>
      </c>
      <c r="F177" s="162" t="s">
        <v>752</v>
      </c>
      <c r="H177" s="163">
        <v>25.2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171</v>
      </c>
      <c r="AU177" s="161" t="s">
        <v>80</v>
      </c>
      <c r="AV177" s="13" t="s">
        <v>80</v>
      </c>
      <c r="AW177" s="13" t="s">
        <v>28</v>
      </c>
      <c r="AX177" s="13" t="s">
        <v>71</v>
      </c>
      <c r="AY177" s="161" t="s">
        <v>161</v>
      </c>
    </row>
    <row r="178" spans="1:65" s="13" customFormat="1">
      <c r="B178" s="159"/>
      <c r="D178" s="160" t="s">
        <v>171</v>
      </c>
      <c r="E178" s="161" t="s">
        <v>1</v>
      </c>
      <c r="F178" s="162" t="s">
        <v>753</v>
      </c>
      <c r="H178" s="163">
        <v>-2.4</v>
      </c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171</v>
      </c>
      <c r="AU178" s="161" t="s">
        <v>80</v>
      </c>
      <c r="AV178" s="13" t="s">
        <v>80</v>
      </c>
      <c r="AW178" s="13" t="s">
        <v>28</v>
      </c>
      <c r="AX178" s="13" t="s">
        <v>71</v>
      </c>
      <c r="AY178" s="161" t="s">
        <v>161</v>
      </c>
    </row>
    <row r="179" spans="1:65" s="13" customFormat="1">
      <c r="B179" s="159"/>
      <c r="D179" s="160" t="s">
        <v>171</v>
      </c>
      <c r="E179" s="161" t="s">
        <v>1</v>
      </c>
      <c r="F179" s="162" t="s">
        <v>438</v>
      </c>
      <c r="H179" s="163">
        <v>-1.6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171</v>
      </c>
      <c r="AU179" s="161" t="s">
        <v>80</v>
      </c>
      <c r="AV179" s="13" t="s">
        <v>80</v>
      </c>
      <c r="AW179" s="13" t="s">
        <v>28</v>
      </c>
      <c r="AX179" s="13" t="s">
        <v>71</v>
      </c>
      <c r="AY179" s="161" t="s">
        <v>161</v>
      </c>
    </row>
    <row r="180" spans="1:65" s="13" customFormat="1">
      <c r="B180" s="159"/>
      <c r="D180" s="160" t="s">
        <v>171</v>
      </c>
      <c r="E180" s="161" t="s">
        <v>1</v>
      </c>
      <c r="F180" s="162" t="s">
        <v>754</v>
      </c>
      <c r="H180" s="163">
        <v>46.2</v>
      </c>
      <c r="L180" s="159"/>
      <c r="M180" s="164"/>
      <c r="N180" s="165"/>
      <c r="O180" s="165"/>
      <c r="P180" s="165"/>
      <c r="Q180" s="165"/>
      <c r="R180" s="165"/>
      <c r="S180" s="165"/>
      <c r="T180" s="166"/>
      <c r="AT180" s="161" t="s">
        <v>171</v>
      </c>
      <c r="AU180" s="161" t="s">
        <v>80</v>
      </c>
      <c r="AV180" s="13" t="s">
        <v>80</v>
      </c>
      <c r="AW180" s="13" t="s">
        <v>28</v>
      </c>
      <c r="AX180" s="13" t="s">
        <v>71</v>
      </c>
      <c r="AY180" s="161" t="s">
        <v>161</v>
      </c>
    </row>
    <row r="181" spans="1:65" s="13" customFormat="1">
      <c r="B181" s="159"/>
      <c r="D181" s="160" t="s">
        <v>171</v>
      </c>
      <c r="E181" s="161" t="s">
        <v>1</v>
      </c>
      <c r="F181" s="162" t="s">
        <v>755</v>
      </c>
      <c r="H181" s="163">
        <v>-2.8</v>
      </c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171</v>
      </c>
      <c r="AU181" s="161" t="s">
        <v>80</v>
      </c>
      <c r="AV181" s="13" t="s">
        <v>80</v>
      </c>
      <c r="AW181" s="13" t="s">
        <v>28</v>
      </c>
      <c r="AX181" s="13" t="s">
        <v>71</v>
      </c>
      <c r="AY181" s="161" t="s">
        <v>161</v>
      </c>
    </row>
    <row r="182" spans="1:65" s="13" customFormat="1">
      <c r="B182" s="159"/>
      <c r="D182" s="160" t="s">
        <v>171</v>
      </c>
      <c r="E182" s="161" t="s">
        <v>1</v>
      </c>
      <c r="F182" s="162" t="s">
        <v>456</v>
      </c>
      <c r="H182" s="163">
        <v>-4.8</v>
      </c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171</v>
      </c>
      <c r="AU182" s="161" t="s">
        <v>80</v>
      </c>
      <c r="AV182" s="13" t="s">
        <v>80</v>
      </c>
      <c r="AW182" s="13" t="s">
        <v>28</v>
      </c>
      <c r="AX182" s="13" t="s">
        <v>71</v>
      </c>
      <c r="AY182" s="161" t="s">
        <v>161</v>
      </c>
    </row>
    <row r="183" spans="1:65" s="13" customFormat="1">
      <c r="B183" s="159"/>
      <c r="D183" s="160" t="s">
        <v>171</v>
      </c>
      <c r="E183" s="161" t="s">
        <v>1</v>
      </c>
      <c r="F183" s="162" t="s">
        <v>756</v>
      </c>
      <c r="H183" s="163">
        <v>-1.6</v>
      </c>
      <c r="L183" s="159"/>
      <c r="M183" s="164"/>
      <c r="N183" s="165"/>
      <c r="O183" s="165"/>
      <c r="P183" s="165"/>
      <c r="Q183" s="165"/>
      <c r="R183" s="165"/>
      <c r="S183" s="165"/>
      <c r="T183" s="166"/>
      <c r="AT183" s="161" t="s">
        <v>171</v>
      </c>
      <c r="AU183" s="161" t="s">
        <v>80</v>
      </c>
      <c r="AV183" s="13" t="s">
        <v>80</v>
      </c>
      <c r="AW183" s="13" t="s">
        <v>28</v>
      </c>
      <c r="AX183" s="13" t="s">
        <v>71</v>
      </c>
      <c r="AY183" s="161" t="s">
        <v>161</v>
      </c>
    </row>
    <row r="184" spans="1:65" s="15" customFormat="1">
      <c r="B184" s="183"/>
      <c r="D184" s="160" t="s">
        <v>171</v>
      </c>
      <c r="E184" s="184" t="s">
        <v>1</v>
      </c>
      <c r="F184" s="185" t="s">
        <v>195</v>
      </c>
      <c r="H184" s="186">
        <v>58.20000000000001</v>
      </c>
      <c r="L184" s="183"/>
      <c r="M184" s="187"/>
      <c r="N184" s="188"/>
      <c r="O184" s="188"/>
      <c r="P184" s="188"/>
      <c r="Q184" s="188"/>
      <c r="R184" s="188"/>
      <c r="S184" s="188"/>
      <c r="T184" s="189"/>
      <c r="AT184" s="184" t="s">
        <v>171</v>
      </c>
      <c r="AU184" s="184" t="s">
        <v>80</v>
      </c>
      <c r="AV184" s="15" t="s">
        <v>169</v>
      </c>
      <c r="AW184" s="15" t="s">
        <v>28</v>
      </c>
      <c r="AX184" s="15" t="s">
        <v>78</v>
      </c>
      <c r="AY184" s="184" t="s">
        <v>161</v>
      </c>
    </row>
    <row r="185" spans="1:65" s="2" customFormat="1" ht="16.5" customHeight="1">
      <c r="A185" s="30"/>
      <c r="B185" s="146"/>
      <c r="C185" s="147" t="s">
        <v>246</v>
      </c>
      <c r="D185" s="147" t="s">
        <v>164</v>
      </c>
      <c r="E185" s="148" t="s">
        <v>310</v>
      </c>
      <c r="F185" s="149" t="s">
        <v>311</v>
      </c>
      <c r="G185" s="150" t="s">
        <v>167</v>
      </c>
      <c r="H185" s="151">
        <v>13.53</v>
      </c>
      <c r="I185" s="152"/>
      <c r="J185" s="152">
        <f>ROUND(I185*H185,2)</f>
        <v>0</v>
      </c>
      <c r="K185" s="149" t="s">
        <v>168</v>
      </c>
      <c r="L185" s="31"/>
      <c r="M185" s="153" t="s">
        <v>1</v>
      </c>
      <c r="N185" s="154" t="s">
        <v>36</v>
      </c>
      <c r="O185" s="155">
        <v>0.51</v>
      </c>
      <c r="P185" s="155">
        <f>O185*H185</f>
        <v>6.9002999999999997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7" t="s">
        <v>169</v>
      </c>
      <c r="AT185" s="157" t="s">
        <v>164</v>
      </c>
      <c r="AU185" s="157" t="s">
        <v>80</v>
      </c>
      <c r="AY185" s="18" t="s">
        <v>161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78</v>
      </c>
      <c r="BK185" s="158">
        <f>ROUND(I185*H185,2)</f>
        <v>0</v>
      </c>
      <c r="BL185" s="18" t="s">
        <v>169</v>
      </c>
      <c r="BM185" s="157" t="s">
        <v>312</v>
      </c>
    </row>
    <row r="186" spans="1:65" s="12" customFormat="1" ht="22.9" customHeight="1">
      <c r="B186" s="134"/>
      <c r="D186" s="135" t="s">
        <v>70</v>
      </c>
      <c r="E186" s="144" t="s">
        <v>313</v>
      </c>
      <c r="F186" s="144" t="s">
        <v>314</v>
      </c>
      <c r="J186" s="145">
        <f>BK186</f>
        <v>0</v>
      </c>
      <c r="L186" s="134"/>
      <c r="M186" s="138"/>
      <c r="N186" s="139"/>
      <c r="O186" s="139"/>
      <c r="P186" s="140">
        <f>SUM(P187:P193)</f>
        <v>57.188409</v>
      </c>
      <c r="Q186" s="139"/>
      <c r="R186" s="140">
        <f>SUM(R187:R193)</f>
        <v>0</v>
      </c>
      <c r="S186" s="139"/>
      <c r="T186" s="141">
        <f>SUM(T187:T193)</f>
        <v>0</v>
      </c>
      <c r="AR186" s="135" t="s">
        <v>78</v>
      </c>
      <c r="AT186" s="142" t="s">
        <v>70</v>
      </c>
      <c r="AU186" s="142" t="s">
        <v>78</v>
      </c>
      <c r="AY186" s="135" t="s">
        <v>161</v>
      </c>
      <c r="BK186" s="143">
        <f>SUM(BK187:BK193)</f>
        <v>0</v>
      </c>
    </row>
    <row r="187" spans="1:65" s="2" customFormat="1" ht="21.75" customHeight="1">
      <c r="A187" s="30"/>
      <c r="B187" s="146"/>
      <c r="C187" s="147" t="s">
        <v>8</v>
      </c>
      <c r="D187" s="147" t="s">
        <v>164</v>
      </c>
      <c r="E187" s="148" t="s">
        <v>316</v>
      </c>
      <c r="F187" s="149" t="s">
        <v>317</v>
      </c>
      <c r="G187" s="150" t="s">
        <v>318</v>
      </c>
      <c r="H187" s="151">
        <v>6.891</v>
      </c>
      <c r="I187" s="152"/>
      <c r="J187" s="152">
        <f>ROUND(I187*H187,2)</f>
        <v>0</v>
      </c>
      <c r="K187" s="149" t="s">
        <v>168</v>
      </c>
      <c r="L187" s="31"/>
      <c r="M187" s="153" t="s">
        <v>1</v>
      </c>
      <c r="N187" s="154" t="s">
        <v>36</v>
      </c>
      <c r="O187" s="155">
        <v>5.46</v>
      </c>
      <c r="P187" s="155">
        <f>O187*H187</f>
        <v>37.624859999999998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169</v>
      </c>
      <c r="AT187" s="157" t="s">
        <v>164</v>
      </c>
      <c r="AU187" s="157" t="s">
        <v>80</v>
      </c>
      <c r="AY187" s="18" t="s">
        <v>161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169</v>
      </c>
      <c r="BM187" s="157" t="s">
        <v>319</v>
      </c>
    </row>
    <row r="188" spans="1:65" s="2" customFormat="1" ht="21.75" customHeight="1">
      <c r="A188" s="30"/>
      <c r="B188" s="146"/>
      <c r="C188" s="147" t="s">
        <v>255</v>
      </c>
      <c r="D188" s="147" t="s">
        <v>164</v>
      </c>
      <c r="E188" s="148" t="s">
        <v>321</v>
      </c>
      <c r="F188" s="149" t="s">
        <v>322</v>
      </c>
      <c r="G188" s="150" t="s">
        <v>318</v>
      </c>
      <c r="H188" s="151">
        <v>68.91</v>
      </c>
      <c r="I188" s="152"/>
      <c r="J188" s="152">
        <f>ROUND(I188*H188,2)</f>
        <v>0</v>
      </c>
      <c r="K188" s="149" t="s">
        <v>168</v>
      </c>
      <c r="L188" s="31"/>
      <c r="M188" s="153" t="s">
        <v>1</v>
      </c>
      <c r="N188" s="154" t="s">
        <v>36</v>
      </c>
      <c r="O188" s="155">
        <v>0.26</v>
      </c>
      <c r="P188" s="155">
        <f>O188*H188</f>
        <v>17.916599999999999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7" t="s">
        <v>169</v>
      </c>
      <c r="AT188" s="157" t="s">
        <v>164</v>
      </c>
      <c r="AU188" s="157" t="s">
        <v>80</v>
      </c>
      <c r="AY188" s="18" t="s">
        <v>161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78</v>
      </c>
      <c r="BK188" s="158">
        <f>ROUND(I188*H188,2)</f>
        <v>0</v>
      </c>
      <c r="BL188" s="18" t="s">
        <v>169</v>
      </c>
      <c r="BM188" s="157" t="s">
        <v>323</v>
      </c>
    </row>
    <row r="189" spans="1:65" s="13" customFormat="1">
      <c r="B189" s="159"/>
      <c r="D189" s="160" t="s">
        <v>171</v>
      </c>
      <c r="F189" s="162" t="s">
        <v>774</v>
      </c>
      <c r="H189" s="163">
        <v>68.91</v>
      </c>
      <c r="L189" s="159"/>
      <c r="M189" s="164"/>
      <c r="N189" s="165"/>
      <c r="O189" s="165"/>
      <c r="P189" s="165"/>
      <c r="Q189" s="165"/>
      <c r="R189" s="165"/>
      <c r="S189" s="165"/>
      <c r="T189" s="166"/>
      <c r="AT189" s="161" t="s">
        <v>171</v>
      </c>
      <c r="AU189" s="161" t="s">
        <v>80</v>
      </c>
      <c r="AV189" s="13" t="s">
        <v>80</v>
      </c>
      <c r="AW189" s="13" t="s">
        <v>3</v>
      </c>
      <c r="AX189" s="13" t="s">
        <v>78</v>
      </c>
      <c r="AY189" s="161" t="s">
        <v>161</v>
      </c>
    </row>
    <row r="190" spans="1:65" s="2" customFormat="1" ht="21.75" customHeight="1">
      <c r="A190" s="30"/>
      <c r="B190" s="146"/>
      <c r="C190" s="147" t="s">
        <v>260</v>
      </c>
      <c r="D190" s="147" t="s">
        <v>164</v>
      </c>
      <c r="E190" s="148" t="s">
        <v>326</v>
      </c>
      <c r="F190" s="149" t="s">
        <v>327</v>
      </c>
      <c r="G190" s="150" t="s">
        <v>318</v>
      </c>
      <c r="H190" s="151">
        <v>6.891</v>
      </c>
      <c r="I190" s="152"/>
      <c r="J190" s="152">
        <f>ROUND(I190*H190,2)</f>
        <v>0</v>
      </c>
      <c r="K190" s="149" t="s">
        <v>168</v>
      </c>
      <c r="L190" s="31"/>
      <c r="M190" s="153" t="s">
        <v>1</v>
      </c>
      <c r="N190" s="154" t="s">
        <v>36</v>
      </c>
      <c r="O190" s="155">
        <v>0.125</v>
      </c>
      <c r="P190" s="155">
        <f>O190*H190</f>
        <v>0.861375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7" t="s">
        <v>169</v>
      </c>
      <c r="AT190" s="157" t="s">
        <v>164</v>
      </c>
      <c r="AU190" s="157" t="s">
        <v>80</v>
      </c>
      <c r="AY190" s="18" t="s">
        <v>161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78</v>
      </c>
      <c r="BK190" s="158">
        <f>ROUND(I190*H190,2)</f>
        <v>0</v>
      </c>
      <c r="BL190" s="18" t="s">
        <v>169</v>
      </c>
      <c r="BM190" s="157" t="s">
        <v>328</v>
      </c>
    </row>
    <row r="191" spans="1:65" s="2" customFormat="1" ht="21.75" customHeight="1">
      <c r="A191" s="30"/>
      <c r="B191" s="146"/>
      <c r="C191" s="147" t="s">
        <v>269</v>
      </c>
      <c r="D191" s="147" t="s">
        <v>164</v>
      </c>
      <c r="E191" s="148" t="s">
        <v>330</v>
      </c>
      <c r="F191" s="149" t="s">
        <v>331</v>
      </c>
      <c r="G191" s="150" t="s">
        <v>318</v>
      </c>
      <c r="H191" s="151">
        <v>130.929</v>
      </c>
      <c r="I191" s="152"/>
      <c r="J191" s="152">
        <f>ROUND(I191*H191,2)</f>
        <v>0</v>
      </c>
      <c r="K191" s="149" t="s">
        <v>168</v>
      </c>
      <c r="L191" s="31"/>
      <c r="M191" s="153" t="s">
        <v>1</v>
      </c>
      <c r="N191" s="154" t="s">
        <v>36</v>
      </c>
      <c r="O191" s="155">
        <v>6.0000000000000001E-3</v>
      </c>
      <c r="P191" s="155">
        <f>O191*H191</f>
        <v>0.78557399999999999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7" t="s">
        <v>169</v>
      </c>
      <c r="AT191" s="157" t="s">
        <v>164</v>
      </c>
      <c r="AU191" s="157" t="s">
        <v>80</v>
      </c>
      <c r="AY191" s="18" t="s">
        <v>161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78</v>
      </c>
      <c r="BK191" s="158">
        <f>ROUND(I191*H191,2)</f>
        <v>0</v>
      </c>
      <c r="BL191" s="18" t="s">
        <v>169</v>
      </c>
      <c r="BM191" s="157" t="s">
        <v>332</v>
      </c>
    </row>
    <row r="192" spans="1:65" s="13" customFormat="1">
      <c r="B192" s="159"/>
      <c r="D192" s="160" t="s">
        <v>171</v>
      </c>
      <c r="F192" s="162" t="s">
        <v>775</v>
      </c>
      <c r="H192" s="163">
        <v>130.929</v>
      </c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171</v>
      </c>
      <c r="AU192" s="161" t="s">
        <v>80</v>
      </c>
      <c r="AV192" s="13" t="s">
        <v>80</v>
      </c>
      <c r="AW192" s="13" t="s">
        <v>3</v>
      </c>
      <c r="AX192" s="13" t="s">
        <v>78</v>
      </c>
      <c r="AY192" s="161" t="s">
        <v>161</v>
      </c>
    </row>
    <row r="193" spans="1:65" s="2" customFormat="1" ht="21.75" customHeight="1">
      <c r="A193" s="30"/>
      <c r="B193" s="146"/>
      <c r="C193" s="147" t="s">
        <v>273</v>
      </c>
      <c r="D193" s="147" t="s">
        <v>164</v>
      </c>
      <c r="E193" s="148" t="s">
        <v>335</v>
      </c>
      <c r="F193" s="149" t="s">
        <v>336</v>
      </c>
      <c r="G193" s="150" t="s">
        <v>318</v>
      </c>
      <c r="H193" s="151">
        <v>6.891</v>
      </c>
      <c r="I193" s="152"/>
      <c r="J193" s="152">
        <f>ROUND(I193*H193,2)</f>
        <v>0</v>
      </c>
      <c r="K193" s="149" t="s">
        <v>168</v>
      </c>
      <c r="L193" s="31"/>
      <c r="M193" s="153" t="s">
        <v>1</v>
      </c>
      <c r="N193" s="154" t="s">
        <v>36</v>
      </c>
      <c r="O193" s="155">
        <v>0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7" t="s">
        <v>169</v>
      </c>
      <c r="AT193" s="157" t="s">
        <v>164</v>
      </c>
      <c r="AU193" s="157" t="s">
        <v>80</v>
      </c>
      <c r="AY193" s="18" t="s">
        <v>161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78</v>
      </c>
      <c r="BK193" s="158">
        <f>ROUND(I193*H193,2)</f>
        <v>0</v>
      </c>
      <c r="BL193" s="18" t="s">
        <v>169</v>
      </c>
      <c r="BM193" s="157" t="s">
        <v>337</v>
      </c>
    </row>
    <row r="194" spans="1:65" s="12" customFormat="1" ht="22.9" customHeight="1">
      <c r="B194" s="134"/>
      <c r="D194" s="135" t="s">
        <v>70</v>
      </c>
      <c r="E194" s="144" t="s">
        <v>338</v>
      </c>
      <c r="F194" s="144" t="s">
        <v>339</v>
      </c>
      <c r="J194" s="145">
        <f>BK194</f>
        <v>0</v>
      </c>
      <c r="L194" s="134"/>
      <c r="M194" s="138"/>
      <c r="N194" s="139"/>
      <c r="O194" s="139"/>
      <c r="P194" s="140">
        <f>SUM(P195:P196)</f>
        <v>12.12706</v>
      </c>
      <c r="Q194" s="139"/>
      <c r="R194" s="140">
        <f>SUM(R195:R196)</f>
        <v>0</v>
      </c>
      <c r="S194" s="139"/>
      <c r="T194" s="141">
        <f>SUM(T195:T196)</f>
        <v>0</v>
      </c>
      <c r="AR194" s="135" t="s">
        <v>78</v>
      </c>
      <c r="AT194" s="142" t="s">
        <v>70</v>
      </c>
      <c r="AU194" s="142" t="s">
        <v>78</v>
      </c>
      <c r="AY194" s="135" t="s">
        <v>161</v>
      </c>
      <c r="BK194" s="143">
        <f>SUM(BK195:BK196)</f>
        <v>0</v>
      </c>
    </row>
    <row r="195" spans="1:65" s="2" customFormat="1" ht="16.5" customHeight="1">
      <c r="A195" s="30"/>
      <c r="B195" s="146"/>
      <c r="C195" s="147" t="s">
        <v>280</v>
      </c>
      <c r="D195" s="147" t="s">
        <v>164</v>
      </c>
      <c r="E195" s="148" t="s">
        <v>341</v>
      </c>
      <c r="F195" s="149" t="s">
        <v>342</v>
      </c>
      <c r="G195" s="150" t="s">
        <v>318</v>
      </c>
      <c r="H195" s="151">
        <v>2.1890000000000001</v>
      </c>
      <c r="I195" s="152"/>
      <c r="J195" s="152">
        <f>ROUND(I195*H195,2)</f>
        <v>0</v>
      </c>
      <c r="K195" s="149" t="s">
        <v>168</v>
      </c>
      <c r="L195" s="31"/>
      <c r="M195" s="153" t="s">
        <v>1</v>
      </c>
      <c r="N195" s="154" t="s">
        <v>36</v>
      </c>
      <c r="O195" s="155">
        <v>4.13</v>
      </c>
      <c r="P195" s="155">
        <f>O195*H195</f>
        <v>9.0405700000000007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7" t="s">
        <v>169</v>
      </c>
      <c r="AT195" s="157" t="s">
        <v>164</v>
      </c>
      <c r="AU195" s="157" t="s">
        <v>80</v>
      </c>
      <c r="AY195" s="18" t="s">
        <v>161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78</v>
      </c>
      <c r="BK195" s="158">
        <f>ROUND(I195*H195,2)</f>
        <v>0</v>
      </c>
      <c r="BL195" s="18" t="s">
        <v>169</v>
      </c>
      <c r="BM195" s="157" t="s">
        <v>343</v>
      </c>
    </row>
    <row r="196" spans="1:65" s="2" customFormat="1" ht="21.75" customHeight="1">
      <c r="A196" s="30"/>
      <c r="B196" s="146"/>
      <c r="C196" s="147" t="s">
        <v>7</v>
      </c>
      <c r="D196" s="147" t="s">
        <v>164</v>
      </c>
      <c r="E196" s="148" t="s">
        <v>345</v>
      </c>
      <c r="F196" s="149" t="s">
        <v>346</v>
      </c>
      <c r="G196" s="150" t="s">
        <v>318</v>
      </c>
      <c r="H196" s="151">
        <v>2.1890000000000001</v>
      </c>
      <c r="I196" s="152"/>
      <c r="J196" s="152">
        <f>ROUND(I196*H196,2)</f>
        <v>0</v>
      </c>
      <c r="K196" s="149" t="s">
        <v>168</v>
      </c>
      <c r="L196" s="31"/>
      <c r="M196" s="153" t="s">
        <v>1</v>
      </c>
      <c r="N196" s="154" t="s">
        <v>36</v>
      </c>
      <c r="O196" s="155">
        <v>1.41</v>
      </c>
      <c r="P196" s="155">
        <f>O196*H196</f>
        <v>3.08649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7" t="s">
        <v>169</v>
      </c>
      <c r="AT196" s="157" t="s">
        <v>164</v>
      </c>
      <c r="AU196" s="157" t="s">
        <v>80</v>
      </c>
      <c r="AY196" s="18" t="s">
        <v>161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78</v>
      </c>
      <c r="BK196" s="158">
        <f>ROUND(I196*H196,2)</f>
        <v>0</v>
      </c>
      <c r="BL196" s="18" t="s">
        <v>169</v>
      </c>
      <c r="BM196" s="157" t="s">
        <v>347</v>
      </c>
    </row>
    <row r="197" spans="1:65" s="12" customFormat="1" ht="25.9" customHeight="1">
      <c r="B197" s="134"/>
      <c r="D197" s="135" t="s">
        <v>70</v>
      </c>
      <c r="E197" s="136" t="s">
        <v>348</v>
      </c>
      <c r="F197" s="136" t="s">
        <v>349</v>
      </c>
      <c r="J197" s="137">
        <f>BK197</f>
        <v>0</v>
      </c>
      <c r="L197" s="134"/>
      <c r="M197" s="138"/>
      <c r="N197" s="139"/>
      <c r="O197" s="139"/>
      <c r="P197" s="140">
        <f>P198+P212+P238</f>
        <v>122.25595000000001</v>
      </c>
      <c r="Q197" s="139"/>
      <c r="R197" s="140">
        <f>R198+R212+R238</f>
        <v>3.0737301499999998</v>
      </c>
      <c r="S197" s="139"/>
      <c r="T197" s="141">
        <f>T198+T212+T238</f>
        <v>0</v>
      </c>
      <c r="AR197" s="135" t="s">
        <v>80</v>
      </c>
      <c r="AT197" s="142" t="s">
        <v>70</v>
      </c>
      <c r="AU197" s="142" t="s">
        <v>71</v>
      </c>
      <c r="AY197" s="135" t="s">
        <v>161</v>
      </c>
      <c r="BK197" s="143">
        <f>BK198+BK212+BK238</f>
        <v>0</v>
      </c>
    </row>
    <row r="198" spans="1:65" s="12" customFormat="1" ht="22.9" customHeight="1">
      <c r="B198" s="134"/>
      <c r="D198" s="135" t="s">
        <v>70</v>
      </c>
      <c r="E198" s="144" t="s">
        <v>358</v>
      </c>
      <c r="F198" s="144" t="s">
        <v>359</v>
      </c>
      <c r="J198" s="145">
        <f>BK198</f>
        <v>0</v>
      </c>
      <c r="L198" s="134"/>
      <c r="M198" s="138"/>
      <c r="N198" s="139"/>
      <c r="O198" s="139"/>
      <c r="P198" s="140">
        <f>SUM(P199:P211)</f>
        <v>26.885145000000001</v>
      </c>
      <c r="Q198" s="139"/>
      <c r="R198" s="140">
        <f>SUM(R199:R211)</f>
        <v>0.58066024999999999</v>
      </c>
      <c r="S198" s="139"/>
      <c r="T198" s="141">
        <f>SUM(T199:T211)</f>
        <v>0</v>
      </c>
      <c r="AR198" s="135" t="s">
        <v>80</v>
      </c>
      <c r="AT198" s="142" t="s">
        <v>70</v>
      </c>
      <c r="AU198" s="142" t="s">
        <v>78</v>
      </c>
      <c r="AY198" s="135" t="s">
        <v>161</v>
      </c>
      <c r="BK198" s="143">
        <f>SUM(BK199:BK211)</f>
        <v>0</v>
      </c>
    </row>
    <row r="199" spans="1:65" s="2" customFormat="1" ht="16.5" customHeight="1">
      <c r="A199" s="30"/>
      <c r="B199" s="146"/>
      <c r="C199" s="147" t="s">
        <v>291</v>
      </c>
      <c r="D199" s="147" t="s">
        <v>164</v>
      </c>
      <c r="E199" s="148" t="s">
        <v>361</v>
      </c>
      <c r="F199" s="149" t="s">
        <v>362</v>
      </c>
      <c r="G199" s="150" t="s">
        <v>167</v>
      </c>
      <c r="H199" s="151">
        <v>13.53</v>
      </c>
      <c r="I199" s="152"/>
      <c r="J199" s="152">
        <f>ROUND(I199*H199,2)</f>
        <v>0</v>
      </c>
      <c r="K199" s="149" t="s">
        <v>168</v>
      </c>
      <c r="L199" s="31"/>
      <c r="M199" s="153" t="s">
        <v>1</v>
      </c>
      <c r="N199" s="154" t="s">
        <v>36</v>
      </c>
      <c r="O199" s="155">
        <v>2.4E-2</v>
      </c>
      <c r="P199" s="155">
        <f>O199*H199</f>
        <v>0.32472000000000001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7" t="s">
        <v>255</v>
      </c>
      <c r="AT199" s="157" t="s">
        <v>164</v>
      </c>
      <c r="AU199" s="157" t="s">
        <v>80</v>
      </c>
      <c r="AY199" s="18" t="s">
        <v>161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8" t="s">
        <v>78</v>
      </c>
      <c r="BK199" s="158">
        <f>ROUND(I199*H199,2)</f>
        <v>0</v>
      </c>
      <c r="BL199" s="18" t="s">
        <v>255</v>
      </c>
      <c r="BM199" s="157" t="s">
        <v>363</v>
      </c>
    </row>
    <row r="200" spans="1:65" s="13" customFormat="1">
      <c r="B200" s="159"/>
      <c r="D200" s="160" t="s">
        <v>171</v>
      </c>
      <c r="E200" s="161" t="s">
        <v>1</v>
      </c>
      <c r="F200" s="162" t="s">
        <v>751</v>
      </c>
      <c r="H200" s="163">
        <v>13.53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171</v>
      </c>
      <c r="AU200" s="161" t="s">
        <v>80</v>
      </c>
      <c r="AV200" s="13" t="s">
        <v>80</v>
      </c>
      <c r="AW200" s="13" t="s">
        <v>28</v>
      </c>
      <c r="AX200" s="13" t="s">
        <v>78</v>
      </c>
      <c r="AY200" s="161" t="s">
        <v>161</v>
      </c>
    </row>
    <row r="201" spans="1:65" s="2" customFormat="1" ht="16.5" customHeight="1">
      <c r="A201" s="30"/>
      <c r="B201" s="146"/>
      <c r="C201" s="147" t="s">
        <v>296</v>
      </c>
      <c r="D201" s="147" t="s">
        <v>164</v>
      </c>
      <c r="E201" s="148" t="s">
        <v>366</v>
      </c>
      <c r="F201" s="149" t="s">
        <v>367</v>
      </c>
      <c r="G201" s="150" t="s">
        <v>167</v>
      </c>
      <c r="H201" s="151">
        <v>13.53</v>
      </c>
      <c r="I201" s="152"/>
      <c r="J201" s="152">
        <f>ROUND(I201*H201,2)</f>
        <v>0</v>
      </c>
      <c r="K201" s="149" t="s">
        <v>168</v>
      </c>
      <c r="L201" s="31"/>
      <c r="M201" s="153" t="s">
        <v>1</v>
      </c>
      <c r="N201" s="154" t="s">
        <v>36</v>
      </c>
      <c r="O201" s="155">
        <v>4.3999999999999997E-2</v>
      </c>
      <c r="P201" s="155">
        <f>O201*H201</f>
        <v>0.59531999999999996</v>
      </c>
      <c r="Q201" s="155">
        <v>2.9999999999999997E-4</v>
      </c>
      <c r="R201" s="155">
        <f>Q201*H201</f>
        <v>4.0589999999999992E-3</v>
      </c>
      <c r="S201" s="155">
        <v>0</v>
      </c>
      <c r="T201" s="156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7" t="s">
        <v>255</v>
      </c>
      <c r="AT201" s="157" t="s">
        <v>164</v>
      </c>
      <c r="AU201" s="157" t="s">
        <v>80</v>
      </c>
      <c r="AY201" s="18" t="s">
        <v>161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78</v>
      </c>
      <c r="BK201" s="158">
        <f>ROUND(I201*H201,2)</f>
        <v>0</v>
      </c>
      <c r="BL201" s="18" t="s">
        <v>255</v>
      </c>
      <c r="BM201" s="157" t="s">
        <v>368</v>
      </c>
    </row>
    <row r="202" spans="1:65" s="2" customFormat="1" ht="21.75" customHeight="1">
      <c r="A202" s="30"/>
      <c r="B202" s="146"/>
      <c r="C202" s="147" t="s">
        <v>302</v>
      </c>
      <c r="D202" s="147" t="s">
        <v>164</v>
      </c>
      <c r="E202" s="148" t="s">
        <v>374</v>
      </c>
      <c r="F202" s="149" t="s">
        <v>375</v>
      </c>
      <c r="G202" s="150" t="s">
        <v>167</v>
      </c>
      <c r="H202" s="151">
        <v>13.53</v>
      </c>
      <c r="I202" s="152"/>
      <c r="J202" s="152">
        <f>ROUND(I202*H202,2)</f>
        <v>0</v>
      </c>
      <c r="K202" s="149" t="s">
        <v>168</v>
      </c>
      <c r="L202" s="31"/>
      <c r="M202" s="153" t="s">
        <v>1</v>
      </c>
      <c r="N202" s="154" t="s">
        <v>36</v>
      </c>
      <c r="O202" s="155">
        <v>1.33</v>
      </c>
      <c r="P202" s="155">
        <f>O202*H202</f>
        <v>17.994900000000001</v>
      </c>
      <c r="Q202" s="155">
        <v>8.9999999999999993E-3</v>
      </c>
      <c r="R202" s="155">
        <f>Q202*H202</f>
        <v>0.12176999999999999</v>
      </c>
      <c r="S202" s="155">
        <v>0</v>
      </c>
      <c r="T202" s="156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7" t="s">
        <v>255</v>
      </c>
      <c r="AT202" s="157" t="s">
        <v>164</v>
      </c>
      <c r="AU202" s="157" t="s">
        <v>80</v>
      </c>
      <c r="AY202" s="18" t="s">
        <v>161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78</v>
      </c>
      <c r="BK202" s="158">
        <f>ROUND(I202*H202,2)</f>
        <v>0</v>
      </c>
      <c r="BL202" s="18" t="s">
        <v>255</v>
      </c>
      <c r="BM202" s="157" t="s">
        <v>376</v>
      </c>
    </row>
    <row r="203" spans="1:65" s="13" customFormat="1">
      <c r="B203" s="159"/>
      <c r="D203" s="160" t="s">
        <v>171</v>
      </c>
      <c r="E203" s="161" t="s">
        <v>1</v>
      </c>
      <c r="F203" s="162" t="s">
        <v>751</v>
      </c>
      <c r="H203" s="163">
        <v>13.53</v>
      </c>
      <c r="L203" s="159"/>
      <c r="M203" s="164"/>
      <c r="N203" s="165"/>
      <c r="O203" s="165"/>
      <c r="P203" s="165"/>
      <c r="Q203" s="165"/>
      <c r="R203" s="165"/>
      <c r="S203" s="165"/>
      <c r="T203" s="166"/>
      <c r="AT203" s="161" t="s">
        <v>171</v>
      </c>
      <c r="AU203" s="161" t="s">
        <v>80</v>
      </c>
      <c r="AV203" s="13" t="s">
        <v>80</v>
      </c>
      <c r="AW203" s="13" t="s">
        <v>28</v>
      </c>
      <c r="AX203" s="13" t="s">
        <v>78</v>
      </c>
      <c r="AY203" s="161" t="s">
        <v>161</v>
      </c>
    </row>
    <row r="204" spans="1:65" s="2" customFormat="1" ht="21.75" customHeight="1">
      <c r="A204" s="30"/>
      <c r="B204" s="146"/>
      <c r="C204" s="167" t="s">
        <v>309</v>
      </c>
      <c r="D204" s="167" t="s">
        <v>177</v>
      </c>
      <c r="E204" s="168" t="s">
        <v>378</v>
      </c>
      <c r="F204" s="169" t="s">
        <v>379</v>
      </c>
      <c r="G204" s="170" t="s">
        <v>167</v>
      </c>
      <c r="H204" s="171">
        <v>14.882999999999999</v>
      </c>
      <c r="I204" s="172"/>
      <c r="J204" s="172">
        <f>ROUND(I204*H204,2)</f>
        <v>0</v>
      </c>
      <c r="K204" s="169" t="s">
        <v>168</v>
      </c>
      <c r="L204" s="173"/>
      <c r="M204" s="174" t="s">
        <v>1</v>
      </c>
      <c r="N204" s="175" t="s">
        <v>36</v>
      </c>
      <c r="O204" s="155">
        <v>0</v>
      </c>
      <c r="P204" s="155">
        <f>O204*H204</f>
        <v>0</v>
      </c>
      <c r="Q204" s="155">
        <v>2.8750000000000001E-2</v>
      </c>
      <c r="R204" s="155">
        <f>Q204*H204</f>
        <v>0.42788624999999997</v>
      </c>
      <c r="S204" s="155">
        <v>0</v>
      </c>
      <c r="T204" s="156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7" t="s">
        <v>344</v>
      </c>
      <c r="AT204" s="157" t="s">
        <v>177</v>
      </c>
      <c r="AU204" s="157" t="s">
        <v>80</v>
      </c>
      <c r="AY204" s="18" t="s">
        <v>161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78</v>
      </c>
      <c r="BK204" s="158">
        <f>ROUND(I204*H204,2)</f>
        <v>0</v>
      </c>
      <c r="BL204" s="18" t="s">
        <v>255</v>
      </c>
      <c r="BM204" s="157" t="s">
        <v>380</v>
      </c>
    </row>
    <row r="205" spans="1:65" s="13" customFormat="1">
      <c r="B205" s="159"/>
      <c r="D205" s="160" t="s">
        <v>171</v>
      </c>
      <c r="E205" s="161" t="s">
        <v>1</v>
      </c>
      <c r="F205" s="162" t="s">
        <v>776</v>
      </c>
      <c r="H205" s="163">
        <v>14.882999999999999</v>
      </c>
      <c r="L205" s="159"/>
      <c r="M205" s="164"/>
      <c r="N205" s="165"/>
      <c r="O205" s="165"/>
      <c r="P205" s="165"/>
      <c r="Q205" s="165"/>
      <c r="R205" s="165"/>
      <c r="S205" s="165"/>
      <c r="T205" s="166"/>
      <c r="AT205" s="161" t="s">
        <v>171</v>
      </c>
      <c r="AU205" s="161" t="s">
        <v>80</v>
      </c>
      <c r="AV205" s="13" t="s">
        <v>80</v>
      </c>
      <c r="AW205" s="13" t="s">
        <v>28</v>
      </c>
      <c r="AX205" s="13" t="s">
        <v>78</v>
      </c>
      <c r="AY205" s="161" t="s">
        <v>161</v>
      </c>
    </row>
    <row r="206" spans="1:65" s="2" customFormat="1" ht="21.75" customHeight="1">
      <c r="A206" s="30"/>
      <c r="B206" s="146"/>
      <c r="C206" s="147" t="s">
        <v>315</v>
      </c>
      <c r="D206" s="147" t="s">
        <v>164</v>
      </c>
      <c r="E206" s="148" t="s">
        <v>383</v>
      </c>
      <c r="F206" s="149" t="s">
        <v>384</v>
      </c>
      <c r="G206" s="150" t="s">
        <v>167</v>
      </c>
      <c r="H206" s="151">
        <v>13.53</v>
      </c>
      <c r="I206" s="152"/>
      <c r="J206" s="152">
        <f>ROUND(I206*H206,2)</f>
        <v>0</v>
      </c>
      <c r="K206" s="149" t="s">
        <v>168</v>
      </c>
      <c r="L206" s="31"/>
      <c r="M206" s="153" t="s">
        <v>1</v>
      </c>
      <c r="N206" s="154" t="s">
        <v>36</v>
      </c>
      <c r="O206" s="155">
        <v>0.03</v>
      </c>
      <c r="P206" s="155">
        <f>O206*H206</f>
        <v>0.40589999999999998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7" t="s">
        <v>255</v>
      </c>
      <c r="AT206" s="157" t="s">
        <v>164</v>
      </c>
      <c r="AU206" s="157" t="s">
        <v>80</v>
      </c>
      <c r="AY206" s="18" t="s">
        <v>161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78</v>
      </c>
      <c r="BK206" s="158">
        <f>ROUND(I206*H206,2)</f>
        <v>0</v>
      </c>
      <c r="BL206" s="18" t="s">
        <v>255</v>
      </c>
      <c r="BM206" s="157" t="s">
        <v>385</v>
      </c>
    </row>
    <row r="207" spans="1:65" s="2" customFormat="1" ht="16.5" customHeight="1">
      <c r="A207" s="30"/>
      <c r="B207" s="146"/>
      <c r="C207" s="147" t="s">
        <v>320</v>
      </c>
      <c r="D207" s="147" t="s">
        <v>164</v>
      </c>
      <c r="E207" s="148" t="s">
        <v>387</v>
      </c>
      <c r="F207" s="149" t="s">
        <v>388</v>
      </c>
      <c r="G207" s="150" t="s">
        <v>167</v>
      </c>
      <c r="H207" s="151">
        <v>13.53</v>
      </c>
      <c r="I207" s="152"/>
      <c r="J207" s="152">
        <f>ROUND(I207*H207,2)</f>
        <v>0</v>
      </c>
      <c r="K207" s="149" t="s">
        <v>168</v>
      </c>
      <c r="L207" s="31"/>
      <c r="M207" s="153" t="s">
        <v>1</v>
      </c>
      <c r="N207" s="154" t="s">
        <v>36</v>
      </c>
      <c r="O207" s="155">
        <v>0.1</v>
      </c>
      <c r="P207" s="155">
        <f>O207*H207</f>
        <v>1.353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7" t="s">
        <v>255</v>
      </c>
      <c r="AT207" s="157" t="s">
        <v>164</v>
      </c>
      <c r="AU207" s="157" t="s">
        <v>80</v>
      </c>
      <c r="AY207" s="18" t="s">
        <v>161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78</v>
      </c>
      <c r="BK207" s="158">
        <f>ROUND(I207*H207,2)</f>
        <v>0</v>
      </c>
      <c r="BL207" s="18" t="s">
        <v>255</v>
      </c>
      <c r="BM207" s="157" t="s">
        <v>389</v>
      </c>
    </row>
    <row r="208" spans="1:65" s="2" customFormat="1" ht="21.75" customHeight="1">
      <c r="A208" s="30"/>
      <c r="B208" s="146"/>
      <c r="C208" s="147" t="s">
        <v>325</v>
      </c>
      <c r="D208" s="147" t="s">
        <v>164</v>
      </c>
      <c r="E208" s="148" t="s">
        <v>391</v>
      </c>
      <c r="F208" s="149" t="s">
        <v>392</v>
      </c>
      <c r="G208" s="150" t="s">
        <v>167</v>
      </c>
      <c r="H208" s="151">
        <v>13.53</v>
      </c>
      <c r="I208" s="152"/>
      <c r="J208" s="152">
        <f>ROUND(I208*H208,2)</f>
        <v>0</v>
      </c>
      <c r="K208" s="149" t="s">
        <v>168</v>
      </c>
      <c r="L208" s="31"/>
      <c r="M208" s="153" t="s">
        <v>1</v>
      </c>
      <c r="N208" s="154" t="s">
        <v>36</v>
      </c>
      <c r="O208" s="155">
        <v>0.27800000000000002</v>
      </c>
      <c r="P208" s="155">
        <f>O208*H208</f>
        <v>3.7613400000000001</v>
      </c>
      <c r="Q208" s="155">
        <v>1.5E-3</v>
      </c>
      <c r="R208" s="155">
        <f>Q208*H208</f>
        <v>2.0295000000000001E-2</v>
      </c>
      <c r="S208" s="155">
        <v>0</v>
      </c>
      <c r="T208" s="15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7" t="s">
        <v>255</v>
      </c>
      <c r="AT208" s="157" t="s">
        <v>164</v>
      </c>
      <c r="AU208" s="157" t="s">
        <v>80</v>
      </c>
      <c r="AY208" s="18" t="s">
        <v>161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78</v>
      </c>
      <c r="BK208" s="158">
        <f>ROUND(I208*H208,2)</f>
        <v>0</v>
      </c>
      <c r="BL208" s="18" t="s">
        <v>255</v>
      </c>
      <c r="BM208" s="157" t="s">
        <v>393</v>
      </c>
    </row>
    <row r="209" spans="1:65" s="13" customFormat="1">
      <c r="B209" s="159"/>
      <c r="D209" s="160" t="s">
        <v>171</v>
      </c>
      <c r="E209" s="161" t="s">
        <v>1</v>
      </c>
      <c r="F209" s="162" t="s">
        <v>768</v>
      </c>
      <c r="H209" s="163">
        <v>13.53</v>
      </c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171</v>
      </c>
      <c r="AU209" s="161" t="s">
        <v>80</v>
      </c>
      <c r="AV209" s="13" t="s">
        <v>80</v>
      </c>
      <c r="AW209" s="13" t="s">
        <v>28</v>
      </c>
      <c r="AX209" s="13" t="s">
        <v>78</v>
      </c>
      <c r="AY209" s="161" t="s">
        <v>161</v>
      </c>
    </row>
    <row r="210" spans="1:65" s="2" customFormat="1" ht="16.5" customHeight="1">
      <c r="A210" s="30"/>
      <c r="B210" s="146"/>
      <c r="C210" s="147" t="s">
        <v>329</v>
      </c>
      <c r="D210" s="147" t="s">
        <v>164</v>
      </c>
      <c r="E210" s="148" t="s">
        <v>395</v>
      </c>
      <c r="F210" s="149" t="s">
        <v>396</v>
      </c>
      <c r="G210" s="150" t="s">
        <v>199</v>
      </c>
      <c r="H210" s="151">
        <v>35</v>
      </c>
      <c r="I210" s="152"/>
      <c r="J210" s="152">
        <f>ROUND(I210*H210,2)</f>
        <v>0</v>
      </c>
      <c r="K210" s="149" t="s">
        <v>168</v>
      </c>
      <c r="L210" s="31"/>
      <c r="M210" s="153" t="s">
        <v>1</v>
      </c>
      <c r="N210" s="154" t="s">
        <v>36</v>
      </c>
      <c r="O210" s="155">
        <v>4.9000000000000002E-2</v>
      </c>
      <c r="P210" s="155">
        <f>O210*H210</f>
        <v>1.7150000000000001</v>
      </c>
      <c r="Q210" s="155">
        <v>1.9000000000000001E-4</v>
      </c>
      <c r="R210" s="155">
        <f>Q210*H210</f>
        <v>6.6500000000000005E-3</v>
      </c>
      <c r="S210" s="155">
        <v>0</v>
      </c>
      <c r="T210" s="156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7" t="s">
        <v>255</v>
      </c>
      <c r="AT210" s="157" t="s">
        <v>164</v>
      </c>
      <c r="AU210" s="157" t="s">
        <v>80</v>
      </c>
      <c r="AY210" s="18" t="s">
        <v>161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8" t="s">
        <v>78</v>
      </c>
      <c r="BK210" s="158">
        <f>ROUND(I210*H210,2)</f>
        <v>0</v>
      </c>
      <c r="BL210" s="18" t="s">
        <v>255</v>
      </c>
      <c r="BM210" s="157" t="s">
        <v>397</v>
      </c>
    </row>
    <row r="211" spans="1:65" s="2" customFormat="1" ht="21.75" customHeight="1">
      <c r="A211" s="30"/>
      <c r="B211" s="146"/>
      <c r="C211" s="147" t="s">
        <v>334</v>
      </c>
      <c r="D211" s="147" t="s">
        <v>164</v>
      </c>
      <c r="E211" s="148" t="s">
        <v>399</v>
      </c>
      <c r="F211" s="149" t="s">
        <v>400</v>
      </c>
      <c r="G211" s="150" t="s">
        <v>318</v>
      </c>
      <c r="H211" s="151">
        <v>0.58099999999999996</v>
      </c>
      <c r="I211" s="152"/>
      <c r="J211" s="152">
        <f>ROUND(I211*H211,2)</f>
        <v>0</v>
      </c>
      <c r="K211" s="149" t="s">
        <v>168</v>
      </c>
      <c r="L211" s="31"/>
      <c r="M211" s="153" t="s">
        <v>1</v>
      </c>
      <c r="N211" s="154" t="s">
        <v>36</v>
      </c>
      <c r="O211" s="155">
        <v>1.2649999999999999</v>
      </c>
      <c r="P211" s="155">
        <f>O211*H211</f>
        <v>0.73496499999999987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7" t="s">
        <v>255</v>
      </c>
      <c r="AT211" s="157" t="s">
        <v>164</v>
      </c>
      <c r="AU211" s="157" t="s">
        <v>80</v>
      </c>
      <c r="AY211" s="18" t="s">
        <v>161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78</v>
      </c>
      <c r="BK211" s="158">
        <f>ROUND(I211*H211,2)</f>
        <v>0</v>
      </c>
      <c r="BL211" s="18" t="s">
        <v>255</v>
      </c>
      <c r="BM211" s="157" t="s">
        <v>401</v>
      </c>
    </row>
    <row r="212" spans="1:65" s="12" customFormat="1" ht="22.9" customHeight="1">
      <c r="B212" s="134"/>
      <c r="D212" s="135" t="s">
        <v>70</v>
      </c>
      <c r="E212" s="144" t="s">
        <v>402</v>
      </c>
      <c r="F212" s="144" t="s">
        <v>403</v>
      </c>
      <c r="J212" s="145">
        <f>BK212</f>
        <v>0</v>
      </c>
      <c r="L212" s="134"/>
      <c r="M212" s="138"/>
      <c r="N212" s="139"/>
      <c r="O212" s="139"/>
      <c r="P212" s="140">
        <f>SUM(P213:P237)</f>
        <v>87.159025000000014</v>
      </c>
      <c r="Q212" s="139"/>
      <c r="R212" s="140">
        <f>SUM(R213:R237)</f>
        <v>2.4654975000000001</v>
      </c>
      <c r="S212" s="139"/>
      <c r="T212" s="141">
        <f>SUM(T213:T237)</f>
        <v>0</v>
      </c>
      <c r="AR212" s="135" t="s">
        <v>80</v>
      </c>
      <c r="AT212" s="142" t="s">
        <v>70</v>
      </c>
      <c r="AU212" s="142" t="s">
        <v>78</v>
      </c>
      <c r="AY212" s="135" t="s">
        <v>161</v>
      </c>
      <c r="BK212" s="143">
        <f>SUM(BK213:BK237)</f>
        <v>0</v>
      </c>
    </row>
    <row r="213" spans="1:65" s="2" customFormat="1" ht="16.5" customHeight="1">
      <c r="A213" s="30"/>
      <c r="B213" s="146"/>
      <c r="C213" s="147" t="s">
        <v>340</v>
      </c>
      <c r="D213" s="147" t="s">
        <v>164</v>
      </c>
      <c r="E213" s="148" t="s">
        <v>405</v>
      </c>
      <c r="F213" s="149" t="s">
        <v>406</v>
      </c>
      <c r="G213" s="150" t="s">
        <v>167</v>
      </c>
      <c r="H213" s="151">
        <v>58.2</v>
      </c>
      <c r="I213" s="152"/>
      <c r="J213" s="152">
        <f>ROUND(I213*H213,2)</f>
        <v>0</v>
      </c>
      <c r="K213" s="149" t="s">
        <v>168</v>
      </c>
      <c r="L213" s="31"/>
      <c r="M213" s="153" t="s">
        <v>1</v>
      </c>
      <c r="N213" s="154" t="s">
        <v>36</v>
      </c>
      <c r="O213" s="155">
        <v>4.3999999999999997E-2</v>
      </c>
      <c r="P213" s="155">
        <f>O213*H213</f>
        <v>2.5608</v>
      </c>
      <c r="Q213" s="155">
        <v>2.9999999999999997E-4</v>
      </c>
      <c r="R213" s="155">
        <f>Q213*H213</f>
        <v>1.746E-2</v>
      </c>
      <c r="S213" s="155">
        <v>0</v>
      </c>
      <c r="T213" s="15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7" t="s">
        <v>255</v>
      </c>
      <c r="AT213" s="157" t="s">
        <v>164</v>
      </c>
      <c r="AU213" s="157" t="s">
        <v>80</v>
      </c>
      <c r="AY213" s="18" t="s">
        <v>161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78</v>
      </c>
      <c r="BK213" s="158">
        <f>ROUND(I213*H213,2)</f>
        <v>0</v>
      </c>
      <c r="BL213" s="18" t="s">
        <v>255</v>
      </c>
      <c r="BM213" s="157" t="s">
        <v>407</v>
      </c>
    </row>
    <row r="214" spans="1:65" s="16" customFormat="1">
      <c r="B214" s="190"/>
      <c r="D214" s="160" t="s">
        <v>171</v>
      </c>
      <c r="E214" s="191" t="s">
        <v>1</v>
      </c>
      <c r="F214" s="192" t="s">
        <v>777</v>
      </c>
      <c r="H214" s="191" t="s">
        <v>1</v>
      </c>
      <c r="L214" s="190"/>
      <c r="M214" s="193"/>
      <c r="N214" s="194"/>
      <c r="O214" s="194"/>
      <c r="P214" s="194"/>
      <c r="Q214" s="194"/>
      <c r="R214" s="194"/>
      <c r="S214" s="194"/>
      <c r="T214" s="195"/>
      <c r="AT214" s="191" t="s">
        <v>171</v>
      </c>
      <c r="AU214" s="191" t="s">
        <v>80</v>
      </c>
      <c r="AV214" s="16" t="s">
        <v>78</v>
      </c>
      <c r="AW214" s="16" t="s">
        <v>28</v>
      </c>
      <c r="AX214" s="16" t="s">
        <v>71</v>
      </c>
      <c r="AY214" s="191" t="s">
        <v>161</v>
      </c>
    </row>
    <row r="215" spans="1:65" s="13" customFormat="1">
      <c r="B215" s="159"/>
      <c r="D215" s="160" t="s">
        <v>171</v>
      </c>
      <c r="E215" s="161" t="s">
        <v>1</v>
      </c>
      <c r="F215" s="162" t="s">
        <v>752</v>
      </c>
      <c r="H215" s="163">
        <v>25.2</v>
      </c>
      <c r="L215" s="159"/>
      <c r="M215" s="164"/>
      <c r="N215" s="165"/>
      <c r="O215" s="165"/>
      <c r="P215" s="165"/>
      <c r="Q215" s="165"/>
      <c r="R215" s="165"/>
      <c r="S215" s="165"/>
      <c r="T215" s="166"/>
      <c r="AT215" s="161" t="s">
        <v>171</v>
      </c>
      <c r="AU215" s="161" t="s">
        <v>80</v>
      </c>
      <c r="AV215" s="13" t="s">
        <v>80</v>
      </c>
      <c r="AW215" s="13" t="s">
        <v>28</v>
      </c>
      <c r="AX215" s="13" t="s">
        <v>71</v>
      </c>
      <c r="AY215" s="161" t="s">
        <v>161</v>
      </c>
    </row>
    <row r="216" spans="1:65" s="13" customFormat="1">
      <c r="B216" s="159"/>
      <c r="D216" s="160" t="s">
        <v>171</v>
      </c>
      <c r="E216" s="161" t="s">
        <v>1</v>
      </c>
      <c r="F216" s="162" t="s">
        <v>753</v>
      </c>
      <c r="H216" s="163">
        <v>-2.4</v>
      </c>
      <c r="L216" s="159"/>
      <c r="M216" s="164"/>
      <c r="N216" s="165"/>
      <c r="O216" s="165"/>
      <c r="P216" s="165"/>
      <c r="Q216" s="165"/>
      <c r="R216" s="165"/>
      <c r="S216" s="165"/>
      <c r="T216" s="166"/>
      <c r="AT216" s="161" t="s">
        <v>171</v>
      </c>
      <c r="AU216" s="161" t="s">
        <v>80</v>
      </c>
      <c r="AV216" s="13" t="s">
        <v>80</v>
      </c>
      <c r="AW216" s="13" t="s">
        <v>28</v>
      </c>
      <c r="AX216" s="13" t="s">
        <v>71</v>
      </c>
      <c r="AY216" s="161" t="s">
        <v>161</v>
      </c>
    </row>
    <row r="217" spans="1:65" s="13" customFormat="1">
      <c r="B217" s="159"/>
      <c r="D217" s="160" t="s">
        <v>171</v>
      </c>
      <c r="E217" s="161" t="s">
        <v>1</v>
      </c>
      <c r="F217" s="162" t="s">
        <v>438</v>
      </c>
      <c r="H217" s="163">
        <v>-1.6</v>
      </c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171</v>
      </c>
      <c r="AU217" s="161" t="s">
        <v>80</v>
      </c>
      <c r="AV217" s="13" t="s">
        <v>80</v>
      </c>
      <c r="AW217" s="13" t="s">
        <v>28</v>
      </c>
      <c r="AX217" s="13" t="s">
        <v>71</v>
      </c>
      <c r="AY217" s="161" t="s">
        <v>161</v>
      </c>
    </row>
    <row r="218" spans="1:65" s="13" customFormat="1">
      <c r="B218" s="159"/>
      <c r="D218" s="160" t="s">
        <v>171</v>
      </c>
      <c r="E218" s="161" t="s">
        <v>1</v>
      </c>
      <c r="F218" s="162" t="s">
        <v>754</v>
      </c>
      <c r="H218" s="163">
        <v>46.2</v>
      </c>
      <c r="L218" s="159"/>
      <c r="M218" s="164"/>
      <c r="N218" s="165"/>
      <c r="O218" s="165"/>
      <c r="P218" s="165"/>
      <c r="Q218" s="165"/>
      <c r="R218" s="165"/>
      <c r="S218" s="165"/>
      <c r="T218" s="166"/>
      <c r="AT218" s="161" t="s">
        <v>171</v>
      </c>
      <c r="AU218" s="161" t="s">
        <v>80</v>
      </c>
      <c r="AV218" s="13" t="s">
        <v>80</v>
      </c>
      <c r="AW218" s="13" t="s">
        <v>28</v>
      </c>
      <c r="AX218" s="13" t="s">
        <v>71</v>
      </c>
      <c r="AY218" s="161" t="s">
        <v>161</v>
      </c>
    </row>
    <row r="219" spans="1:65" s="13" customFormat="1">
      <c r="B219" s="159"/>
      <c r="D219" s="160" t="s">
        <v>171</v>
      </c>
      <c r="E219" s="161" t="s">
        <v>1</v>
      </c>
      <c r="F219" s="162" t="s">
        <v>755</v>
      </c>
      <c r="H219" s="163">
        <v>-2.8</v>
      </c>
      <c r="L219" s="159"/>
      <c r="M219" s="164"/>
      <c r="N219" s="165"/>
      <c r="O219" s="165"/>
      <c r="P219" s="165"/>
      <c r="Q219" s="165"/>
      <c r="R219" s="165"/>
      <c r="S219" s="165"/>
      <c r="T219" s="166"/>
      <c r="AT219" s="161" t="s">
        <v>171</v>
      </c>
      <c r="AU219" s="161" t="s">
        <v>80</v>
      </c>
      <c r="AV219" s="13" t="s">
        <v>80</v>
      </c>
      <c r="AW219" s="13" t="s">
        <v>28</v>
      </c>
      <c r="AX219" s="13" t="s">
        <v>71</v>
      </c>
      <c r="AY219" s="161" t="s">
        <v>161</v>
      </c>
    </row>
    <row r="220" spans="1:65" s="13" customFormat="1">
      <c r="B220" s="159"/>
      <c r="D220" s="160" t="s">
        <v>171</v>
      </c>
      <c r="E220" s="161" t="s">
        <v>1</v>
      </c>
      <c r="F220" s="162" t="s">
        <v>456</v>
      </c>
      <c r="H220" s="163">
        <v>-4.8</v>
      </c>
      <c r="L220" s="159"/>
      <c r="M220" s="164"/>
      <c r="N220" s="165"/>
      <c r="O220" s="165"/>
      <c r="P220" s="165"/>
      <c r="Q220" s="165"/>
      <c r="R220" s="165"/>
      <c r="S220" s="165"/>
      <c r="T220" s="166"/>
      <c r="AT220" s="161" t="s">
        <v>171</v>
      </c>
      <c r="AU220" s="161" t="s">
        <v>80</v>
      </c>
      <c r="AV220" s="13" t="s">
        <v>80</v>
      </c>
      <c r="AW220" s="13" t="s">
        <v>28</v>
      </c>
      <c r="AX220" s="13" t="s">
        <v>71</v>
      </c>
      <c r="AY220" s="161" t="s">
        <v>161</v>
      </c>
    </row>
    <row r="221" spans="1:65" s="13" customFormat="1">
      <c r="B221" s="159"/>
      <c r="D221" s="160" t="s">
        <v>171</v>
      </c>
      <c r="E221" s="161" t="s">
        <v>1</v>
      </c>
      <c r="F221" s="162" t="s">
        <v>756</v>
      </c>
      <c r="H221" s="163">
        <v>-1.6</v>
      </c>
      <c r="L221" s="159"/>
      <c r="M221" s="164"/>
      <c r="N221" s="165"/>
      <c r="O221" s="165"/>
      <c r="P221" s="165"/>
      <c r="Q221" s="165"/>
      <c r="R221" s="165"/>
      <c r="S221" s="165"/>
      <c r="T221" s="166"/>
      <c r="AT221" s="161" t="s">
        <v>171</v>
      </c>
      <c r="AU221" s="161" t="s">
        <v>80</v>
      </c>
      <c r="AV221" s="13" t="s">
        <v>80</v>
      </c>
      <c r="AW221" s="13" t="s">
        <v>28</v>
      </c>
      <c r="AX221" s="13" t="s">
        <v>71</v>
      </c>
      <c r="AY221" s="161" t="s">
        <v>161</v>
      </c>
    </row>
    <row r="222" spans="1:65" s="15" customFormat="1">
      <c r="B222" s="183"/>
      <c r="D222" s="160" t="s">
        <v>171</v>
      </c>
      <c r="E222" s="184" t="s">
        <v>1</v>
      </c>
      <c r="F222" s="185" t="s">
        <v>195</v>
      </c>
      <c r="H222" s="186">
        <v>58.20000000000001</v>
      </c>
      <c r="L222" s="183"/>
      <c r="M222" s="187"/>
      <c r="N222" s="188"/>
      <c r="O222" s="188"/>
      <c r="P222" s="188"/>
      <c r="Q222" s="188"/>
      <c r="R222" s="188"/>
      <c r="S222" s="188"/>
      <c r="T222" s="189"/>
      <c r="AT222" s="184" t="s">
        <v>171</v>
      </c>
      <c r="AU222" s="184" t="s">
        <v>80</v>
      </c>
      <c r="AV222" s="15" t="s">
        <v>169</v>
      </c>
      <c r="AW222" s="15" t="s">
        <v>28</v>
      </c>
      <c r="AX222" s="15" t="s">
        <v>78</v>
      </c>
      <c r="AY222" s="184" t="s">
        <v>161</v>
      </c>
    </row>
    <row r="223" spans="1:65" s="2" customFormat="1" ht="33" customHeight="1">
      <c r="A223" s="30"/>
      <c r="B223" s="146"/>
      <c r="C223" s="147" t="s">
        <v>344</v>
      </c>
      <c r="D223" s="147" t="s">
        <v>164</v>
      </c>
      <c r="E223" s="148" t="s">
        <v>409</v>
      </c>
      <c r="F223" s="149" t="s">
        <v>410</v>
      </c>
      <c r="G223" s="150" t="s">
        <v>167</v>
      </c>
      <c r="H223" s="151">
        <v>58.2</v>
      </c>
      <c r="I223" s="152"/>
      <c r="J223" s="152">
        <f>ROUND(I223*H223,2)</f>
        <v>0</v>
      </c>
      <c r="K223" s="149" t="s">
        <v>168</v>
      </c>
      <c r="L223" s="31"/>
      <c r="M223" s="153" t="s">
        <v>1</v>
      </c>
      <c r="N223" s="154" t="s">
        <v>36</v>
      </c>
      <c r="O223" s="155">
        <v>1.3</v>
      </c>
      <c r="P223" s="155">
        <f>O223*H223</f>
        <v>75.660000000000011</v>
      </c>
      <c r="Q223" s="155">
        <v>8.9999999999999993E-3</v>
      </c>
      <c r="R223" s="155">
        <f>Q223*H223</f>
        <v>0.52379999999999993</v>
      </c>
      <c r="S223" s="155">
        <v>0</v>
      </c>
      <c r="T223" s="156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7" t="s">
        <v>255</v>
      </c>
      <c r="AT223" s="157" t="s">
        <v>164</v>
      </c>
      <c r="AU223" s="157" t="s">
        <v>80</v>
      </c>
      <c r="AY223" s="18" t="s">
        <v>161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78</v>
      </c>
      <c r="BK223" s="158">
        <f>ROUND(I223*H223,2)</f>
        <v>0</v>
      </c>
      <c r="BL223" s="18" t="s">
        <v>255</v>
      </c>
      <c r="BM223" s="157" t="s">
        <v>411</v>
      </c>
    </row>
    <row r="224" spans="1:65" s="16" customFormat="1">
      <c r="B224" s="190"/>
      <c r="D224" s="160" t="s">
        <v>171</v>
      </c>
      <c r="E224" s="191" t="s">
        <v>1</v>
      </c>
      <c r="F224" s="192" t="s">
        <v>777</v>
      </c>
      <c r="H224" s="191" t="s">
        <v>1</v>
      </c>
      <c r="L224" s="190"/>
      <c r="M224" s="193"/>
      <c r="N224" s="194"/>
      <c r="O224" s="194"/>
      <c r="P224" s="194"/>
      <c r="Q224" s="194"/>
      <c r="R224" s="194"/>
      <c r="S224" s="194"/>
      <c r="T224" s="195"/>
      <c r="AT224" s="191" t="s">
        <v>171</v>
      </c>
      <c r="AU224" s="191" t="s">
        <v>80</v>
      </c>
      <c r="AV224" s="16" t="s">
        <v>78</v>
      </c>
      <c r="AW224" s="16" t="s">
        <v>28</v>
      </c>
      <c r="AX224" s="16" t="s">
        <v>71</v>
      </c>
      <c r="AY224" s="191" t="s">
        <v>161</v>
      </c>
    </row>
    <row r="225" spans="1:65" s="13" customFormat="1">
      <c r="B225" s="159"/>
      <c r="D225" s="160" t="s">
        <v>171</v>
      </c>
      <c r="E225" s="161" t="s">
        <v>1</v>
      </c>
      <c r="F225" s="162" t="s">
        <v>752</v>
      </c>
      <c r="H225" s="163">
        <v>25.2</v>
      </c>
      <c r="L225" s="159"/>
      <c r="M225" s="164"/>
      <c r="N225" s="165"/>
      <c r="O225" s="165"/>
      <c r="P225" s="165"/>
      <c r="Q225" s="165"/>
      <c r="R225" s="165"/>
      <c r="S225" s="165"/>
      <c r="T225" s="166"/>
      <c r="AT225" s="161" t="s">
        <v>171</v>
      </c>
      <c r="AU225" s="161" t="s">
        <v>80</v>
      </c>
      <c r="AV225" s="13" t="s">
        <v>80</v>
      </c>
      <c r="AW225" s="13" t="s">
        <v>28</v>
      </c>
      <c r="AX225" s="13" t="s">
        <v>71</v>
      </c>
      <c r="AY225" s="161" t="s">
        <v>161</v>
      </c>
    </row>
    <row r="226" spans="1:65" s="13" customFormat="1">
      <c r="B226" s="159"/>
      <c r="D226" s="160" t="s">
        <v>171</v>
      </c>
      <c r="E226" s="161" t="s">
        <v>1</v>
      </c>
      <c r="F226" s="162" t="s">
        <v>753</v>
      </c>
      <c r="H226" s="163">
        <v>-2.4</v>
      </c>
      <c r="L226" s="159"/>
      <c r="M226" s="164"/>
      <c r="N226" s="165"/>
      <c r="O226" s="165"/>
      <c r="P226" s="165"/>
      <c r="Q226" s="165"/>
      <c r="R226" s="165"/>
      <c r="S226" s="165"/>
      <c r="T226" s="166"/>
      <c r="AT226" s="161" t="s">
        <v>171</v>
      </c>
      <c r="AU226" s="161" t="s">
        <v>80</v>
      </c>
      <c r="AV226" s="13" t="s">
        <v>80</v>
      </c>
      <c r="AW226" s="13" t="s">
        <v>28</v>
      </c>
      <c r="AX226" s="13" t="s">
        <v>71</v>
      </c>
      <c r="AY226" s="161" t="s">
        <v>161</v>
      </c>
    </row>
    <row r="227" spans="1:65" s="13" customFormat="1">
      <c r="B227" s="159"/>
      <c r="D227" s="160" t="s">
        <v>171</v>
      </c>
      <c r="E227" s="161" t="s">
        <v>1</v>
      </c>
      <c r="F227" s="162" t="s">
        <v>438</v>
      </c>
      <c r="H227" s="163">
        <v>-1.6</v>
      </c>
      <c r="L227" s="159"/>
      <c r="M227" s="164"/>
      <c r="N227" s="165"/>
      <c r="O227" s="165"/>
      <c r="P227" s="165"/>
      <c r="Q227" s="165"/>
      <c r="R227" s="165"/>
      <c r="S227" s="165"/>
      <c r="T227" s="166"/>
      <c r="AT227" s="161" t="s">
        <v>171</v>
      </c>
      <c r="AU227" s="161" t="s">
        <v>80</v>
      </c>
      <c r="AV227" s="13" t="s">
        <v>80</v>
      </c>
      <c r="AW227" s="13" t="s">
        <v>28</v>
      </c>
      <c r="AX227" s="13" t="s">
        <v>71</v>
      </c>
      <c r="AY227" s="161" t="s">
        <v>161</v>
      </c>
    </row>
    <row r="228" spans="1:65" s="13" customFormat="1">
      <c r="B228" s="159"/>
      <c r="D228" s="160" t="s">
        <v>171</v>
      </c>
      <c r="E228" s="161" t="s">
        <v>1</v>
      </c>
      <c r="F228" s="162" t="s">
        <v>754</v>
      </c>
      <c r="H228" s="163">
        <v>46.2</v>
      </c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171</v>
      </c>
      <c r="AU228" s="161" t="s">
        <v>80</v>
      </c>
      <c r="AV228" s="13" t="s">
        <v>80</v>
      </c>
      <c r="AW228" s="13" t="s">
        <v>28</v>
      </c>
      <c r="AX228" s="13" t="s">
        <v>71</v>
      </c>
      <c r="AY228" s="161" t="s">
        <v>161</v>
      </c>
    </row>
    <row r="229" spans="1:65" s="13" customFormat="1">
      <c r="B229" s="159"/>
      <c r="D229" s="160" t="s">
        <v>171</v>
      </c>
      <c r="E229" s="161" t="s">
        <v>1</v>
      </c>
      <c r="F229" s="162" t="s">
        <v>755</v>
      </c>
      <c r="H229" s="163">
        <v>-2.8</v>
      </c>
      <c r="L229" s="159"/>
      <c r="M229" s="164"/>
      <c r="N229" s="165"/>
      <c r="O229" s="165"/>
      <c r="P229" s="165"/>
      <c r="Q229" s="165"/>
      <c r="R229" s="165"/>
      <c r="S229" s="165"/>
      <c r="T229" s="166"/>
      <c r="AT229" s="161" t="s">
        <v>171</v>
      </c>
      <c r="AU229" s="161" t="s">
        <v>80</v>
      </c>
      <c r="AV229" s="13" t="s">
        <v>80</v>
      </c>
      <c r="AW229" s="13" t="s">
        <v>28</v>
      </c>
      <c r="AX229" s="13" t="s">
        <v>71</v>
      </c>
      <c r="AY229" s="161" t="s">
        <v>161</v>
      </c>
    </row>
    <row r="230" spans="1:65" s="13" customFormat="1">
      <c r="B230" s="159"/>
      <c r="D230" s="160" t="s">
        <v>171</v>
      </c>
      <c r="E230" s="161" t="s">
        <v>1</v>
      </c>
      <c r="F230" s="162" t="s">
        <v>456</v>
      </c>
      <c r="H230" s="163">
        <v>-4.8</v>
      </c>
      <c r="L230" s="159"/>
      <c r="M230" s="164"/>
      <c r="N230" s="165"/>
      <c r="O230" s="165"/>
      <c r="P230" s="165"/>
      <c r="Q230" s="165"/>
      <c r="R230" s="165"/>
      <c r="S230" s="165"/>
      <c r="T230" s="166"/>
      <c r="AT230" s="161" t="s">
        <v>171</v>
      </c>
      <c r="AU230" s="161" t="s">
        <v>80</v>
      </c>
      <c r="AV230" s="13" t="s">
        <v>80</v>
      </c>
      <c r="AW230" s="13" t="s">
        <v>28</v>
      </c>
      <c r="AX230" s="13" t="s">
        <v>71</v>
      </c>
      <c r="AY230" s="161" t="s">
        <v>161</v>
      </c>
    </row>
    <row r="231" spans="1:65" s="13" customFormat="1">
      <c r="B231" s="159"/>
      <c r="D231" s="160" t="s">
        <v>171</v>
      </c>
      <c r="E231" s="161" t="s">
        <v>1</v>
      </c>
      <c r="F231" s="162" t="s">
        <v>756</v>
      </c>
      <c r="H231" s="163">
        <v>-1.6</v>
      </c>
      <c r="L231" s="159"/>
      <c r="M231" s="164"/>
      <c r="N231" s="165"/>
      <c r="O231" s="165"/>
      <c r="P231" s="165"/>
      <c r="Q231" s="165"/>
      <c r="R231" s="165"/>
      <c r="S231" s="165"/>
      <c r="T231" s="166"/>
      <c r="AT231" s="161" t="s">
        <v>171</v>
      </c>
      <c r="AU231" s="161" t="s">
        <v>80</v>
      </c>
      <c r="AV231" s="13" t="s">
        <v>80</v>
      </c>
      <c r="AW231" s="13" t="s">
        <v>28</v>
      </c>
      <c r="AX231" s="13" t="s">
        <v>71</v>
      </c>
      <c r="AY231" s="161" t="s">
        <v>161</v>
      </c>
    </row>
    <row r="232" spans="1:65" s="15" customFormat="1">
      <c r="B232" s="183"/>
      <c r="D232" s="160" t="s">
        <v>171</v>
      </c>
      <c r="E232" s="184" t="s">
        <v>1</v>
      </c>
      <c r="F232" s="185" t="s">
        <v>195</v>
      </c>
      <c r="H232" s="186">
        <v>58.20000000000001</v>
      </c>
      <c r="L232" s="183"/>
      <c r="M232" s="187"/>
      <c r="N232" s="188"/>
      <c r="O232" s="188"/>
      <c r="P232" s="188"/>
      <c r="Q232" s="188"/>
      <c r="R232" s="188"/>
      <c r="S232" s="188"/>
      <c r="T232" s="189"/>
      <c r="AT232" s="184" t="s">
        <v>171</v>
      </c>
      <c r="AU232" s="184" t="s">
        <v>80</v>
      </c>
      <c r="AV232" s="15" t="s">
        <v>169</v>
      </c>
      <c r="AW232" s="15" t="s">
        <v>28</v>
      </c>
      <c r="AX232" s="15" t="s">
        <v>78</v>
      </c>
      <c r="AY232" s="184" t="s">
        <v>161</v>
      </c>
    </row>
    <row r="233" spans="1:65" s="2" customFormat="1" ht="21.75" customHeight="1">
      <c r="A233" s="30"/>
      <c r="B233" s="146"/>
      <c r="C233" s="167" t="s">
        <v>352</v>
      </c>
      <c r="D233" s="167" t="s">
        <v>177</v>
      </c>
      <c r="E233" s="168" t="s">
        <v>378</v>
      </c>
      <c r="F233" s="169" t="s">
        <v>379</v>
      </c>
      <c r="G233" s="170" t="s">
        <v>167</v>
      </c>
      <c r="H233" s="171">
        <v>66.930000000000007</v>
      </c>
      <c r="I233" s="172"/>
      <c r="J233" s="172">
        <f>ROUND(I233*H233,2)</f>
        <v>0</v>
      </c>
      <c r="K233" s="169" t="s">
        <v>168</v>
      </c>
      <c r="L233" s="173"/>
      <c r="M233" s="174" t="s">
        <v>1</v>
      </c>
      <c r="N233" s="175" t="s">
        <v>36</v>
      </c>
      <c r="O233" s="155">
        <v>0</v>
      </c>
      <c r="P233" s="155">
        <f>O233*H233</f>
        <v>0</v>
      </c>
      <c r="Q233" s="155">
        <v>2.8750000000000001E-2</v>
      </c>
      <c r="R233" s="155">
        <f>Q233*H233</f>
        <v>1.9242375000000003</v>
      </c>
      <c r="S233" s="155">
        <v>0</v>
      </c>
      <c r="T233" s="156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7" t="s">
        <v>344</v>
      </c>
      <c r="AT233" s="157" t="s">
        <v>177</v>
      </c>
      <c r="AU233" s="157" t="s">
        <v>80</v>
      </c>
      <c r="AY233" s="18" t="s">
        <v>161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8" t="s">
        <v>78</v>
      </c>
      <c r="BK233" s="158">
        <f>ROUND(I233*H233,2)</f>
        <v>0</v>
      </c>
      <c r="BL233" s="18" t="s">
        <v>255</v>
      </c>
      <c r="BM233" s="157" t="s">
        <v>414</v>
      </c>
    </row>
    <row r="234" spans="1:65" s="13" customFormat="1">
      <c r="B234" s="159"/>
      <c r="D234" s="160" t="s">
        <v>171</v>
      </c>
      <c r="E234" s="161" t="s">
        <v>1</v>
      </c>
      <c r="F234" s="162" t="s">
        <v>778</v>
      </c>
      <c r="H234" s="163">
        <v>66.930000000000007</v>
      </c>
      <c r="L234" s="159"/>
      <c r="M234" s="164"/>
      <c r="N234" s="165"/>
      <c r="O234" s="165"/>
      <c r="P234" s="165"/>
      <c r="Q234" s="165"/>
      <c r="R234" s="165"/>
      <c r="S234" s="165"/>
      <c r="T234" s="166"/>
      <c r="AT234" s="161" t="s">
        <v>171</v>
      </c>
      <c r="AU234" s="161" t="s">
        <v>80</v>
      </c>
      <c r="AV234" s="13" t="s">
        <v>80</v>
      </c>
      <c r="AW234" s="13" t="s">
        <v>28</v>
      </c>
      <c r="AX234" s="13" t="s">
        <v>71</v>
      </c>
      <c r="AY234" s="161" t="s">
        <v>161</v>
      </c>
    </row>
    <row r="235" spans="1:65" s="15" customFormat="1">
      <c r="B235" s="183"/>
      <c r="D235" s="160" t="s">
        <v>171</v>
      </c>
      <c r="E235" s="184" t="s">
        <v>1</v>
      </c>
      <c r="F235" s="185" t="s">
        <v>195</v>
      </c>
      <c r="H235" s="186">
        <v>66.930000000000007</v>
      </c>
      <c r="L235" s="183"/>
      <c r="M235" s="187"/>
      <c r="N235" s="188"/>
      <c r="O235" s="188"/>
      <c r="P235" s="188"/>
      <c r="Q235" s="188"/>
      <c r="R235" s="188"/>
      <c r="S235" s="188"/>
      <c r="T235" s="189"/>
      <c r="AT235" s="184" t="s">
        <v>171</v>
      </c>
      <c r="AU235" s="184" t="s">
        <v>80</v>
      </c>
      <c r="AV235" s="15" t="s">
        <v>169</v>
      </c>
      <c r="AW235" s="15" t="s">
        <v>28</v>
      </c>
      <c r="AX235" s="15" t="s">
        <v>78</v>
      </c>
      <c r="AY235" s="184" t="s">
        <v>161</v>
      </c>
    </row>
    <row r="236" spans="1:65" s="2" customFormat="1" ht="21.75" customHeight="1">
      <c r="A236" s="30"/>
      <c r="B236" s="146"/>
      <c r="C236" s="147" t="s">
        <v>360</v>
      </c>
      <c r="D236" s="147" t="s">
        <v>164</v>
      </c>
      <c r="E236" s="148" t="s">
        <v>417</v>
      </c>
      <c r="F236" s="149" t="s">
        <v>418</v>
      </c>
      <c r="G236" s="150" t="s">
        <v>167</v>
      </c>
      <c r="H236" s="151">
        <v>58.2</v>
      </c>
      <c r="I236" s="152"/>
      <c r="J236" s="152">
        <f>ROUND(I236*H236,2)</f>
        <v>0</v>
      </c>
      <c r="K236" s="149" t="s">
        <v>168</v>
      </c>
      <c r="L236" s="31"/>
      <c r="M236" s="153" t="s">
        <v>1</v>
      </c>
      <c r="N236" s="154" t="s">
        <v>36</v>
      </c>
      <c r="O236" s="155">
        <v>0.1</v>
      </c>
      <c r="P236" s="155">
        <f>O236*H236</f>
        <v>5.82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7" t="s">
        <v>255</v>
      </c>
      <c r="AT236" s="157" t="s">
        <v>164</v>
      </c>
      <c r="AU236" s="157" t="s">
        <v>80</v>
      </c>
      <c r="AY236" s="18" t="s">
        <v>161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78</v>
      </c>
      <c r="BK236" s="158">
        <f>ROUND(I236*H236,2)</f>
        <v>0</v>
      </c>
      <c r="BL236" s="18" t="s">
        <v>255</v>
      </c>
      <c r="BM236" s="157" t="s">
        <v>419</v>
      </c>
    </row>
    <row r="237" spans="1:65" s="2" customFormat="1" ht="21.75" customHeight="1">
      <c r="A237" s="30"/>
      <c r="B237" s="146"/>
      <c r="C237" s="147" t="s">
        <v>365</v>
      </c>
      <c r="D237" s="147" t="s">
        <v>164</v>
      </c>
      <c r="E237" s="148" t="s">
        <v>421</v>
      </c>
      <c r="F237" s="149" t="s">
        <v>422</v>
      </c>
      <c r="G237" s="150" t="s">
        <v>318</v>
      </c>
      <c r="H237" s="151">
        <v>2.4649999999999999</v>
      </c>
      <c r="I237" s="152"/>
      <c r="J237" s="152">
        <f>ROUND(I237*H237,2)</f>
        <v>0</v>
      </c>
      <c r="K237" s="149" t="s">
        <v>168</v>
      </c>
      <c r="L237" s="31"/>
      <c r="M237" s="153" t="s">
        <v>1</v>
      </c>
      <c r="N237" s="154" t="s">
        <v>36</v>
      </c>
      <c r="O237" s="155">
        <v>1.2649999999999999</v>
      </c>
      <c r="P237" s="155">
        <f>O237*H237</f>
        <v>3.1182249999999994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7" t="s">
        <v>255</v>
      </c>
      <c r="AT237" s="157" t="s">
        <v>164</v>
      </c>
      <c r="AU237" s="157" t="s">
        <v>80</v>
      </c>
      <c r="AY237" s="18" t="s">
        <v>161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8" t="s">
        <v>78</v>
      </c>
      <c r="BK237" s="158">
        <f>ROUND(I237*H237,2)</f>
        <v>0</v>
      </c>
      <c r="BL237" s="18" t="s">
        <v>255</v>
      </c>
      <c r="BM237" s="157" t="s">
        <v>423</v>
      </c>
    </row>
    <row r="238" spans="1:65" s="12" customFormat="1" ht="22.9" customHeight="1">
      <c r="B238" s="134"/>
      <c r="D238" s="135" t="s">
        <v>70</v>
      </c>
      <c r="E238" s="144" t="s">
        <v>424</v>
      </c>
      <c r="F238" s="144" t="s">
        <v>425</v>
      </c>
      <c r="J238" s="145">
        <f>BK238</f>
        <v>0</v>
      </c>
      <c r="L238" s="134"/>
      <c r="M238" s="138"/>
      <c r="N238" s="139"/>
      <c r="O238" s="139"/>
      <c r="P238" s="140">
        <f>SUM(P239:P243)</f>
        <v>8.2117799999999992</v>
      </c>
      <c r="Q238" s="139"/>
      <c r="R238" s="140">
        <f>SUM(R239:R243)</f>
        <v>2.7572399999999997E-2</v>
      </c>
      <c r="S238" s="139"/>
      <c r="T238" s="141">
        <f>SUM(T239:T243)</f>
        <v>0</v>
      </c>
      <c r="AR238" s="135" t="s">
        <v>80</v>
      </c>
      <c r="AT238" s="142" t="s">
        <v>70</v>
      </c>
      <c r="AU238" s="142" t="s">
        <v>78</v>
      </c>
      <c r="AY238" s="135" t="s">
        <v>161</v>
      </c>
      <c r="BK238" s="143">
        <f>SUM(BK239:BK243)</f>
        <v>0</v>
      </c>
    </row>
    <row r="239" spans="1:65" s="2" customFormat="1" ht="21.75" customHeight="1">
      <c r="A239" s="30"/>
      <c r="B239" s="146"/>
      <c r="C239" s="147" t="s">
        <v>369</v>
      </c>
      <c r="D239" s="147" t="s">
        <v>164</v>
      </c>
      <c r="E239" s="148" t="s">
        <v>427</v>
      </c>
      <c r="F239" s="149" t="s">
        <v>428</v>
      </c>
      <c r="G239" s="150" t="s">
        <v>167</v>
      </c>
      <c r="H239" s="151">
        <v>59.94</v>
      </c>
      <c r="I239" s="152"/>
      <c r="J239" s="152">
        <f>ROUND(I239*H239,2)</f>
        <v>0</v>
      </c>
      <c r="K239" s="149" t="s">
        <v>168</v>
      </c>
      <c r="L239" s="31"/>
      <c r="M239" s="153" t="s">
        <v>1</v>
      </c>
      <c r="N239" s="154" t="s">
        <v>36</v>
      </c>
      <c r="O239" s="155">
        <v>3.3000000000000002E-2</v>
      </c>
      <c r="P239" s="155">
        <f>O239*H239</f>
        <v>1.9780200000000001</v>
      </c>
      <c r="Q239" s="155">
        <v>2.0000000000000001E-4</v>
      </c>
      <c r="R239" s="155">
        <f>Q239*H239</f>
        <v>1.1988E-2</v>
      </c>
      <c r="S239" s="155">
        <v>0</v>
      </c>
      <c r="T239" s="156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7" t="s">
        <v>255</v>
      </c>
      <c r="AT239" s="157" t="s">
        <v>164</v>
      </c>
      <c r="AU239" s="157" t="s">
        <v>80</v>
      </c>
      <c r="AY239" s="18" t="s">
        <v>161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78</v>
      </c>
      <c r="BK239" s="158">
        <f>ROUND(I239*H239,2)</f>
        <v>0</v>
      </c>
      <c r="BL239" s="18" t="s">
        <v>255</v>
      </c>
      <c r="BM239" s="157" t="s">
        <v>473</v>
      </c>
    </row>
    <row r="240" spans="1:65" s="13" customFormat="1">
      <c r="B240" s="159"/>
      <c r="D240" s="160" t="s">
        <v>171</v>
      </c>
      <c r="E240" s="161" t="s">
        <v>1</v>
      </c>
      <c r="F240" s="162" t="s">
        <v>779</v>
      </c>
      <c r="H240" s="163">
        <v>46.41</v>
      </c>
      <c r="L240" s="159"/>
      <c r="M240" s="164"/>
      <c r="N240" s="165"/>
      <c r="O240" s="165"/>
      <c r="P240" s="165"/>
      <c r="Q240" s="165"/>
      <c r="R240" s="165"/>
      <c r="S240" s="165"/>
      <c r="T240" s="166"/>
      <c r="AT240" s="161" t="s">
        <v>171</v>
      </c>
      <c r="AU240" s="161" t="s">
        <v>80</v>
      </c>
      <c r="AV240" s="13" t="s">
        <v>80</v>
      </c>
      <c r="AW240" s="13" t="s">
        <v>28</v>
      </c>
      <c r="AX240" s="13" t="s">
        <v>71</v>
      </c>
      <c r="AY240" s="161" t="s">
        <v>161</v>
      </c>
    </row>
    <row r="241" spans="1:65" s="13" customFormat="1">
      <c r="B241" s="159"/>
      <c r="D241" s="160" t="s">
        <v>171</v>
      </c>
      <c r="E241" s="161" t="s">
        <v>1</v>
      </c>
      <c r="F241" s="162" t="s">
        <v>780</v>
      </c>
      <c r="H241" s="163">
        <v>13.53</v>
      </c>
      <c r="L241" s="159"/>
      <c r="M241" s="164"/>
      <c r="N241" s="165"/>
      <c r="O241" s="165"/>
      <c r="P241" s="165"/>
      <c r="Q241" s="165"/>
      <c r="R241" s="165"/>
      <c r="S241" s="165"/>
      <c r="T241" s="166"/>
      <c r="AT241" s="161" t="s">
        <v>171</v>
      </c>
      <c r="AU241" s="161" t="s">
        <v>80</v>
      </c>
      <c r="AV241" s="13" t="s">
        <v>80</v>
      </c>
      <c r="AW241" s="13" t="s">
        <v>28</v>
      </c>
      <c r="AX241" s="13" t="s">
        <v>71</v>
      </c>
      <c r="AY241" s="161" t="s">
        <v>161</v>
      </c>
    </row>
    <row r="242" spans="1:65" s="15" customFormat="1">
      <c r="B242" s="183"/>
      <c r="D242" s="160" t="s">
        <v>171</v>
      </c>
      <c r="E242" s="184" t="s">
        <v>1</v>
      </c>
      <c r="F242" s="185" t="s">
        <v>195</v>
      </c>
      <c r="H242" s="186">
        <v>59.94</v>
      </c>
      <c r="L242" s="183"/>
      <c r="M242" s="187"/>
      <c r="N242" s="188"/>
      <c r="O242" s="188"/>
      <c r="P242" s="188"/>
      <c r="Q242" s="188"/>
      <c r="R242" s="188"/>
      <c r="S242" s="188"/>
      <c r="T242" s="189"/>
      <c r="AT242" s="184" t="s">
        <v>171</v>
      </c>
      <c r="AU242" s="184" t="s">
        <v>80</v>
      </c>
      <c r="AV242" s="15" t="s">
        <v>169</v>
      </c>
      <c r="AW242" s="15" t="s">
        <v>28</v>
      </c>
      <c r="AX242" s="15" t="s">
        <v>78</v>
      </c>
      <c r="AY242" s="184" t="s">
        <v>161</v>
      </c>
    </row>
    <row r="243" spans="1:65" s="2" customFormat="1" ht="21.75" customHeight="1">
      <c r="A243" s="30"/>
      <c r="B243" s="146"/>
      <c r="C243" s="147" t="s">
        <v>373</v>
      </c>
      <c r="D243" s="147" t="s">
        <v>164</v>
      </c>
      <c r="E243" s="148" t="s">
        <v>431</v>
      </c>
      <c r="F243" s="149" t="s">
        <v>432</v>
      </c>
      <c r="G243" s="150" t="s">
        <v>167</v>
      </c>
      <c r="H243" s="151">
        <v>59.94</v>
      </c>
      <c r="I243" s="152"/>
      <c r="J243" s="152">
        <f>ROUND(I243*H243,2)</f>
        <v>0</v>
      </c>
      <c r="K243" s="149" t="s">
        <v>168</v>
      </c>
      <c r="L243" s="31"/>
      <c r="M243" s="199" t="s">
        <v>1</v>
      </c>
      <c r="N243" s="200" t="s">
        <v>36</v>
      </c>
      <c r="O243" s="201">
        <v>0.104</v>
      </c>
      <c r="P243" s="201">
        <f>O243*H243</f>
        <v>6.2337599999999993</v>
      </c>
      <c r="Q243" s="201">
        <v>2.5999999999999998E-4</v>
      </c>
      <c r="R243" s="201">
        <f>Q243*H243</f>
        <v>1.5584399999999998E-2</v>
      </c>
      <c r="S243" s="201">
        <v>0</v>
      </c>
      <c r="T243" s="202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7" t="s">
        <v>255</v>
      </c>
      <c r="AT243" s="157" t="s">
        <v>164</v>
      </c>
      <c r="AU243" s="157" t="s">
        <v>80</v>
      </c>
      <c r="AY243" s="18" t="s">
        <v>161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8" t="s">
        <v>78</v>
      </c>
      <c r="BK243" s="158">
        <f>ROUND(I243*H243,2)</f>
        <v>0</v>
      </c>
      <c r="BL243" s="18" t="s">
        <v>255</v>
      </c>
      <c r="BM243" s="157" t="s">
        <v>433</v>
      </c>
    </row>
    <row r="244" spans="1:65" s="2" customFormat="1" ht="6.95" customHeight="1">
      <c r="A244" s="30"/>
      <c r="B244" s="45"/>
      <c r="C244" s="46"/>
      <c r="D244" s="46"/>
      <c r="E244" s="46"/>
      <c r="F244" s="46"/>
      <c r="G244" s="46"/>
      <c r="H244" s="46"/>
      <c r="I244" s="46"/>
      <c r="J244" s="46"/>
      <c r="K244" s="46"/>
      <c r="L244" s="31"/>
      <c r="M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</row>
  </sheetData>
  <autoFilter ref="C128:K24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8"/>
  <sheetViews>
    <sheetView showGridLines="0" topLeftCell="A164" workbookViewId="0">
      <selection activeCell="J167" sqref="J16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781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ROUND((SUM(BE129:BE177)),  2)</f>
        <v>0</v>
      </c>
      <c r="G35" s="30"/>
      <c r="H35" s="30"/>
      <c r="I35" s="104">
        <v>0.21</v>
      </c>
      <c r="J35" s="103">
        <f>ROUND(((SUM(BE129:BE177))*I35),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ROUND((SUM(BF129:BF177)),  2)</f>
        <v>0</v>
      </c>
      <c r="G36" s="30"/>
      <c r="H36" s="30"/>
      <c r="I36" s="104">
        <v>0.15</v>
      </c>
      <c r="J36" s="103">
        <f>ROUND(((SUM(BF129:BF177))*I36),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ROUND((SUM(BG129:BG177)),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ROUND((SUM(BH129:BH177)),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ROUND((SUM(BI129:BI177)),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02.2 - Stavební úpravy 2 NP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137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138</v>
      </c>
      <c r="E101" s="122"/>
      <c r="F101" s="122"/>
      <c r="G101" s="122"/>
      <c r="H101" s="122"/>
      <c r="I101" s="122"/>
      <c r="J101" s="123">
        <f>J139</f>
        <v>0</v>
      </c>
      <c r="L101" s="120"/>
    </row>
    <row r="102" spans="1:47" s="10" customFormat="1" ht="19.899999999999999" customHeight="1">
      <c r="B102" s="120"/>
      <c r="D102" s="121" t="s">
        <v>139</v>
      </c>
      <c r="E102" s="122"/>
      <c r="F102" s="122"/>
      <c r="G102" s="122"/>
      <c r="H102" s="122"/>
      <c r="I102" s="122"/>
      <c r="J102" s="123">
        <f>J147</f>
        <v>0</v>
      </c>
      <c r="L102" s="120"/>
    </row>
    <row r="103" spans="1:47" s="10" customFormat="1" ht="19.899999999999999" customHeight="1">
      <c r="B103" s="120"/>
      <c r="D103" s="121" t="s">
        <v>140</v>
      </c>
      <c r="E103" s="122"/>
      <c r="F103" s="122"/>
      <c r="G103" s="122"/>
      <c r="H103" s="122"/>
      <c r="I103" s="122"/>
      <c r="J103" s="123">
        <f>J155</f>
        <v>0</v>
      </c>
      <c r="L103" s="120"/>
    </row>
    <row r="104" spans="1:47" s="9" customFormat="1" ht="24.95" customHeight="1">
      <c r="B104" s="116"/>
      <c r="D104" s="117" t="s">
        <v>141</v>
      </c>
      <c r="E104" s="118"/>
      <c r="F104" s="118"/>
      <c r="G104" s="118"/>
      <c r="H104" s="118"/>
      <c r="I104" s="118"/>
      <c r="J104" s="119">
        <f>J158</f>
        <v>0</v>
      </c>
      <c r="L104" s="116"/>
    </row>
    <row r="105" spans="1:47" s="10" customFormat="1" ht="19.899999999999999" customHeight="1">
      <c r="B105" s="120"/>
      <c r="D105" s="121" t="s">
        <v>782</v>
      </c>
      <c r="E105" s="122"/>
      <c r="F105" s="122"/>
      <c r="G105" s="122"/>
      <c r="H105" s="122"/>
      <c r="I105" s="122"/>
      <c r="J105" s="123">
        <f>J159</f>
        <v>0</v>
      </c>
      <c r="L105" s="120"/>
    </row>
    <row r="106" spans="1:47" s="10" customFormat="1" ht="19.899999999999999" customHeight="1">
      <c r="B106" s="120"/>
      <c r="D106" s="121" t="s">
        <v>144</v>
      </c>
      <c r="E106" s="122"/>
      <c r="F106" s="122"/>
      <c r="G106" s="122"/>
      <c r="H106" s="122"/>
      <c r="I106" s="122"/>
      <c r="J106" s="123">
        <f>J163</f>
        <v>0</v>
      </c>
      <c r="L106" s="120"/>
    </row>
    <row r="107" spans="1:47" s="10" customFormat="1" ht="19.899999999999999" customHeight="1">
      <c r="B107" s="120"/>
      <c r="D107" s="121" t="s">
        <v>145</v>
      </c>
      <c r="E107" s="122"/>
      <c r="F107" s="122"/>
      <c r="G107" s="122"/>
      <c r="H107" s="122"/>
      <c r="I107" s="122"/>
      <c r="J107" s="123">
        <f>J174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146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3.25" customHeight="1">
      <c r="A117" s="30"/>
      <c r="B117" s="31"/>
      <c r="C117" s="30"/>
      <c r="D117" s="30"/>
      <c r="E117" s="260" t="str">
        <f>E7</f>
        <v>Rekonstrukce rozvodů vody a sociálních zařízení - akce č. SM/19/368</v>
      </c>
      <c r="F117" s="261"/>
      <c r="G117" s="261"/>
      <c r="H117" s="261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126</v>
      </c>
      <c r="L118" s="21"/>
    </row>
    <row r="119" spans="1:31" s="2" customFormat="1" ht="16.5" customHeight="1">
      <c r="A119" s="30"/>
      <c r="B119" s="31"/>
      <c r="C119" s="30"/>
      <c r="D119" s="30"/>
      <c r="E119" s="260" t="s">
        <v>747</v>
      </c>
      <c r="F119" s="259"/>
      <c r="G119" s="259"/>
      <c r="H119" s="259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128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1" t="str">
        <f>E11</f>
        <v>02.2 - Stavební úpravy 2 NP</v>
      </c>
      <c r="F121" s="259"/>
      <c r="G121" s="259"/>
      <c r="H121" s="259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>Dobruška</v>
      </c>
      <c r="G123" s="30"/>
      <c r="H123" s="30"/>
      <c r="I123" s="27" t="s">
        <v>19</v>
      </c>
      <c r="J123" s="53" t="str">
        <f>IF(J14="","",J14)</f>
        <v>25. 3. 2020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21</v>
      </c>
      <c r="D125" s="30"/>
      <c r="E125" s="30"/>
      <c r="F125" s="25" t="str">
        <f>E17</f>
        <v>ZŠ Dobruška, Opočenská 115, Dobruška</v>
      </c>
      <c r="G125" s="30"/>
      <c r="H125" s="30"/>
      <c r="I125" s="27" t="s">
        <v>27</v>
      </c>
      <c r="J125" s="28" t="str">
        <f>E23</f>
        <v xml:space="preserve"> 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25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29</v>
      </c>
      <c r="J126" s="28" t="str">
        <f>E26</f>
        <v xml:space="preserve"> 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147</v>
      </c>
      <c r="D128" s="127" t="s">
        <v>56</v>
      </c>
      <c r="E128" s="127" t="s">
        <v>52</v>
      </c>
      <c r="F128" s="127" t="s">
        <v>53</v>
      </c>
      <c r="G128" s="127" t="s">
        <v>148</v>
      </c>
      <c r="H128" s="127" t="s">
        <v>149</v>
      </c>
      <c r="I128" s="127" t="s">
        <v>150</v>
      </c>
      <c r="J128" s="127" t="s">
        <v>132</v>
      </c>
      <c r="K128" s="128" t="s">
        <v>151</v>
      </c>
      <c r="L128" s="129"/>
      <c r="M128" s="60" t="s">
        <v>1</v>
      </c>
      <c r="N128" s="61" t="s">
        <v>35</v>
      </c>
      <c r="O128" s="61" t="s">
        <v>152</v>
      </c>
      <c r="P128" s="61" t="s">
        <v>153</v>
      </c>
      <c r="Q128" s="61" t="s">
        <v>154</v>
      </c>
      <c r="R128" s="61" t="s">
        <v>155</v>
      </c>
      <c r="S128" s="61" t="s">
        <v>156</v>
      </c>
      <c r="T128" s="62" t="s">
        <v>157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158</v>
      </c>
      <c r="D129" s="30"/>
      <c r="E129" s="30"/>
      <c r="F129" s="30"/>
      <c r="G129" s="30"/>
      <c r="H129" s="30"/>
      <c r="I129" s="30"/>
      <c r="J129" s="130">
        <f>BK129</f>
        <v>0</v>
      </c>
      <c r="K129" s="30"/>
      <c r="L129" s="31"/>
      <c r="M129" s="63"/>
      <c r="N129" s="54"/>
      <c r="O129" s="64"/>
      <c r="P129" s="131">
        <f>P130+P158</f>
        <v>59.303778999999999</v>
      </c>
      <c r="Q129" s="64"/>
      <c r="R129" s="131">
        <f>R130+R158</f>
        <v>1.0305575</v>
      </c>
      <c r="S129" s="64"/>
      <c r="T129" s="132">
        <f>T130+T158</f>
        <v>1.0307999999999999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134</v>
      </c>
      <c r="BK129" s="133">
        <f>BK130+BK158</f>
        <v>0</v>
      </c>
    </row>
    <row r="130" spans="1:65" s="12" customFormat="1" ht="25.9" customHeight="1">
      <c r="B130" s="134"/>
      <c r="D130" s="135" t="s">
        <v>70</v>
      </c>
      <c r="E130" s="136" t="s">
        <v>159</v>
      </c>
      <c r="F130" s="136" t="s">
        <v>160</v>
      </c>
      <c r="J130" s="137">
        <f>BK130</f>
        <v>0</v>
      </c>
      <c r="L130" s="134"/>
      <c r="M130" s="138"/>
      <c r="N130" s="139"/>
      <c r="O130" s="139"/>
      <c r="P130" s="140">
        <f>P131+P139+P147+P155</f>
        <v>37.315868999999999</v>
      </c>
      <c r="Q130" s="139"/>
      <c r="R130" s="140">
        <f>R131+R139+R147+R155</f>
        <v>0.49035000000000001</v>
      </c>
      <c r="S130" s="139"/>
      <c r="T130" s="141">
        <f>T131+T139+T147+T155</f>
        <v>0.85680000000000001</v>
      </c>
      <c r="AR130" s="135" t="s">
        <v>78</v>
      </c>
      <c r="AT130" s="142" t="s">
        <v>70</v>
      </c>
      <c r="AU130" s="142" t="s">
        <v>71</v>
      </c>
      <c r="AY130" s="135" t="s">
        <v>161</v>
      </c>
      <c r="BK130" s="143">
        <f>BK131+BK139+BK147+BK155</f>
        <v>0</v>
      </c>
    </row>
    <row r="131" spans="1:65" s="12" customFormat="1" ht="22.9" customHeight="1">
      <c r="B131" s="134"/>
      <c r="D131" s="135" t="s">
        <v>70</v>
      </c>
      <c r="E131" s="144" t="s">
        <v>196</v>
      </c>
      <c r="F131" s="144" t="s">
        <v>203</v>
      </c>
      <c r="J131" s="145">
        <f>BK131</f>
        <v>0</v>
      </c>
      <c r="L131" s="134"/>
      <c r="M131" s="138"/>
      <c r="N131" s="139"/>
      <c r="O131" s="139"/>
      <c r="P131" s="140">
        <f>SUM(P132:P138)</f>
        <v>11.484999999999999</v>
      </c>
      <c r="Q131" s="139"/>
      <c r="R131" s="140">
        <f>SUM(R132:R138)</f>
        <v>0.48895</v>
      </c>
      <c r="S131" s="139"/>
      <c r="T131" s="141">
        <f>SUM(T132:T138)</f>
        <v>0</v>
      </c>
      <c r="AR131" s="135" t="s">
        <v>78</v>
      </c>
      <c r="AT131" s="142" t="s">
        <v>70</v>
      </c>
      <c r="AU131" s="142" t="s">
        <v>78</v>
      </c>
      <c r="AY131" s="135" t="s">
        <v>161</v>
      </c>
      <c r="BK131" s="143">
        <f>SUM(BK132:BK138)</f>
        <v>0</v>
      </c>
    </row>
    <row r="132" spans="1:65" s="2" customFormat="1" ht="21.75" customHeight="1">
      <c r="A132" s="30"/>
      <c r="B132" s="146"/>
      <c r="C132" s="147" t="s">
        <v>78</v>
      </c>
      <c r="D132" s="147" t="s">
        <v>164</v>
      </c>
      <c r="E132" s="148" t="s">
        <v>214</v>
      </c>
      <c r="F132" s="149" t="s">
        <v>215</v>
      </c>
      <c r="G132" s="150" t="s">
        <v>167</v>
      </c>
      <c r="H132" s="151">
        <v>12.6</v>
      </c>
      <c r="I132" s="152"/>
      <c r="J132" s="152">
        <f>ROUND(I132*H132,2)</f>
        <v>0</v>
      </c>
      <c r="K132" s="149" t="s">
        <v>168</v>
      </c>
      <c r="L132" s="31"/>
      <c r="M132" s="153" t="s">
        <v>1</v>
      </c>
      <c r="N132" s="154" t="s">
        <v>36</v>
      </c>
      <c r="O132" s="155">
        <v>0.35</v>
      </c>
      <c r="P132" s="155">
        <f>O132*H132</f>
        <v>4.4099999999999993</v>
      </c>
      <c r="Q132" s="155">
        <v>1.575E-2</v>
      </c>
      <c r="R132" s="155">
        <f>Q132*H132</f>
        <v>0.19844999999999999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169</v>
      </c>
      <c r="AT132" s="157" t="s">
        <v>164</v>
      </c>
      <c r="AU132" s="157" t="s">
        <v>80</v>
      </c>
      <c r="AY132" s="18" t="s">
        <v>161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169</v>
      </c>
      <c r="BM132" s="157" t="s">
        <v>783</v>
      </c>
    </row>
    <row r="133" spans="1:65" s="13" customFormat="1">
      <c r="B133" s="159"/>
      <c r="D133" s="160" t="s">
        <v>171</v>
      </c>
      <c r="E133" s="161" t="s">
        <v>1</v>
      </c>
      <c r="F133" s="162" t="s">
        <v>784</v>
      </c>
      <c r="H133" s="163">
        <v>12.6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171</v>
      </c>
      <c r="AU133" s="161" t="s">
        <v>80</v>
      </c>
      <c r="AV133" s="13" t="s">
        <v>80</v>
      </c>
      <c r="AW133" s="13" t="s">
        <v>28</v>
      </c>
      <c r="AX133" s="13" t="s">
        <v>71</v>
      </c>
      <c r="AY133" s="161" t="s">
        <v>161</v>
      </c>
    </row>
    <row r="134" spans="1:65" s="15" customFormat="1">
      <c r="B134" s="183"/>
      <c r="D134" s="160" t="s">
        <v>171</v>
      </c>
      <c r="E134" s="184" t="s">
        <v>1</v>
      </c>
      <c r="F134" s="185" t="s">
        <v>195</v>
      </c>
      <c r="H134" s="186">
        <v>12.6</v>
      </c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171</v>
      </c>
      <c r="AU134" s="184" t="s">
        <v>80</v>
      </c>
      <c r="AV134" s="15" t="s">
        <v>169</v>
      </c>
      <c r="AW134" s="15" t="s">
        <v>28</v>
      </c>
      <c r="AX134" s="15" t="s">
        <v>78</v>
      </c>
      <c r="AY134" s="184" t="s">
        <v>161</v>
      </c>
    </row>
    <row r="135" spans="1:65" s="2" customFormat="1" ht="21.75" customHeight="1">
      <c r="A135" s="30"/>
      <c r="B135" s="146"/>
      <c r="C135" s="147" t="s">
        <v>80</v>
      </c>
      <c r="D135" s="147" t="s">
        <v>164</v>
      </c>
      <c r="E135" s="148" t="s">
        <v>232</v>
      </c>
      <c r="F135" s="149" t="s">
        <v>233</v>
      </c>
      <c r="G135" s="150" t="s">
        <v>175</v>
      </c>
      <c r="H135" s="151">
        <v>7</v>
      </c>
      <c r="I135" s="152"/>
      <c r="J135" s="152">
        <f>ROUND(I135*H135,2)</f>
        <v>0</v>
      </c>
      <c r="K135" s="149" t="s">
        <v>168</v>
      </c>
      <c r="L135" s="31"/>
      <c r="M135" s="153" t="s">
        <v>1</v>
      </c>
      <c r="N135" s="154" t="s">
        <v>36</v>
      </c>
      <c r="O135" s="155">
        <v>0.72499999999999998</v>
      </c>
      <c r="P135" s="155">
        <f>O135*H135</f>
        <v>5.0750000000000002</v>
      </c>
      <c r="Q135" s="155">
        <v>4.1500000000000002E-2</v>
      </c>
      <c r="R135" s="155">
        <f>Q135*H135</f>
        <v>0.29050000000000004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169</v>
      </c>
      <c r="AT135" s="157" t="s">
        <v>164</v>
      </c>
      <c r="AU135" s="157" t="s">
        <v>80</v>
      </c>
      <c r="AY135" s="18" t="s">
        <v>161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78</v>
      </c>
      <c r="BK135" s="158">
        <f>ROUND(I135*H135,2)</f>
        <v>0</v>
      </c>
      <c r="BL135" s="18" t="s">
        <v>169</v>
      </c>
      <c r="BM135" s="157" t="s">
        <v>785</v>
      </c>
    </row>
    <row r="136" spans="1:65" s="13" customFormat="1">
      <c r="B136" s="159"/>
      <c r="D136" s="160" t="s">
        <v>171</v>
      </c>
      <c r="E136" s="161" t="s">
        <v>1</v>
      </c>
      <c r="F136" s="162" t="s">
        <v>786</v>
      </c>
      <c r="H136" s="163">
        <v>7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171</v>
      </c>
      <c r="AU136" s="161" t="s">
        <v>80</v>
      </c>
      <c r="AV136" s="13" t="s">
        <v>80</v>
      </c>
      <c r="AW136" s="13" t="s">
        <v>28</v>
      </c>
      <c r="AX136" s="13" t="s">
        <v>78</v>
      </c>
      <c r="AY136" s="161" t="s">
        <v>161</v>
      </c>
    </row>
    <row r="137" spans="1:65" s="2" customFormat="1" ht="21.75" customHeight="1">
      <c r="A137" s="30"/>
      <c r="B137" s="146"/>
      <c r="C137" s="147" t="s">
        <v>162</v>
      </c>
      <c r="D137" s="147" t="s">
        <v>164</v>
      </c>
      <c r="E137" s="148" t="s">
        <v>762</v>
      </c>
      <c r="F137" s="149" t="s">
        <v>763</v>
      </c>
      <c r="G137" s="150" t="s">
        <v>167</v>
      </c>
      <c r="H137" s="151">
        <v>25</v>
      </c>
      <c r="I137" s="152"/>
      <c r="J137" s="152">
        <f>ROUND(I137*H137,2)</f>
        <v>0</v>
      </c>
      <c r="K137" s="149" t="s">
        <v>168</v>
      </c>
      <c r="L137" s="31"/>
      <c r="M137" s="153" t="s">
        <v>1</v>
      </c>
      <c r="N137" s="154" t="s">
        <v>36</v>
      </c>
      <c r="O137" s="155">
        <v>0.08</v>
      </c>
      <c r="P137" s="155">
        <f>O137*H137</f>
        <v>2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7" t="s">
        <v>169</v>
      </c>
      <c r="AT137" s="157" t="s">
        <v>164</v>
      </c>
      <c r="AU137" s="157" t="s">
        <v>80</v>
      </c>
      <c r="AY137" s="18" t="s">
        <v>161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78</v>
      </c>
      <c r="BK137" s="158">
        <f>ROUND(I137*H137,2)</f>
        <v>0</v>
      </c>
      <c r="BL137" s="18" t="s">
        <v>169</v>
      </c>
      <c r="BM137" s="157" t="s">
        <v>787</v>
      </c>
    </row>
    <row r="138" spans="1:65" s="13" customFormat="1">
      <c r="B138" s="159"/>
      <c r="D138" s="160" t="s">
        <v>171</v>
      </c>
      <c r="E138" s="161" t="s">
        <v>1</v>
      </c>
      <c r="F138" s="162" t="s">
        <v>765</v>
      </c>
      <c r="H138" s="163">
        <v>25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171</v>
      </c>
      <c r="AU138" s="161" t="s">
        <v>80</v>
      </c>
      <c r="AV138" s="13" t="s">
        <v>80</v>
      </c>
      <c r="AW138" s="13" t="s">
        <v>28</v>
      </c>
      <c r="AX138" s="13" t="s">
        <v>78</v>
      </c>
      <c r="AY138" s="161" t="s">
        <v>161</v>
      </c>
    </row>
    <row r="139" spans="1:65" s="12" customFormat="1" ht="22.9" customHeight="1">
      <c r="B139" s="134"/>
      <c r="D139" s="135" t="s">
        <v>70</v>
      </c>
      <c r="E139" s="144" t="s">
        <v>213</v>
      </c>
      <c r="F139" s="144" t="s">
        <v>251</v>
      </c>
      <c r="J139" s="145">
        <f>BK139</f>
        <v>0</v>
      </c>
      <c r="L139" s="134"/>
      <c r="M139" s="138"/>
      <c r="N139" s="139"/>
      <c r="O139" s="139"/>
      <c r="P139" s="140">
        <f>SUM(P140:P146)</f>
        <v>14.559999999999999</v>
      </c>
      <c r="Q139" s="139"/>
      <c r="R139" s="140">
        <f>SUM(R140:R146)</f>
        <v>1.4000000000000002E-3</v>
      </c>
      <c r="S139" s="139"/>
      <c r="T139" s="141">
        <f>SUM(T140:T146)</f>
        <v>0.85680000000000001</v>
      </c>
      <c r="AR139" s="135" t="s">
        <v>78</v>
      </c>
      <c r="AT139" s="142" t="s">
        <v>70</v>
      </c>
      <c r="AU139" s="142" t="s">
        <v>78</v>
      </c>
      <c r="AY139" s="135" t="s">
        <v>161</v>
      </c>
      <c r="BK139" s="143">
        <f>SUM(BK140:BK146)</f>
        <v>0</v>
      </c>
    </row>
    <row r="140" spans="1:65" s="2" customFormat="1" ht="21.75" customHeight="1">
      <c r="A140" s="30"/>
      <c r="B140" s="146"/>
      <c r="C140" s="147" t="s">
        <v>169</v>
      </c>
      <c r="D140" s="147" t="s">
        <v>164</v>
      </c>
      <c r="E140" s="148" t="s">
        <v>256</v>
      </c>
      <c r="F140" s="149" t="s">
        <v>257</v>
      </c>
      <c r="G140" s="150" t="s">
        <v>167</v>
      </c>
      <c r="H140" s="151">
        <v>35</v>
      </c>
      <c r="I140" s="152"/>
      <c r="J140" s="152">
        <f>ROUND(I140*H140,2)</f>
        <v>0</v>
      </c>
      <c r="K140" s="149" t="s">
        <v>168</v>
      </c>
      <c r="L140" s="31"/>
      <c r="M140" s="153" t="s">
        <v>1</v>
      </c>
      <c r="N140" s="154" t="s">
        <v>36</v>
      </c>
      <c r="O140" s="155">
        <v>0.308</v>
      </c>
      <c r="P140" s="155">
        <f>O140*H140</f>
        <v>10.78</v>
      </c>
      <c r="Q140" s="155">
        <v>4.0000000000000003E-5</v>
      </c>
      <c r="R140" s="155">
        <f>Q140*H140</f>
        <v>1.4000000000000002E-3</v>
      </c>
      <c r="S140" s="155">
        <v>0</v>
      </c>
      <c r="T140" s="15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7" t="s">
        <v>169</v>
      </c>
      <c r="AT140" s="157" t="s">
        <v>164</v>
      </c>
      <c r="AU140" s="157" t="s">
        <v>80</v>
      </c>
      <c r="AY140" s="18" t="s">
        <v>161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78</v>
      </c>
      <c r="BK140" s="158">
        <f>ROUND(I140*H140,2)</f>
        <v>0</v>
      </c>
      <c r="BL140" s="18" t="s">
        <v>169</v>
      </c>
      <c r="BM140" s="157" t="s">
        <v>788</v>
      </c>
    </row>
    <row r="141" spans="1:65" s="13" customFormat="1">
      <c r="B141" s="159"/>
      <c r="D141" s="160" t="s">
        <v>171</v>
      </c>
      <c r="E141" s="161" t="s">
        <v>1</v>
      </c>
      <c r="F141" s="162" t="s">
        <v>789</v>
      </c>
      <c r="H141" s="163">
        <v>35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171</v>
      </c>
      <c r="AU141" s="161" t="s">
        <v>80</v>
      </c>
      <c r="AV141" s="13" t="s">
        <v>80</v>
      </c>
      <c r="AW141" s="13" t="s">
        <v>28</v>
      </c>
      <c r="AX141" s="13" t="s">
        <v>71</v>
      </c>
      <c r="AY141" s="161" t="s">
        <v>161</v>
      </c>
    </row>
    <row r="142" spans="1:65" s="15" customFormat="1">
      <c r="B142" s="183"/>
      <c r="D142" s="160" t="s">
        <v>171</v>
      </c>
      <c r="E142" s="184" t="s">
        <v>1</v>
      </c>
      <c r="F142" s="185" t="s">
        <v>195</v>
      </c>
      <c r="H142" s="186">
        <v>35</v>
      </c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171</v>
      </c>
      <c r="AU142" s="184" t="s">
        <v>80</v>
      </c>
      <c r="AV142" s="15" t="s">
        <v>169</v>
      </c>
      <c r="AW142" s="15" t="s">
        <v>28</v>
      </c>
      <c r="AX142" s="15" t="s">
        <v>78</v>
      </c>
      <c r="AY142" s="184" t="s">
        <v>161</v>
      </c>
    </row>
    <row r="143" spans="1:65" s="2" customFormat="1" ht="21.75" customHeight="1">
      <c r="A143" s="30"/>
      <c r="B143" s="146"/>
      <c r="C143" s="147" t="s">
        <v>186</v>
      </c>
      <c r="D143" s="147" t="s">
        <v>164</v>
      </c>
      <c r="E143" s="148" t="s">
        <v>303</v>
      </c>
      <c r="F143" s="149" t="s">
        <v>304</v>
      </c>
      <c r="G143" s="150" t="s">
        <v>167</v>
      </c>
      <c r="H143" s="151">
        <v>12.6</v>
      </c>
      <c r="I143" s="152"/>
      <c r="J143" s="152">
        <f>ROUND(I143*H143,2)</f>
        <v>0</v>
      </c>
      <c r="K143" s="149" t="s">
        <v>168</v>
      </c>
      <c r="L143" s="31"/>
      <c r="M143" s="153" t="s">
        <v>1</v>
      </c>
      <c r="N143" s="154" t="s">
        <v>36</v>
      </c>
      <c r="O143" s="155">
        <v>0.3</v>
      </c>
      <c r="P143" s="155">
        <f>O143*H143</f>
        <v>3.78</v>
      </c>
      <c r="Q143" s="155">
        <v>0</v>
      </c>
      <c r="R143" s="155">
        <f>Q143*H143</f>
        <v>0</v>
      </c>
      <c r="S143" s="155">
        <v>6.8000000000000005E-2</v>
      </c>
      <c r="T143" s="156">
        <f>S143*H143</f>
        <v>0.85680000000000001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7" t="s">
        <v>169</v>
      </c>
      <c r="AT143" s="157" t="s">
        <v>164</v>
      </c>
      <c r="AU143" s="157" t="s">
        <v>80</v>
      </c>
      <c r="AY143" s="18" t="s">
        <v>161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78</v>
      </c>
      <c r="BK143" s="158">
        <f>ROUND(I143*H143,2)</f>
        <v>0</v>
      </c>
      <c r="BL143" s="18" t="s">
        <v>169</v>
      </c>
      <c r="BM143" s="157" t="s">
        <v>790</v>
      </c>
    </row>
    <row r="144" spans="1:65" s="16" customFormat="1">
      <c r="B144" s="190"/>
      <c r="D144" s="160" t="s">
        <v>171</v>
      </c>
      <c r="E144" s="191" t="s">
        <v>1</v>
      </c>
      <c r="F144" s="192" t="s">
        <v>791</v>
      </c>
      <c r="H144" s="191" t="s">
        <v>1</v>
      </c>
      <c r="L144" s="190"/>
      <c r="M144" s="193"/>
      <c r="N144" s="194"/>
      <c r="O144" s="194"/>
      <c r="P144" s="194"/>
      <c r="Q144" s="194"/>
      <c r="R144" s="194"/>
      <c r="S144" s="194"/>
      <c r="T144" s="195"/>
      <c r="AT144" s="191" t="s">
        <v>171</v>
      </c>
      <c r="AU144" s="191" t="s">
        <v>80</v>
      </c>
      <c r="AV144" s="16" t="s">
        <v>78</v>
      </c>
      <c r="AW144" s="16" t="s">
        <v>28</v>
      </c>
      <c r="AX144" s="16" t="s">
        <v>71</v>
      </c>
      <c r="AY144" s="191" t="s">
        <v>161</v>
      </c>
    </row>
    <row r="145" spans="1:65" s="13" customFormat="1">
      <c r="B145" s="159"/>
      <c r="D145" s="160" t="s">
        <v>171</v>
      </c>
      <c r="E145" s="161" t="s">
        <v>1</v>
      </c>
      <c r="F145" s="162" t="s">
        <v>792</v>
      </c>
      <c r="H145" s="163">
        <v>12.6</v>
      </c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171</v>
      </c>
      <c r="AU145" s="161" t="s">
        <v>80</v>
      </c>
      <c r="AV145" s="13" t="s">
        <v>80</v>
      </c>
      <c r="AW145" s="13" t="s">
        <v>28</v>
      </c>
      <c r="AX145" s="13" t="s">
        <v>71</v>
      </c>
      <c r="AY145" s="161" t="s">
        <v>161</v>
      </c>
    </row>
    <row r="146" spans="1:65" s="15" customFormat="1">
      <c r="B146" s="183"/>
      <c r="D146" s="160" t="s">
        <v>171</v>
      </c>
      <c r="E146" s="184" t="s">
        <v>1</v>
      </c>
      <c r="F146" s="185" t="s">
        <v>195</v>
      </c>
      <c r="H146" s="186">
        <v>12.6</v>
      </c>
      <c r="L146" s="183"/>
      <c r="M146" s="187"/>
      <c r="N146" s="188"/>
      <c r="O146" s="188"/>
      <c r="P146" s="188"/>
      <c r="Q146" s="188"/>
      <c r="R146" s="188"/>
      <c r="S146" s="188"/>
      <c r="T146" s="189"/>
      <c r="AT146" s="184" t="s">
        <v>171</v>
      </c>
      <c r="AU146" s="184" t="s">
        <v>80</v>
      </c>
      <c r="AV146" s="15" t="s">
        <v>169</v>
      </c>
      <c r="AW146" s="15" t="s">
        <v>28</v>
      </c>
      <c r="AX146" s="15" t="s">
        <v>78</v>
      </c>
      <c r="AY146" s="184" t="s">
        <v>161</v>
      </c>
    </row>
    <row r="147" spans="1:65" s="12" customFormat="1" ht="22.9" customHeight="1">
      <c r="B147" s="134"/>
      <c r="D147" s="135" t="s">
        <v>70</v>
      </c>
      <c r="E147" s="144" t="s">
        <v>313</v>
      </c>
      <c r="F147" s="144" t="s">
        <v>314</v>
      </c>
      <c r="J147" s="145">
        <f>BK147</f>
        <v>0</v>
      </c>
      <c r="L147" s="134"/>
      <c r="M147" s="138"/>
      <c r="N147" s="139"/>
      <c r="O147" s="139"/>
      <c r="P147" s="140">
        <f>SUM(P148:P154)</f>
        <v>8.5562690000000003</v>
      </c>
      <c r="Q147" s="139"/>
      <c r="R147" s="140">
        <f>SUM(R148:R154)</f>
        <v>0</v>
      </c>
      <c r="S147" s="139"/>
      <c r="T147" s="141">
        <f>SUM(T148:T154)</f>
        <v>0</v>
      </c>
      <c r="AR147" s="135" t="s">
        <v>78</v>
      </c>
      <c r="AT147" s="142" t="s">
        <v>70</v>
      </c>
      <c r="AU147" s="142" t="s">
        <v>78</v>
      </c>
      <c r="AY147" s="135" t="s">
        <v>161</v>
      </c>
      <c r="BK147" s="143">
        <f>SUM(BK148:BK154)</f>
        <v>0</v>
      </c>
    </row>
    <row r="148" spans="1:65" s="2" customFormat="1" ht="21.75" customHeight="1">
      <c r="A148" s="30"/>
      <c r="B148" s="146"/>
      <c r="C148" s="147" t="s">
        <v>196</v>
      </c>
      <c r="D148" s="147" t="s">
        <v>164</v>
      </c>
      <c r="E148" s="148" t="s">
        <v>316</v>
      </c>
      <c r="F148" s="149" t="s">
        <v>317</v>
      </c>
      <c r="G148" s="150" t="s">
        <v>318</v>
      </c>
      <c r="H148" s="151">
        <v>1.0309999999999999</v>
      </c>
      <c r="I148" s="152"/>
      <c r="J148" s="152">
        <f>ROUND(I148*H148,2)</f>
        <v>0</v>
      </c>
      <c r="K148" s="149" t="s">
        <v>168</v>
      </c>
      <c r="L148" s="31"/>
      <c r="M148" s="153" t="s">
        <v>1</v>
      </c>
      <c r="N148" s="154" t="s">
        <v>36</v>
      </c>
      <c r="O148" s="155">
        <v>5.46</v>
      </c>
      <c r="P148" s="155">
        <f>O148*H148</f>
        <v>5.6292599999999995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7" t="s">
        <v>169</v>
      </c>
      <c r="AT148" s="157" t="s">
        <v>164</v>
      </c>
      <c r="AU148" s="157" t="s">
        <v>80</v>
      </c>
      <c r="AY148" s="18" t="s">
        <v>161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78</v>
      </c>
      <c r="BK148" s="158">
        <f>ROUND(I148*H148,2)</f>
        <v>0</v>
      </c>
      <c r="BL148" s="18" t="s">
        <v>169</v>
      </c>
      <c r="BM148" s="157" t="s">
        <v>793</v>
      </c>
    </row>
    <row r="149" spans="1:65" s="2" customFormat="1" ht="21.75" customHeight="1">
      <c r="A149" s="30"/>
      <c r="B149" s="146"/>
      <c r="C149" s="147" t="s">
        <v>204</v>
      </c>
      <c r="D149" s="147" t="s">
        <v>164</v>
      </c>
      <c r="E149" s="148" t="s">
        <v>321</v>
      </c>
      <c r="F149" s="149" t="s">
        <v>322</v>
      </c>
      <c r="G149" s="150" t="s">
        <v>318</v>
      </c>
      <c r="H149" s="151">
        <v>10.31</v>
      </c>
      <c r="I149" s="152"/>
      <c r="J149" s="152">
        <f>ROUND(I149*H149,2)</f>
        <v>0</v>
      </c>
      <c r="K149" s="149" t="s">
        <v>168</v>
      </c>
      <c r="L149" s="31"/>
      <c r="M149" s="153" t="s">
        <v>1</v>
      </c>
      <c r="N149" s="154" t="s">
        <v>36</v>
      </c>
      <c r="O149" s="155">
        <v>0.26</v>
      </c>
      <c r="P149" s="155">
        <f>O149*H149</f>
        <v>2.6806000000000001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169</v>
      </c>
      <c r="AT149" s="157" t="s">
        <v>164</v>
      </c>
      <c r="AU149" s="157" t="s">
        <v>80</v>
      </c>
      <c r="AY149" s="18" t="s">
        <v>161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169</v>
      </c>
      <c r="BM149" s="157" t="s">
        <v>794</v>
      </c>
    </row>
    <row r="150" spans="1:65" s="13" customFormat="1">
      <c r="B150" s="159"/>
      <c r="D150" s="160" t="s">
        <v>171</v>
      </c>
      <c r="F150" s="162" t="s">
        <v>795</v>
      </c>
      <c r="H150" s="163">
        <v>10.31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171</v>
      </c>
      <c r="AU150" s="161" t="s">
        <v>80</v>
      </c>
      <c r="AV150" s="13" t="s">
        <v>80</v>
      </c>
      <c r="AW150" s="13" t="s">
        <v>3</v>
      </c>
      <c r="AX150" s="13" t="s">
        <v>78</v>
      </c>
      <c r="AY150" s="161" t="s">
        <v>161</v>
      </c>
    </row>
    <row r="151" spans="1:65" s="2" customFormat="1" ht="21.75" customHeight="1">
      <c r="A151" s="30"/>
      <c r="B151" s="146"/>
      <c r="C151" s="147" t="s">
        <v>180</v>
      </c>
      <c r="D151" s="147" t="s">
        <v>164</v>
      </c>
      <c r="E151" s="148" t="s">
        <v>326</v>
      </c>
      <c r="F151" s="149" t="s">
        <v>327</v>
      </c>
      <c r="G151" s="150" t="s">
        <v>318</v>
      </c>
      <c r="H151" s="151">
        <v>1.0309999999999999</v>
      </c>
      <c r="I151" s="152"/>
      <c r="J151" s="152">
        <f>ROUND(I151*H151,2)</f>
        <v>0</v>
      </c>
      <c r="K151" s="149" t="s">
        <v>168</v>
      </c>
      <c r="L151" s="31"/>
      <c r="M151" s="153" t="s">
        <v>1</v>
      </c>
      <c r="N151" s="154" t="s">
        <v>36</v>
      </c>
      <c r="O151" s="155">
        <v>0.125</v>
      </c>
      <c r="P151" s="155">
        <f>O151*H151</f>
        <v>0.12887499999999999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7" t="s">
        <v>169</v>
      </c>
      <c r="AT151" s="157" t="s">
        <v>164</v>
      </c>
      <c r="AU151" s="157" t="s">
        <v>80</v>
      </c>
      <c r="AY151" s="18" t="s">
        <v>161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78</v>
      </c>
      <c r="BK151" s="158">
        <f>ROUND(I151*H151,2)</f>
        <v>0</v>
      </c>
      <c r="BL151" s="18" t="s">
        <v>169</v>
      </c>
      <c r="BM151" s="157" t="s">
        <v>796</v>
      </c>
    </row>
    <row r="152" spans="1:65" s="2" customFormat="1" ht="21.75" customHeight="1">
      <c r="A152" s="30"/>
      <c r="B152" s="146"/>
      <c r="C152" s="147" t="s">
        <v>213</v>
      </c>
      <c r="D152" s="147" t="s">
        <v>164</v>
      </c>
      <c r="E152" s="148" t="s">
        <v>330</v>
      </c>
      <c r="F152" s="149" t="s">
        <v>331</v>
      </c>
      <c r="G152" s="150" t="s">
        <v>318</v>
      </c>
      <c r="H152" s="151">
        <v>19.588999999999999</v>
      </c>
      <c r="I152" s="152"/>
      <c r="J152" s="152">
        <f>ROUND(I152*H152,2)</f>
        <v>0</v>
      </c>
      <c r="K152" s="149" t="s">
        <v>168</v>
      </c>
      <c r="L152" s="31"/>
      <c r="M152" s="153" t="s">
        <v>1</v>
      </c>
      <c r="N152" s="154" t="s">
        <v>36</v>
      </c>
      <c r="O152" s="155">
        <v>6.0000000000000001E-3</v>
      </c>
      <c r="P152" s="155">
        <f>O152*H152</f>
        <v>0.117534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7" t="s">
        <v>169</v>
      </c>
      <c r="AT152" s="157" t="s">
        <v>164</v>
      </c>
      <c r="AU152" s="157" t="s">
        <v>80</v>
      </c>
      <c r="AY152" s="18" t="s">
        <v>161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78</v>
      </c>
      <c r="BK152" s="158">
        <f>ROUND(I152*H152,2)</f>
        <v>0</v>
      </c>
      <c r="BL152" s="18" t="s">
        <v>169</v>
      </c>
      <c r="BM152" s="157" t="s">
        <v>797</v>
      </c>
    </row>
    <row r="153" spans="1:65" s="13" customFormat="1">
      <c r="B153" s="159"/>
      <c r="D153" s="160" t="s">
        <v>171</v>
      </c>
      <c r="F153" s="162" t="s">
        <v>798</v>
      </c>
      <c r="H153" s="163">
        <v>19.588999999999999</v>
      </c>
      <c r="L153" s="159"/>
      <c r="M153" s="164"/>
      <c r="N153" s="165"/>
      <c r="O153" s="165"/>
      <c r="P153" s="165"/>
      <c r="Q153" s="165"/>
      <c r="R153" s="165"/>
      <c r="S153" s="165"/>
      <c r="T153" s="166"/>
      <c r="AT153" s="161" t="s">
        <v>171</v>
      </c>
      <c r="AU153" s="161" t="s">
        <v>80</v>
      </c>
      <c r="AV153" s="13" t="s">
        <v>80</v>
      </c>
      <c r="AW153" s="13" t="s">
        <v>3</v>
      </c>
      <c r="AX153" s="13" t="s">
        <v>78</v>
      </c>
      <c r="AY153" s="161" t="s">
        <v>161</v>
      </c>
    </row>
    <row r="154" spans="1:65" s="2" customFormat="1" ht="21.75" customHeight="1">
      <c r="A154" s="30"/>
      <c r="B154" s="146"/>
      <c r="C154" s="147" t="s">
        <v>222</v>
      </c>
      <c r="D154" s="147" t="s">
        <v>164</v>
      </c>
      <c r="E154" s="148" t="s">
        <v>335</v>
      </c>
      <c r="F154" s="149" t="s">
        <v>336</v>
      </c>
      <c r="G154" s="150" t="s">
        <v>318</v>
      </c>
      <c r="H154" s="151">
        <v>1.0309999999999999</v>
      </c>
      <c r="I154" s="152"/>
      <c r="J154" s="152">
        <f>ROUND(I154*H154,2)</f>
        <v>0</v>
      </c>
      <c r="K154" s="149" t="s">
        <v>168</v>
      </c>
      <c r="L154" s="31"/>
      <c r="M154" s="153" t="s">
        <v>1</v>
      </c>
      <c r="N154" s="154" t="s">
        <v>36</v>
      </c>
      <c r="O154" s="155">
        <v>0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169</v>
      </c>
      <c r="AT154" s="157" t="s">
        <v>164</v>
      </c>
      <c r="AU154" s="157" t="s">
        <v>80</v>
      </c>
      <c r="AY154" s="18" t="s">
        <v>161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169</v>
      </c>
      <c r="BM154" s="157" t="s">
        <v>799</v>
      </c>
    </row>
    <row r="155" spans="1:65" s="12" customFormat="1" ht="22.9" customHeight="1">
      <c r="B155" s="134"/>
      <c r="D155" s="135" t="s">
        <v>70</v>
      </c>
      <c r="E155" s="144" t="s">
        <v>338</v>
      </c>
      <c r="F155" s="144" t="s">
        <v>339</v>
      </c>
      <c r="J155" s="145">
        <f>BK155</f>
        <v>0</v>
      </c>
      <c r="L155" s="134"/>
      <c r="M155" s="138"/>
      <c r="N155" s="139"/>
      <c r="O155" s="139"/>
      <c r="P155" s="140">
        <f>SUM(P156:P157)</f>
        <v>2.7145999999999999</v>
      </c>
      <c r="Q155" s="139"/>
      <c r="R155" s="140">
        <f>SUM(R156:R157)</f>
        <v>0</v>
      </c>
      <c r="S155" s="139"/>
      <c r="T155" s="141">
        <f>SUM(T156:T157)</f>
        <v>0</v>
      </c>
      <c r="AR155" s="135" t="s">
        <v>78</v>
      </c>
      <c r="AT155" s="142" t="s">
        <v>70</v>
      </c>
      <c r="AU155" s="142" t="s">
        <v>78</v>
      </c>
      <c r="AY155" s="135" t="s">
        <v>161</v>
      </c>
      <c r="BK155" s="143">
        <f>SUM(BK156:BK157)</f>
        <v>0</v>
      </c>
    </row>
    <row r="156" spans="1:65" s="2" customFormat="1" ht="16.5" customHeight="1">
      <c r="A156" s="30"/>
      <c r="B156" s="146"/>
      <c r="C156" s="147" t="s">
        <v>231</v>
      </c>
      <c r="D156" s="147" t="s">
        <v>164</v>
      </c>
      <c r="E156" s="148" t="s">
        <v>341</v>
      </c>
      <c r="F156" s="149" t="s">
        <v>342</v>
      </c>
      <c r="G156" s="150" t="s">
        <v>318</v>
      </c>
      <c r="H156" s="151">
        <v>0.49</v>
      </c>
      <c r="I156" s="152"/>
      <c r="J156" s="152">
        <f>ROUND(I156*H156,2)</f>
        <v>0</v>
      </c>
      <c r="K156" s="149" t="s">
        <v>168</v>
      </c>
      <c r="L156" s="31"/>
      <c r="M156" s="153" t="s">
        <v>1</v>
      </c>
      <c r="N156" s="154" t="s">
        <v>36</v>
      </c>
      <c r="O156" s="155">
        <v>4.13</v>
      </c>
      <c r="P156" s="155">
        <f>O156*H156</f>
        <v>2.0236999999999998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7" t="s">
        <v>169</v>
      </c>
      <c r="AT156" s="157" t="s">
        <v>164</v>
      </c>
      <c r="AU156" s="157" t="s">
        <v>80</v>
      </c>
      <c r="AY156" s="18" t="s">
        <v>161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78</v>
      </c>
      <c r="BK156" s="158">
        <f>ROUND(I156*H156,2)</f>
        <v>0</v>
      </c>
      <c r="BL156" s="18" t="s">
        <v>169</v>
      </c>
      <c r="BM156" s="157" t="s">
        <v>800</v>
      </c>
    </row>
    <row r="157" spans="1:65" s="2" customFormat="1" ht="21.75" customHeight="1">
      <c r="A157" s="30"/>
      <c r="B157" s="146"/>
      <c r="C157" s="147" t="s">
        <v>235</v>
      </c>
      <c r="D157" s="147" t="s">
        <v>164</v>
      </c>
      <c r="E157" s="148" t="s">
        <v>345</v>
      </c>
      <c r="F157" s="149" t="s">
        <v>346</v>
      </c>
      <c r="G157" s="150" t="s">
        <v>318</v>
      </c>
      <c r="H157" s="151">
        <v>0.49</v>
      </c>
      <c r="I157" s="152"/>
      <c r="J157" s="152">
        <f>ROUND(I157*H157,2)</f>
        <v>0</v>
      </c>
      <c r="K157" s="149" t="s">
        <v>168</v>
      </c>
      <c r="L157" s="31"/>
      <c r="M157" s="153" t="s">
        <v>1</v>
      </c>
      <c r="N157" s="154" t="s">
        <v>36</v>
      </c>
      <c r="O157" s="155">
        <v>1.41</v>
      </c>
      <c r="P157" s="155">
        <f>O157*H157</f>
        <v>0.69089999999999996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7" t="s">
        <v>169</v>
      </c>
      <c r="AT157" s="157" t="s">
        <v>164</v>
      </c>
      <c r="AU157" s="157" t="s">
        <v>80</v>
      </c>
      <c r="AY157" s="18" t="s">
        <v>161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78</v>
      </c>
      <c r="BK157" s="158">
        <f>ROUND(I157*H157,2)</f>
        <v>0</v>
      </c>
      <c r="BL157" s="18" t="s">
        <v>169</v>
      </c>
      <c r="BM157" s="157" t="s">
        <v>801</v>
      </c>
    </row>
    <row r="158" spans="1:65" s="12" customFormat="1" ht="25.9" customHeight="1">
      <c r="B158" s="134"/>
      <c r="D158" s="135" t="s">
        <v>70</v>
      </c>
      <c r="E158" s="136" t="s">
        <v>348</v>
      </c>
      <c r="F158" s="136" t="s">
        <v>349</v>
      </c>
      <c r="J158" s="137">
        <f>BK158</f>
        <v>0</v>
      </c>
      <c r="L158" s="134"/>
      <c r="M158" s="138"/>
      <c r="N158" s="139"/>
      <c r="O158" s="139"/>
      <c r="P158" s="140">
        <f>P159+P163+P174</f>
        <v>21.987909999999999</v>
      </c>
      <c r="Q158" s="139"/>
      <c r="R158" s="140">
        <f>R159+R163+R174</f>
        <v>0.54020749999999995</v>
      </c>
      <c r="S158" s="139"/>
      <c r="T158" s="141">
        <f>T159+T163+T174</f>
        <v>0.17399999999999999</v>
      </c>
      <c r="AR158" s="135" t="s">
        <v>80</v>
      </c>
      <c r="AT158" s="142" t="s">
        <v>70</v>
      </c>
      <c r="AU158" s="142" t="s">
        <v>71</v>
      </c>
      <c r="AY158" s="135" t="s">
        <v>161</v>
      </c>
      <c r="BK158" s="143">
        <f>BK159+BK163+BK174</f>
        <v>0</v>
      </c>
    </row>
    <row r="159" spans="1:65" s="12" customFormat="1" ht="22.9" customHeight="1">
      <c r="B159" s="134"/>
      <c r="D159" s="135" t="s">
        <v>70</v>
      </c>
      <c r="E159" s="144" t="s">
        <v>802</v>
      </c>
      <c r="F159" s="144" t="s">
        <v>803</v>
      </c>
      <c r="J159" s="145">
        <f>BK159</f>
        <v>0</v>
      </c>
      <c r="L159" s="134"/>
      <c r="M159" s="138"/>
      <c r="N159" s="139"/>
      <c r="O159" s="139"/>
      <c r="P159" s="140">
        <f>SUM(P160:P162)</f>
        <v>1.2</v>
      </c>
      <c r="Q159" s="139"/>
      <c r="R159" s="140">
        <f>SUM(R160:R162)</f>
        <v>0</v>
      </c>
      <c r="S159" s="139"/>
      <c r="T159" s="141">
        <f>SUM(T160:T162)</f>
        <v>0.17399999999999999</v>
      </c>
      <c r="AR159" s="135" t="s">
        <v>80</v>
      </c>
      <c r="AT159" s="142" t="s">
        <v>70</v>
      </c>
      <c r="AU159" s="142" t="s">
        <v>78</v>
      </c>
      <c r="AY159" s="135" t="s">
        <v>161</v>
      </c>
      <c r="BK159" s="143">
        <f>SUM(BK160:BK162)</f>
        <v>0</v>
      </c>
    </row>
    <row r="160" spans="1:65" s="2" customFormat="1" ht="21.75" customHeight="1">
      <c r="A160" s="30"/>
      <c r="B160" s="146"/>
      <c r="C160" s="147" t="s">
        <v>240</v>
      </c>
      <c r="D160" s="147" t="s">
        <v>164</v>
      </c>
      <c r="E160" s="148" t="s">
        <v>804</v>
      </c>
      <c r="F160" s="149" t="s">
        <v>805</v>
      </c>
      <c r="G160" s="150" t="s">
        <v>175</v>
      </c>
      <c r="H160" s="151">
        <v>1</v>
      </c>
      <c r="I160" s="152"/>
      <c r="J160" s="152">
        <f>ROUND(I160*H160,2)</f>
        <v>0</v>
      </c>
      <c r="K160" s="149" t="s">
        <v>168</v>
      </c>
      <c r="L160" s="31"/>
      <c r="M160" s="153" t="s">
        <v>1</v>
      </c>
      <c r="N160" s="154" t="s">
        <v>36</v>
      </c>
      <c r="O160" s="155">
        <v>0.95</v>
      </c>
      <c r="P160" s="155">
        <f>O160*H160</f>
        <v>0.95</v>
      </c>
      <c r="Q160" s="155">
        <v>0</v>
      </c>
      <c r="R160" s="155">
        <f>Q160*H160</f>
        <v>0</v>
      </c>
      <c r="S160" s="155">
        <v>0.17399999999999999</v>
      </c>
      <c r="T160" s="156">
        <f>S160*H160</f>
        <v>0.17399999999999999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7" t="s">
        <v>255</v>
      </c>
      <c r="AT160" s="157" t="s">
        <v>164</v>
      </c>
      <c r="AU160" s="157" t="s">
        <v>80</v>
      </c>
      <c r="AY160" s="18" t="s">
        <v>161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78</v>
      </c>
      <c r="BK160" s="158">
        <f>ROUND(I160*H160,2)</f>
        <v>0</v>
      </c>
      <c r="BL160" s="18" t="s">
        <v>255</v>
      </c>
      <c r="BM160" s="157" t="s">
        <v>806</v>
      </c>
    </row>
    <row r="161" spans="1:65" s="2" customFormat="1" ht="16.5" customHeight="1">
      <c r="A161" s="30"/>
      <c r="B161" s="146"/>
      <c r="C161" s="147" t="s">
        <v>246</v>
      </c>
      <c r="D161" s="147" t="s">
        <v>164</v>
      </c>
      <c r="E161" s="148" t="s">
        <v>807</v>
      </c>
      <c r="F161" s="149" t="s">
        <v>808</v>
      </c>
      <c r="G161" s="150" t="s">
        <v>175</v>
      </c>
      <c r="H161" s="151">
        <v>1</v>
      </c>
      <c r="I161" s="152"/>
      <c r="J161" s="152">
        <f>ROUND(I161*H161,2)</f>
        <v>0</v>
      </c>
      <c r="K161" s="149" t="s">
        <v>1</v>
      </c>
      <c r="L161" s="31"/>
      <c r="M161" s="153" t="s">
        <v>1</v>
      </c>
      <c r="N161" s="154" t="s">
        <v>36</v>
      </c>
      <c r="O161" s="155">
        <v>0.25</v>
      </c>
      <c r="P161" s="155">
        <f>O161*H161</f>
        <v>0.25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7" t="s">
        <v>255</v>
      </c>
      <c r="AT161" s="157" t="s">
        <v>164</v>
      </c>
      <c r="AU161" s="157" t="s">
        <v>80</v>
      </c>
      <c r="AY161" s="18" t="s">
        <v>161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255</v>
      </c>
      <c r="BM161" s="157" t="s">
        <v>809</v>
      </c>
    </row>
    <row r="162" spans="1:65" s="2" customFormat="1" ht="19.5">
      <c r="A162" s="30"/>
      <c r="B162" s="31"/>
      <c r="C162" s="30"/>
      <c r="D162" s="160" t="s">
        <v>356</v>
      </c>
      <c r="E162" s="30"/>
      <c r="F162" s="196" t="s">
        <v>810</v>
      </c>
      <c r="G162" s="30"/>
      <c r="H162" s="30"/>
      <c r="I162" s="30"/>
      <c r="J162" s="30"/>
      <c r="K162" s="30"/>
      <c r="L162" s="31"/>
      <c r="M162" s="197"/>
      <c r="N162" s="198"/>
      <c r="O162" s="56"/>
      <c r="P162" s="56"/>
      <c r="Q162" s="56"/>
      <c r="R162" s="56"/>
      <c r="S162" s="56"/>
      <c r="T162" s="5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T162" s="18" t="s">
        <v>356</v>
      </c>
      <c r="AU162" s="18" t="s">
        <v>80</v>
      </c>
    </row>
    <row r="163" spans="1:65" s="12" customFormat="1" ht="22.9" customHeight="1">
      <c r="B163" s="134"/>
      <c r="D163" s="135" t="s">
        <v>70</v>
      </c>
      <c r="E163" s="144" t="s">
        <v>402</v>
      </c>
      <c r="F163" s="144" t="s">
        <v>403</v>
      </c>
      <c r="J163" s="145">
        <f>BK163</f>
        <v>0</v>
      </c>
      <c r="L163" s="134"/>
      <c r="M163" s="138"/>
      <c r="N163" s="139"/>
      <c r="O163" s="139"/>
      <c r="P163" s="140">
        <f>SUM(P164:P173)</f>
        <v>18.869910000000001</v>
      </c>
      <c r="Q163" s="139"/>
      <c r="R163" s="140">
        <f>SUM(R164:R173)</f>
        <v>0.53376749999999995</v>
      </c>
      <c r="S163" s="139"/>
      <c r="T163" s="141">
        <f>SUM(T164:T173)</f>
        <v>0</v>
      </c>
      <c r="AR163" s="135" t="s">
        <v>80</v>
      </c>
      <c r="AT163" s="142" t="s">
        <v>70</v>
      </c>
      <c r="AU163" s="142" t="s">
        <v>78</v>
      </c>
      <c r="AY163" s="135" t="s">
        <v>161</v>
      </c>
      <c r="BK163" s="143">
        <f>SUM(BK164:BK173)</f>
        <v>0</v>
      </c>
    </row>
    <row r="164" spans="1:65" s="2" customFormat="1" ht="16.5" customHeight="1">
      <c r="A164" s="30"/>
      <c r="B164" s="146"/>
      <c r="C164" s="147" t="s">
        <v>8</v>
      </c>
      <c r="D164" s="147" t="s">
        <v>164</v>
      </c>
      <c r="E164" s="148" t="s">
        <v>405</v>
      </c>
      <c r="F164" s="149" t="s">
        <v>406</v>
      </c>
      <c r="G164" s="150" t="s">
        <v>167</v>
      </c>
      <c r="H164" s="151">
        <v>12.6</v>
      </c>
      <c r="I164" s="152"/>
      <c r="J164" s="152">
        <f>ROUND(I164*H164,2)</f>
        <v>0</v>
      </c>
      <c r="K164" s="149" t="s">
        <v>168</v>
      </c>
      <c r="L164" s="31"/>
      <c r="M164" s="153" t="s">
        <v>1</v>
      </c>
      <c r="N164" s="154" t="s">
        <v>36</v>
      </c>
      <c r="O164" s="155">
        <v>4.3999999999999997E-2</v>
      </c>
      <c r="P164" s="155">
        <f>O164*H164</f>
        <v>0.5544</v>
      </c>
      <c r="Q164" s="155">
        <v>2.9999999999999997E-4</v>
      </c>
      <c r="R164" s="155">
        <f>Q164*H164</f>
        <v>3.7799999999999995E-3</v>
      </c>
      <c r="S164" s="155">
        <v>0</v>
      </c>
      <c r="T164" s="15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7" t="s">
        <v>255</v>
      </c>
      <c r="AT164" s="157" t="s">
        <v>164</v>
      </c>
      <c r="AU164" s="157" t="s">
        <v>80</v>
      </c>
      <c r="AY164" s="18" t="s">
        <v>161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78</v>
      </c>
      <c r="BK164" s="158">
        <f>ROUND(I164*H164,2)</f>
        <v>0</v>
      </c>
      <c r="BL164" s="18" t="s">
        <v>255</v>
      </c>
      <c r="BM164" s="157" t="s">
        <v>811</v>
      </c>
    </row>
    <row r="165" spans="1:65" s="13" customFormat="1">
      <c r="B165" s="159"/>
      <c r="D165" s="160" t="s">
        <v>171</v>
      </c>
      <c r="E165" s="161" t="s">
        <v>1</v>
      </c>
      <c r="F165" s="162" t="s">
        <v>784</v>
      </c>
      <c r="H165" s="163">
        <v>12.6</v>
      </c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171</v>
      </c>
      <c r="AU165" s="161" t="s">
        <v>80</v>
      </c>
      <c r="AV165" s="13" t="s">
        <v>80</v>
      </c>
      <c r="AW165" s="13" t="s">
        <v>28</v>
      </c>
      <c r="AX165" s="13" t="s">
        <v>71</v>
      </c>
      <c r="AY165" s="161" t="s">
        <v>161</v>
      </c>
    </row>
    <row r="166" spans="1:65" s="15" customFormat="1">
      <c r="B166" s="183"/>
      <c r="D166" s="160" t="s">
        <v>171</v>
      </c>
      <c r="E166" s="184" t="s">
        <v>1</v>
      </c>
      <c r="F166" s="185" t="s">
        <v>195</v>
      </c>
      <c r="H166" s="186">
        <v>12.6</v>
      </c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171</v>
      </c>
      <c r="AU166" s="184" t="s">
        <v>80</v>
      </c>
      <c r="AV166" s="15" t="s">
        <v>169</v>
      </c>
      <c r="AW166" s="15" t="s">
        <v>28</v>
      </c>
      <c r="AX166" s="15" t="s">
        <v>78</v>
      </c>
      <c r="AY166" s="184" t="s">
        <v>161</v>
      </c>
    </row>
    <row r="167" spans="1:65" s="2" customFormat="1" ht="33" customHeight="1">
      <c r="A167" s="30"/>
      <c r="B167" s="146"/>
      <c r="C167" s="147" t="s">
        <v>255</v>
      </c>
      <c r="D167" s="147" t="s">
        <v>164</v>
      </c>
      <c r="E167" s="148" t="s">
        <v>409</v>
      </c>
      <c r="F167" s="149" t="s">
        <v>410</v>
      </c>
      <c r="G167" s="150" t="s">
        <v>167</v>
      </c>
      <c r="H167" s="151">
        <v>12.6</v>
      </c>
      <c r="I167" s="152"/>
      <c r="J167" s="152">
        <f>ROUND(I167*H167,2)</f>
        <v>0</v>
      </c>
      <c r="K167" s="149" t="s">
        <v>168</v>
      </c>
      <c r="L167" s="31"/>
      <c r="M167" s="153" t="s">
        <v>1</v>
      </c>
      <c r="N167" s="154" t="s">
        <v>36</v>
      </c>
      <c r="O167" s="155">
        <v>1.3</v>
      </c>
      <c r="P167" s="155">
        <f>O167*H167</f>
        <v>16.38</v>
      </c>
      <c r="Q167" s="155">
        <v>8.9999999999999993E-3</v>
      </c>
      <c r="R167" s="155">
        <f>Q167*H167</f>
        <v>0.11339999999999999</v>
      </c>
      <c r="S167" s="155">
        <v>0</v>
      </c>
      <c r="T167" s="156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7" t="s">
        <v>255</v>
      </c>
      <c r="AT167" s="157" t="s">
        <v>164</v>
      </c>
      <c r="AU167" s="157" t="s">
        <v>80</v>
      </c>
      <c r="AY167" s="18" t="s">
        <v>161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255</v>
      </c>
      <c r="BM167" s="157" t="s">
        <v>812</v>
      </c>
    </row>
    <row r="168" spans="1:65" s="13" customFormat="1">
      <c r="B168" s="159"/>
      <c r="D168" s="160" t="s">
        <v>171</v>
      </c>
      <c r="E168" s="161" t="s">
        <v>1</v>
      </c>
      <c r="F168" s="162" t="s">
        <v>813</v>
      </c>
      <c r="H168" s="163">
        <v>12.6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171</v>
      </c>
      <c r="AU168" s="161" t="s">
        <v>80</v>
      </c>
      <c r="AV168" s="13" t="s">
        <v>80</v>
      </c>
      <c r="AW168" s="13" t="s">
        <v>28</v>
      </c>
      <c r="AX168" s="13" t="s">
        <v>78</v>
      </c>
      <c r="AY168" s="161" t="s">
        <v>161</v>
      </c>
    </row>
    <row r="169" spans="1:65" s="2" customFormat="1" ht="21.75" customHeight="1">
      <c r="A169" s="30"/>
      <c r="B169" s="146"/>
      <c r="C169" s="167" t="s">
        <v>260</v>
      </c>
      <c r="D169" s="167" t="s">
        <v>177</v>
      </c>
      <c r="E169" s="168" t="s">
        <v>378</v>
      </c>
      <c r="F169" s="169" t="s">
        <v>379</v>
      </c>
      <c r="G169" s="170" t="s">
        <v>167</v>
      </c>
      <c r="H169" s="171">
        <v>14.49</v>
      </c>
      <c r="I169" s="172"/>
      <c r="J169" s="172">
        <f>ROUND(I169*H169,2)</f>
        <v>0</v>
      </c>
      <c r="K169" s="169" t="s">
        <v>168</v>
      </c>
      <c r="L169" s="173"/>
      <c r="M169" s="174" t="s">
        <v>1</v>
      </c>
      <c r="N169" s="175" t="s">
        <v>36</v>
      </c>
      <c r="O169" s="155">
        <v>0</v>
      </c>
      <c r="P169" s="155">
        <f>O169*H169</f>
        <v>0</v>
      </c>
      <c r="Q169" s="155">
        <v>2.8750000000000001E-2</v>
      </c>
      <c r="R169" s="155">
        <f>Q169*H169</f>
        <v>0.4165875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344</v>
      </c>
      <c r="AT169" s="157" t="s">
        <v>177</v>
      </c>
      <c r="AU169" s="157" t="s">
        <v>80</v>
      </c>
      <c r="AY169" s="18" t="s">
        <v>161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255</v>
      </c>
      <c r="BM169" s="157" t="s">
        <v>814</v>
      </c>
    </row>
    <row r="170" spans="1:65" s="13" customFormat="1">
      <c r="B170" s="159"/>
      <c r="D170" s="160" t="s">
        <v>171</v>
      </c>
      <c r="E170" s="161" t="s">
        <v>1</v>
      </c>
      <c r="F170" s="162" t="s">
        <v>815</v>
      </c>
      <c r="H170" s="163">
        <v>14.49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171</v>
      </c>
      <c r="AU170" s="161" t="s">
        <v>80</v>
      </c>
      <c r="AV170" s="13" t="s">
        <v>80</v>
      </c>
      <c r="AW170" s="13" t="s">
        <v>28</v>
      </c>
      <c r="AX170" s="13" t="s">
        <v>71</v>
      </c>
      <c r="AY170" s="161" t="s">
        <v>161</v>
      </c>
    </row>
    <row r="171" spans="1:65" s="15" customFormat="1">
      <c r="B171" s="183"/>
      <c r="D171" s="160" t="s">
        <v>171</v>
      </c>
      <c r="E171" s="184" t="s">
        <v>1</v>
      </c>
      <c r="F171" s="185" t="s">
        <v>195</v>
      </c>
      <c r="H171" s="186">
        <v>14.49</v>
      </c>
      <c r="L171" s="183"/>
      <c r="M171" s="187"/>
      <c r="N171" s="188"/>
      <c r="O171" s="188"/>
      <c r="P171" s="188"/>
      <c r="Q171" s="188"/>
      <c r="R171" s="188"/>
      <c r="S171" s="188"/>
      <c r="T171" s="189"/>
      <c r="AT171" s="184" t="s">
        <v>171</v>
      </c>
      <c r="AU171" s="184" t="s">
        <v>80</v>
      </c>
      <c r="AV171" s="15" t="s">
        <v>169</v>
      </c>
      <c r="AW171" s="15" t="s">
        <v>28</v>
      </c>
      <c r="AX171" s="15" t="s">
        <v>78</v>
      </c>
      <c r="AY171" s="184" t="s">
        <v>161</v>
      </c>
    </row>
    <row r="172" spans="1:65" s="2" customFormat="1" ht="21.75" customHeight="1">
      <c r="A172" s="30"/>
      <c r="B172" s="146"/>
      <c r="C172" s="147" t="s">
        <v>269</v>
      </c>
      <c r="D172" s="147" t="s">
        <v>164</v>
      </c>
      <c r="E172" s="148" t="s">
        <v>417</v>
      </c>
      <c r="F172" s="149" t="s">
        <v>418</v>
      </c>
      <c r="G172" s="150" t="s">
        <v>167</v>
      </c>
      <c r="H172" s="151">
        <v>12.6</v>
      </c>
      <c r="I172" s="152"/>
      <c r="J172" s="152">
        <f>ROUND(I172*H172,2)</f>
        <v>0</v>
      </c>
      <c r="K172" s="149" t="s">
        <v>168</v>
      </c>
      <c r="L172" s="31"/>
      <c r="M172" s="153" t="s">
        <v>1</v>
      </c>
      <c r="N172" s="154" t="s">
        <v>36</v>
      </c>
      <c r="O172" s="155">
        <v>0.1</v>
      </c>
      <c r="P172" s="155">
        <f>O172*H172</f>
        <v>1.26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7" t="s">
        <v>255</v>
      </c>
      <c r="AT172" s="157" t="s">
        <v>164</v>
      </c>
      <c r="AU172" s="157" t="s">
        <v>80</v>
      </c>
      <c r="AY172" s="18" t="s">
        <v>161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78</v>
      </c>
      <c r="BK172" s="158">
        <f>ROUND(I172*H172,2)</f>
        <v>0</v>
      </c>
      <c r="BL172" s="18" t="s">
        <v>255</v>
      </c>
      <c r="BM172" s="157" t="s">
        <v>816</v>
      </c>
    </row>
    <row r="173" spans="1:65" s="2" customFormat="1" ht="21.75" customHeight="1">
      <c r="A173" s="30"/>
      <c r="B173" s="146"/>
      <c r="C173" s="147" t="s">
        <v>273</v>
      </c>
      <c r="D173" s="147" t="s">
        <v>164</v>
      </c>
      <c r="E173" s="148" t="s">
        <v>421</v>
      </c>
      <c r="F173" s="149" t="s">
        <v>422</v>
      </c>
      <c r="G173" s="150" t="s">
        <v>318</v>
      </c>
      <c r="H173" s="151">
        <v>0.53400000000000003</v>
      </c>
      <c r="I173" s="152"/>
      <c r="J173" s="152">
        <f>ROUND(I173*H173,2)</f>
        <v>0</v>
      </c>
      <c r="K173" s="149" t="s">
        <v>168</v>
      </c>
      <c r="L173" s="31"/>
      <c r="M173" s="153" t="s">
        <v>1</v>
      </c>
      <c r="N173" s="154" t="s">
        <v>36</v>
      </c>
      <c r="O173" s="155">
        <v>1.2649999999999999</v>
      </c>
      <c r="P173" s="155">
        <f>O173*H173</f>
        <v>0.67550999999999994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255</v>
      </c>
      <c r="AT173" s="157" t="s">
        <v>164</v>
      </c>
      <c r="AU173" s="157" t="s">
        <v>80</v>
      </c>
      <c r="AY173" s="18" t="s">
        <v>161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255</v>
      </c>
      <c r="BM173" s="157" t="s">
        <v>817</v>
      </c>
    </row>
    <row r="174" spans="1:65" s="12" customFormat="1" ht="22.9" customHeight="1">
      <c r="B174" s="134"/>
      <c r="D174" s="135" t="s">
        <v>70</v>
      </c>
      <c r="E174" s="144" t="s">
        <v>424</v>
      </c>
      <c r="F174" s="144" t="s">
        <v>425</v>
      </c>
      <c r="J174" s="145">
        <f>BK174</f>
        <v>0</v>
      </c>
      <c r="L174" s="134"/>
      <c r="M174" s="138"/>
      <c r="N174" s="139"/>
      <c r="O174" s="139"/>
      <c r="P174" s="140">
        <f>SUM(P175:P177)</f>
        <v>1.9179999999999999</v>
      </c>
      <c r="Q174" s="139"/>
      <c r="R174" s="140">
        <f>SUM(R175:R177)</f>
        <v>6.4399999999999995E-3</v>
      </c>
      <c r="S174" s="139"/>
      <c r="T174" s="141">
        <f>SUM(T175:T177)</f>
        <v>0</v>
      </c>
      <c r="AR174" s="135" t="s">
        <v>80</v>
      </c>
      <c r="AT174" s="142" t="s">
        <v>70</v>
      </c>
      <c r="AU174" s="142" t="s">
        <v>78</v>
      </c>
      <c r="AY174" s="135" t="s">
        <v>161</v>
      </c>
      <c r="BK174" s="143">
        <f>SUM(BK175:BK177)</f>
        <v>0</v>
      </c>
    </row>
    <row r="175" spans="1:65" s="2" customFormat="1" ht="21.75" customHeight="1">
      <c r="A175" s="30"/>
      <c r="B175" s="146"/>
      <c r="C175" s="147" t="s">
        <v>280</v>
      </c>
      <c r="D175" s="147" t="s">
        <v>164</v>
      </c>
      <c r="E175" s="148" t="s">
        <v>427</v>
      </c>
      <c r="F175" s="149" t="s">
        <v>428</v>
      </c>
      <c r="G175" s="150" t="s">
        <v>167</v>
      </c>
      <c r="H175" s="151">
        <v>14</v>
      </c>
      <c r="I175" s="152"/>
      <c r="J175" s="152">
        <f>ROUND(I175*H175,2)</f>
        <v>0</v>
      </c>
      <c r="K175" s="149" t="s">
        <v>168</v>
      </c>
      <c r="L175" s="31"/>
      <c r="M175" s="153" t="s">
        <v>1</v>
      </c>
      <c r="N175" s="154" t="s">
        <v>36</v>
      </c>
      <c r="O175" s="155">
        <v>3.3000000000000002E-2</v>
      </c>
      <c r="P175" s="155">
        <f>O175*H175</f>
        <v>0.46200000000000002</v>
      </c>
      <c r="Q175" s="155">
        <v>2.0000000000000001E-4</v>
      </c>
      <c r="R175" s="155">
        <f>Q175*H175</f>
        <v>2.8E-3</v>
      </c>
      <c r="S175" s="155">
        <v>0</v>
      </c>
      <c r="T175" s="156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7" t="s">
        <v>255</v>
      </c>
      <c r="AT175" s="157" t="s">
        <v>164</v>
      </c>
      <c r="AU175" s="157" t="s">
        <v>80</v>
      </c>
      <c r="AY175" s="18" t="s">
        <v>161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78</v>
      </c>
      <c r="BK175" s="158">
        <f>ROUND(I175*H175,2)</f>
        <v>0</v>
      </c>
      <c r="BL175" s="18" t="s">
        <v>255</v>
      </c>
      <c r="BM175" s="157" t="s">
        <v>818</v>
      </c>
    </row>
    <row r="176" spans="1:65" s="13" customFormat="1">
      <c r="B176" s="159"/>
      <c r="D176" s="160" t="s">
        <v>171</v>
      </c>
      <c r="E176" s="161" t="s">
        <v>1</v>
      </c>
      <c r="F176" s="162" t="s">
        <v>819</v>
      </c>
      <c r="H176" s="163">
        <v>14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171</v>
      </c>
      <c r="AU176" s="161" t="s">
        <v>80</v>
      </c>
      <c r="AV176" s="13" t="s">
        <v>80</v>
      </c>
      <c r="AW176" s="13" t="s">
        <v>28</v>
      </c>
      <c r="AX176" s="13" t="s">
        <v>78</v>
      </c>
      <c r="AY176" s="161" t="s">
        <v>161</v>
      </c>
    </row>
    <row r="177" spans="1:65" s="2" customFormat="1" ht="21.75" customHeight="1">
      <c r="A177" s="30"/>
      <c r="B177" s="146"/>
      <c r="C177" s="147" t="s">
        <v>7</v>
      </c>
      <c r="D177" s="147" t="s">
        <v>164</v>
      </c>
      <c r="E177" s="148" t="s">
        <v>431</v>
      </c>
      <c r="F177" s="149" t="s">
        <v>432</v>
      </c>
      <c r="G177" s="150" t="s">
        <v>167</v>
      </c>
      <c r="H177" s="151">
        <v>14</v>
      </c>
      <c r="I177" s="152"/>
      <c r="J177" s="152">
        <f>ROUND(I177*H177,2)</f>
        <v>0</v>
      </c>
      <c r="K177" s="149" t="s">
        <v>168</v>
      </c>
      <c r="L177" s="31"/>
      <c r="M177" s="199" t="s">
        <v>1</v>
      </c>
      <c r="N177" s="200" t="s">
        <v>36</v>
      </c>
      <c r="O177" s="201">
        <v>0.104</v>
      </c>
      <c r="P177" s="201">
        <f>O177*H177</f>
        <v>1.456</v>
      </c>
      <c r="Q177" s="201">
        <v>2.5999999999999998E-4</v>
      </c>
      <c r="R177" s="201">
        <f>Q177*H177</f>
        <v>3.6399999999999996E-3</v>
      </c>
      <c r="S177" s="201">
        <v>0</v>
      </c>
      <c r="T177" s="202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7" t="s">
        <v>255</v>
      </c>
      <c r="AT177" s="157" t="s">
        <v>164</v>
      </c>
      <c r="AU177" s="157" t="s">
        <v>80</v>
      </c>
      <c r="AY177" s="18" t="s">
        <v>161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78</v>
      </c>
      <c r="BK177" s="158">
        <f>ROUND(I177*H177,2)</f>
        <v>0</v>
      </c>
      <c r="BL177" s="18" t="s">
        <v>255</v>
      </c>
      <c r="BM177" s="157" t="s">
        <v>820</v>
      </c>
    </row>
    <row r="178" spans="1:65" s="2" customFormat="1" ht="6.95" customHeight="1">
      <c r="A178" s="30"/>
      <c r="B178" s="45"/>
      <c r="C178" s="46"/>
      <c r="D178" s="46"/>
      <c r="E178" s="46"/>
      <c r="F178" s="46"/>
      <c r="G178" s="46"/>
      <c r="H178" s="46"/>
      <c r="I178" s="46"/>
      <c r="J178" s="46"/>
      <c r="K178" s="46"/>
      <c r="L178" s="31"/>
      <c r="M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</row>
  </sheetData>
  <autoFilter ref="C128:K17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2"/>
  <sheetViews>
    <sheetView showGridLines="0" topLeftCell="A152" workbookViewId="0">
      <selection activeCell="I158" sqref="I158:I17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821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ROUND((SUM(BE128:BE171)),  2)</f>
        <v>0</v>
      </c>
      <c r="G35" s="30"/>
      <c r="H35" s="30"/>
      <c r="I35" s="104">
        <v>0.21</v>
      </c>
      <c r="J35" s="103">
        <f>ROUND(((SUM(BE128:BE171))*I35),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ROUND((SUM(BF128:BF171)),  2)</f>
        <v>0</v>
      </c>
      <c r="G36" s="30"/>
      <c r="H36" s="30"/>
      <c r="I36" s="104">
        <v>0.15</v>
      </c>
      <c r="J36" s="103">
        <f>ROUND(((SUM(BF128:BF171))*I36),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ROUND((SUM(BG128:BG171)),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ROUND((SUM(BH128:BH171)),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ROUND((SUM(BI128:BI171)),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02.3 - Stavební úpravy 3 NP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137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138</v>
      </c>
      <c r="E101" s="122"/>
      <c r="F101" s="122"/>
      <c r="G101" s="122"/>
      <c r="H101" s="122"/>
      <c r="I101" s="122"/>
      <c r="J101" s="123">
        <f>J138</f>
        <v>0</v>
      </c>
      <c r="L101" s="120"/>
    </row>
    <row r="102" spans="1:47" s="10" customFormat="1" ht="19.899999999999999" customHeight="1">
      <c r="B102" s="120"/>
      <c r="D102" s="121" t="s">
        <v>139</v>
      </c>
      <c r="E102" s="122"/>
      <c r="F102" s="122"/>
      <c r="G102" s="122"/>
      <c r="H102" s="122"/>
      <c r="I102" s="122"/>
      <c r="J102" s="123">
        <f>J145</f>
        <v>0</v>
      </c>
      <c r="L102" s="120"/>
    </row>
    <row r="103" spans="1:47" s="10" customFormat="1" ht="19.899999999999999" customHeight="1">
      <c r="B103" s="120"/>
      <c r="D103" s="121" t="s">
        <v>140</v>
      </c>
      <c r="E103" s="122"/>
      <c r="F103" s="122"/>
      <c r="G103" s="122"/>
      <c r="H103" s="122"/>
      <c r="I103" s="122"/>
      <c r="J103" s="123">
        <f>J153</f>
        <v>0</v>
      </c>
      <c r="L103" s="120"/>
    </row>
    <row r="104" spans="1:47" s="9" customFormat="1" ht="24.95" customHeight="1">
      <c r="B104" s="116"/>
      <c r="D104" s="117" t="s">
        <v>141</v>
      </c>
      <c r="E104" s="118"/>
      <c r="F104" s="118"/>
      <c r="G104" s="118"/>
      <c r="H104" s="118"/>
      <c r="I104" s="118"/>
      <c r="J104" s="119">
        <f>J156</f>
        <v>0</v>
      </c>
      <c r="L104" s="116"/>
    </row>
    <row r="105" spans="1:47" s="10" customFormat="1" ht="19.899999999999999" customHeight="1">
      <c r="B105" s="120"/>
      <c r="D105" s="121" t="s">
        <v>144</v>
      </c>
      <c r="E105" s="122"/>
      <c r="F105" s="122"/>
      <c r="G105" s="122"/>
      <c r="H105" s="122"/>
      <c r="I105" s="122"/>
      <c r="J105" s="123">
        <f>J157</f>
        <v>0</v>
      </c>
      <c r="L105" s="120"/>
    </row>
    <row r="106" spans="1:47" s="10" customFormat="1" ht="19.899999999999999" customHeight="1">
      <c r="B106" s="120"/>
      <c r="D106" s="121" t="s">
        <v>145</v>
      </c>
      <c r="E106" s="122"/>
      <c r="F106" s="122"/>
      <c r="G106" s="122"/>
      <c r="H106" s="122"/>
      <c r="I106" s="122"/>
      <c r="J106" s="123">
        <f>J168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146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14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23.25" customHeight="1">
      <c r="A116" s="30"/>
      <c r="B116" s="31"/>
      <c r="C116" s="30"/>
      <c r="D116" s="30"/>
      <c r="E116" s="260" t="str">
        <f>E7</f>
        <v>Rekonstrukce rozvodů vody a sociálních zařízení - akce č. SM/19/368</v>
      </c>
      <c r="F116" s="261"/>
      <c r="G116" s="261"/>
      <c r="H116" s="261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126</v>
      </c>
      <c r="L117" s="21"/>
    </row>
    <row r="118" spans="1:63" s="2" customFormat="1" ht="16.5" customHeight="1">
      <c r="A118" s="30"/>
      <c r="B118" s="31"/>
      <c r="C118" s="30"/>
      <c r="D118" s="30"/>
      <c r="E118" s="260" t="s">
        <v>747</v>
      </c>
      <c r="F118" s="259"/>
      <c r="G118" s="259"/>
      <c r="H118" s="259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128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1" t="str">
        <f>E11</f>
        <v>02.3 - Stavební úpravy 3 NP</v>
      </c>
      <c r="F120" s="259"/>
      <c r="G120" s="259"/>
      <c r="H120" s="259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>Dobruška</v>
      </c>
      <c r="G122" s="30"/>
      <c r="H122" s="30"/>
      <c r="I122" s="27" t="s">
        <v>19</v>
      </c>
      <c r="J122" s="53" t="str">
        <f>IF(J14="","",J14)</f>
        <v>25. 3. 2020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21</v>
      </c>
      <c r="D124" s="30"/>
      <c r="E124" s="30"/>
      <c r="F124" s="25" t="str">
        <f>E17</f>
        <v>ZŠ Dobruška, Opočenská 115, Dobruška</v>
      </c>
      <c r="G124" s="30"/>
      <c r="H124" s="30"/>
      <c r="I124" s="27" t="s">
        <v>27</v>
      </c>
      <c r="J124" s="28" t="str">
        <f>E23</f>
        <v xml:space="preserve"> 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5.2" customHeight="1">
      <c r="A125" s="30"/>
      <c r="B125" s="31"/>
      <c r="C125" s="27" t="s">
        <v>25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29</v>
      </c>
      <c r="J125" s="28" t="str">
        <f>E26</f>
        <v xml:space="preserve"> 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147</v>
      </c>
      <c r="D127" s="127" t="s">
        <v>56</v>
      </c>
      <c r="E127" s="127" t="s">
        <v>52</v>
      </c>
      <c r="F127" s="127" t="s">
        <v>53</v>
      </c>
      <c r="G127" s="127" t="s">
        <v>148</v>
      </c>
      <c r="H127" s="127" t="s">
        <v>149</v>
      </c>
      <c r="I127" s="127" t="s">
        <v>150</v>
      </c>
      <c r="J127" s="127" t="s">
        <v>132</v>
      </c>
      <c r="K127" s="128" t="s">
        <v>151</v>
      </c>
      <c r="L127" s="129"/>
      <c r="M127" s="60" t="s">
        <v>1</v>
      </c>
      <c r="N127" s="61" t="s">
        <v>35</v>
      </c>
      <c r="O127" s="61" t="s">
        <v>152</v>
      </c>
      <c r="P127" s="61" t="s">
        <v>153</v>
      </c>
      <c r="Q127" s="61" t="s">
        <v>154</v>
      </c>
      <c r="R127" s="61" t="s">
        <v>155</v>
      </c>
      <c r="S127" s="61" t="s">
        <v>156</v>
      </c>
      <c r="T127" s="62" t="s">
        <v>157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158</v>
      </c>
      <c r="D128" s="30"/>
      <c r="E128" s="30"/>
      <c r="F128" s="30"/>
      <c r="G128" s="30"/>
      <c r="H128" s="30"/>
      <c r="I128" s="30"/>
      <c r="J128" s="130">
        <f>BK128</f>
        <v>0</v>
      </c>
      <c r="K128" s="30"/>
      <c r="L128" s="31"/>
      <c r="M128" s="63"/>
      <c r="N128" s="54"/>
      <c r="O128" s="64"/>
      <c r="P128" s="131">
        <f>P129+P156</f>
        <v>41.040953000000002</v>
      </c>
      <c r="Q128" s="64"/>
      <c r="R128" s="131">
        <f>R129+R156</f>
        <v>0.73611249999999995</v>
      </c>
      <c r="S128" s="64"/>
      <c r="T128" s="132">
        <f>T129+T156</f>
        <v>0.6120000000000001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134</v>
      </c>
      <c r="BK128" s="133">
        <f>BK129+BK156</f>
        <v>0</v>
      </c>
    </row>
    <row r="129" spans="1:65" s="12" customFormat="1" ht="25.9" customHeight="1">
      <c r="B129" s="134"/>
      <c r="D129" s="135" t="s">
        <v>70</v>
      </c>
      <c r="E129" s="136" t="s">
        <v>159</v>
      </c>
      <c r="F129" s="136" t="s">
        <v>160</v>
      </c>
      <c r="J129" s="137">
        <f>BK129</f>
        <v>0</v>
      </c>
      <c r="L129" s="134"/>
      <c r="M129" s="138"/>
      <c r="N129" s="139"/>
      <c r="O129" s="139"/>
      <c r="P129" s="140">
        <f>P130+P138+P145+P153</f>
        <v>26.192988</v>
      </c>
      <c r="Q129" s="139"/>
      <c r="R129" s="140">
        <f>R130+R138+R145+R153</f>
        <v>0.35025000000000001</v>
      </c>
      <c r="S129" s="139"/>
      <c r="T129" s="141">
        <f>T130+T138+T145+T153</f>
        <v>0.6120000000000001</v>
      </c>
      <c r="AR129" s="135" t="s">
        <v>78</v>
      </c>
      <c r="AT129" s="142" t="s">
        <v>70</v>
      </c>
      <c r="AU129" s="142" t="s">
        <v>71</v>
      </c>
      <c r="AY129" s="135" t="s">
        <v>161</v>
      </c>
      <c r="BK129" s="143">
        <f>BK130+BK138+BK145+BK153</f>
        <v>0</v>
      </c>
    </row>
    <row r="130" spans="1:65" s="12" customFormat="1" ht="22.9" customHeight="1">
      <c r="B130" s="134"/>
      <c r="D130" s="135" t="s">
        <v>70</v>
      </c>
      <c r="E130" s="144" t="s">
        <v>196</v>
      </c>
      <c r="F130" s="144" t="s">
        <v>203</v>
      </c>
      <c r="J130" s="145">
        <f>BK130</f>
        <v>0</v>
      </c>
      <c r="L130" s="134"/>
      <c r="M130" s="138"/>
      <c r="N130" s="139"/>
      <c r="O130" s="139"/>
      <c r="P130" s="140">
        <f>SUM(P131:P137)</f>
        <v>8.7750000000000004</v>
      </c>
      <c r="Q130" s="139"/>
      <c r="R130" s="140">
        <f>SUM(R131:R137)</f>
        <v>0.34925</v>
      </c>
      <c r="S130" s="139"/>
      <c r="T130" s="141">
        <f>SUM(T131:T137)</f>
        <v>0</v>
      </c>
      <c r="AR130" s="135" t="s">
        <v>78</v>
      </c>
      <c r="AT130" s="142" t="s">
        <v>70</v>
      </c>
      <c r="AU130" s="142" t="s">
        <v>78</v>
      </c>
      <c r="AY130" s="135" t="s">
        <v>161</v>
      </c>
      <c r="BK130" s="143">
        <f>SUM(BK131:BK137)</f>
        <v>0</v>
      </c>
    </row>
    <row r="131" spans="1:65" s="2" customFormat="1" ht="21.75" customHeight="1">
      <c r="A131" s="30"/>
      <c r="B131" s="146"/>
      <c r="C131" s="147" t="s">
        <v>78</v>
      </c>
      <c r="D131" s="147" t="s">
        <v>164</v>
      </c>
      <c r="E131" s="148" t="s">
        <v>214</v>
      </c>
      <c r="F131" s="149" t="s">
        <v>215</v>
      </c>
      <c r="G131" s="150" t="s">
        <v>167</v>
      </c>
      <c r="H131" s="151">
        <v>9</v>
      </c>
      <c r="I131" s="152"/>
      <c r="J131" s="152">
        <f>ROUND(I131*H131,2)</f>
        <v>0</v>
      </c>
      <c r="K131" s="149" t="s">
        <v>168</v>
      </c>
      <c r="L131" s="31"/>
      <c r="M131" s="153" t="s">
        <v>1</v>
      </c>
      <c r="N131" s="154" t="s">
        <v>36</v>
      </c>
      <c r="O131" s="155">
        <v>0.35</v>
      </c>
      <c r="P131" s="155">
        <f>O131*H131</f>
        <v>3.15</v>
      </c>
      <c r="Q131" s="155">
        <v>1.575E-2</v>
      </c>
      <c r="R131" s="155">
        <f>Q131*H131</f>
        <v>0.14174999999999999</v>
      </c>
      <c r="S131" s="155">
        <v>0</v>
      </c>
      <c r="T131" s="156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7" t="s">
        <v>169</v>
      </c>
      <c r="AT131" s="157" t="s">
        <v>164</v>
      </c>
      <c r="AU131" s="157" t="s">
        <v>80</v>
      </c>
      <c r="AY131" s="18" t="s">
        <v>161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78</v>
      </c>
      <c r="BK131" s="158">
        <f>ROUND(I131*H131,2)</f>
        <v>0</v>
      </c>
      <c r="BL131" s="18" t="s">
        <v>169</v>
      </c>
      <c r="BM131" s="157" t="s">
        <v>822</v>
      </c>
    </row>
    <row r="132" spans="1:65" s="13" customFormat="1">
      <c r="B132" s="159"/>
      <c r="D132" s="160" t="s">
        <v>171</v>
      </c>
      <c r="E132" s="161" t="s">
        <v>1</v>
      </c>
      <c r="F132" s="162" t="s">
        <v>823</v>
      </c>
      <c r="H132" s="163">
        <v>9</v>
      </c>
      <c r="L132" s="159"/>
      <c r="M132" s="164"/>
      <c r="N132" s="165"/>
      <c r="O132" s="165"/>
      <c r="P132" s="165"/>
      <c r="Q132" s="165"/>
      <c r="R132" s="165"/>
      <c r="S132" s="165"/>
      <c r="T132" s="166"/>
      <c r="AT132" s="161" t="s">
        <v>171</v>
      </c>
      <c r="AU132" s="161" t="s">
        <v>80</v>
      </c>
      <c r="AV132" s="13" t="s">
        <v>80</v>
      </c>
      <c r="AW132" s="13" t="s">
        <v>28</v>
      </c>
      <c r="AX132" s="13" t="s">
        <v>71</v>
      </c>
      <c r="AY132" s="161" t="s">
        <v>161</v>
      </c>
    </row>
    <row r="133" spans="1:65" s="15" customFormat="1">
      <c r="B133" s="183"/>
      <c r="D133" s="160" t="s">
        <v>171</v>
      </c>
      <c r="E133" s="184" t="s">
        <v>1</v>
      </c>
      <c r="F133" s="185" t="s">
        <v>195</v>
      </c>
      <c r="H133" s="186">
        <v>9</v>
      </c>
      <c r="L133" s="183"/>
      <c r="M133" s="187"/>
      <c r="N133" s="188"/>
      <c r="O133" s="188"/>
      <c r="P133" s="188"/>
      <c r="Q133" s="188"/>
      <c r="R133" s="188"/>
      <c r="S133" s="188"/>
      <c r="T133" s="189"/>
      <c r="AT133" s="184" t="s">
        <v>171</v>
      </c>
      <c r="AU133" s="184" t="s">
        <v>80</v>
      </c>
      <c r="AV133" s="15" t="s">
        <v>169</v>
      </c>
      <c r="AW133" s="15" t="s">
        <v>28</v>
      </c>
      <c r="AX133" s="15" t="s">
        <v>78</v>
      </c>
      <c r="AY133" s="184" t="s">
        <v>161</v>
      </c>
    </row>
    <row r="134" spans="1:65" s="2" customFormat="1" ht="21.75" customHeight="1">
      <c r="A134" s="30"/>
      <c r="B134" s="146"/>
      <c r="C134" s="147" t="s">
        <v>80</v>
      </c>
      <c r="D134" s="147" t="s">
        <v>164</v>
      </c>
      <c r="E134" s="148" t="s">
        <v>232</v>
      </c>
      <c r="F134" s="149" t="s">
        <v>233</v>
      </c>
      <c r="G134" s="150" t="s">
        <v>175</v>
      </c>
      <c r="H134" s="151">
        <v>5</v>
      </c>
      <c r="I134" s="152"/>
      <c r="J134" s="152">
        <f>ROUND(I134*H134,2)</f>
        <v>0</v>
      </c>
      <c r="K134" s="149" t="s">
        <v>168</v>
      </c>
      <c r="L134" s="31"/>
      <c r="M134" s="153" t="s">
        <v>1</v>
      </c>
      <c r="N134" s="154" t="s">
        <v>36</v>
      </c>
      <c r="O134" s="155">
        <v>0.72499999999999998</v>
      </c>
      <c r="P134" s="155">
        <f>O134*H134</f>
        <v>3.625</v>
      </c>
      <c r="Q134" s="155">
        <v>4.1500000000000002E-2</v>
      </c>
      <c r="R134" s="155">
        <f>Q134*H134</f>
        <v>0.20750000000000002</v>
      </c>
      <c r="S134" s="155">
        <v>0</v>
      </c>
      <c r="T134" s="15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7" t="s">
        <v>169</v>
      </c>
      <c r="AT134" s="157" t="s">
        <v>164</v>
      </c>
      <c r="AU134" s="157" t="s">
        <v>80</v>
      </c>
      <c r="AY134" s="18" t="s">
        <v>161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78</v>
      </c>
      <c r="BK134" s="158">
        <f>ROUND(I134*H134,2)</f>
        <v>0</v>
      </c>
      <c r="BL134" s="18" t="s">
        <v>169</v>
      </c>
      <c r="BM134" s="157" t="s">
        <v>824</v>
      </c>
    </row>
    <row r="135" spans="1:65" s="13" customFormat="1">
      <c r="B135" s="159"/>
      <c r="D135" s="160" t="s">
        <v>171</v>
      </c>
      <c r="E135" s="161" t="s">
        <v>1</v>
      </c>
      <c r="F135" s="162" t="s">
        <v>825</v>
      </c>
      <c r="H135" s="163">
        <v>5</v>
      </c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171</v>
      </c>
      <c r="AU135" s="161" t="s">
        <v>80</v>
      </c>
      <c r="AV135" s="13" t="s">
        <v>80</v>
      </c>
      <c r="AW135" s="13" t="s">
        <v>28</v>
      </c>
      <c r="AX135" s="13" t="s">
        <v>78</v>
      </c>
      <c r="AY135" s="161" t="s">
        <v>161</v>
      </c>
    </row>
    <row r="136" spans="1:65" s="2" customFormat="1" ht="21.75" customHeight="1">
      <c r="A136" s="30"/>
      <c r="B136" s="146"/>
      <c r="C136" s="147" t="s">
        <v>162</v>
      </c>
      <c r="D136" s="147" t="s">
        <v>164</v>
      </c>
      <c r="E136" s="148" t="s">
        <v>762</v>
      </c>
      <c r="F136" s="149" t="s">
        <v>763</v>
      </c>
      <c r="G136" s="150" t="s">
        <v>167</v>
      </c>
      <c r="H136" s="151">
        <v>25</v>
      </c>
      <c r="I136" s="152"/>
      <c r="J136" s="152">
        <f>ROUND(I136*H136,2)</f>
        <v>0</v>
      </c>
      <c r="K136" s="149" t="s">
        <v>168</v>
      </c>
      <c r="L136" s="31"/>
      <c r="M136" s="153" t="s">
        <v>1</v>
      </c>
      <c r="N136" s="154" t="s">
        <v>36</v>
      </c>
      <c r="O136" s="155">
        <v>0.08</v>
      </c>
      <c r="P136" s="155">
        <f>O136*H136</f>
        <v>2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7" t="s">
        <v>169</v>
      </c>
      <c r="AT136" s="157" t="s">
        <v>164</v>
      </c>
      <c r="AU136" s="157" t="s">
        <v>80</v>
      </c>
      <c r="AY136" s="18" t="s">
        <v>161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78</v>
      </c>
      <c r="BK136" s="158">
        <f>ROUND(I136*H136,2)</f>
        <v>0</v>
      </c>
      <c r="BL136" s="18" t="s">
        <v>169</v>
      </c>
      <c r="BM136" s="157" t="s">
        <v>826</v>
      </c>
    </row>
    <row r="137" spans="1:65" s="13" customFormat="1">
      <c r="B137" s="159"/>
      <c r="D137" s="160" t="s">
        <v>171</v>
      </c>
      <c r="E137" s="161" t="s">
        <v>1</v>
      </c>
      <c r="F137" s="162" t="s">
        <v>765</v>
      </c>
      <c r="H137" s="163">
        <v>25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171</v>
      </c>
      <c r="AU137" s="161" t="s">
        <v>80</v>
      </c>
      <c r="AV137" s="13" t="s">
        <v>80</v>
      </c>
      <c r="AW137" s="13" t="s">
        <v>28</v>
      </c>
      <c r="AX137" s="13" t="s">
        <v>78</v>
      </c>
      <c r="AY137" s="161" t="s">
        <v>161</v>
      </c>
    </row>
    <row r="138" spans="1:65" s="12" customFormat="1" ht="22.9" customHeight="1">
      <c r="B138" s="134"/>
      <c r="D138" s="135" t="s">
        <v>70</v>
      </c>
      <c r="E138" s="144" t="s">
        <v>213</v>
      </c>
      <c r="F138" s="144" t="s">
        <v>251</v>
      </c>
      <c r="J138" s="145">
        <f>BK138</f>
        <v>0</v>
      </c>
      <c r="L138" s="134"/>
      <c r="M138" s="138"/>
      <c r="N138" s="139"/>
      <c r="O138" s="139"/>
      <c r="P138" s="140">
        <f>SUM(P139:P144)</f>
        <v>10.4</v>
      </c>
      <c r="Q138" s="139"/>
      <c r="R138" s="140">
        <f>SUM(R139:R144)</f>
        <v>1E-3</v>
      </c>
      <c r="S138" s="139"/>
      <c r="T138" s="141">
        <f>SUM(T139:T144)</f>
        <v>0.6120000000000001</v>
      </c>
      <c r="AR138" s="135" t="s">
        <v>78</v>
      </c>
      <c r="AT138" s="142" t="s">
        <v>70</v>
      </c>
      <c r="AU138" s="142" t="s">
        <v>78</v>
      </c>
      <c r="AY138" s="135" t="s">
        <v>161</v>
      </c>
      <c r="BK138" s="143">
        <f>SUM(BK139:BK144)</f>
        <v>0</v>
      </c>
    </row>
    <row r="139" spans="1:65" s="2" customFormat="1" ht="21.75" customHeight="1">
      <c r="A139" s="30"/>
      <c r="B139" s="146"/>
      <c r="C139" s="147" t="s">
        <v>169</v>
      </c>
      <c r="D139" s="147" t="s">
        <v>164</v>
      </c>
      <c r="E139" s="148" t="s">
        <v>256</v>
      </c>
      <c r="F139" s="149" t="s">
        <v>257</v>
      </c>
      <c r="G139" s="150" t="s">
        <v>167</v>
      </c>
      <c r="H139" s="151">
        <v>25</v>
      </c>
      <c r="I139" s="152"/>
      <c r="J139" s="152">
        <f>ROUND(I139*H139,2)</f>
        <v>0</v>
      </c>
      <c r="K139" s="149" t="s">
        <v>168</v>
      </c>
      <c r="L139" s="31"/>
      <c r="M139" s="153" t="s">
        <v>1</v>
      </c>
      <c r="N139" s="154" t="s">
        <v>36</v>
      </c>
      <c r="O139" s="155">
        <v>0.308</v>
      </c>
      <c r="P139" s="155">
        <f>O139*H139</f>
        <v>7.7</v>
      </c>
      <c r="Q139" s="155">
        <v>4.0000000000000003E-5</v>
      </c>
      <c r="R139" s="155">
        <f>Q139*H139</f>
        <v>1E-3</v>
      </c>
      <c r="S139" s="155">
        <v>0</v>
      </c>
      <c r="T139" s="156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7" t="s">
        <v>169</v>
      </c>
      <c r="AT139" s="157" t="s">
        <v>164</v>
      </c>
      <c r="AU139" s="157" t="s">
        <v>80</v>
      </c>
      <c r="AY139" s="18" t="s">
        <v>161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78</v>
      </c>
      <c r="BK139" s="158">
        <f>ROUND(I139*H139,2)</f>
        <v>0</v>
      </c>
      <c r="BL139" s="18" t="s">
        <v>169</v>
      </c>
      <c r="BM139" s="157" t="s">
        <v>827</v>
      </c>
    </row>
    <row r="140" spans="1:65" s="13" customFormat="1">
      <c r="B140" s="159"/>
      <c r="D140" s="160" t="s">
        <v>171</v>
      </c>
      <c r="E140" s="161" t="s">
        <v>1</v>
      </c>
      <c r="F140" s="162" t="s">
        <v>828</v>
      </c>
      <c r="H140" s="163">
        <v>25</v>
      </c>
      <c r="L140" s="159"/>
      <c r="M140" s="164"/>
      <c r="N140" s="165"/>
      <c r="O140" s="165"/>
      <c r="P140" s="165"/>
      <c r="Q140" s="165"/>
      <c r="R140" s="165"/>
      <c r="S140" s="165"/>
      <c r="T140" s="166"/>
      <c r="AT140" s="161" t="s">
        <v>171</v>
      </c>
      <c r="AU140" s="161" t="s">
        <v>80</v>
      </c>
      <c r="AV140" s="13" t="s">
        <v>80</v>
      </c>
      <c r="AW140" s="13" t="s">
        <v>28</v>
      </c>
      <c r="AX140" s="13" t="s">
        <v>71</v>
      </c>
      <c r="AY140" s="161" t="s">
        <v>161</v>
      </c>
    </row>
    <row r="141" spans="1:65" s="15" customFormat="1">
      <c r="B141" s="183"/>
      <c r="D141" s="160" t="s">
        <v>171</v>
      </c>
      <c r="E141" s="184" t="s">
        <v>1</v>
      </c>
      <c r="F141" s="185" t="s">
        <v>195</v>
      </c>
      <c r="H141" s="186">
        <v>25</v>
      </c>
      <c r="L141" s="183"/>
      <c r="M141" s="187"/>
      <c r="N141" s="188"/>
      <c r="O141" s="188"/>
      <c r="P141" s="188"/>
      <c r="Q141" s="188"/>
      <c r="R141" s="188"/>
      <c r="S141" s="188"/>
      <c r="T141" s="189"/>
      <c r="AT141" s="184" t="s">
        <v>171</v>
      </c>
      <c r="AU141" s="184" t="s">
        <v>80</v>
      </c>
      <c r="AV141" s="15" t="s">
        <v>169</v>
      </c>
      <c r="AW141" s="15" t="s">
        <v>28</v>
      </c>
      <c r="AX141" s="15" t="s">
        <v>78</v>
      </c>
      <c r="AY141" s="184" t="s">
        <v>161</v>
      </c>
    </row>
    <row r="142" spans="1:65" s="2" customFormat="1" ht="21.75" customHeight="1">
      <c r="A142" s="30"/>
      <c r="B142" s="146"/>
      <c r="C142" s="147" t="s">
        <v>186</v>
      </c>
      <c r="D142" s="147" t="s">
        <v>164</v>
      </c>
      <c r="E142" s="148" t="s">
        <v>303</v>
      </c>
      <c r="F142" s="149" t="s">
        <v>304</v>
      </c>
      <c r="G142" s="150" t="s">
        <v>167</v>
      </c>
      <c r="H142" s="151">
        <v>9</v>
      </c>
      <c r="I142" s="152"/>
      <c r="J142" s="152">
        <f>ROUND(I142*H142,2)</f>
        <v>0</v>
      </c>
      <c r="K142" s="149" t="s">
        <v>168</v>
      </c>
      <c r="L142" s="31"/>
      <c r="M142" s="153" t="s">
        <v>1</v>
      </c>
      <c r="N142" s="154" t="s">
        <v>36</v>
      </c>
      <c r="O142" s="155">
        <v>0.3</v>
      </c>
      <c r="P142" s="155">
        <f>O142*H142</f>
        <v>2.6999999999999997</v>
      </c>
      <c r="Q142" s="155">
        <v>0</v>
      </c>
      <c r="R142" s="155">
        <f>Q142*H142</f>
        <v>0</v>
      </c>
      <c r="S142" s="155">
        <v>6.8000000000000005E-2</v>
      </c>
      <c r="T142" s="156">
        <f>S142*H142</f>
        <v>0.6120000000000001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7" t="s">
        <v>169</v>
      </c>
      <c r="AT142" s="157" t="s">
        <v>164</v>
      </c>
      <c r="AU142" s="157" t="s">
        <v>80</v>
      </c>
      <c r="AY142" s="18" t="s">
        <v>161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78</v>
      </c>
      <c r="BK142" s="158">
        <f>ROUND(I142*H142,2)</f>
        <v>0</v>
      </c>
      <c r="BL142" s="18" t="s">
        <v>169</v>
      </c>
      <c r="BM142" s="157" t="s">
        <v>829</v>
      </c>
    </row>
    <row r="143" spans="1:65" s="13" customFormat="1">
      <c r="B143" s="159"/>
      <c r="D143" s="160" t="s">
        <v>171</v>
      </c>
      <c r="E143" s="161" t="s">
        <v>1</v>
      </c>
      <c r="F143" s="162" t="s">
        <v>830</v>
      </c>
      <c r="H143" s="163">
        <v>9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171</v>
      </c>
      <c r="AU143" s="161" t="s">
        <v>80</v>
      </c>
      <c r="AV143" s="13" t="s">
        <v>80</v>
      </c>
      <c r="AW143" s="13" t="s">
        <v>28</v>
      </c>
      <c r="AX143" s="13" t="s">
        <v>71</v>
      </c>
      <c r="AY143" s="161" t="s">
        <v>161</v>
      </c>
    </row>
    <row r="144" spans="1:65" s="15" customFormat="1">
      <c r="B144" s="183"/>
      <c r="D144" s="160" t="s">
        <v>171</v>
      </c>
      <c r="E144" s="184" t="s">
        <v>1</v>
      </c>
      <c r="F144" s="185" t="s">
        <v>195</v>
      </c>
      <c r="H144" s="186">
        <v>9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171</v>
      </c>
      <c r="AU144" s="184" t="s">
        <v>80</v>
      </c>
      <c r="AV144" s="15" t="s">
        <v>169</v>
      </c>
      <c r="AW144" s="15" t="s">
        <v>28</v>
      </c>
      <c r="AX144" s="15" t="s">
        <v>78</v>
      </c>
      <c r="AY144" s="184" t="s">
        <v>161</v>
      </c>
    </row>
    <row r="145" spans="1:65" s="12" customFormat="1" ht="22.9" customHeight="1">
      <c r="B145" s="134"/>
      <c r="D145" s="135" t="s">
        <v>70</v>
      </c>
      <c r="E145" s="144" t="s">
        <v>313</v>
      </c>
      <c r="F145" s="144" t="s">
        <v>314</v>
      </c>
      <c r="J145" s="145">
        <f>BK145</f>
        <v>0</v>
      </c>
      <c r="L145" s="134"/>
      <c r="M145" s="138"/>
      <c r="N145" s="139"/>
      <c r="O145" s="139"/>
      <c r="P145" s="140">
        <f>SUM(P146:P152)</f>
        <v>5.0789879999999998</v>
      </c>
      <c r="Q145" s="139"/>
      <c r="R145" s="140">
        <f>SUM(R146:R152)</f>
        <v>0</v>
      </c>
      <c r="S145" s="139"/>
      <c r="T145" s="141">
        <f>SUM(T146:T152)</f>
        <v>0</v>
      </c>
      <c r="AR145" s="135" t="s">
        <v>78</v>
      </c>
      <c r="AT145" s="142" t="s">
        <v>70</v>
      </c>
      <c r="AU145" s="142" t="s">
        <v>78</v>
      </c>
      <c r="AY145" s="135" t="s">
        <v>161</v>
      </c>
      <c r="BK145" s="143">
        <f>SUM(BK146:BK152)</f>
        <v>0</v>
      </c>
    </row>
    <row r="146" spans="1:65" s="2" customFormat="1" ht="21.75" customHeight="1">
      <c r="A146" s="30"/>
      <c r="B146" s="146"/>
      <c r="C146" s="147" t="s">
        <v>196</v>
      </c>
      <c r="D146" s="147" t="s">
        <v>164</v>
      </c>
      <c r="E146" s="148" t="s">
        <v>316</v>
      </c>
      <c r="F146" s="149" t="s">
        <v>317</v>
      </c>
      <c r="G146" s="150" t="s">
        <v>318</v>
      </c>
      <c r="H146" s="151">
        <v>0.61199999999999999</v>
      </c>
      <c r="I146" s="152"/>
      <c r="J146" s="152">
        <f>ROUND(I146*H146,2)</f>
        <v>0</v>
      </c>
      <c r="K146" s="149" t="s">
        <v>168</v>
      </c>
      <c r="L146" s="31"/>
      <c r="M146" s="153" t="s">
        <v>1</v>
      </c>
      <c r="N146" s="154" t="s">
        <v>36</v>
      </c>
      <c r="O146" s="155">
        <v>5.46</v>
      </c>
      <c r="P146" s="155">
        <f>O146*H146</f>
        <v>3.34152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7" t="s">
        <v>169</v>
      </c>
      <c r="AT146" s="157" t="s">
        <v>164</v>
      </c>
      <c r="AU146" s="157" t="s">
        <v>80</v>
      </c>
      <c r="AY146" s="18" t="s">
        <v>161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169</v>
      </c>
      <c r="BM146" s="157" t="s">
        <v>831</v>
      </c>
    </row>
    <row r="147" spans="1:65" s="2" customFormat="1" ht="21.75" customHeight="1">
      <c r="A147" s="30"/>
      <c r="B147" s="146"/>
      <c r="C147" s="147" t="s">
        <v>204</v>
      </c>
      <c r="D147" s="147" t="s">
        <v>164</v>
      </c>
      <c r="E147" s="148" t="s">
        <v>321</v>
      </c>
      <c r="F147" s="149" t="s">
        <v>322</v>
      </c>
      <c r="G147" s="150" t="s">
        <v>318</v>
      </c>
      <c r="H147" s="151">
        <v>6.12</v>
      </c>
      <c r="I147" s="152"/>
      <c r="J147" s="152">
        <f>ROUND(I147*H147,2)</f>
        <v>0</v>
      </c>
      <c r="K147" s="149" t="s">
        <v>168</v>
      </c>
      <c r="L147" s="31"/>
      <c r="M147" s="153" t="s">
        <v>1</v>
      </c>
      <c r="N147" s="154" t="s">
        <v>36</v>
      </c>
      <c r="O147" s="155">
        <v>0.26</v>
      </c>
      <c r="P147" s="155">
        <f>O147*H147</f>
        <v>1.5912000000000002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7" t="s">
        <v>169</v>
      </c>
      <c r="AT147" s="157" t="s">
        <v>164</v>
      </c>
      <c r="AU147" s="157" t="s">
        <v>80</v>
      </c>
      <c r="AY147" s="18" t="s">
        <v>161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78</v>
      </c>
      <c r="BK147" s="158">
        <f>ROUND(I147*H147,2)</f>
        <v>0</v>
      </c>
      <c r="BL147" s="18" t="s">
        <v>169</v>
      </c>
      <c r="BM147" s="157" t="s">
        <v>832</v>
      </c>
    </row>
    <row r="148" spans="1:65" s="13" customFormat="1">
      <c r="B148" s="159"/>
      <c r="D148" s="160" t="s">
        <v>171</v>
      </c>
      <c r="F148" s="162" t="s">
        <v>833</v>
      </c>
      <c r="H148" s="163">
        <v>6.12</v>
      </c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171</v>
      </c>
      <c r="AU148" s="161" t="s">
        <v>80</v>
      </c>
      <c r="AV148" s="13" t="s">
        <v>80</v>
      </c>
      <c r="AW148" s="13" t="s">
        <v>3</v>
      </c>
      <c r="AX148" s="13" t="s">
        <v>78</v>
      </c>
      <c r="AY148" s="161" t="s">
        <v>161</v>
      </c>
    </row>
    <row r="149" spans="1:65" s="2" customFormat="1" ht="21.75" customHeight="1">
      <c r="A149" s="30"/>
      <c r="B149" s="146"/>
      <c r="C149" s="147" t="s">
        <v>180</v>
      </c>
      <c r="D149" s="147" t="s">
        <v>164</v>
      </c>
      <c r="E149" s="148" t="s">
        <v>326</v>
      </c>
      <c r="F149" s="149" t="s">
        <v>327</v>
      </c>
      <c r="G149" s="150" t="s">
        <v>318</v>
      </c>
      <c r="H149" s="151">
        <v>0.61199999999999999</v>
      </c>
      <c r="I149" s="152"/>
      <c r="J149" s="152">
        <f>ROUND(I149*H149,2)</f>
        <v>0</v>
      </c>
      <c r="K149" s="149" t="s">
        <v>168</v>
      </c>
      <c r="L149" s="31"/>
      <c r="M149" s="153" t="s">
        <v>1</v>
      </c>
      <c r="N149" s="154" t="s">
        <v>36</v>
      </c>
      <c r="O149" s="155">
        <v>0.125</v>
      </c>
      <c r="P149" s="155">
        <f>O149*H149</f>
        <v>7.6499999999999999E-2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169</v>
      </c>
      <c r="AT149" s="157" t="s">
        <v>164</v>
      </c>
      <c r="AU149" s="157" t="s">
        <v>80</v>
      </c>
      <c r="AY149" s="18" t="s">
        <v>161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169</v>
      </c>
      <c r="BM149" s="157" t="s">
        <v>834</v>
      </c>
    </row>
    <row r="150" spans="1:65" s="2" customFormat="1" ht="21.75" customHeight="1">
      <c r="A150" s="30"/>
      <c r="B150" s="146"/>
      <c r="C150" s="147" t="s">
        <v>213</v>
      </c>
      <c r="D150" s="147" t="s">
        <v>164</v>
      </c>
      <c r="E150" s="148" t="s">
        <v>330</v>
      </c>
      <c r="F150" s="149" t="s">
        <v>331</v>
      </c>
      <c r="G150" s="150" t="s">
        <v>318</v>
      </c>
      <c r="H150" s="151">
        <v>11.628</v>
      </c>
      <c r="I150" s="152"/>
      <c r="J150" s="152">
        <f>ROUND(I150*H150,2)</f>
        <v>0</v>
      </c>
      <c r="K150" s="149" t="s">
        <v>168</v>
      </c>
      <c r="L150" s="31"/>
      <c r="M150" s="153" t="s">
        <v>1</v>
      </c>
      <c r="N150" s="154" t="s">
        <v>36</v>
      </c>
      <c r="O150" s="155">
        <v>6.0000000000000001E-3</v>
      </c>
      <c r="P150" s="155">
        <f>O150*H150</f>
        <v>6.9767999999999997E-2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7" t="s">
        <v>169</v>
      </c>
      <c r="AT150" s="157" t="s">
        <v>164</v>
      </c>
      <c r="AU150" s="157" t="s">
        <v>80</v>
      </c>
      <c r="AY150" s="18" t="s">
        <v>161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78</v>
      </c>
      <c r="BK150" s="158">
        <f>ROUND(I150*H150,2)</f>
        <v>0</v>
      </c>
      <c r="BL150" s="18" t="s">
        <v>169</v>
      </c>
      <c r="BM150" s="157" t="s">
        <v>835</v>
      </c>
    </row>
    <row r="151" spans="1:65" s="13" customFormat="1">
      <c r="B151" s="159"/>
      <c r="D151" s="160" t="s">
        <v>171</v>
      </c>
      <c r="F151" s="162" t="s">
        <v>836</v>
      </c>
      <c r="H151" s="163">
        <v>11.628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171</v>
      </c>
      <c r="AU151" s="161" t="s">
        <v>80</v>
      </c>
      <c r="AV151" s="13" t="s">
        <v>80</v>
      </c>
      <c r="AW151" s="13" t="s">
        <v>3</v>
      </c>
      <c r="AX151" s="13" t="s">
        <v>78</v>
      </c>
      <c r="AY151" s="161" t="s">
        <v>161</v>
      </c>
    </row>
    <row r="152" spans="1:65" s="2" customFormat="1" ht="21.75" customHeight="1">
      <c r="A152" s="30"/>
      <c r="B152" s="146"/>
      <c r="C152" s="147" t="s">
        <v>222</v>
      </c>
      <c r="D152" s="147" t="s">
        <v>164</v>
      </c>
      <c r="E152" s="148" t="s">
        <v>335</v>
      </c>
      <c r="F152" s="149" t="s">
        <v>336</v>
      </c>
      <c r="G152" s="150" t="s">
        <v>318</v>
      </c>
      <c r="H152" s="151">
        <v>0.61199999999999999</v>
      </c>
      <c r="I152" s="152"/>
      <c r="J152" s="152">
        <f>ROUND(I152*H152,2)</f>
        <v>0</v>
      </c>
      <c r="K152" s="149" t="s">
        <v>168</v>
      </c>
      <c r="L152" s="31"/>
      <c r="M152" s="153" t="s">
        <v>1</v>
      </c>
      <c r="N152" s="154" t="s">
        <v>36</v>
      </c>
      <c r="O152" s="155">
        <v>0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7" t="s">
        <v>169</v>
      </c>
      <c r="AT152" s="157" t="s">
        <v>164</v>
      </c>
      <c r="AU152" s="157" t="s">
        <v>80</v>
      </c>
      <c r="AY152" s="18" t="s">
        <v>161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78</v>
      </c>
      <c r="BK152" s="158">
        <f>ROUND(I152*H152,2)</f>
        <v>0</v>
      </c>
      <c r="BL152" s="18" t="s">
        <v>169</v>
      </c>
      <c r="BM152" s="157" t="s">
        <v>837</v>
      </c>
    </row>
    <row r="153" spans="1:65" s="12" customFormat="1" ht="22.9" customHeight="1">
      <c r="B153" s="134"/>
      <c r="D153" s="135" t="s">
        <v>70</v>
      </c>
      <c r="E153" s="144" t="s">
        <v>338</v>
      </c>
      <c r="F153" s="144" t="s">
        <v>339</v>
      </c>
      <c r="J153" s="145">
        <f>BK153</f>
        <v>0</v>
      </c>
      <c r="L153" s="134"/>
      <c r="M153" s="138"/>
      <c r="N153" s="139"/>
      <c r="O153" s="139"/>
      <c r="P153" s="140">
        <f>SUM(P154:P155)</f>
        <v>1.9389999999999996</v>
      </c>
      <c r="Q153" s="139"/>
      <c r="R153" s="140">
        <f>SUM(R154:R155)</f>
        <v>0</v>
      </c>
      <c r="S153" s="139"/>
      <c r="T153" s="141">
        <f>SUM(T154:T155)</f>
        <v>0</v>
      </c>
      <c r="AR153" s="135" t="s">
        <v>78</v>
      </c>
      <c r="AT153" s="142" t="s">
        <v>70</v>
      </c>
      <c r="AU153" s="142" t="s">
        <v>78</v>
      </c>
      <c r="AY153" s="135" t="s">
        <v>161</v>
      </c>
      <c r="BK153" s="143">
        <f>SUM(BK154:BK155)</f>
        <v>0</v>
      </c>
    </row>
    <row r="154" spans="1:65" s="2" customFormat="1" ht="16.5" customHeight="1">
      <c r="A154" s="30"/>
      <c r="B154" s="146"/>
      <c r="C154" s="147" t="s">
        <v>231</v>
      </c>
      <c r="D154" s="147" t="s">
        <v>164</v>
      </c>
      <c r="E154" s="148" t="s">
        <v>341</v>
      </c>
      <c r="F154" s="149" t="s">
        <v>342</v>
      </c>
      <c r="G154" s="150" t="s">
        <v>318</v>
      </c>
      <c r="H154" s="151">
        <v>0.35</v>
      </c>
      <c r="I154" s="152"/>
      <c r="J154" s="152">
        <f>ROUND(I154*H154,2)</f>
        <v>0</v>
      </c>
      <c r="K154" s="149" t="s">
        <v>168</v>
      </c>
      <c r="L154" s="31"/>
      <c r="M154" s="153" t="s">
        <v>1</v>
      </c>
      <c r="N154" s="154" t="s">
        <v>36</v>
      </c>
      <c r="O154" s="155">
        <v>4.13</v>
      </c>
      <c r="P154" s="155">
        <f>O154*H154</f>
        <v>1.4454999999999998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169</v>
      </c>
      <c r="AT154" s="157" t="s">
        <v>164</v>
      </c>
      <c r="AU154" s="157" t="s">
        <v>80</v>
      </c>
      <c r="AY154" s="18" t="s">
        <v>161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169</v>
      </c>
      <c r="BM154" s="157" t="s">
        <v>838</v>
      </c>
    </row>
    <row r="155" spans="1:65" s="2" customFormat="1" ht="21.75" customHeight="1">
      <c r="A155" s="30"/>
      <c r="B155" s="146"/>
      <c r="C155" s="147" t="s">
        <v>235</v>
      </c>
      <c r="D155" s="147" t="s">
        <v>164</v>
      </c>
      <c r="E155" s="148" t="s">
        <v>345</v>
      </c>
      <c r="F155" s="149" t="s">
        <v>346</v>
      </c>
      <c r="G155" s="150" t="s">
        <v>318</v>
      </c>
      <c r="H155" s="151">
        <v>0.35</v>
      </c>
      <c r="I155" s="152"/>
      <c r="J155" s="152">
        <f>ROUND(I155*H155,2)</f>
        <v>0</v>
      </c>
      <c r="K155" s="149" t="s">
        <v>168</v>
      </c>
      <c r="L155" s="31"/>
      <c r="M155" s="153" t="s">
        <v>1</v>
      </c>
      <c r="N155" s="154" t="s">
        <v>36</v>
      </c>
      <c r="O155" s="155">
        <v>1.41</v>
      </c>
      <c r="P155" s="155">
        <f>O155*H155</f>
        <v>0.49349999999999994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7" t="s">
        <v>169</v>
      </c>
      <c r="AT155" s="157" t="s">
        <v>164</v>
      </c>
      <c r="AU155" s="157" t="s">
        <v>80</v>
      </c>
      <c r="AY155" s="18" t="s">
        <v>161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78</v>
      </c>
      <c r="BK155" s="158">
        <f>ROUND(I155*H155,2)</f>
        <v>0</v>
      </c>
      <c r="BL155" s="18" t="s">
        <v>169</v>
      </c>
      <c r="BM155" s="157" t="s">
        <v>839</v>
      </c>
    </row>
    <row r="156" spans="1:65" s="12" customFormat="1" ht="25.9" customHeight="1">
      <c r="B156" s="134"/>
      <c r="D156" s="135" t="s">
        <v>70</v>
      </c>
      <c r="E156" s="136" t="s">
        <v>348</v>
      </c>
      <c r="F156" s="136" t="s">
        <v>349</v>
      </c>
      <c r="J156" s="137">
        <f>BK156</f>
        <v>0</v>
      </c>
      <c r="L156" s="134"/>
      <c r="M156" s="138"/>
      <c r="N156" s="139"/>
      <c r="O156" s="139"/>
      <c r="P156" s="140">
        <f>P157+P168</f>
        <v>14.847965000000002</v>
      </c>
      <c r="Q156" s="139"/>
      <c r="R156" s="140">
        <f>R157+R168</f>
        <v>0.3858625</v>
      </c>
      <c r="S156" s="139"/>
      <c r="T156" s="141">
        <f>T157+T168</f>
        <v>0</v>
      </c>
      <c r="AR156" s="135" t="s">
        <v>80</v>
      </c>
      <c r="AT156" s="142" t="s">
        <v>70</v>
      </c>
      <c r="AU156" s="142" t="s">
        <v>71</v>
      </c>
      <c r="AY156" s="135" t="s">
        <v>161</v>
      </c>
      <c r="BK156" s="143">
        <f>BK157+BK168</f>
        <v>0</v>
      </c>
    </row>
    <row r="157" spans="1:65" s="12" customFormat="1" ht="22.9" customHeight="1">
      <c r="B157" s="134"/>
      <c r="D157" s="135" t="s">
        <v>70</v>
      </c>
      <c r="E157" s="144" t="s">
        <v>402</v>
      </c>
      <c r="F157" s="144" t="s">
        <v>403</v>
      </c>
      <c r="J157" s="145">
        <f>BK157</f>
        <v>0</v>
      </c>
      <c r="L157" s="134"/>
      <c r="M157" s="138"/>
      <c r="N157" s="139"/>
      <c r="O157" s="139"/>
      <c r="P157" s="140">
        <f>SUM(P158:P167)</f>
        <v>13.477965000000003</v>
      </c>
      <c r="Q157" s="139"/>
      <c r="R157" s="140">
        <f>SUM(R158:R167)</f>
        <v>0.3812625</v>
      </c>
      <c r="S157" s="139"/>
      <c r="T157" s="141">
        <f>SUM(T158:T167)</f>
        <v>0</v>
      </c>
      <c r="AR157" s="135" t="s">
        <v>80</v>
      </c>
      <c r="AT157" s="142" t="s">
        <v>70</v>
      </c>
      <c r="AU157" s="142" t="s">
        <v>78</v>
      </c>
      <c r="AY157" s="135" t="s">
        <v>161</v>
      </c>
      <c r="BK157" s="143">
        <f>SUM(BK158:BK167)</f>
        <v>0</v>
      </c>
    </row>
    <row r="158" spans="1:65" s="2" customFormat="1" ht="16.5" customHeight="1">
      <c r="A158" s="30"/>
      <c r="B158" s="146"/>
      <c r="C158" s="147" t="s">
        <v>240</v>
      </c>
      <c r="D158" s="147" t="s">
        <v>164</v>
      </c>
      <c r="E158" s="148" t="s">
        <v>405</v>
      </c>
      <c r="F158" s="149" t="s">
        <v>406</v>
      </c>
      <c r="G158" s="150" t="s">
        <v>167</v>
      </c>
      <c r="H158" s="151">
        <v>9</v>
      </c>
      <c r="I158" s="152"/>
      <c r="J158" s="152">
        <f>ROUND(I158*H158,2)</f>
        <v>0</v>
      </c>
      <c r="K158" s="149" t="s">
        <v>168</v>
      </c>
      <c r="L158" s="31"/>
      <c r="M158" s="153" t="s">
        <v>1</v>
      </c>
      <c r="N158" s="154" t="s">
        <v>36</v>
      </c>
      <c r="O158" s="155">
        <v>4.3999999999999997E-2</v>
      </c>
      <c r="P158" s="155">
        <f>O158*H158</f>
        <v>0.39599999999999996</v>
      </c>
      <c r="Q158" s="155">
        <v>2.9999999999999997E-4</v>
      </c>
      <c r="R158" s="155">
        <f>Q158*H158</f>
        <v>2.6999999999999997E-3</v>
      </c>
      <c r="S158" s="155">
        <v>0</v>
      </c>
      <c r="T158" s="15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7" t="s">
        <v>255</v>
      </c>
      <c r="AT158" s="157" t="s">
        <v>164</v>
      </c>
      <c r="AU158" s="157" t="s">
        <v>80</v>
      </c>
      <c r="AY158" s="18" t="s">
        <v>161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78</v>
      </c>
      <c r="BK158" s="158">
        <f>ROUND(I158*H158,2)</f>
        <v>0</v>
      </c>
      <c r="BL158" s="18" t="s">
        <v>255</v>
      </c>
      <c r="BM158" s="157" t="s">
        <v>840</v>
      </c>
    </row>
    <row r="159" spans="1:65" s="13" customFormat="1">
      <c r="B159" s="159"/>
      <c r="D159" s="160" t="s">
        <v>171</v>
      </c>
      <c r="E159" s="161" t="s">
        <v>1</v>
      </c>
      <c r="F159" s="162" t="s">
        <v>823</v>
      </c>
      <c r="H159" s="163">
        <v>9</v>
      </c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171</v>
      </c>
      <c r="AU159" s="161" t="s">
        <v>80</v>
      </c>
      <c r="AV159" s="13" t="s">
        <v>80</v>
      </c>
      <c r="AW159" s="13" t="s">
        <v>28</v>
      </c>
      <c r="AX159" s="13" t="s">
        <v>71</v>
      </c>
      <c r="AY159" s="161" t="s">
        <v>161</v>
      </c>
    </row>
    <row r="160" spans="1:65" s="15" customFormat="1">
      <c r="B160" s="183"/>
      <c r="D160" s="160" t="s">
        <v>171</v>
      </c>
      <c r="E160" s="184" t="s">
        <v>1</v>
      </c>
      <c r="F160" s="185" t="s">
        <v>195</v>
      </c>
      <c r="H160" s="186">
        <v>9</v>
      </c>
      <c r="L160" s="183"/>
      <c r="M160" s="187"/>
      <c r="N160" s="188"/>
      <c r="O160" s="188"/>
      <c r="P160" s="188"/>
      <c r="Q160" s="188"/>
      <c r="R160" s="188"/>
      <c r="S160" s="188"/>
      <c r="T160" s="189"/>
      <c r="AT160" s="184" t="s">
        <v>171</v>
      </c>
      <c r="AU160" s="184" t="s">
        <v>80</v>
      </c>
      <c r="AV160" s="15" t="s">
        <v>169</v>
      </c>
      <c r="AW160" s="15" t="s">
        <v>28</v>
      </c>
      <c r="AX160" s="15" t="s">
        <v>78</v>
      </c>
      <c r="AY160" s="184" t="s">
        <v>161</v>
      </c>
    </row>
    <row r="161" spans="1:65" s="2" customFormat="1" ht="33" customHeight="1">
      <c r="A161" s="30"/>
      <c r="B161" s="146"/>
      <c r="C161" s="147" t="s">
        <v>246</v>
      </c>
      <c r="D161" s="147" t="s">
        <v>164</v>
      </c>
      <c r="E161" s="148" t="s">
        <v>409</v>
      </c>
      <c r="F161" s="149" t="s">
        <v>410</v>
      </c>
      <c r="G161" s="150" t="s">
        <v>167</v>
      </c>
      <c r="H161" s="151">
        <v>9</v>
      </c>
      <c r="I161" s="152"/>
      <c r="J161" s="152">
        <f>ROUND(I161*H161,2)</f>
        <v>0</v>
      </c>
      <c r="K161" s="149" t="s">
        <v>168</v>
      </c>
      <c r="L161" s="31"/>
      <c r="M161" s="153" t="s">
        <v>1</v>
      </c>
      <c r="N161" s="154" t="s">
        <v>36</v>
      </c>
      <c r="O161" s="155">
        <v>1.3</v>
      </c>
      <c r="P161" s="155">
        <f>O161*H161</f>
        <v>11.700000000000001</v>
      </c>
      <c r="Q161" s="155">
        <v>8.9999999999999993E-3</v>
      </c>
      <c r="R161" s="155">
        <f>Q161*H161</f>
        <v>8.0999999999999989E-2</v>
      </c>
      <c r="S161" s="155">
        <v>0</v>
      </c>
      <c r="T161" s="156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7" t="s">
        <v>255</v>
      </c>
      <c r="AT161" s="157" t="s">
        <v>164</v>
      </c>
      <c r="AU161" s="157" t="s">
        <v>80</v>
      </c>
      <c r="AY161" s="18" t="s">
        <v>161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78</v>
      </c>
      <c r="BK161" s="158">
        <f>ROUND(I161*H161,2)</f>
        <v>0</v>
      </c>
      <c r="BL161" s="18" t="s">
        <v>255</v>
      </c>
      <c r="BM161" s="157" t="s">
        <v>841</v>
      </c>
    </row>
    <row r="162" spans="1:65" s="13" customFormat="1">
      <c r="B162" s="159"/>
      <c r="D162" s="160" t="s">
        <v>171</v>
      </c>
      <c r="E162" s="161" t="s">
        <v>1</v>
      </c>
      <c r="F162" s="162" t="s">
        <v>213</v>
      </c>
      <c r="H162" s="163">
        <v>9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171</v>
      </c>
      <c r="AU162" s="161" t="s">
        <v>80</v>
      </c>
      <c r="AV162" s="13" t="s">
        <v>80</v>
      </c>
      <c r="AW162" s="13" t="s">
        <v>28</v>
      </c>
      <c r="AX162" s="13" t="s">
        <v>78</v>
      </c>
      <c r="AY162" s="161" t="s">
        <v>161</v>
      </c>
    </row>
    <row r="163" spans="1:65" s="2" customFormat="1" ht="21.75" customHeight="1">
      <c r="A163" s="30"/>
      <c r="B163" s="146"/>
      <c r="C163" s="167" t="s">
        <v>8</v>
      </c>
      <c r="D163" s="167" t="s">
        <v>177</v>
      </c>
      <c r="E163" s="168" t="s">
        <v>378</v>
      </c>
      <c r="F163" s="169" t="s">
        <v>379</v>
      </c>
      <c r="G163" s="170" t="s">
        <v>167</v>
      </c>
      <c r="H163" s="171">
        <v>10.35</v>
      </c>
      <c r="I163" s="172"/>
      <c r="J163" s="172">
        <f>ROUND(I163*H163,2)</f>
        <v>0</v>
      </c>
      <c r="K163" s="169" t="s">
        <v>168</v>
      </c>
      <c r="L163" s="173"/>
      <c r="M163" s="174" t="s">
        <v>1</v>
      </c>
      <c r="N163" s="175" t="s">
        <v>36</v>
      </c>
      <c r="O163" s="155">
        <v>0</v>
      </c>
      <c r="P163" s="155">
        <f>O163*H163</f>
        <v>0</v>
      </c>
      <c r="Q163" s="155">
        <v>2.8750000000000001E-2</v>
      </c>
      <c r="R163" s="155">
        <f>Q163*H163</f>
        <v>0.29756250000000001</v>
      </c>
      <c r="S163" s="155">
        <v>0</v>
      </c>
      <c r="T163" s="156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7" t="s">
        <v>344</v>
      </c>
      <c r="AT163" s="157" t="s">
        <v>177</v>
      </c>
      <c r="AU163" s="157" t="s">
        <v>80</v>
      </c>
      <c r="AY163" s="18" t="s">
        <v>161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78</v>
      </c>
      <c r="BK163" s="158">
        <f>ROUND(I163*H163,2)</f>
        <v>0</v>
      </c>
      <c r="BL163" s="18" t="s">
        <v>255</v>
      </c>
      <c r="BM163" s="157" t="s">
        <v>842</v>
      </c>
    </row>
    <row r="164" spans="1:65" s="13" customFormat="1">
      <c r="B164" s="159"/>
      <c r="D164" s="160" t="s">
        <v>171</v>
      </c>
      <c r="E164" s="161" t="s">
        <v>1</v>
      </c>
      <c r="F164" s="162" t="s">
        <v>843</v>
      </c>
      <c r="H164" s="163">
        <v>10.35</v>
      </c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171</v>
      </c>
      <c r="AU164" s="161" t="s">
        <v>80</v>
      </c>
      <c r="AV164" s="13" t="s">
        <v>80</v>
      </c>
      <c r="AW164" s="13" t="s">
        <v>28</v>
      </c>
      <c r="AX164" s="13" t="s">
        <v>71</v>
      </c>
      <c r="AY164" s="161" t="s">
        <v>161</v>
      </c>
    </row>
    <row r="165" spans="1:65" s="15" customFormat="1">
      <c r="B165" s="183"/>
      <c r="D165" s="160" t="s">
        <v>171</v>
      </c>
      <c r="E165" s="184" t="s">
        <v>1</v>
      </c>
      <c r="F165" s="185" t="s">
        <v>195</v>
      </c>
      <c r="H165" s="186">
        <v>10.35</v>
      </c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171</v>
      </c>
      <c r="AU165" s="184" t="s">
        <v>80</v>
      </c>
      <c r="AV165" s="15" t="s">
        <v>169</v>
      </c>
      <c r="AW165" s="15" t="s">
        <v>28</v>
      </c>
      <c r="AX165" s="15" t="s">
        <v>78</v>
      </c>
      <c r="AY165" s="184" t="s">
        <v>161</v>
      </c>
    </row>
    <row r="166" spans="1:65" s="2" customFormat="1" ht="21.75" customHeight="1">
      <c r="A166" s="30"/>
      <c r="B166" s="146"/>
      <c r="C166" s="147" t="s">
        <v>255</v>
      </c>
      <c r="D166" s="147" t="s">
        <v>164</v>
      </c>
      <c r="E166" s="148" t="s">
        <v>417</v>
      </c>
      <c r="F166" s="149" t="s">
        <v>418</v>
      </c>
      <c r="G166" s="150" t="s">
        <v>167</v>
      </c>
      <c r="H166" s="151">
        <v>9</v>
      </c>
      <c r="I166" s="152"/>
      <c r="J166" s="152">
        <f>ROUND(I166*H166,2)</f>
        <v>0</v>
      </c>
      <c r="K166" s="149" t="s">
        <v>168</v>
      </c>
      <c r="L166" s="31"/>
      <c r="M166" s="153" t="s">
        <v>1</v>
      </c>
      <c r="N166" s="154" t="s">
        <v>36</v>
      </c>
      <c r="O166" s="155">
        <v>0.1</v>
      </c>
      <c r="P166" s="155">
        <f>O166*H166</f>
        <v>0.9</v>
      </c>
      <c r="Q166" s="155">
        <v>0</v>
      </c>
      <c r="R166" s="155">
        <f>Q166*H166</f>
        <v>0</v>
      </c>
      <c r="S166" s="155">
        <v>0</v>
      </c>
      <c r="T166" s="15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7" t="s">
        <v>255</v>
      </c>
      <c r="AT166" s="157" t="s">
        <v>164</v>
      </c>
      <c r="AU166" s="157" t="s">
        <v>80</v>
      </c>
      <c r="AY166" s="18" t="s">
        <v>161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8" t="s">
        <v>78</v>
      </c>
      <c r="BK166" s="158">
        <f>ROUND(I166*H166,2)</f>
        <v>0</v>
      </c>
      <c r="BL166" s="18" t="s">
        <v>255</v>
      </c>
      <c r="BM166" s="157" t="s">
        <v>844</v>
      </c>
    </row>
    <row r="167" spans="1:65" s="2" customFormat="1" ht="21.75" customHeight="1">
      <c r="A167" s="30"/>
      <c r="B167" s="146"/>
      <c r="C167" s="147" t="s">
        <v>260</v>
      </c>
      <c r="D167" s="147" t="s">
        <v>164</v>
      </c>
      <c r="E167" s="148" t="s">
        <v>421</v>
      </c>
      <c r="F167" s="149" t="s">
        <v>422</v>
      </c>
      <c r="G167" s="150" t="s">
        <v>318</v>
      </c>
      <c r="H167" s="151">
        <v>0.38100000000000001</v>
      </c>
      <c r="I167" s="152"/>
      <c r="J167" s="152">
        <f>ROUND(I167*H167,2)</f>
        <v>0</v>
      </c>
      <c r="K167" s="149" t="s">
        <v>168</v>
      </c>
      <c r="L167" s="31"/>
      <c r="M167" s="153" t="s">
        <v>1</v>
      </c>
      <c r="N167" s="154" t="s">
        <v>36</v>
      </c>
      <c r="O167" s="155">
        <v>1.2649999999999999</v>
      </c>
      <c r="P167" s="155">
        <f>O167*H167</f>
        <v>0.48196499999999998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7" t="s">
        <v>255</v>
      </c>
      <c r="AT167" s="157" t="s">
        <v>164</v>
      </c>
      <c r="AU167" s="157" t="s">
        <v>80</v>
      </c>
      <c r="AY167" s="18" t="s">
        <v>161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78</v>
      </c>
      <c r="BK167" s="158">
        <f>ROUND(I167*H167,2)</f>
        <v>0</v>
      </c>
      <c r="BL167" s="18" t="s">
        <v>255</v>
      </c>
      <c r="BM167" s="157" t="s">
        <v>845</v>
      </c>
    </row>
    <row r="168" spans="1:65" s="12" customFormat="1" ht="22.9" customHeight="1">
      <c r="B168" s="134"/>
      <c r="D168" s="135" t="s">
        <v>70</v>
      </c>
      <c r="E168" s="144" t="s">
        <v>424</v>
      </c>
      <c r="F168" s="144" t="s">
        <v>425</v>
      </c>
      <c r="J168" s="145">
        <f>BK168</f>
        <v>0</v>
      </c>
      <c r="L168" s="134"/>
      <c r="M168" s="138"/>
      <c r="N168" s="139"/>
      <c r="O168" s="139"/>
      <c r="P168" s="140">
        <f>SUM(P169:P171)</f>
        <v>1.37</v>
      </c>
      <c r="Q168" s="139"/>
      <c r="R168" s="140">
        <f>SUM(R169:R171)</f>
        <v>4.5999999999999999E-3</v>
      </c>
      <c r="S168" s="139"/>
      <c r="T168" s="141">
        <f>SUM(T169:T171)</f>
        <v>0</v>
      </c>
      <c r="AR168" s="135" t="s">
        <v>80</v>
      </c>
      <c r="AT168" s="142" t="s">
        <v>70</v>
      </c>
      <c r="AU168" s="142" t="s">
        <v>78</v>
      </c>
      <c r="AY168" s="135" t="s">
        <v>161</v>
      </c>
      <c r="BK168" s="143">
        <f>SUM(BK169:BK171)</f>
        <v>0</v>
      </c>
    </row>
    <row r="169" spans="1:65" s="2" customFormat="1" ht="21.75" customHeight="1">
      <c r="A169" s="30"/>
      <c r="B169" s="146"/>
      <c r="C169" s="147" t="s">
        <v>269</v>
      </c>
      <c r="D169" s="147" t="s">
        <v>164</v>
      </c>
      <c r="E169" s="148" t="s">
        <v>427</v>
      </c>
      <c r="F169" s="149" t="s">
        <v>428</v>
      </c>
      <c r="G169" s="150" t="s">
        <v>167</v>
      </c>
      <c r="H169" s="151">
        <v>10</v>
      </c>
      <c r="I169" s="152"/>
      <c r="J169" s="152">
        <f>ROUND(I169*H169,2)</f>
        <v>0</v>
      </c>
      <c r="K169" s="149" t="s">
        <v>168</v>
      </c>
      <c r="L169" s="31"/>
      <c r="M169" s="153" t="s">
        <v>1</v>
      </c>
      <c r="N169" s="154" t="s">
        <v>36</v>
      </c>
      <c r="O169" s="155">
        <v>3.3000000000000002E-2</v>
      </c>
      <c r="P169" s="155">
        <f>O169*H169</f>
        <v>0.33</v>
      </c>
      <c r="Q169" s="155">
        <v>2.0000000000000001E-4</v>
      </c>
      <c r="R169" s="155">
        <f>Q169*H169</f>
        <v>2E-3</v>
      </c>
      <c r="S169" s="155">
        <v>0</v>
      </c>
      <c r="T169" s="156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7" t="s">
        <v>255</v>
      </c>
      <c r="AT169" s="157" t="s">
        <v>164</v>
      </c>
      <c r="AU169" s="157" t="s">
        <v>80</v>
      </c>
      <c r="AY169" s="18" t="s">
        <v>161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78</v>
      </c>
      <c r="BK169" s="158">
        <f>ROUND(I169*H169,2)</f>
        <v>0</v>
      </c>
      <c r="BL169" s="18" t="s">
        <v>255</v>
      </c>
      <c r="BM169" s="157" t="s">
        <v>846</v>
      </c>
    </row>
    <row r="170" spans="1:65" s="13" customFormat="1">
      <c r="B170" s="159"/>
      <c r="D170" s="160" t="s">
        <v>171</v>
      </c>
      <c r="E170" s="161" t="s">
        <v>1</v>
      </c>
      <c r="F170" s="162" t="s">
        <v>222</v>
      </c>
      <c r="H170" s="163">
        <v>10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171</v>
      </c>
      <c r="AU170" s="161" t="s">
        <v>80</v>
      </c>
      <c r="AV170" s="13" t="s">
        <v>80</v>
      </c>
      <c r="AW170" s="13" t="s">
        <v>28</v>
      </c>
      <c r="AX170" s="13" t="s">
        <v>78</v>
      </c>
      <c r="AY170" s="161" t="s">
        <v>161</v>
      </c>
    </row>
    <row r="171" spans="1:65" s="2" customFormat="1" ht="21.75" customHeight="1">
      <c r="A171" s="30"/>
      <c r="B171" s="146"/>
      <c r="C171" s="147" t="s">
        <v>273</v>
      </c>
      <c r="D171" s="147" t="s">
        <v>164</v>
      </c>
      <c r="E171" s="148" t="s">
        <v>431</v>
      </c>
      <c r="F171" s="149" t="s">
        <v>432</v>
      </c>
      <c r="G171" s="150" t="s">
        <v>167</v>
      </c>
      <c r="H171" s="151">
        <v>10</v>
      </c>
      <c r="I171" s="152"/>
      <c r="J171" s="152">
        <f>ROUND(I171*H171,2)</f>
        <v>0</v>
      </c>
      <c r="K171" s="149" t="s">
        <v>168</v>
      </c>
      <c r="L171" s="31"/>
      <c r="M171" s="199" t="s">
        <v>1</v>
      </c>
      <c r="N171" s="200" t="s">
        <v>36</v>
      </c>
      <c r="O171" s="201">
        <v>0.104</v>
      </c>
      <c r="P171" s="201">
        <f>O171*H171</f>
        <v>1.04</v>
      </c>
      <c r="Q171" s="201">
        <v>2.5999999999999998E-4</v>
      </c>
      <c r="R171" s="201">
        <f>Q171*H171</f>
        <v>2.5999999999999999E-3</v>
      </c>
      <c r="S171" s="201">
        <v>0</v>
      </c>
      <c r="T171" s="202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7" t="s">
        <v>255</v>
      </c>
      <c r="AT171" s="157" t="s">
        <v>164</v>
      </c>
      <c r="AU171" s="157" t="s">
        <v>80</v>
      </c>
      <c r="AY171" s="18" t="s">
        <v>161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78</v>
      </c>
      <c r="BK171" s="158">
        <f>ROUND(I171*H171,2)</f>
        <v>0</v>
      </c>
      <c r="BL171" s="18" t="s">
        <v>255</v>
      </c>
      <c r="BM171" s="157" t="s">
        <v>847</v>
      </c>
    </row>
    <row r="172" spans="1:65" s="2" customFormat="1" ht="6.95" customHeight="1">
      <c r="A172" s="30"/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31"/>
      <c r="M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</row>
  </sheetData>
  <autoFilter ref="C127:K171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showGridLines="0" topLeftCell="A109" workbookViewId="0">
      <selection activeCell="J141" sqref="J14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848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ROUND((SUM(BE121:BE123)),  2)</f>
        <v>0</v>
      </c>
      <c r="G35" s="30"/>
      <c r="H35" s="30"/>
      <c r="I35" s="104">
        <v>0.21</v>
      </c>
      <c r="J35" s="103">
        <f>ROUND(((SUM(BE121:BE123))*I35),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ROUND((SUM(BF121:BF123)),  2)</f>
        <v>0</v>
      </c>
      <c r="G36" s="30"/>
      <c r="H36" s="30"/>
      <c r="I36" s="104">
        <v>0.15</v>
      </c>
      <c r="J36" s="103">
        <f>ROUND(((SUM(BF121:BF123))*I36),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ROUND((SUM(BH121:BH123)),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02.4 - Elektroinstalace vnitřní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476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747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02.4 - Elektroinstalace vnitřní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7.65</v>
      </c>
      <c r="Q121" s="64"/>
      <c r="R121" s="131">
        <f>R122</f>
        <v>0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477</v>
      </c>
      <c r="F122" s="136" t="s">
        <v>115</v>
      </c>
      <c r="J122" s="137">
        <f>BK122</f>
        <v>0</v>
      </c>
      <c r="L122" s="134"/>
      <c r="M122" s="138"/>
      <c r="N122" s="139"/>
      <c r="O122" s="139"/>
      <c r="P122" s="140">
        <f>P123</f>
        <v>7.65</v>
      </c>
      <c r="Q122" s="139"/>
      <c r="R122" s="140">
        <f>R123</f>
        <v>0</v>
      </c>
      <c r="S122" s="139"/>
      <c r="T122" s="141">
        <f>T123</f>
        <v>0</v>
      </c>
      <c r="AR122" s="135" t="s">
        <v>80</v>
      </c>
      <c r="AT122" s="142" t="s">
        <v>70</v>
      </c>
      <c r="AU122" s="142" t="s">
        <v>71</v>
      </c>
      <c r="AY122" s="135" t="s">
        <v>161</v>
      </c>
      <c r="BK122" s="143">
        <f>BK123</f>
        <v>0</v>
      </c>
    </row>
    <row r="123" spans="1:65" s="2" customFormat="1" ht="21.75" customHeight="1">
      <c r="A123" s="30"/>
      <c r="B123" s="146"/>
      <c r="C123" s="147" t="s">
        <v>78</v>
      </c>
      <c r="D123" s="147" t="s">
        <v>164</v>
      </c>
      <c r="E123" s="148" t="s">
        <v>478</v>
      </c>
      <c r="F123" s="149" t="s">
        <v>937</v>
      </c>
      <c r="G123" s="150" t="s">
        <v>902</v>
      </c>
      <c r="H123" s="151">
        <v>90</v>
      </c>
      <c r="I123" s="152"/>
      <c r="J123" s="152">
        <f>ROUND(I123*H123,2)</f>
        <v>0</v>
      </c>
      <c r="K123" s="149" t="s">
        <v>1</v>
      </c>
      <c r="L123" s="31"/>
      <c r="M123" s="199" t="s">
        <v>1</v>
      </c>
      <c r="N123" s="200" t="s">
        <v>36</v>
      </c>
      <c r="O123" s="201">
        <v>8.5000000000000006E-2</v>
      </c>
      <c r="P123" s="201">
        <f>O123*H123</f>
        <v>7.65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255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255</v>
      </c>
      <c r="BM123" s="157" t="s">
        <v>849</v>
      </c>
    </row>
    <row r="124" spans="1:65" s="2" customFormat="1" ht="6.95" customHeight="1">
      <c r="A124" s="30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1"/>
      <c r="M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</sheetData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opLeftCell="A103" workbookViewId="0">
      <selection activeCell="I123" sqref="I1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850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ROUND((SUM(BE121:BE124)),  2)</f>
        <v>0</v>
      </c>
      <c r="G35" s="30"/>
      <c r="H35" s="30"/>
      <c r="I35" s="104">
        <v>0.21</v>
      </c>
      <c r="J35" s="103">
        <f>ROUND(((SUM(BE121:BE124))*I35),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ROUND((SUM(BF121:BF124)),  2)</f>
        <v>0</v>
      </c>
      <c r="G36" s="30"/>
      <c r="H36" s="30"/>
      <c r="I36" s="104">
        <v>0.15</v>
      </c>
      <c r="J36" s="103">
        <f>ROUND(((SUM(BF121:BF124))*I36),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ROUND((SUM(BG121:BG124)),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ROUND((SUM(BH121:BH124)),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ROUND((SUM(BI121:BI124)),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02.5 - Vytápění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482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747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02.5 - Vytápění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4.5380000000000003</v>
      </c>
      <c r="Q121" s="64"/>
      <c r="R121" s="131">
        <f>R122</f>
        <v>0.23061000000000001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483</v>
      </c>
      <c r="F122" s="136" t="s">
        <v>93</v>
      </c>
      <c r="J122" s="137">
        <f>BK122</f>
        <v>0</v>
      </c>
      <c r="L122" s="134"/>
      <c r="M122" s="138"/>
      <c r="N122" s="139"/>
      <c r="O122" s="139"/>
      <c r="P122" s="140">
        <f>SUM(P123:P124)</f>
        <v>4.5380000000000003</v>
      </c>
      <c r="Q122" s="139"/>
      <c r="R122" s="140">
        <f>SUM(R123:R124)</f>
        <v>0.23061000000000001</v>
      </c>
      <c r="S122" s="139"/>
      <c r="T122" s="141">
        <f>SUM(T123:T124)</f>
        <v>0</v>
      </c>
      <c r="AR122" s="135" t="s">
        <v>80</v>
      </c>
      <c r="AT122" s="142" t="s">
        <v>70</v>
      </c>
      <c r="AU122" s="142" t="s">
        <v>71</v>
      </c>
      <c r="AY122" s="135" t="s">
        <v>161</v>
      </c>
      <c r="BK122" s="143">
        <f>SUM(BK123:BK124)</f>
        <v>0</v>
      </c>
    </row>
    <row r="123" spans="1:65" s="2" customFormat="1" ht="21.75" customHeight="1">
      <c r="A123" s="30"/>
      <c r="B123" s="146"/>
      <c r="C123" s="147" t="s">
        <v>78</v>
      </c>
      <c r="D123" s="147" t="s">
        <v>164</v>
      </c>
      <c r="E123" s="148" t="s">
        <v>484</v>
      </c>
      <c r="F123" s="149" t="s">
        <v>485</v>
      </c>
      <c r="G123" s="150" t="s">
        <v>486</v>
      </c>
      <c r="H123" s="151">
        <v>1</v>
      </c>
      <c r="I123" s="152"/>
      <c r="J123" s="152">
        <f>ROUND(I123*H123,2)</f>
        <v>0</v>
      </c>
      <c r="K123" s="149" t="s">
        <v>1</v>
      </c>
      <c r="L123" s="31"/>
      <c r="M123" s="153" t="s">
        <v>1</v>
      </c>
      <c r="N123" s="154" t="s">
        <v>36</v>
      </c>
      <c r="O123" s="155">
        <v>4.5380000000000003</v>
      </c>
      <c r="P123" s="155">
        <f>O123*H123</f>
        <v>4.5380000000000003</v>
      </c>
      <c r="Q123" s="155">
        <v>0.23061000000000001</v>
      </c>
      <c r="R123" s="155">
        <f>Q123*H123</f>
        <v>0.23061000000000001</v>
      </c>
      <c r="S123" s="155">
        <v>0</v>
      </c>
      <c r="T123" s="15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255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255</v>
      </c>
      <c r="BM123" s="157" t="s">
        <v>851</v>
      </c>
    </row>
    <row r="124" spans="1:65" s="2" customFormat="1" ht="19.5">
      <c r="A124" s="30"/>
      <c r="B124" s="31"/>
      <c r="C124" s="30"/>
      <c r="D124" s="160" t="s">
        <v>356</v>
      </c>
      <c r="E124" s="30"/>
      <c r="F124" s="196" t="s">
        <v>488</v>
      </c>
      <c r="G124" s="30"/>
      <c r="H124" s="30"/>
      <c r="I124" s="30"/>
      <c r="J124" s="30"/>
      <c r="K124" s="30"/>
      <c r="L124" s="31"/>
      <c r="M124" s="203"/>
      <c r="N124" s="204"/>
      <c r="O124" s="205"/>
      <c r="P124" s="205"/>
      <c r="Q124" s="205"/>
      <c r="R124" s="205"/>
      <c r="S124" s="205"/>
      <c r="T124" s="206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356</v>
      </c>
      <c r="AU124" s="18" t="s">
        <v>78</v>
      </c>
    </row>
    <row r="125" spans="1:65" s="2" customFormat="1" ht="6.95" customHeight="1">
      <c r="A125" s="30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1"/>
      <c r="M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</sheetData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showGridLines="0" topLeftCell="A103" workbookViewId="0">
      <selection activeCell="W121" sqref="W1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852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ROUND((SUM(BE121:BE123)),  2)</f>
        <v>0</v>
      </c>
      <c r="G35" s="30"/>
      <c r="H35" s="30"/>
      <c r="I35" s="104">
        <v>0.21</v>
      </c>
      <c r="J35" s="103">
        <f>ROUND(((SUM(BE121:BE123))*I35),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ROUND((SUM(BF121:BF123)),  2)</f>
        <v>0</v>
      </c>
      <c r="G36" s="30"/>
      <c r="H36" s="30"/>
      <c r="I36" s="104">
        <v>0.15</v>
      </c>
      <c r="J36" s="103">
        <f>ROUND(((SUM(BF121:BF123))*I36),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ROUND((SUM(BH121:BH123)),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02.6 - Vzduchotechnika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490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747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02.6 - Vzduchotechnika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0.41299999999999998</v>
      </c>
      <c r="Q121" s="64"/>
      <c r="R121" s="131">
        <f>R122</f>
        <v>0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491</v>
      </c>
      <c r="F122" s="136" t="s">
        <v>96</v>
      </c>
      <c r="J122" s="137">
        <f>BK122</f>
        <v>0</v>
      </c>
      <c r="L122" s="134"/>
      <c r="M122" s="138"/>
      <c r="N122" s="139"/>
      <c r="O122" s="139"/>
      <c r="P122" s="140">
        <f>P123</f>
        <v>0.41299999999999998</v>
      </c>
      <c r="Q122" s="139"/>
      <c r="R122" s="140">
        <f>R123</f>
        <v>0</v>
      </c>
      <c r="S122" s="139"/>
      <c r="T122" s="141">
        <f>T123</f>
        <v>0</v>
      </c>
      <c r="AR122" s="135" t="s">
        <v>80</v>
      </c>
      <c r="AT122" s="142" t="s">
        <v>70</v>
      </c>
      <c r="AU122" s="142" t="s">
        <v>71</v>
      </c>
      <c r="AY122" s="135" t="s">
        <v>161</v>
      </c>
      <c r="BK122" s="143">
        <f>BK123</f>
        <v>0</v>
      </c>
    </row>
    <row r="123" spans="1:65" s="2" customFormat="1" ht="16.5" customHeight="1">
      <c r="A123" s="30"/>
      <c r="B123" s="146"/>
      <c r="C123" s="147" t="s">
        <v>78</v>
      </c>
      <c r="D123" s="147" t="s">
        <v>164</v>
      </c>
      <c r="E123" s="148" t="s">
        <v>492</v>
      </c>
      <c r="F123" s="149" t="s">
        <v>493</v>
      </c>
      <c r="G123" s="150" t="s">
        <v>479</v>
      </c>
      <c r="H123" s="151">
        <v>1</v>
      </c>
      <c r="I123" s="152"/>
      <c r="J123" s="152">
        <f>ROUND(I123*H123,2)</f>
        <v>0</v>
      </c>
      <c r="K123" s="149" t="s">
        <v>1</v>
      </c>
      <c r="L123" s="31"/>
      <c r="M123" s="199" t="s">
        <v>1</v>
      </c>
      <c r="N123" s="200" t="s">
        <v>36</v>
      </c>
      <c r="O123" s="201">
        <v>0.41299999999999998</v>
      </c>
      <c r="P123" s="201">
        <f>O123*H123</f>
        <v>0.41299999999999998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255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255</v>
      </c>
      <c r="BM123" s="157" t="s">
        <v>853</v>
      </c>
    </row>
    <row r="124" spans="1:65" s="2" customFormat="1" ht="6.95" customHeight="1">
      <c r="A124" s="30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1"/>
      <c r="M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</sheetData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topLeftCell="A118" workbookViewId="0">
      <selection activeCell="I123" sqref="I123:I1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854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18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">
        <v>1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23</v>
      </c>
      <c r="F17" s="30"/>
      <c r="G17" s="30"/>
      <c r="H17" s="30"/>
      <c r="I17" s="27" t="s">
        <v>24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ROUND((SUM(BE121:BE126)),  2)</f>
        <v>0</v>
      </c>
      <c r="G35" s="30"/>
      <c r="H35" s="30"/>
      <c r="I35" s="104">
        <v>0.21</v>
      </c>
      <c r="J35" s="103">
        <f>ROUND(((SUM(BE121:BE126))*I35),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ROUND((SUM(BF121:BF126)),  2)</f>
        <v>0</v>
      </c>
      <c r="G36" s="30"/>
      <c r="H36" s="30"/>
      <c r="I36" s="104">
        <v>0.15</v>
      </c>
      <c r="J36" s="103">
        <f>ROUND(((SUM(BF121:BF126))*I36),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ROUND((SUM(BG121:BG126)),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ROUND((SUM(BH121:BH126)),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ROUND((SUM(BI121:BI126)),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02.7 - Vedlejší rozpočtové náklady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>Dobruška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496</v>
      </c>
      <c r="E99" s="118"/>
      <c r="F99" s="118"/>
      <c r="G99" s="118"/>
      <c r="H99" s="118"/>
      <c r="I99" s="118"/>
      <c r="J99" s="119">
        <f>J122</f>
        <v>0</v>
      </c>
      <c r="L99" s="116"/>
    </row>
    <row r="100" spans="1:47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47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47" s="2" customFormat="1" ht="6.95" customHeight="1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24.95" customHeight="1">
      <c r="A106" s="30"/>
      <c r="B106" s="31"/>
      <c r="C106" s="22" t="s">
        <v>146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12" customHeight="1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3.25" customHeight="1">
      <c r="A109" s="30"/>
      <c r="B109" s="31"/>
      <c r="C109" s="30"/>
      <c r="D109" s="30"/>
      <c r="E109" s="260" t="str">
        <f>E7</f>
        <v>Rekonstrukce rozvodů vody a sociálních zařízení - akce č. SM/19/368</v>
      </c>
      <c r="F109" s="261"/>
      <c r="G109" s="261"/>
      <c r="H109" s="261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1" customFormat="1" ht="12" customHeight="1">
      <c r="B110" s="21"/>
      <c r="C110" s="27" t="s">
        <v>126</v>
      </c>
      <c r="L110" s="21"/>
    </row>
    <row r="111" spans="1:47" s="2" customFormat="1" ht="16.5" customHeight="1">
      <c r="A111" s="30"/>
      <c r="B111" s="31"/>
      <c r="C111" s="30"/>
      <c r="D111" s="30"/>
      <c r="E111" s="260" t="s">
        <v>747</v>
      </c>
      <c r="F111" s="259"/>
      <c r="G111" s="259"/>
      <c r="H111" s="259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128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21" t="str">
        <f>E11</f>
        <v>02.7 - Vedlejší rozpočtové náklady</v>
      </c>
      <c r="F113" s="259"/>
      <c r="G113" s="259"/>
      <c r="H113" s="259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F14</f>
        <v>Dobruška</v>
      </c>
      <c r="G115" s="30"/>
      <c r="H115" s="30"/>
      <c r="I115" s="27" t="s">
        <v>19</v>
      </c>
      <c r="J115" s="53" t="str">
        <f>IF(J14="","",J14)</f>
        <v>25. 3. 2020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21</v>
      </c>
      <c r="D117" s="30"/>
      <c r="E117" s="30"/>
      <c r="F117" s="25" t="str">
        <f>E17</f>
        <v>ZŠ Dobruška, Opočenská 115, Dobruška</v>
      </c>
      <c r="G117" s="30"/>
      <c r="H117" s="30"/>
      <c r="I117" s="27" t="s">
        <v>27</v>
      </c>
      <c r="J117" s="28" t="str">
        <f>E23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IF(E20="","",E20)</f>
        <v xml:space="preserve"> </v>
      </c>
      <c r="G118" s="30"/>
      <c r="H118" s="30"/>
      <c r="I118" s="27" t="s">
        <v>29</v>
      </c>
      <c r="J118" s="28" t="str">
        <f>E26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4"/>
      <c r="B120" s="125"/>
      <c r="C120" s="126" t="s">
        <v>147</v>
      </c>
      <c r="D120" s="127" t="s">
        <v>56</v>
      </c>
      <c r="E120" s="127" t="s">
        <v>52</v>
      </c>
      <c r="F120" s="127" t="s">
        <v>53</v>
      </c>
      <c r="G120" s="127" t="s">
        <v>148</v>
      </c>
      <c r="H120" s="127" t="s">
        <v>149</v>
      </c>
      <c r="I120" s="127" t="s">
        <v>150</v>
      </c>
      <c r="J120" s="127" t="s">
        <v>132</v>
      </c>
      <c r="K120" s="128" t="s">
        <v>151</v>
      </c>
      <c r="L120" s="129"/>
      <c r="M120" s="60" t="s">
        <v>1</v>
      </c>
      <c r="N120" s="61" t="s">
        <v>35</v>
      </c>
      <c r="O120" s="61" t="s">
        <v>152</v>
      </c>
      <c r="P120" s="61" t="s">
        <v>153</v>
      </c>
      <c r="Q120" s="61" t="s">
        <v>154</v>
      </c>
      <c r="R120" s="61" t="s">
        <v>155</v>
      </c>
      <c r="S120" s="61" t="s">
        <v>156</v>
      </c>
      <c r="T120" s="62" t="s">
        <v>157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</row>
    <row r="121" spans="1:65" s="2" customFormat="1" ht="22.9" customHeight="1">
      <c r="A121" s="30"/>
      <c r="B121" s="31"/>
      <c r="C121" s="67" t="s">
        <v>158</v>
      </c>
      <c r="D121" s="30"/>
      <c r="E121" s="30"/>
      <c r="F121" s="30"/>
      <c r="G121" s="30"/>
      <c r="H121" s="30"/>
      <c r="I121" s="30"/>
      <c r="J121" s="130">
        <f>BK121</f>
        <v>0</v>
      </c>
      <c r="K121" s="30"/>
      <c r="L121" s="31"/>
      <c r="M121" s="63"/>
      <c r="N121" s="54"/>
      <c r="O121" s="64"/>
      <c r="P121" s="131">
        <f>P122</f>
        <v>0</v>
      </c>
      <c r="Q121" s="64"/>
      <c r="R121" s="131">
        <f>R122</f>
        <v>0</v>
      </c>
      <c r="S121" s="64"/>
      <c r="T121" s="132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70</v>
      </c>
      <c r="AU121" s="18" t="s">
        <v>134</v>
      </c>
      <c r="BK121" s="133">
        <f>BK122</f>
        <v>0</v>
      </c>
    </row>
    <row r="122" spans="1:65" s="12" customFormat="1" ht="25.9" customHeight="1">
      <c r="B122" s="134"/>
      <c r="D122" s="135" t="s">
        <v>70</v>
      </c>
      <c r="E122" s="136" t="s">
        <v>497</v>
      </c>
      <c r="F122" s="136" t="s">
        <v>99</v>
      </c>
      <c r="J122" s="137">
        <f>BK122</f>
        <v>0</v>
      </c>
      <c r="L122" s="134"/>
      <c r="M122" s="138"/>
      <c r="N122" s="139"/>
      <c r="O122" s="139"/>
      <c r="P122" s="140">
        <f>SUM(P123:P126)</f>
        <v>0</v>
      </c>
      <c r="Q122" s="139"/>
      <c r="R122" s="140">
        <f>SUM(R123:R126)</f>
        <v>0</v>
      </c>
      <c r="S122" s="139"/>
      <c r="T122" s="141">
        <f>SUM(T123:T126)</f>
        <v>0</v>
      </c>
      <c r="AR122" s="135" t="s">
        <v>186</v>
      </c>
      <c r="AT122" s="142" t="s">
        <v>70</v>
      </c>
      <c r="AU122" s="142" t="s">
        <v>71</v>
      </c>
      <c r="AY122" s="135" t="s">
        <v>161</v>
      </c>
      <c r="BK122" s="143">
        <f>SUM(BK123:BK126)</f>
        <v>0</v>
      </c>
    </row>
    <row r="123" spans="1:65" s="2" customFormat="1" ht="16.5" customHeight="1">
      <c r="A123" s="30"/>
      <c r="B123" s="146"/>
      <c r="C123" s="147" t="s">
        <v>78</v>
      </c>
      <c r="D123" s="147" t="s">
        <v>164</v>
      </c>
      <c r="E123" s="148" t="s">
        <v>498</v>
      </c>
      <c r="F123" s="149" t="s">
        <v>499</v>
      </c>
      <c r="G123" s="150" t="s">
        <v>500</v>
      </c>
      <c r="H123" s="151">
        <v>1</v>
      </c>
      <c r="I123" s="152"/>
      <c r="J123" s="152">
        <f>ROUND(I123*H123,2)</f>
        <v>0</v>
      </c>
      <c r="K123" s="149" t="s">
        <v>168</v>
      </c>
      <c r="L123" s="31"/>
      <c r="M123" s="153" t="s">
        <v>1</v>
      </c>
      <c r="N123" s="154" t="s">
        <v>36</v>
      </c>
      <c r="O123" s="155">
        <v>0</v>
      </c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7" t="s">
        <v>501</v>
      </c>
      <c r="AT123" s="157" t="s">
        <v>164</v>
      </c>
      <c r="AU123" s="157" t="s">
        <v>78</v>
      </c>
      <c r="AY123" s="18" t="s">
        <v>161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78</v>
      </c>
      <c r="BK123" s="158">
        <f>ROUND(I123*H123,2)</f>
        <v>0</v>
      </c>
      <c r="BL123" s="18" t="s">
        <v>501</v>
      </c>
      <c r="BM123" s="157" t="s">
        <v>855</v>
      </c>
    </row>
    <row r="124" spans="1:65" s="2" customFormat="1" ht="16.5" customHeight="1">
      <c r="A124" s="30"/>
      <c r="B124" s="146"/>
      <c r="C124" s="147" t="s">
        <v>80</v>
      </c>
      <c r="D124" s="147" t="s">
        <v>164</v>
      </c>
      <c r="E124" s="148" t="s">
        <v>503</v>
      </c>
      <c r="F124" s="149" t="s">
        <v>504</v>
      </c>
      <c r="G124" s="150" t="s">
        <v>500</v>
      </c>
      <c r="H124" s="151">
        <v>1</v>
      </c>
      <c r="I124" s="152"/>
      <c r="J124" s="152">
        <f>ROUND(I124*H124,2)</f>
        <v>0</v>
      </c>
      <c r="K124" s="149" t="s">
        <v>168</v>
      </c>
      <c r="L124" s="31"/>
      <c r="M124" s="153" t="s">
        <v>1</v>
      </c>
      <c r="N124" s="154" t="s">
        <v>36</v>
      </c>
      <c r="O124" s="155">
        <v>0</v>
      </c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7" t="s">
        <v>501</v>
      </c>
      <c r="AT124" s="157" t="s">
        <v>164</v>
      </c>
      <c r="AU124" s="157" t="s">
        <v>78</v>
      </c>
      <c r="AY124" s="18" t="s">
        <v>161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8" t="s">
        <v>78</v>
      </c>
      <c r="BK124" s="158">
        <f>ROUND(I124*H124,2)</f>
        <v>0</v>
      </c>
      <c r="BL124" s="18" t="s">
        <v>501</v>
      </c>
      <c r="BM124" s="157" t="s">
        <v>856</v>
      </c>
    </row>
    <row r="125" spans="1:65" s="2" customFormat="1" ht="29.25">
      <c r="A125" s="30"/>
      <c r="B125" s="31"/>
      <c r="C125" s="30"/>
      <c r="D125" s="160" t="s">
        <v>356</v>
      </c>
      <c r="E125" s="30"/>
      <c r="F125" s="196" t="s">
        <v>506</v>
      </c>
      <c r="G125" s="30"/>
      <c r="H125" s="30"/>
      <c r="I125" s="30"/>
      <c r="J125" s="30"/>
      <c r="K125" s="30"/>
      <c r="L125" s="31"/>
      <c r="M125" s="197"/>
      <c r="N125" s="198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356</v>
      </c>
      <c r="AU125" s="18" t="s">
        <v>78</v>
      </c>
    </row>
    <row r="126" spans="1:65" s="2" customFormat="1" ht="16.5" customHeight="1">
      <c r="A126" s="30"/>
      <c r="B126" s="146"/>
      <c r="C126" s="147" t="s">
        <v>162</v>
      </c>
      <c r="D126" s="147" t="s">
        <v>164</v>
      </c>
      <c r="E126" s="148" t="s">
        <v>507</v>
      </c>
      <c r="F126" s="149" t="s">
        <v>508</v>
      </c>
      <c r="G126" s="150" t="s">
        <v>500</v>
      </c>
      <c r="H126" s="151">
        <v>1</v>
      </c>
      <c r="I126" s="152"/>
      <c r="J126" s="152">
        <f>ROUND(I126*H126,2)</f>
        <v>0</v>
      </c>
      <c r="K126" s="149" t="s">
        <v>168</v>
      </c>
      <c r="L126" s="31"/>
      <c r="M126" s="199" t="s">
        <v>1</v>
      </c>
      <c r="N126" s="200" t="s">
        <v>36</v>
      </c>
      <c r="O126" s="201">
        <v>0</v>
      </c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7" t="s">
        <v>501</v>
      </c>
      <c r="AT126" s="157" t="s">
        <v>164</v>
      </c>
      <c r="AU126" s="157" t="s">
        <v>78</v>
      </c>
      <c r="AY126" s="18" t="s">
        <v>161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8" t="s">
        <v>78</v>
      </c>
      <c r="BK126" s="158">
        <f>ROUND(I126*H126,2)</f>
        <v>0</v>
      </c>
      <c r="BL126" s="18" t="s">
        <v>501</v>
      </c>
      <c r="BM126" s="157" t="s">
        <v>857</v>
      </c>
    </row>
    <row r="127" spans="1:65" s="2" customFormat="1" ht="6.95" customHeight="1">
      <c r="A127" s="30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  <c r="M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</sheetData>
  <autoFilter ref="C120:K126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8"/>
  <sheetViews>
    <sheetView showGridLines="0" topLeftCell="A230" workbookViewId="0">
      <selection activeCell="I245" sqref="I129:I2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51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124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125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23.25" customHeight="1">
      <c r="B7" s="21"/>
      <c r="E7" s="260" t="str">
        <f>'Rekapitulace stavby'!K6</f>
        <v>Rekonstrukce rozvodů vody a sociálních zařízení - akce č. SM/19/368</v>
      </c>
      <c r="F7" s="261"/>
      <c r="G7" s="261"/>
      <c r="H7" s="261"/>
      <c r="L7" s="21"/>
    </row>
    <row r="8" spans="1:46" s="1" customFormat="1" ht="12" customHeight="1">
      <c r="B8" s="21"/>
      <c r="D8" s="27" t="s">
        <v>126</v>
      </c>
      <c r="L8" s="21"/>
    </row>
    <row r="9" spans="1:46" s="2" customFormat="1" ht="16.5" customHeight="1">
      <c r="A9" s="30"/>
      <c r="B9" s="31"/>
      <c r="C9" s="30"/>
      <c r="D9" s="30"/>
      <c r="E9" s="260" t="s">
        <v>747</v>
      </c>
      <c r="F9" s="259"/>
      <c r="G9" s="259"/>
      <c r="H9" s="25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128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1" t="s">
        <v>858</v>
      </c>
      <c r="F11" s="259"/>
      <c r="G11" s="259"/>
      <c r="H11" s="259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26</v>
      </c>
      <c r="G14" s="30"/>
      <c r="H14" s="30"/>
      <c r="I14" s="27" t="s">
        <v>19</v>
      </c>
      <c r="J14" s="53" t="str">
        <f>'Rekapitulace stavby'!AN8</f>
        <v>25. 3. 2020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21</v>
      </c>
      <c r="E16" s="30"/>
      <c r="F16" s="30"/>
      <c r="G16" s="30"/>
      <c r="H16" s="30"/>
      <c r="I16" s="27" t="s">
        <v>22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>ZŠ Dobruška, Opočenská 115, Dobruška</v>
      </c>
      <c r="F17" s="30"/>
      <c r="G17" s="30"/>
      <c r="H17" s="30"/>
      <c r="I17" s="27" t="s">
        <v>24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25</v>
      </c>
      <c r="E19" s="30"/>
      <c r="F19" s="30"/>
      <c r="G19" s="30"/>
      <c r="H19" s="30"/>
      <c r="I19" s="27" t="s">
        <v>22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41" t="str">
        <f>'Rekapitulace stavby'!E14</f>
        <v xml:space="preserve"> </v>
      </c>
      <c r="F20" s="241"/>
      <c r="G20" s="241"/>
      <c r="H20" s="241"/>
      <c r="I20" s="27" t="s">
        <v>24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27</v>
      </c>
      <c r="E22" s="30"/>
      <c r="F22" s="30"/>
      <c r="G22" s="30"/>
      <c r="H22" s="30"/>
      <c r="I22" s="27" t="s">
        <v>22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 xml:space="preserve"> </v>
      </c>
      <c r="F23" s="30"/>
      <c r="G23" s="30"/>
      <c r="H23" s="30"/>
      <c r="I23" s="27" t="s">
        <v>24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29</v>
      </c>
      <c r="E25" s="30"/>
      <c r="F25" s="30"/>
      <c r="G25" s="30"/>
      <c r="H25" s="30"/>
      <c r="I25" s="27" t="s">
        <v>22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 xml:space="preserve"> </v>
      </c>
      <c r="F26" s="30"/>
      <c r="G26" s="30"/>
      <c r="H26" s="30"/>
      <c r="I26" s="27" t="s">
        <v>24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4" t="s">
        <v>1</v>
      </c>
      <c r="F29" s="244"/>
      <c r="G29" s="244"/>
      <c r="H29" s="24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ROUND(J126,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ROUND((SUM(BE126:BE245)),  2)</f>
        <v>0</v>
      </c>
      <c r="G35" s="30"/>
      <c r="H35" s="30"/>
      <c r="I35" s="104">
        <v>0.21</v>
      </c>
      <c r="J35" s="103">
        <f>ROUND(((SUM(BE126:BE245))*I35),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ROUND((SUM(BF126:BF245)),  2)</f>
        <v>0</v>
      </c>
      <c r="G36" s="30"/>
      <c r="H36" s="30"/>
      <c r="I36" s="104">
        <v>0.15</v>
      </c>
      <c r="J36" s="103">
        <f>ROUND(((SUM(BF126:BF245))*I36),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ROUND((SUM(BG126:BG245)),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ROUND((SUM(BH126:BH245)),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ROUND((SUM(BI126:BI245)),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130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23.25" customHeight="1">
      <c r="A85" s="30"/>
      <c r="B85" s="31"/>
      <c r="C85" s="30"/>
      <c r="D85" s="30"/>
      <c r="E85" s="260" t="str">
        <f>E7</f>
        <v>Rekonstrukce rozvodů vody a sociálních zařízení - akce č. SM/19/368</v>
      </c>
      <c r="F85" s="261"/>
      <c r="G85" s="261"/>
      <c r="H85" s="26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126</v>
      </c>
      <c r="L86" s="21"/>
    </row>
    <row r="87" spans="1:31" s="2" customFormat="1" ht="16.5" customHeight="1">
      <c r="A87" s="30"/>
      <c r="B87" s="31"/>
      <c r="C87" s="30"/>
      <c r="D87" s="30"/>
      <c r="E87" s="260" t="s">
        <v>747</v>
      </c>
      <c r="F87" s="259"/>
      <c r="G87" s="259"/>
      <c r="H87" s="25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128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1" t="str">
        <f>E11</f>
        <v>02.8 - ZTI</v>
      </c>
      <c r="F89" s="259"/>
      <c r="G89" s="259"/>
      <c r="H89" s="259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 t="str">
        <f>IF(J14="","",J14)</f>
        <v>25. 3. 2020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21</v>
      </c>
      <c r="D93" s="30"/>
      <c r="E93" s="30"/>
      <c r="F93" s="25" t="str">
        <f>E17</f>
        <v>ZŠ Dobruška, Opočenská 115, Dobruška</v>
      </c>
      <c r="G93" s="30"/>
      <c r="H93" s="30"/>
      <c r="I93" s="27" t="s">
        <v>27</v>
      </c>
      <c r="J93" s="28" t="str">
        <f>E23</f>
        <v xml:space="preserve"> 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25</v>
      </c>
      <c r="D94" s="30"/>
      <c r="E94" s="30"/>
      <c r="F94" s="25" t="str">
        <f>IF(E20="","",E20)</f>
        <v xml:space="preserve"> </v>
      </c>
      <c r="G94" s="30"/>
      <c r="H94" s="30"/>
      <c r="I94" s="27" t="s">
        <v>29</v>
      </c>
      <c r="J94" s="28" t="str">
        <f>E26</f>
        <v xml:space="preserve"> 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131</v>
      </c>
      <c r="D96" s="105"/>
      <c r="E96" s="105"/>
      <c r="F96" s="105"/>
      <c r="G96" s="105"/>
      <c r="H96" s="105"/>
      <c r="I96" s="105"/>
      <c r="J96" s="114" t="s">
        <v>132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133</v>
      </c>
      <c r="D98" s="30"/>
      <c r="E98" s="30"/>
      <c r="F98" s="30"/>
      <c r="G98" s="30"/>
      <c r="H98" s="30"/>
      <c r="I98" s="30"/>
      <c r="J98" s="69">
        <f>J126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134</v>
      </c>
    </row>
    <row r="99" spans="1:47" s="9" customFormat="1" ht="24.95" customHeight="1">
      <c r="B99" s="116"/>
      <c r="D99" s="117" t="s">
        <v>135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47" s="10" customFormat="1" ht="19.899999999999999" customHeight="1">
      <c r="B100" s="120"/>
      <c r="D100" s="121" t="s">
        <v>138</v>
      </c>
      <c r="E100" s="122"/>
      <c r="F100" s="122"/>
      <c r="G100" s="122"/>
      <c r="H100" s="122"/>
      <c r="I100" s="122"/>
      <c r="J100" s="123">
        <f>J128</f>
        <v>0</v>
      </c>
      <c r="L100" s="120"/>
    </row>
    <row r="101" spans="1:47" s="9" customFormat="1" ht="24.95" customHeight="1">
      <c r="B101" s="116"/>
      <c r="D101" s="117" t="s">
        <v>141</v>
      </c>
      <c r="E101" s="118"/>
      <c r="F101" s="118"/>
      <c r="G101" s="118"/>
      <c r="H101" s="118"/>
      <c r="I101" s="118"/>
      <c r="J101" s="119">
        <f>J130</f>
        <v>0</v>
      </c>
      <c r="L101" s="116"/>
    </row>
    <row r="102" spans="1:47" s="10" customFormat="1" ht="19.899999999999999" customHeight="1">
      <c r="B102" s="120"/>
      <c r="D102" s="121" t="s">
        <v>512</v>
      </c>
      <c r="E102" s="122"/>
      <c r="F102" s="122"/>
      <c r="G102" s="122"/>
      <c r="H102" s="122"/>
      <c r="I102" s="122"/>
      <c r="J102" s="123">
        <f>J131</f>
        <v>0</v>
      </c>
      <c r="L102" s="120"/>
    </row>
    <row r="103" spans="1:47" s="10" customFormat="1" ht="19.899999999999999" customHeight="1">
      <c r="B103" s="120"/>
      <c r="D103" s="121" t="s">
        <v>513</v>
      </c>
      <c r="E103" s="122"/>
      <c r="F103" s="122"/>
      <c r="G103" s="122"/>
      <c r="H103" s="122"/>
      <c r="I103" s="122"/>
      <c r="J103" s="123">
        <f>J189</f>
        <v>0</v>
      </c>
      <c r="L103" s="120"/>
    </row>
    <row r="104" spans="1:47" s="10" customFormat="1" ht="19.899999999999999" customHeight="1">
      <c r="B104" s="120"/>
      <c r="D104" s="121" t="s">
        <v>514</v>
      </c>
      <c r="E104" s="122"/>
      <c r="F104" s="122"/>
      <c r="G104" s="122"/>
      <c r="H104" s="122"/>
      <c r="I104" s="122"/>
      <c r="J104" s="123">
        <f>J235</f>
        <v>0</v>
      </c>
      <c r="L104" s="120"/>
    </row>
    <row r="105" spans="1:47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47" s="2" customFormat="1" ht="6.95" customHeight="1">
      <c r="A106" s="30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47" s="2" customFormat="1" ht="6.95" customHeight="1">
      <c r="A110" s="30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24.95" customHeight="1">
      <c r="A111" s="30"/>
      <c r="B111" s="31"/>
      <c r="C111" s="22" t="s">
        <v>146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12" customHeight="1">
      <c r="A113" s="30"/>
      <c r="B113" s="31"/>
      <c r="C113" s="27" t="s">
        <v>14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3.25" customHeight="1">
      <c r="A114" s="30"/>
      <c r="B114" s="31"/>
      <c r="C114" s="30"/>
      <c r="D114" s="30"/>
      <c r="E114" s="260" t="str">
        <f>E7</f>
        <v>Rekonstrukce rozvodů vody a sociálních zařízení - akce č. SM/19/368</v>
      </c>
      <c r="F114" s="261"/>
      <c r="G114" s="261"/>
      <c r="H114" s="261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1" customFormat="1" ht="12" customHeight="1">
      <c r="B115" s="21"/>
      <c r="C115" s="27" t="s">
        <v>126</v>
      </c>
      <c r="L115" s="21"/>
    </row>
    <row r="116" spans="1:63" s="2" customFormat="1" ht="16.5" customHeight="1">
      <c r="A116" s="30"/>
      <c r="B116" s="31"/>
      <c r="C116" s="30"/>
      <c r="D116" s="30"/>
      <c r="E116" s="260" t="s">
        <v>747</v>
      </c>
      <c r="F116" s="259"/>
      <c r="G116" s="259"/>
      <c r="H116" s="259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128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21" t="str">
        <f>E11</f>
        <v>02.8 - ZTI</v>
      </c>
      <c r="F118" s="259"/>
      <c r="G118" s="259"/>
      <c r="H118" s="259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7" t="s">
        <v>17</v>
      </c>
      <c r="D120" s="30"/>
      <c r="E120" s="30"/>
      <c r="F120" s="25" t="str">
        <f>F14</f>
        <v xml:space="preserve"> </v>
      </c>
      <c r="G120" s="30"/>
      <c r="H120" s="30"/>
      <c r="I120" s="27" t="s">
        <v>19</v>
      </c>
      <c r="J120" s="53" t="str">
        <f>IF(J14="","",J14)</f>
        <v>25. 3. 2020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5.2" customHeight="1">
      <c r="A122" s="30"/>
      <c r="B122" s="31"/>
      <c r="C122" s="27" t="s">
        <v>21</v>
      </c>
      <c r="D122" s="30"/>
      <c r="E122" s="30"/>
      <c r="F122" s="25" t="str">
        <f>E17</f>
        <v>ZŠ Dobruška, Opočenská 115, Dobruška</v>
      </c>
      <c r="G122" s="30"/>
      <c r="H122" s="30"/>
      <c r="I122" s="27" t="s">
        <v>27</v>
      </c>
      <c r="J122" s="28" t="str">
        <f>E23</f>
        <v xml:space="preserve"> 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25</v>
      </c>
      <c r="D123" s="30"/>
      <c r="E123" s="30"/>
      <c r="F123" s="25" t="str">
        <f>IF(E20="","",E20)</f>
        <v xml:space="preserve"> </v>
      </c>
      <c r="G123" s="30"/>
      <c r="H123" s="30"/>
      <c r="I123" s="27" t="s">
        <v>29</v>
      </c>
      <c r="J123" s="28" t="str">
        <f>E26</f>
        <v xml:space="preserve"> 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24"/>
      <c r="B125" s="125"/>
      <c r="C125" s="126" t="s">
        <v>147</v>
      </c>
      <c r="D125" s="127" t="s">
        <v>56</v>
      </c>
      <c r="E125" s="127" t="s">
        <v>52</v>
      </c>
      <c r="F125" s="127" t="s">
        <v>53</v>
      </c>
      <c r="G125" s="127" t="s">
        <v>148</v>
      </c>
      <c r="H125" s="127" t="s">
        <v>149</v>
      </c>
      <c r="I125" s="127" t="s">
        <v>150</v>
      </c>
      <c r="J125" s="127" t="s">
        <v>132</v>
      </c>
      <c r="K125" s="128" t="s">
        <v>151</v>
      </c>
      <c r="L125" s="129"/>
      <c r="M125" s="60" t="s">
        <v>1</v>
      </c>
      <c r="N125" s="61" t="s">
        <v>35</v>
      </c>
      <c r="O125" s="61" t="s">
        <v>152</v>
      </c>
      <c r="P125" s="61" t="s">
        <v>153</v>
      </c>
      <c r="Q125" s="61" t="s">
        <v>154</v>
      </c>
      <c r="R125" s="61" t="s">
        <v>155</v>
      </c>
      <c r="S125" s="61" t="s">
        <v>156</v>
      </c>
      <c r="T125" s="62" t="s">
        <v>157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</row>
    <row r="126" spans="1:63" s="2" customFormat="1" ht="22.9" customHeight="1">
      <c r="A126" s="30"/>
      <c r="B126" s="31"/>
      <c r="C126" s="67" t="s">
        <v>158</v>
      </c>
      <c r="D126" s="30"/>
      <c r="E126" s="30"/>
      <c r="F126" s="30"/>
      <c r="G126" s="30"/>
      <c r="H126" s="30"/>
      <c r="I126" s="30"/>
      <c r="J126" s="130">
        <f>BK126</f>
        <v>0</v>
      </c>
      <c r="K126" s="30"/>
      <c r="L126" s="31"/>
      <c r="M126" s="63"/>
      <c r="N126" s="54"/>
      <c r="O126" s="64"/>
      <c r="P126" s="131">
        <f>P127+P130</f>
        <v>0</v>
      </c>
      <c r="Q126" s="64"/>
      <c r="R126" s="131">
        <f>R127+R130</f>
        <v>0</v>
      </c>
      <c r="S126" s="64"/>
      <c r="T126" s="132">
        <f>T127+T130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8" t="s">
        <v>70</v>
      </c>
      <c r="AU126" s="18" t="s">
        <v>134</v>
      </c>
      <c r="BK126" s="133">
        <f>BK127+BK130</f>
        <v>0</v>
      </c>
    </row>
    <row r="127" spans="1:63" s="12" customFormat="1" ht="25.9" customHeight="1">
      <c r="B127" s="134"/>
      <c r="D127" s="135" t="s">
        <v>70</v>
      </c>
      <c r="E127" s="136" t="s">
        <v>159</v>
      </c>
      <c r="F127" s="136" t="s">
        <v>160</v>
      </c>
      <c r="J127" s="137">
        <f>BK127</f>
        <v>0</v>
      </c>
      <c r="L127" s="134"/>
      <c r="M127" s="138"/>
      <c r="N127" s="139"/>
      <c r="O127" s="139"/>
      <c r="P127" s="140">
        <f>P128</f>
        <v>0</v>
      </c>
      <c r="Q127" s="139"/>
      <c r="R127" s="140">
        <f>R128</f>
        <v>0</v>
      </c>
      <c r="S127" s="139"/>
      <c r="T127" s="141">
        <f>T128</f>
        <v>0</v>
      </c>
      <c r="AR127" s="135" t="s">
        <v>78</v>
      </c>
      <c r="AT127" s="142" t="s">
        <v>70</v>
      </c>
      <c r="AU127" s="142" t="s">
        <v>71</v>
      </c>
      <c r="AY127" s="135" t="s">
        <v>161</v>
      </c>
      <c r="BK127" s="143">
        <f>BK128</f>
        <v>0</v>
      </c>
    </row>
    <row r="128" spans="1:63" s="12" customFormat="1" ht="22.9" customHeight="1">
      <c r="B128" s="134"/>
      <c r="D128" s="135" t="s">
        <v>70</v>
      </c>
      <c r="E128" s="144" t="s">
        <v>213</v>
      </c>
      <c r="F128" s="144" t="s">
        <v>251</v>
      </c>
      <c r="J128" s="145">
        <f>BK128</f>
        <v>0</v>
      </c>
      <c r="L128" s="134"/>
      <c r="M128" s="138"/>
      <c r="N128" s="139"/>
      <c r="O128" s="139"/>
      <c r="P128" s="140">
        <f>P129</f>
        <v>0</v>
      </c>
      <c r="Q128" s="139"/>
      <c r="R128" s="140">
        <f>R129</f>
        <v>0</v>
      </c>
      <c r="S128" s="139"/>
      <c r="T128" s="141">
        <f>T129</f>
        <v>0</v>
      </c>
      <c r="AR128" s="135" t="s">
        <v>78</v>
      </c>
      <c r="AT128" s="142" t="s">
        <v>70</v>
      </c>
      <c r="AU128" s="142" t="s">
        <v>78</v>
      </c>
      <c r="AY128" s="135" t="s">
        <v>161</v>
      </c>
      <c r="BK128" s="143">
        <f>BK129</f>
        <v>0</v>
      </c>
    </row>
    <row r="129" spans="1:65" s="2" customFormat="1" ht="33" customHeight="1">
      <c r="A129" s="30"/>
      <c r="B129" s="146"/>
      <c r="C129" s="147" t="s">
        <v>78</v>
      </c>
      <c r="D129" s="147" t="s">
        <v>164</v>
      </c>
      <c r="E129" s="148" t="s">
        <v>516</v>
      </c>
      <c r="F129" s="149" t="s">
        <v>517</v>
      </c>
      <c r="G129" s="150" t="s">
        <v>518</v>
      </c>
      <c r="H129" s="151">
        <v>30</v>
      </c>
      <c r="I129" s="152"/>
      <c r="J129" s="152">
        <f>ROUND(I129*H129,2)</f>
        <v>0</v>
      </c>
      <c r="K129" s="149" t="s">
        <v>1</v>
      </c>
      <c r="L129" s="31"/>
      <c r="M129" s="153" t="s">
        <v>1</v>
      </c>
      <c r="N129" s="154" t="s">
        <v>36</v>
      </c>
      <c r="O129" s="155">
        <v>0</v>
      </c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7" t="s">
        <v>169</v>
      </c>
      <c r="AT129" s="157" t="s">
        <v>164</v>
      </c>
      <c r="AU129" s="157" t="s">
        <v>80</v>
      </c>
      <c r="AY129" s="18" t="s">
        <v>161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8" t="s">
        <v>78</v>
      </c>
      <c r="BK129" s="158">
        <f>ROUND(I129*H129,2)</f>
        <v>0</v>
      </c>
      <c r="BL129" s="18" t="s">
        <v>169</v>
      </c>
      <c r="BM129" s="157" t="s">
        <v>80</v>
      </c>
    </row>
    <row r="130" spans="1:65" s="12" customFormat="1" ht="25.9" customHeight="1">
      <c r="B130" s="134"/>
      <c r="D130" s="135" t="s">
        <v>70</v>
      </c>
      <c r="E130" s="136" t="s">
        <v>348</v>
      </c>
      <c r="F130" s="136" t="s">
        <v>349</v>
      </c>
      <c r="J130" s="137">
        <f>BK130</f>
        <v>0</v>
      </c>
      <c r="L130" s="134"/>
      <c r="M130" s="138"/>
      <c r="N130" s="139"/>
      <c r="O130" s="139"/>
      <c r="P130" s="140">
        <f>P131+P189+P235</f>
        <v>0</v>
      </c>
      <c r="Q130" s="139"/>
      <c r="R130" s="140">
        <f>R131+R189+R235</f>
        <v>0</v>
      </c>
      <c r="S130" s="139"/>
      <c r="T130" s="141">
        <f>T131+T189+T235</f>
        <v>0</v>
      </c>
      <c r="AR130" s="135" t="s">
        <v>80</v>
      </c>
      <c r="AT130" s="142" t="s">
        <v>70</v>
      </c>
      <c r="AU130" s="142" t="s">
        <v>71</v>
      </c>
      <c r="AY130" s="135" t="s">
        <v>161</v>
      </c>
      <c r="BK130" s="143">
        <f>BK131+BK189+BK235</f>
        <v>0</v>
      </c>
    </row>
    <row r="131" spans="1:65" s="12" customFormat="1" ht="22.9" customHeight="1">
      <c r="B131" s="134"/>
      <c r="D131" s="135" t="s">
        <v>70</v>
      </c>
      <c r="E131" s="144" t="s">
        <v>572</v>
      </c>
      <c r="F131" s="144" t="s">
        <v>573</v>
      </c>
      <c r="J131" s="145">
        <f>BK131</f>
        <v>0</v>
      </c>
      <c r="L131" s="134"/>
      <c r="M131" s="138"/>
      <c r="N131" s="139"/>
      <c r="O131" s="139"/>
      <c r="P131" s="140">
        <f>SUM(P132:P188)</f>
        <v>0</v>
      </c>
      <c r="Q131" s="139"/>
      <c r="R131" s="140">
        <f>SUM(R132:R188)</f>
        <v>0</v>
      </c>
      <c r="S131" s="139"/>
      <c r="T131" s="141">
        <f>SUM(T132:T188)</f>
        <v>0</v>
      </c>
      <c r="AR131" s="135" t="s">
        <v>80</v>
      </c>
      <c r="AT131" s="142" t="s">
        <v>70</v>
      </c>
      <c r="AU131" s="142" t="s">
        <v>78</v>
      </c>
      <c r="AY131" s="135" t="s">
        <v>161</v>
      </c>
      <c r="BK131" s="143">
        <f>SUM(BK132:BK188)</f>
        <v>0</v>
      </c>
    </row>
    <row r="132" spans="1:65" s="2" customFormat="1" ht="21.75" customHeight="1">
      <c r="A132" s="30"/>
      <c r="B132" s="146"/>
      <c r="C132" s="147" t="s">
        <v>80</v>
      </c>
      <c r="D132" s="147" t="s">
        <v>164</v>
      </c>
      <c r="E132" s="148" t="s">
        <v>574</v>
      </c>
      <c r="F132" s="149" t="s">
        <v>575</v>
      </c>
      <c r="G132" s="150" t="s">
        <v>175</v>
      </c>
      <c r="H132" s="151">
        <v>16</v>
      </c>
      <c r="I132" s="152"/>
      <c r="J132" s="152">
        <f>ROUND(I132*H132,2)</f>
        <v>0</v>
      </c>
      <c r="K132" s="149" t="s">
        <v>1</v>
      </c>
      <c r="L132" s="31"/>
      <c r="M132" s="153" t="s">
        <v>1</v>
      </c>
      <c r="N132" s="154" t="s">
        <v>36</v>
      </c>
      <c r="O132" s="155">
        <v>0</v>
      </c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7" t="s">
        <v>255</v>
      </c>
      <c r="AT132" s="157" t="s">
        <v>164</v>
      </c>
      <c r="AU132" s="157" t="s">
        <v>80</v>
      </c>
      <c r="AY132" s="18" t="s">
        <v>161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78</v>
      </c>
      <c r="BK132" s="158">
        <f>ROUND(I132*H132,2)</f>
        <v>0</v>
      </c>
      <c r="BL132" s="18" t="s">
        <v>255</v>
      </c>
      <c r="BM132" s="157" t="s">
        <v>169</v>
      </c>
    </row>
    <row r="133" spans="1:65" s="13" customFormat="1">
      <c r="B133" s="159"/>
      <c r="D133" s="160" t="s">
        <v>171</v>
      </c>
      <c r="E133" s="161" t="s">
        <v>1</v>
      </c>
      <c r="F133" s="162" t="s">
        <v>859</v>
      </c>
      <c r="H133" s="163">
        <v>16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171</v>
      </c>
      <c r="AU133" s="161" t="s">
        <v>80</v>
      </c>
      <c r="AV133" s="13" t="s">
        <v>80</v>
      </c>
      <c r="AW133" s="13" t="s">
        <v>28</v>
      </c>
      <c r="AX133" s="13" t="s">
        <v>71</v>
      </c>
      <c r="AY133" s="161" t="s">
        <v>161</v>
      </c>
    </row>
    <row r="134" spans="1:65" s="15" customFormat="1">
      <c r="B134" s="183"/>
      <c r="D134" s="160" t="s">
        <v>171</v>
      </c>
      <c r="E134" s="184" t="s">
        <v>1</v>
      </c>
      <c r="F134" s="185" t="s">
        <v>195</v>
      </c>
      <c r="H134" s="186">
        <v>16</v>
      </c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171</v>
      </c>
      <c r="AU134" s="184" t="s">
        <v>80</v>
      </c>
      <c r="AV134" s="15" t="s">
        <v>169</v>
      </c>
      <c r="AW134" s="15" t="s">
        <v>28</v>
      </c>
      <c r="AX134" s="15" t="s">
        <v>78</v>
      </c>
      <c r="AY134" s="184" t="s">
        <v>161</v>
      </c>
    </row>
    <row r="135" spans="1:65" s="2" customFormat="1" ht="21.75" customHeight="1">
      <c r="A135" s="30"/>
      <c r="B135" s="146"/>
      <c r="C135" s="147" t="s">
        <v>162</v>
      </c>
      <c r="D135" s="147" t="s">
        <v>164</v>
      </c>
      <c r="E135" s="148" t="s">
        <v>577</v>
      </c>
      <c r="F135" s="149" t="s">
        <v>578</v>
      </c>
      <c r="G135" s="150" t="s">
        <v>199</v>
      </c>
      <c r="H135" s="151">
        <v>134</v>
      </c>
      <c r="I135" s="152"/>
      <c r="J135" s="152">
        <f>ROUND(I135*H135,2)</f>
        <v>0</v>
      </c>
      <c r="K135" s="149" t="s">
        <v>1</v>
      </c>
      <c r="L135" s="31"/>
      <c r="M135" s="153" t="s">
        <v>1</v>
      </c>
      <c r="N135" s="154" t="s">
        <v>36</v>
      </c>
      <c r="O135" s="155">
        <v>0</v>
      </c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255</v>
      </c>
      <c r="AT135" s="157" t="s">
        <v>164</v>
      </c>
      <c r="AU135" s="157" t="s">
        <v>80</v>
      </c>
      <c r="AY135" s="18" t="s">
        <v>161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78</v>
      </c>
      <c r="BK135" s="158">
        <f>ROUND(I135*H135,2)</f>
        <v>0</v>
      </c>
      <c r="BL135" s="18" t="s">
        <v>255</v>
      </c>
      <c r="BM135" s="157" t="s">
        <v>196</v>
      </c>
    </row>
    <row r="136" spans="1:65" s="13" customFormat="1">
      <c r="B136" s="159"/>
      <c r="D136" s="160" t="s">
        <v>171</v>
      </c>
      <c r="E136" s="161" t="s">
        <v>1</v>
      </c>
      <c r="F136" s="162" t="s">
        <v>860</v>
      </c>
      <c r="H136" s="163">
        <v>20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171</v>
      </c>
      <c r="AU136" s="161" t="s">
        <v>80</v>
      </c>
      <c r="AV136" s="13" t="s">
        <v>80</v>
      </c>
      <c r="AW136" s="13" t="s">
        <v>28</v>
      </c>
      <c r="AX136" s="13" t="s">
        <v>71</v>
      </c>
      <c r="AY136" s="161" t="s">
        <v>161</v>
      </c>
    </row>
    <row r="137" spans="1:65" s="13" customFormat="1">
      <c r="B137" s="159"/>
      <c r="D137" s="160" t="s">
        <v>171</v>
      </c>
      <c r="E137" s="161" t="s">
        <v>1</v>
      </c>
      <c r="F137" s="162" t="s">
        <v>861</v>
      </c>
      <c r="H137" s="163">
        <v>80</v>
      </c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171</v>
      </c>
      <c r="AU137" s="161" t="s">
        <v>80</v>
      </c>
      <c r="AV137" s="13" t="s">
        <v>80</v>
      </c>
      <c r="AW137" s="13" t="s">
        <v>28</v>
      </c>
      <c r="AX137" s="13" t="s">
        <v>71</v>
      </c>
      <c r="AY137" s="161" t="s">
        <v>161</v>
      </c>
    </row>
    <row r="138" spans="1:65" s="13" customFormat="1">
      <c r="B138" s="159"/>
      <c r="D138" s="160" t="s">
        <v>171</v>
      </c>
      <c r="E138" s="161" t="s">
        <v>1</v>
      </c>
      <c r="F138" s="162" t="s">
        <v>862</v>
      </c>
      <c r="H138" s="163">
        <v>34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171</v>
      </c>
      <c r="AU138" s="161" t="s">
        <v>80</v>
      </c>
      <c r="AV138" s="13" t="s">
        <v>80</v>
      </c>
      <c r="AW138" s="13" t="s">
        <v>28</v>
      </c>
      <c r="AX138" s="13" t="s">
        <v>71</v>
      </c>
      <c r="AY138" s="161" t="s">
        <v>161</v>
      </c>
    </row>
    <row r="139" spans="1:65" s="15" customFormat="1">
      <c r="B139" s="183"/>
      <c r="D139" s="160" t="s">
        <v>171</v>
      </c>
      <c r="E139" s="184" t="s">
        <v>1</v>
      </c>
      <c r="F139" s="185" t="s">
        <v>195</v>
      </c>
      <c r="H139" s="186">
        <v>134</v>
      </c>
      <c r="L139" s="183"/>
      <c r="M139" s="187"/>
      <c r="N139" s="188"/>
      <c r="O139" s="188"/>
      <c r="P139" s="188"/>
      <c r="Q139" s="188"/>
      <c r="R139" s="188"/>
      <c r="S139" s="188"/>
      <c r="T139" s="189"/>
      <c r="AT139" s="184" t="s">
        <v>171</v>
      </c>
      <c r="AU139" s="184" t="s">
        <v>80</v>
      </c>
      <c r="AV139" s="15" t="s">
        <v>169</v>
      </c>
      <c r="AW139" s="15" t="s">
        <v>28</v>
      </c>
      <c r="AX139" s="15" t="s">
        <v>78</v>
      </c>
      <c r="AY139" s="184" t="s">
        <v>161</v>
      </c>
    </row>
    <row r="140" spans="1:65" s="2" customFormat="1" ht="21.75" customHeight="1">
      <c r="A140" s="30"/>
      <c r="B140" s="146"/>
      <c r="C140" s="147" t="s">
        <v>169</v>
      </c>
      <c r="D140" s="147" t="s">
        <v>164</v>
      </c>
      <c r="E140" s="148" t="s">
        <v>863</v>
      </c>
      <c r="F140" s="149" t="s">
        <v>864</v>
      </c>
      <c r="G140" s="150" t="s">
        <v>199</v>
      </c>
      <c r="H140" s="151">
        <v>10</v>
      </c>
      <c r="I140" s="152"/>
      <c r="J140" s="152">
        <f>ROUND(I140*H140,2)</f>
        <v>0</v>
      </c>
      <c r="K140" s="149" t="s">
        <v>1</v>
      </c>
      <c r="L140" s="31"/>
      <c r="M140" s="153" t="s">
        <v>1</v>
      </c>
      <c r="N140" s="154" t="s">
        <v>36</v>
      </c>
      <c r="O140" s="155">
        <v>0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7" t="s">
        <v>255</v>
      </c>
      <c r="AT140" s="157" t="s">
        <v>164</v>
      </c>
      <c r="AU140" s="157" t="s">
        <v>80</v>
      </c>
      <c r="AY140" s="18" t="s">
        <v>161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78</v>
      </c>
      <c r="BK140" s="158">
        <f>ROUND(I140*H140,2)</f>
        <v>0</v>
      </c>
      <c r="BL140" s="18" t="s">
        <v>255</v>
      </c>
      <c r="BM140" s="157" t="s">
        <v>180</v>
      </c>
    </row>
    <row r="141" spans="1:65" s="13" customFormat="1">
      <c r="B141" s="159"/>
      <c r="D141" s="160" t="s">
        <v>171</v>
      </c>
      <c r="E141" s="161" t="s">
        <v>1</v>
      </c>
      <c r="F141" s="162" t="s">
        <v>865</v>
      </c>
      <c r="H141" s="163">
        <v>10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171</v>
      </c>
      <c r="AU141" s="161" t="s">
        <v>80</v>
      </c>
      <c r="AV141" s="13" t="s">
        <v>80</v>
      </c>
      <c r="AW141" s="13" t="s">
        <v>28</v>
      </c>
      <c r="AX141" s="13" t="s">
        <v>71</v>
      </c>
      <c r="AY141" s="161" t="s">
        <v>161</v>
      </c>
    </row>
    <row r="142" spans="1:65" s="15" customFormat="1">
      <c r="B142" s="183"/>
      <c r="D142" s="160" t="s">
        <v>171</v>
      </c>
      <c r="E142" s="184" t="s">
        <v>1</v>
      </c>
      <c r="F142" s="185" t="s">
        <v>195</v>
      </c>
      <c r="H142" s="186">
        <v>10</v>
      </c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171</v>
      </c>
      <c r="AU142" s="184" t="s">
        <v>80</v>
      </c>
      <c r="AV142" s="15" t="s">
        <v>169</v>
      </c>
      <c r="AW142" s="15" t="s">
        <v>28</v>
      </c>
      <c r="AX142" s="15" t="s">
        <v>78</v>
      </c>
      <c r="AY142" s="184" t="s">
        <v>161</v>
      </c>
    </row>
    <row r="143" spans="1:65" s="2" customFormat="1" ht="16.5" customHeight="1">
      <c r="A143" s="30"/>
      <c r="B143" s="146"/>
      <c r="C143" s="167" t="s">
        <v>186</v>
      </c>
      <c r="D143" s="167" t="s">
        <v>177</v>
      </c>
      <c r="E143" s="168" t="s">
        <v>589</v>
      </c>
      <c r="F143" s="169" t="s">
        <v>590</v>
      </c>
      <c r="G143" s="170" t="s">
        <v>175</v>
      </c>
      <c r="H143" s="171">
        <v>28.8</v>
      </c>
      <c r="I143" s="172"/>
      <c r="J143" s="172">
        <f>ROUND(I143*H143,2)</f>
        <v>0</v>
      </c>
      <c r="K143" s="169" t="s">
        <v>1</v>
      </c>
      <c r="L143" s="173"/>
      <c r="M143" s="174" t="s">
        <v>1</v>
      </c>
      <c r="N143" s="175" t="s">
        <v>36</v>
      </c>
      <c r="O143" s="155">
        <v>0</v>
      </c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7" t="s">
        <v>344</v>
      </c>
      <c r="AT143" s="157" t="s">
        <v>177</v>
      </c>
      <c r="AU143" s="157" t="s">
        <v>80</v>
      </c>
      <c r="AY143" s="18" t="s">
        <v>161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78</v>
      </c>
      <c r="BK143" s="158">
        <f>ROUND(I143*H143,2)</f>
        <v>0</v>
      </c>
      <c r="BL143" s="18" t="s">
        <v>255</v>
      </c>
      <c r="BM143" s="157" t="s">
        <v>222</v>
      </c>
    </row>
    <row r="144" spans="1:65" s="13" customFormat="1">
      <c r="B144" s="159"/>
      <c r="D144" s="160" t="s">
        <v>171</v>
      </c>
      <c r="E144" s="161" t="s">
        <v>1</v>
      </c>
      <c r="F144" s="162" t="s">
        <v>866</v>
      </c>
      <c r="H144" s="163">
        <v>28.8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171</v>
      </c>
      <c r="AU144" s="161" t="s">
        <v>80</v>
      </c>
      <c r="AV144" s="13" t="s">
        <v>80</v>
      </c>
      <c r="AW144" s="13" t="s">
        <v>28</v>
      </c>
      <c r="AX144" s="13" t="s">
        <v>71</v>
      </c>
      <c r="AY144" s="161" t="s">
        <v>161</v>
      </c>
    </row>
    <row r="145" spans="1:65" s="15" customFormat="1">
      <c r="B145" s="183"/>
      <c r="D145" s="160" t="s">
        <v>171</v>
      </c>
      <c r="E145" s="184" t="s">
        <v>1</v>
      </c>
      <c r="F145" s="185" t="s">
        <v>195</v>
      </c>
      <c r="H145" s="186">
        <v>28.8</v>
      </c>
      <c r="L145" s="183"/>
      <c r="M145" s="187"/>
      <c r="N145" s="188"/>
      <c r="O145" s="188"/>
      <c r="P145" s="188"/>
      <c r="Q145" s="188"/>
      <c r="R145" s="188"/>
      <c r="S145" s="188"/>
      <c r="T145" s="189"/>
      <c r="AT145" s="184" t="s">
        <v>171</v>
      </c>
      <c r="AU145" s="184" t="s">
        <v>80</v>
      </c>
      <c r="AV145" s="15" t="s">
        <v>169</v>
      </c>
      <c r="AW145" s="15" t="s">
        <v>28</v>
      </c>
      <c r="AX145" s="15" t="s">
        <v>78</v>
      </c>
      <c r="AY145" s="184" t="s">
        <v>161</v>
      </c>
    </row>
    <row r="146" spans="1:65" s="2" customFormat="1" ht="16.5" customHeight="1">
      <c r="A146" s="30"/>
      <c r="B146" s="146"/>
      <c r="C146" s="167" t="s">
        <v>196</v>
      </c>
      <c r="D146" s="167" t="s">
        <v>177</v>
      </c>
      <c r="E146" s="168" t="s">
        <v>592</v>
      </c>
      <c r="F146" s="169" t="s">
        <v>593</v>
      </c>
      <c r="G146" s="170" t="s">
        <v>175</v>
      </c>
      <c r="H146" s="171">
        <v>5</v>
      </c>
      <c r="I146" s="172"/>
      <c r="J146" s="172">
        <f>ROUND(I146*H146,2)</f>
        <v>0</v>
      </c>
      <c r="K146" s="169" t="s">
        <v>1</v>
      </c>
      <c r="L146" s="173"/>
      <c r="M146" s="174" t="s">
        <v>1</v>
      </c>
      <c r="N146" s="175" t="s">
        <v>36</v>
      </c>
      <c r="O146" s="155">
        <v>0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7" t="s">
        <v>344</v>
      </c>
      <c r="AT146" s="157" t="s">
        <v>177</v>
      </c>
      <c r="AU146" s="157" t="s">
        <v>80</v>
      </c>
      <c r="AY146" s="18" t="s">
        <v>161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8" t="s">
        <v>78</v>
      </c>
      <c r="BK146" s="158">
        <f>ROUND(I146*H146,2)</f>
        <v>0</v>
      </c>
      <c r="BL146" s="18" t="s">
        <v>255</v>
      </c>
      <c r="BM146" s="157" t="s">
        <v>235</v>
      </c>
    </row>
    <row r="147" spans="1:65" s="13" customFormat="1">
      <c r="B147" s="159"/>
      <c r="D147" s="160" t="s">
        <v>171</v>
      </c>
      <c r="E147" s="161" t="s">
        <v>1</v>
      </c>
      <c r="F147" s="162" t="s">
        <v>867</v>
      </c>
      <c r="H147" s="163">
        <v>5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171</v>
      </c>
      <c r="AU147" s="161" t="s">
        <v>80</v>
      </c>
      <c r="AV147" s="13" t="s">
        <v>80</v>
      </c>
      <c r="AW147" s="13" t="s">
        <v>28</v>
      </c>
      <c r="AX147" s="13" t="s">
        <v>71</v>
      </c>
      <c r="AY147" s="161" t="s">
        <v>161</v>
      </c>
    </row>
    <row r="148" spans="1:65" s="15" customFormat="1">
      <c r="B148" s="183"/>
      <c r="D148" s="160" t="s">
        <v>171</v>
      </c>
      <c r="E148" s="184" t="s">
        <v>1</v>
      </c>
      <c r="F148" s="185" t="s">
        <v>195</v>
      </c>
      <c r="H148" s="186">
        <v>5</v>
      </c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171</v>
      </c>
      <c r="AU148" s="184" t="s">
        <v>80</v>
      </c>
      <c r="AV148" s="15" t="s">
        <v>169</v>
      </c>
      <c r="AW148" s="15" t="s">
        <v>28</v>
      </c>
      <c r="AX148" s="15" t="s">
        <v>78</v>
      </c>
      <c r="AY148" s="184" t="s">
        <v>161</v>
      </c>
    </row>
    <row r="149" spans="1:65" s="2" customFormat="1" ht="21.75" customHeight="1">
      <c r="A149" s="30"/>
      <c r="B149" s="146"/>
      <c r="C149" s="147" t="s">
        <v>204</v>
      </c>
      <c r="D149" s="147" t="s">
        <v>164</v>
      </c>
      <c r="E149" s="148" t="s">
        <v>595</v>
      </c>
      <c r="F149" s="149" t="s">
        <v>596</v>
      </c>
      <c r="G149" s="150" t="s">
        <v>199</v>
      </c>
      <c r="H149" s="151">
        <v>67</v>
      </c>
      <c r="I149" s="152"/>
      <c r="J149" s="152">
        <f>ROUND(I149*H149,2)</f>
        <v>0</v>
      </c>
      <c r="K149" s="149" t="s">
        <v>1</v>
      </c>
      <c r="L149" s="31"/>
      <c r="M149" s="153" t="s">
        <v>1</v>
      </c>
      <c r="N149" s="154" t="s">
        <v>36</v>
      </c>
      <c r="O149" s="155">
        <v>0</v>
      </c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7" t="s">
        <v>255</v>
      </c>
      <c r="AT149" s="157" t="s">
        <v>164</v>
      </c>
      <c r="AU149" s="157" t="s">
        <v>80</v>
      </c>
      <c r="AY149" s="18" t="s">
        <v>161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78</v>
      </c>
      <c r="BK149" s="158">
        <f>ROUND(I149*H149,2)</f>
        <v>0</v>
      </c>
      <c r="BL149" s="18" t="s">
        <v>255</v>
      </c>
      <c r="BM149" s="157" t="s">
        <v>246</v>
      </c>
    </row>
    <row r="150" spans="1:65" s="13" customFormat="1">
      <c r="B150" s="159"/>
      <c r="D150" s="160" t="s">
        <v>171</v>
      </c>
      <c r="E150" s="161" t="s">
        <v>1</v>
      </c>
      <c r="F150" s="162" t="s">
        <v>868</v>
      </c>
      <c r="H150" s="163">
        <v>10</v>
      </c>
      <c r="L150" s="159"/>
      <c r="M150" s="164"/>
      <c r="N150" s="165"/>
      <c r="O150" s="165"/>
      <c r="P150" s="165"/>
      <c r="Q150" s="165"/>
      <c r="R150" s="165"/>
      <c r="S150" s="165"/>
      <c r="T150" s="166"/>
      <c r="AT150" s="161" t="s">
        <v>171</v>
      </c>
      <c r="AU150" s="161" t="s">
        <v>80</v>
      </c>
      <c r="AV150" s="13" t="s">
        <v>80</v>
      </c>
      <c r="AW150" s="13" t="s">
        <v>28</v>
      </c>
      <c r="AX150" s="13" t="s">
        <v>71</v>
      </c>
      <c r="AY150" s="161" t="s">
        <v>161</v>
      </c>
    </row>
    <row r="151" spans="1:65" s="13" customFormat="1">
      <c r="B151" s="159"/>
      <c r="D151" s="160" t="s">
        <v>171</v>
      </c>
      <c r="E151" s="161" t="s">
        <v>1</v>
      </c>
      <c r="F151" s="162" t="s">
        <v>869</v>
      </c>
      <c r="H151" s="163">
        <v>40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171</v>
      </c>
      <c r="AU151" s="161" t="s">
        <v>80</v>
      </c>
      <c r="AV151" s="13" t="s">
        <v>80</v>
      </c>
      <c r="AW151" s="13" t="s">
        <v>28</v>
      </c>
      <c r="AX151" s="13" t="s">
        <v>71</v>
      </c>
      <c r="AY151" s="161" t="s">
        <v>161</v>
      </c>
    </row>
    <row r="152" spans="1:65" s="13" customFormat="1">
      <c r="B152" s="159"/>
      <c r="D152" s="160" t="s">
        <v>171</v>
      </c>
      <c r="E152" s="161" t="s">
        <v>1</v>
      </c>
      <c r="F152" s="162" t="s">
        <v>870</v>
      </c>
      <c r="H152" s="163">
        <v>17</v>
      </c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171</v>
      </c>
      <c r="AU152" s="161" t="s">
        <v>80</v>
      </c>
      <c r="AV152" s="13" t="s">
        <v>80</v>
      </c>
      <c r="AW152" s="13" t="s">
        <v>28</v>
      </c>
      <c r="AX152" s="13" t="s">
        <v>71</v>
      </c>
      <c r="AY152" s="161" t="s">
        <v>161</v>
      </c>
    </row>
    <row r="153" spans="1:65" s="15" customFormat="1">
      <c r="B153" s="183"/>
      <c r="D153" s="160" t="s">
        <v>171</v>
      </c>
      <c r="E153" s="184" t="s">
        <v>1</v>
      </c>
      <c r="F153" s="185" t="s">
        <v>195</v>
      </c>
      <c r="H153" s="186">
        <v>67</v>
      </c>
      <c r="L153" s="183"/>
      <c r="M153" s="187"/>
      <c r="N153" s="188"/>
      <c r="O153" s="188"/>
      <c r="P153" s="188"/>
      <c r="Q153" s="188"/>
      <c r="R153" s="188"/>
      <c r="S153" s="188"/>
      <c r="T153" s="189"/>
      <c r="AT153" s="184" t="s">
        <v>171</v>
      </c>
      <c r="AU153" s="184" t="s">
        <v>80</v>
      </c>
      <c r="AV153" s="15" t="s">
        <v>169</v>
      </c>
      <c r="AW153" s="15" t="s">
        <v>28</v>
      </c>
      <c r="AX153" s="15" t="s">
        <v>78</v>
      </c>
      <c r="AY153" s="184" t="s">
        <v>161</v>
      </c>
    </row>
    <row r="154" spans="1:65" s="2" customFormat="1" ht="33" customHeight="1">
      <c r="A154" s="30"/>
      <c r="B154" s="146"/>
      <c r="C154" s="147" t="s">
        <v>180</v>
      </c>
      <c r="D154" s="147" t="s">
        <v>164</v>
      </c>
      <c r="E154" s="148" t="s">
        <v>871</v>
      </c>
      <c r="F154" s="149" t="s">
        <v>872</v>
      </c>
      <c r="G154" s="150" t="s">
        <v>199</v>
      </c>
      <c r="H154" s="151">
        <v>10</v>
      </c>
      <c r="I154" s="152"/>
      <c r="J154" s="152">
        <f>ROUND(I154*H154,2)</f>
        <v>0</v>
      </c>
      <c r="K154" s="149" t="s">
        <v>1</v>
      </c>
      <c r="L154" s="31"/>
      <c r="M154" s="153" t="s">
        <v>1</v>
      </c>
      <c r="N154" s="154" t="s">
        <v>36</v>
      </c>
      <c r="O154" s="155">
        <v>0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7" t="s">
        <v>255</v>
      </c>
      <c r="AT154" s="157" t="s">
        <v>164</v>
      </c>
      <c r="AU154" s="157" t="s">
        <v>80</v>
      </c>
      <c r="AY154" s="18" t="s">
        <v>161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78</v>
      </c>
      <c r="BK154" s="158">
        <f>ROUND(I154*H154,2)</f>
        <v>0</v>
      </c>
      <c r="BL154" s="18" t="s">
        <v>255</v>
      </c>
      <c r="BM154" s="157" t="s">
        <v>255</v>
      </c>
    </row>
    <row r="155" spans="1:65" s="13" customFormat="1">
      <c r="B155" s="159"/>
      <c r="D155" s="160" t="s">
        <v>171</v>
      </c>
      <c r="E155" s="161" t="s">
        <v>1</v>
      </c>
      <c r="F155" s="162" t="s">
        <v>588</v>
      </c>
      <c r="H155" s="163">
        <v>10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171</v>
      </c>
      <c r="AU155" s="161" t="s">
        <v>80</v>
      </c>
      <c r="AV155" s="13" t="s">
        <v>80</v>
      </c>
      <c r="AW155" s="13" t="s">
        <v>28</v>
      </c>
      <c r="AX155" s="13" t="s">
        <v>71</v>
      </c>
      <c r="AY155" s="161" t="s">
        <v>161</v>
      </c>
    </row>
    <row r="156" spans="1:65" s="15" customFormat="1">
      <c r="B156" s="183"/>
      <c r="D156" s="160" t="s">
        <v>171</v>
      </c>
      <c r="E156" s="184" t="s">
        <v>1</v>
      </c>
      <c r="F156" s="185" t="s">
        <v>195</v>
      </c>
      <c r="H156" s="186">
        <v>10</v>
      </c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171</v>
      </c>
      <c r="AU156" s="184" t="s">
        <v>80</v>
      </c>
      <c r="AV156" s="15" t="s">
        <v>169</v>
      </c>
      <c r="AW156" s="15" t="s">
        <v>28</v>
      </c>
      <c r="AX156" s="15" t="s">
        <v>78</v>
      </c>
      <c r="AY156" s="184" t="s">
        <v>161</v>
      </c>
    </row>
    <row r="157" spans="1:65" s="2" customFormat="1" ht="33" customHeight="1">
      <c r="A157" s="30"/>
      <c r="B157" s="146"/>
      <c r="C157" s="147" t="s">
        <v>213</v>
      </c>
      <c r="D157" s="147" t="s">
        <v>164</v>
      </c>
      <c r="E157" s="148" t="s">
        <v>605</v>
      </c>
      <c r="F157" s="149" t="s">
        <v>606</v>
      </c>
      <c r="G157" s="150" t="s">
        <v>199</v>
      </c>
      <c r="H157" s="151">
        <v>67</v>
      </c>
      <c r="I157" s="152"/>
      <c r="J157" s="152">
        <f>ROUND(I157*H157,2)</f>
        <v>0</v>
      </c>
      <c r="K157" s="149" t="s">
        <v>1</v>
      </c>
      <c r="L157" s="31"/>
      <c r="M157" s="153" t="s">
        <v>1</v>
      </c>
      <c r="N157" s="154" t="s">
        <v>36</v>
      </c>
      <c r="O157" s="155">
        <v>0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7" t="s">
        <v>255</v>
      </c>
      <c r="AT157" s="157" t="s">
        <v>164</v>
      </c>
      <c r="AU157" s="157" t="s">
        <v>80</v>
      </c>
      <c r="AY157" s="18" t="s">
        <v>161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78</v>
      </c>
      <c r="BK157" s="158">
        <f>ROUND(I157*H157,2)</f>
        <v>0</v>
      </c>
      <c r="BL157" s="18" t="s">
        <v>255</v>
      </c>
      <c r="BM157" s="157" t="s">
        <v>269</v>
      </c>
    </row>
    <row r="158" spans="1:65" s="13" customFormat="1">
      <c r="B158" s="159"/>
      <c r="D158" s="160" t="s">
        <v>171</v>
      </c>
      <c r="E158" s="161" t="s">
        <v>1</v>
      </c>
      <c r="F158" s="162" t="s">
        <v>868</v>
      </c>
      <c r="H158" s="163">
        <v>10</v>
      </c>
      <c r="L158" s="159"/>
      <c r="M158" s="164"/>
      <c r="N158" s="165"/>
      <c r="O158" s="165"/>
      <c r="P158" s="165"/>
      <c r="Q158" s="165"/>
      <c r="R158" s="165"/>
      <c r="S158" s="165"/>
      <c r="T158" s="166"/>
      <c r="AT158" s="161" t="s">
        <v>171</v>
      </c>
      <c r="AU158" s="161" t="s">
        <v>80</v>
      </c>
      <c r="AV158" s="13" t="s">
        <v>80</v>
      </c>
      <c r="AW158" s="13" t="s">
        <v>28</v>
      </c>
      <c r="AX158" s="13" t="s">
        <v>71</v>
      </c>
      <c r="AY158" s="161" t="s">
        <v>161</v>
      </c>
    </row>
    <row r="159" spans="1:65" s="13" customFormat="1">
      <c r="B159" s="159"/>
      <c r="D159" s="160" t="s">
        <v>171</v>
      </c>
      <c r="E159" s="161" t="s">
        <v>1</v>
      </c>
      <c r="F159" s="162" t="s">
        <v>869</v>
      </c>
      <c r="H159" s="163">
        <v>40</v>
      </c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171</v>
      </c>
      <c r="AU159" s="161" t="s">
        <v>80</v>
      </c>
      <c r="AV159" s="13" t="s">
        <v>80</v>
      </c>
      <c r="AW159" s="13" t="s">
        <v>28</v>
      </c>
      <c r="AX159" s="13" t="s">
        <v>71</v>
      </c>
      <c r="AY159" s="161" t="s">
        <v>161</v>
      </c>
    </row>
    <row r="160" spans="1:65" s="13" customFormat="1">
      <c r="B160" s="159"/>
      <c r="D160" s="160" t="s">
        <v>171</v>
      </c>
      <c r="E160" s="161" t="s">
        <v>1</v>
      </c>
      <c r="F160" s="162" t="s">
        <v>870</v>
      </c>
      <c r="H160" s="163">
        <v>17</v>
      </c>
      <c r="L160" s="159"/>
      <c r="M160" s="164"/>
      <c r="N160" s="165"/>
      <c r="O160" s="165"/>
      <c r="P160" s="165"/>
      <c r="Q160" s="165"/>
      <c r="R160" s="165"/>
      <c r="S160" s="165"/>
      <c r="T160" s="166"/>
      <c r="AT160" s="161" t="s">
        <v>171</v>
      </c>
      <c r="AU160" s="161" t="s">
        <v>80</v>
      </c>
      <c r="AV160" s="13" t="s">
        <v>80</v>
      </c>
      <c r="AW160" s="13" t="s">
        <v>28</v>
      </c>
      <c r="AX160" s="13" t="s">
        <v>71</v>
      </c>
      <c r="AY160" s="161" t="s">
        <v>161</v>
      </c>
    </row>
    <row r="161" spans="1:65" s="15" customFormat="1">
      <c r="B161" s="183"/>
      <c r="D161" s="160" t="s">
        <v>171</v>
      </c>
      <c r="E161" s="184" t="s">
        <v>1</v>
      </c>
      <c r="F161" s="185" t="s">
        <v>195</v>
      </c>
      <c r="H161" s="186">
        <v>67</v>
      </c>
      <c r="L161" s="183"/>
      <c r="M161" s="187"/>
      <c r="N161" s="188"/>
      <c r="O161" s="188"/>
      <c r="P161" s="188"/>
      <c r="Q161" s="188"/>
      <c r="R161" s="188"/>
      <c r="S161" s="188"/>
      <c r="T161" s="189"/>
      <c r="AT161" s="184" t="s">
        <v>171</v>
      </c>
      <c r="AU161" s="184" t="s">
        <v>80</v>
      </c>
      <c r="AV161" s="15" t="s">
        <v>169</v>
      </c>
      <c r="AW161" s="15" t="s">
        <v>28</v>
      </c>
      <c r="AX161" s="15" t="s">
        <v>78</v>
      </c>
      <c r="AY161" s="184" t="s">
        <v>161</v>
      </c>
    </row>
    <row r="162" spans="1:65" s="2" customFormat="1" ht="16.5" customHeight="1">
      <c r="A162" s="30"/>
      <c r="B162" s="146"/>
      <c r="C162" s="147" t="s">
        <v>222</v>
      </c>
      <c r="D162" s="147" t="s">
        <v>164</v>
      </c>
      <c r="E162" s="148" t="s">
        <v>609</v>
      </c>
      <c r="F162" s="149" t="s">
        <v>610</v>
      </c>
      <c r="G162" s="150" t="s">
        <v>175</v>
      </c>
      <c r="H162" s="151">
        <v>4</v>
      </c>
      <c r="I162" s="152"/>
      <c r="J162" s="152">
        <f>ROUND(I162*H162,2)</f>
        <v>0</v>
      </c>
      <c r="K162" s="149" t="s">
        <v>1</v>
      </c>
      <c r="L162" s="31"/>
      <c r="M162" s="153" t="s">
        <v>1</v>
      </c>
      <c r="N162" s="154" t="s">
        <v>36</v>
      </c>
      <c r="O162" s="155">
        <v>0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7" t="s">
        <v>255</v>
      </c>
      <c r="AT162" s="157" t="s">
        <v>164</v>
      </c>
      <c r="AU162" s="157" t="s">
        <v>80</v>
      </c>
      <c r="AY162" s="18" t="s">
        <v>161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8" t="s">
        <v>78</v>
      </c>
      <c r="BK162" s="158">
        <f>ROUND(I162*H162,2)</f>
        <v>0</v>
      </c>
      <c r="BL162" s="18" t="s">
        <v>255</v>
      </c>
      <c r="BM162" s="157" t="s">
        <v>280</v>
      </c>
    </row>
    <row r="163" spans="1:65" s="13" customFormat="1">
      <c r="B163" s="159"/>
      <c r="D163" s="160" t="s">
        <v>171</v>
      </c>
      <c r="E163" s="161" t="s">
        <v>1</v>
      </c>
      <c r="F163" s="162" t="s">
        <v>873</v>
      </c>
      <c r="H163" s="163">
        <v>4</v>
      </c>
      <c r="L163" s="159"/>
      <c r="M163" s="164"/>
      <c r="N163" s="165"/>
      <c r="O163" s="165"/>
      <c r="P163" s="165"/>
      <c r="Q163" s="165"/>
      <c r="R163" s="165"/>
      <c r="S163" s="165"/>
      <c r="T163" s="166"/>
      <c r="AT163" s="161" t="s">
        <v>171</v>
      </c>
      <c r="AU163" s="161" t="s">
        <v>80</v>
      </c>
      <c r="AV163" s="13" t="s">
        <v>80</v>
      </c>
      <c r="AW163" s="13" t="s">
        <v>28</v>
      </c>
      <c r="AX163" s="13" t="s">
        <v>71</v>
      </c>
      <c r="AY163" s="161" t="s">
        <v>161</v>
      </c>
    </row>
    <row r="164" spans="1:65" s="15" customFormat="1">
      <c r="B164" s="183"/>
      <c r="D164" s="160" t="s">
        <v>171</v>
      </c>
      <c r="E164" s="184" t="s">
        <v>1</v>
      </c>
      <c r="F164" s="185" t="s">
        <v>195</v>
      </c>
      <c r="H164" s="186">
        <v>4</v>
      </c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171</v>
      </c>
      <c r="AU164" s="184" t="s">
        <v>80</v>
      </c>
      <c r="AV164" s="15" t="s">
        <v>169</v>
      </c>
      <c r="AW164" s="15" t="s">
        <v>28</v>
      </c>
      <c r="AX164" s="15" t="s">
        <v>78</v>
      </c>
      <c r="AY164" s="184" t="s">
        <v>161</v>
      </c>
    </row>
    <row r="165" spans="1:65" s="2" customFormat="1" ht="16.5" customHeight="1">
      <c r="A165" s="30"/>
      <c r="B165" s="146"/>
      <c r="C165" s="147" t="s">
        <v>231</v>
      </c>
      <c r="D165" s="147" t="s">
        <v>164</v>
      </c>
      <c r="E165" s="148" t="s">
        <v>614</v>
      </c>
      <c r="F165" s="149" t="s">
        <v>615</v>
      </c>
      <c r="G165" s="150" t="s">
        <v>486</v>
      </c>
      <c r="H165" s="151">
        <v>13</v>
      </c>
      <c r="I165" s="152"/>
      <c r="J165" s="152">
        <f>ROUND(I165*H165,2)</f>
        <v>0</v>
      </c>
      <c r="K165" s="149" t="s">
        <v>1</v>
      </c>
      <c r="L165" s="31"/>
      <c r="M165" s="153" t="s">
        <v>1</v>
      </c>
      <c r="N165" s="154" t="s">
        <v>36</v>
      </c>
      <c r="O165" s="155">
        <v>0</v>
      </c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7" t="s">
        <v>255</v>
      </c>
      <c r="AT165" s="157" t="s">
        <v>164</v>
      </c>
      <c r="AU165" s="157" t="s">
        <v>80</v>
      </c>
      <c r="AY165" s="18" t="s">
        <v>161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78</v>
      </c>
      <c r="BK165" s="158">
        <f>ROUND(I165*H165,2)</f>
        <v>0</v>
      </c>
      <c r="BL165" s="18" t="s">
        <v>255</v>
      </c>
      <c r="BM165" s="157" t="s">
        <v>291</v>
      </c>
    </row>
    <row r="166" spans="1:65" s="13" customFormat="1">
      <c r="B166" s="159"/>
      <c r="D166" s="160" t="s">
        <v>171</v>
      </c>
      <c r="E166" s="161" t="s">
        <v>1</v>
      </c>
      <c r="F166" s="162" t="s">
        <v>874</v>
      </c>
      <c r="H166" s="163">
        <v>5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171</v>
      </c>
      <c r="AU166" s="161" t="s">
        <v>80</v>
      </c>
      <c r="AV166" s="13" t="s">
        <v>80</v>
      </c>
      <c r="AW166" s="13" t="s">
        <v>28</v>
      </c>
      <c r="AX166" s="13" t="s">
        <v>71</v>
      </c>
      <c r="AY166" s="161" t="s">
        <v>161</v>
      </c>
    </row>
    <row r="167" spans="1:65" s="13" customFormat="1">
      <c r="B167" s="159"/>
      <c r="D167" s="160" t="s">
        <v>171</v>
      </c>
      <c r="E167" s="161" t="s">
        <v>1</v>
      </c>
      <c r="F167" s="162" t="s">
        <v>875</v>
      </c>
      <c r="H167" s="163">
        <v>7</v>
      </c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171</v>
      </c>
      <c r="AU167" s="161" t="s">
        <v>80</v>
      </c>
      <c r="AV167" s="13" t="s">
        <v>80</v>
      </c>
      <c r="AW167" s="13" t="s">
        <v>28</v>
      </c>
      <c r="AX167" s="13" t="s">
        <v>71</v>
      </c>
      <c r="AY167" s="161" t="s">
        <v>161</v>
      </c>
    </row>
    <row r="168" spans="1:65" s="13" customFormat="1">
      <c r="B168" s="159"/>
      <c r="D168" s="160" t="s">
        <v>171</v>
      </c>
      <c r="E168" s="161" t="s">
        <v>1</v>
      </c>
      <c r="F168" s="162" t="s">
        <v>876</v>
      </c>
      <c r="H168" s="163">
        <v>1</v>
      </c>
      <c r="L168" s="159"/>
      <c r="M168" s="164"/>
      <c r="N168" s="165"/>
      <c r="O168" s="165"/>
      <c r="P168" s="165"/>
      <c r="Q168" s="165"/>
      <c r="R168" s="165"/>
      <c r="S168" s="165"/>
      <c r="T168" s="166"/>
      <c r="AT168" s="161" t="s">
        <v>171</v>
      </c>
      <c r="AU168" s="161" t="s">
        <v>80</v>
      </c>
      <c r="AV168" s="13" t="s">
        <v>80</v>
      </c>
      <c r="AW168" s="13" t="s">
        <v>28</v>
      </c>
      <c r="AX168" s="13" t="s">
        <v>71</v>
      </c>
      <c r="AY168" s="161" t="s">
        <v>161</v>
      </c>
    </row>
    <row r="169" spans="1:65" s="15" customFormat="1">
      <c r="B169" s="183"/>
      <c r="D169" s="160" t="s">
        <v>171</v>
      </c>
      <c r="E169" s="184" t="s">
        <v>1</v>
      </c>
      <c r="F169" s="185" t="s">
        <v>195</v>
      </c>
      <c r="H169" s="186">
        <v>13</v>
      </c>
      <c r="L169" s="183"/>
      <c r="M169" s="187"/>
      <c r="N169" s="188"/>
      <c r="O169" s="188"/>
      <c r="P169" s="188"/>
      <c r="Q169" s="188"/>
      <c r="R169" s="188"/>
      <c r="S169" s="188"/>
      <c r="T169" s="189"/>
      <c r="AT169" s="184" t="s">
        <v>171</v>
      </c>
      <c r="AU169" s="184" t="s">
        <v>80</v>
      </c>
      <c r="AV169" s="15" t="s">
        <v>169</v>
      </c>
      <c r="AW169" s="15" t="s">
        <v>28</v>
      </c>
      <c r="AX169" s="15" t="s">
        <v>78</v>
      </c>
      <c r="AY169" s="184" t="s">
        <v>161</v>
      </c>
    </row>
    <row r="170" spans="1:65" s="2" customFormat="1" ht="21.75" customHeight="1">
      <c r="A170" s="30"/>
      <c r="B170" s="146"/>
      <c r="C170" s="147" t="s">
        <v>235</v>
      </c>
      <c r="D170" s="147" t="s">
        <v>164</v>
      </c>
      <c r="E170" s="148" t="s">
        <v>619</v>
      </c>
      <c r="F170" s="149" t="s">
        <v>620</v>
      </c>
      <c r="G170" s="150" t="s">
        <v>175</v>
      </c>
      <c r="H170" s="151">
        <v>7</v>
      </c>
      <c r="I170" s="152"/>
      <c r="J170" s="152">
        <f>ROUND(I170*H170,2)</f>
        <v>0</v>
      </c>
      <c r="K170" s="149" t="s">
        <v>1</v>
      </c>
      <c r="L170" s="31"/>
      <c r="M170" s="153" t="s">
        <v>1</v>
      </c>
      <c r="N170" s="154" t="s">
        <v>36</v>
      </c>
      <c r="O170" s="155">
        <v>0</v>
      </c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7" t="s">
        <v>255</v>
      </c>
      <c r="AT170" s="157" t="s">
        <v>164</v>
      </c>
      <c r="AU170" s="157" t="s">
        <v>80</v>
      </c>
      <c r="AY170" s="18" t="s">
        <v>161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78</v>
      </c>
      <c r="BK170" s="158">
        <f>ROUND(I170*H170,2)</f>
        <v>0</v>
      </c>
      <c r="BL170" s="18" t="s">
        <v>255</v>
      </c>
      <c r="BM170" s="157" t="s">
        <v>302</v>
      </c>
    </row>
    <row r="171" spans="1:65" s="13" customFormat="1">
      <c r="B171" s="159"/>
      <c r="D171" s="160" t="s">
        <v>171</v>
      </c>
      <c r="E171" s="161" t="s">
        <v>1</v>
      </c>
      <c r="F171" s="162" t="s">
        <v>877</v>
      </c>
      <c r="H171" s="163">
        <v>7</v>
      </c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171</v>
      </c>
      <c r="AU171" s="161" t="s">
        <v>80</v>
      </c>
      <c r="AV171" s="13" t="s">
        <v>80</v>
      </c>
      <c r="AW171" s="13" t="s">
        <v>28</v>
      </c>
      <c r="AX171" s="13" t="s">
        <v>71</v>
      </c>
      <c r="AY171" s="161" t="s">
        <v>161</v>
      </c>
    </row>
    <row r="172" spans="1:65" s="15" customFormat="1">
      <c r="B172" s="183"/>
      <c r="D172" s="160" t="s">
        <v>171</v>
      </c>
      <c r="E172" s="184" t="s">
        <v>1</v>
      </c>
      <c r="F172" s="185" t="s">
        <v>195</v>
      </c>
      <c r="H172" s="186">
        <v>7</v>
      </c>
      <c r="L172" s="183"/>
      <c r="M172" s="187"/>
      <c r="N172" s="188"/>
      <c r="O172" s="188"/>
      <c r="P172" s="188"/>
      <c r="Q172" s="188"/>
      <c r="R172" s="188"/>
      <c r="S172" s="188"/>
      <c r="T172" s="189"/>
      <c r="AT172" s="184" t="s">
        <v>171</v>
      </c>
      <c r="AU172" s="184" t="s">
        <v>80</v>
      </c>
      <c r="AV172" s="15" t="s">
        <v>169</v>
      </c>
      <c r="AW172" s="15" t="s">
        <v>28</v>
      </c>
      <c r="AX172" s="15" t="s">
        <v>78</v>
      </c>
      <c r="AY172" s="184" t="s">
        <v>161</v>
      </c>
    </row>
    <row r="173" spans="1:65" s="2" customFormat="1" ht="21.75" customHeight="1">
      <c r="A173" s="30"/>
      <c r="B173" s="146"/>
      <c r="C173" s="147" t="s">
        <v>240</v>
      </c>
      <c r="D173" s="147" t="s">
        <v>164</v>
      </c>
      <c r="E173" s="148" t="s">
        <v>623</v>
      </c>
      <c r="F173" s="149" t="s">
        <v>624</v>
      </c>
      <c r="G173" s="150" t="s">
        <v>486</v>
      </c>
      <c r="H173" s="151">
        <v>28</v>
      </c>
      <c r="I173" s="152"/>
      <c r="J173" s="152">
        <f>ROUND(I173*H173,2)</f>
        <v>0</v>
      </c>
      <c r="K173" s="149" t="s">
        <v>1</v>
      </c>
      <c r="L173" s="31"/>
      <c r="M173" s="153" t="s">
        <v>1</v>
      </c>
      <c r="N173" s="154" t="s">
        <v>36</v>
      </c>
      <c r="O173" s="155">
        <v>0</v>
      </c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7" t="s">
        <v>255</v>
      </c>
      <c r="AT173" s="157" t="s">
        <v>164</v>
      </c>
      <c r="AU173" s="157" t="s">
        <v>80</v>
      </c>
      <c r="AY173" s="18" t="s">
        <v>161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78</v>
      </c>
      <c r="BK173" s="158">
        <f>ROUND(I173*H173,2)</f>
        <v>0</v>
      </c>
      <c r="BL173" s="18" t="s">
        <v>255</v>
      </c>
      <c r="BM173" s="157" t="s">
        <v>315</v>
      </c>
    </row>
    <row r="174" spans="1:65" s="13" customFormat="1">
      <c r="B174" s="159"/>
      <c r="D174" s="160" t="s">
        <v>171</v>
      </c>
      <c r="E174" s="161" t="s">
        <v>1</v>
      </c>
      <c r="F174" s="162" t="s">
        <v>878</v>
      </c>
      <c r="H174" s="163">
        <v>28</v>
      </c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171</v>
      </c>
      <c r="AU174" s="161" t="s">
        <v>80</v>
      </c>
      <c r="AV174" s="13" t="s">
        <v>80</v>
      </c>
      <c r="AW174" s="13" t="s">
        <v>28</v>
      </c>
      <c r="AX174" s="13" t="s">
        <v>71</v>
      </c>
      <c r="AY174" s="161" t="s">
        <v>161</v>
      </c>
    </row>
    <row r="175" spans="1:65" s="15" customFormat="1">
      <c r="B175" s="183"/>
      <c r="D175" s="160" t="s">
        <v>171</v>
      </c>
      <c r="E175" s="184" t="s">
        <v>1</v>
      </c>
      <c r="F175" s="185" t="s">
        <v>195</v>
      </c>
      <c r="H175" s="186">
        <v>28</v>
      </c>
      <c r="L175" s="183"/>
      <c r="M175" s="187"/>
      <c r="N175" s="188"/>
      <c r="O175" s="188"/>
      <c r="P175" s="188"/>
      <c r="Q175" s="188"/>
      <c r="R175" s="188"/>
      <c r="S175" s="188"/>
      <c r="T175" s="189"/>
      <c r="AT175" s="184" t="s">
        <v>171</v>
      </c>
      <c r="AU175" s="184" t="s">
        <v>80</v>
      </c>
      <c r="AV175" s="15" t="s">
        <v>169</v>
      </c>
      <c r="AW175" s="15" t="s">
        <v>28</v>
      </c>
      <c r="AX175" s="15" t="s">
        <v>78</v>
      </c>
      <c r="AY175" s="184" t="s">
        <v>161</v>
      </c>
    </row>
    <row r="176" spans="1:65" s="2" customFormat="1" ht="16.5" customHeight="1">
      <c r="A176" s="30"/>
      <c r="B176" s="146"/>
      <c r="C176" s="167" t="s">
        <v>246</v>
      </c>
      <c r="D176" s="167" t="s">
        <v>177</v>
      </c>
      <c r="E176" s="168" t="s">
        <v>627</v>
      </c>
      <c r="F176" s="169" t="s">
        <v>628</v>
      </c>
      <c r="G176" s="170" t="s">
        <v>175</v>
      </c>
      <c r="H176" s="171">
        <v>28</v>
      </c>
      <c r="I176" s="172"/>
      <c r="J176" s="172">
        <f>ROUND(I176*H176,2)</f>
        <v>0</v>
      </c>
      <c r="K176" s="169" t="s">
        <v>1</v>
      </c>
      <c r="L176" s="173"/>
      <c r="M176" s="174" t="s">
        <v>1</v>
      </c>
      <c r="N176" s="175" t="s">
        <v>36</v>
      </c>
      <c r="O176" s="155">
        <v>0</v>
      </c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7" t="s">
        <v>344</v>
      </c>
      <c r="AT176" s="157" t="s">
        <v>177</v>
      </c>
      <c r="AU176" s="157" t="s">
        <v>80</v>
      </c>
      <c r="AY176" s="18" t="s">
        <v>161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78</v>
      </c>
      <c r="BK176" s="158">
        <f>ROUND(I176*H176,2)</f>
        <v>0</v>
      </c>
      <c r="BL176" s="18" t="s">
        <v>255</v>
      </c>
      <c r="BM176" s="157" t="s">
        <v>325</v>
      </c>
    </row>
    <row r="177" spans="1:65" s="13" customFormat="1">
      <c r="B177" s="159"/>
      <c r="D177" s="160" t="s">
        <v>171</v>
      </c>
      <c r="E177" s="161" t="s">
        <v>1</v>
      </c>
      <c r="F177" s="162" t="s">
        <v>879</v>
      </c>
      <c r="H177" s="163">
        <v>11</v>
      </c>
      <c r="L177" s="159"/>
      <c r="M177" s="164"/>
      <c r="N177" s="165"/>
      <c r="O177" s="165"/>
      <c r="P177" s="165"/>
      <c r="Q177" s="165"/>
      <c r="R177" s="165"/>
      <c r="S177" s="165"/>
      <c r="T177" s="166"/>
      <c r="AT177" s="161" t="s">
        <v>171</v>
      </c>
      <c r="AU177" s="161" t="s">
        <v>80</v>
      </c>
      <c r="AV177" s="13" t="s">
        <v>80</v>
      </c>
      <c r="AW177" s="13" t="s">
        <v>28</v>
      </c>
      <c r="AX177" s="13" t="s">
        <v>71</v>
      </c>
      <c r="AY177" s="161" t="s">
        <v>161</v>
      </c>
    </row>
    <row r="178" spans="1:65" s="13" customFormat="1">
      <c r="B178" s="159"/>
      <c r="D178" s="160" t="s">
        <v>171</v>
      </c>
      <c r="E178" s="161" t="s">
        <v>1</v>
      </c>
      <c r="F178" s="162" t="s">
        <v>880</v>
      </c>
      <c r="H178" s="163">
        <v>14</v>
      </c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171</v>
      </c>
      <c r="AU178" s="161" t="s">
        <v>80</v>
      </c>
      <c r="AV178" s="13" t="s">
        <v>80</v>
      </c>
      <c r="AW178" s="13" t="s">
        <v>28</v>
      </c>
      <c r="AX178" s="13" t="s">
        <v>71</v>
      </c>
      <c r="AY178" s="161" t="s">
        <v>161</v>
      </c>
    </row>
    <row r="179" spans="1:65" s="13" customFormat="1">
      <c r="B179" s="159"/>
      <c r="D179" s="160" t="s">
        <v>171</v>
      </c>
      <c r="E179" s="161" t="s">
        <v>1</v>
      </c>
      <c r="F179" s="162" t="s">
        <v>881</v>
      </c>
      <c r="H179" s="163">
        <v>3</v>
      </c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171</v>
      </c>
      <c r="AU179" s="161" t="s">
        <v>80</v>
      </c>
      <c r="AV179" s="13" t="s">
        <v>80</v>
      </c>
      <c r="AW179" s="13" t="s">
        <v>28</v>
      </c>
      <c r="AX179" s="13" t="s">
        <v>71</v>
      </c>
      <c r="AY179" s="161" t="s">
        <v>161</v>
      </c>
    </row>
    <row r="180" spans="1:65" s="15" customFormat="1">
      <c r="B180" s="183"/>
      <c r="D180" s="160" t="s">
        <v>171</v>
      </c>
      <c r="E180" s="184" t="s">
        <v>1</v>
      </c>
      <c r="F180" s="185" t="s">
        <v>195</v>
      </c>
      <c r="H180" s="186">
        <v>28</v>
      </c>
      <c r="L180" s="183"/>
      <c r="M180" s="187"/>
      <c r="N180" s="188"/>
      <c r="O180" s="188"/>
      <c r="P180" s="188"/>
      <c r="Q180" s="188"/>
      <c r="R180" s="188"/>
      <c r="S180" s="188"/>
      <c r="T180" s="189"/>
      <c r="AT180" s="184" t="s">
        <v>171</v>
      </c>
      <c r="AU180" s="184" t="s">
        <v>80</v>
      </c>
      <c r="AV180" s="15" t="s">
        <v>169</v>
      </c>
      <c r="AW180" s="15" t="s">
        <v>28</v>
      </c>
      <c r="AX180" s="15" t="s">
        <v>78</v>
      </c>
      <c r="AY180" s="184" t="s">
        <v>161</v>
      </c>
    </row>
    <row r="181" spans="1:65" s="2" customFormat="1" ht="21.75" customHeight="1">
      <c r="A181" s="30"/>
      <c r="B181" s="146"/>
      <c r="C181" s="147" t="s">
        <v>8</v>
      </c>
      <c r="D181" s="147" t="s">
        <v>164</v>
      </c>
      <c r="E181" s="148" t="s">
        <v>882</v>
      </c>
      <c r="F181" s="149" t="s">
        <v>883</v>
      </c>
      <c r="G181" s="150" t="s">
        <v>175</v>
      </c>
      <c r="H181" s="151">
        <v>2</v>
      </c>
      <c r="I181" s="152"/>
      <c r="J181" s="152">
        <f>ROUND(I181*H181,2)</f>
        <v>0</v>
      </c>
      <c r="K181" s="149" t="s">
        <v>1</v>
      </c>
      <c r="L181" s="31"/>
      <c r="M181" s="153" t="s">
        <v>1</v>
      </c>
      <c r="N181" s="154" t="s">
        <v>36</v>
      </c>
      <c r="O181" s="155">
        <v>0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7" t="s">
        <v>255</v>
      </c>
      <c r="AT181" s="157" t="s">
        <v>164</v>
      </c>
      <c r="AU181" s="157" t="s">
        <v>80</v>
      </c>
      <c r="AY181" s="18" t="s">
        <v>161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78</v>
      </c>
      <c r="BK181" s="158">
        <f>ROUND(I181*H181,2)</f>
        <v>0</v>
      </c>
      <c r="BL181" s="18" t="s">
        <v>255</v>
      </c>
      <c r="BM181" s="157" t="s">
        <v>334</v>
      </c>
    </row>
    <row r="182" spans="1:65" s="13" customFormat="1">
      <c r="B182" s="159"/>
      <c r="D182" s="160" t="s">
        <v>171</v>
      </c>
      <c r="E182" s="161" t="s">
        <v>1</v>
      </c>
      <c r="F182" s="162" t="s">
        <v>884</v>
      </c>
      <c r="H182" s="163">
        <v>2</v>
      </c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171</v>
      </c>
      <c r="AU182" s="161" t="s">
        <v>80</v>
      </c>
      <c r="AV182" s="13" t="s">
        <v>80</v>
      </c>
      <c r="AW182" s="13" t="s">
        <v>28</v>
      </c>
      <c r="AX182" s="13" t="s">
        <v>71</v>
      </c>
      <c r="AY182" s="161" t="s">
        <v>161</v>
      </c>
    </row>
    <row r="183" spans="1:65" s="15" customFormat="1">
      <c r="B183" s="183"/>
      <c r="D183" s="160" t="s">
        <v>171</v>
      </c>
      <c r="E183" s="184" t="s">
        <v>1</v>
      </c>
      <c r="F183" s="185" t="s">
        <v>195</v>
      </c>
      <c r="H183" s="186">
        <v>2</v>
      </c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171</v>
      </c>
      <c r="AU183" s="184" t="s">
        <v>80</v>
      </c>
      <c r="AV183" s="15" t="s">
        <v>169</v>
      </c>
      <c r="AW183" s="15" t="s">
        <v>28</v>
      </c>
      <c r="AX183" s="15" t="s">
        <v>78</v>
      </c>
      <c r="AY183" s="184" t="s">
        <v>161</v>
      </c>
    </row>
    <row r="184" spans="1:65" s="2" customFormat="1" ht="21.75" customHeight="1">
      <c r="A184" s="30"/>
      <c r="B184" s="146"/>
      <c r="C184" s="147" t="s">
        <v>255</v>
      </c>
      <c r="D184" s="147" t="s">
        <v>164</v>
      </c>
      <c r="E184" s="148" t="s">
        <v>632</v>
      </c>
      <c r="F184" s="149" t="s">
        <v>633</v>
      </c>
      <c r="G184" s="150" t="s">
        <v>199</v>
      </c>
      <c r="H184" s="151">
        <v>144</v>
      </c>
      <c r="I184" s="152"/>
      <c r="J184" s="152">
        <f>ROUND(I184*H184,2)</f>
        <v>0</v>
      </c>
      <c r="K184" s="149" t="s">
        <v>1</v>
      </c>
      <c r="L184" s="31"/>
      <c r="M184" s="153" t="s">
        <v>1</v>
      </c>
      <c r="N184" s="154" t="s">
        <v>36</v>
      </c>
      <c r="O184" s="155">
        <v>0</v>
      </c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7" t="s">
        <v>255</v>
      </c>
      <c r="AT184" s="157" t="s">
        <v>164</v>
      </c>
      <c r="AU184" s="157" t="s">
        <v>80</v>
      </c>
      <c r="AY184" s="18" t="s">
        <v>161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78</v>
      </c>
      <c r="BK184" s="158">
        <f>ROUND(I184*H184,2)</f>
        <v>0</v>
      </c>
      <c r="BL184" s="18" t="s">
        <v>255</v>
      </c>
      <c r="BM184" s="157" t="s">
        <v>344</v>
      </c>
    </row>
    <row r="185" spans="1:65" s="13" customFormat="1">
      <c r="B185" s="159"/>
      <c r="D185" s="160" t="s">
        <v>171</v>
      </c>
      <c r="E185" s="161" t="s">
        <v>1</v>
      </c>
      <c r="F185" s="162" t="s">
        <v>885</v>
      </c>
      <c r="H185" s="163">
        <v>144</v>
      </c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171</v>
      </c>
      <c r="AU185" s="161" t="s">
        <v>80</v>
      </c>
      <c r="AV185" s="13" t="s">
        <v>80</v>
      </c>
      <c r="AW185" s="13" t="s">
        <v>28</v>
      </c>
      <c r="AX185" s="13" t="s">
        <v>71</v>
      </c>
      <c r="AY185" s="161" t="s">
        <v>161</v>
      </c>
    </row>
    <row r="186" spans="1:65" s="15" customFormat="1">
      <c r="B186" s="183"/>
      <c r="D186" s="160" t="s">
        <v>171</v>
      </c>
      <c r="E186" s="184" t="s">
        <v>1</v>
      </c>
      <c r="F186" s="185" t="s">
        <v>195</v>
      </c>
      <c r="H186" s="186">
        <v>144</v>
      </c>
      <c r="L186" s="183"/>
      <c r="M186" s="187"/>
      <c r="N186" s="188"/>
      <c r="O186" s="188"/>
      <c r="P186" s="188"/>
      <c r="Q186" s="188"/>
      <c r="R186" s="188"/>
      <c r="S186" s="188"/>
      <c r="T186" s="189"/>
      <c r="AT186" s="184" t="s">
        <v>171</v>
      </c>
      <c r="AU186" s="184" t="s">
        <v>80</v>
      </c>
      <c r="AV186" s="15" t="s">
        <v>169</v>
      </c>
      <c r="AW186" s="15" t="s">
        <v>28</v>
      </c>
      <c r="AX186" s="15" t="s">
        <v>78</v>
      </c>
      <c r="AY186" s="184" t="s">
        <v>161</v>
      </c>
    </row>
    <row r="187" spans="1:65" s="2" customFormat="1" ht="16.5" customHeight="1">
      <c r="A187" s="30"/>
      <c r="B187" s="146"/>
      <c r="C187" s="147" t="s">
        <v>260</v>
      </c>
      <c r="D187" s="147" t="s">
        <v>164</v>
      </c>
      <c r="E187" s="148" t="s">
        <v>636</v>
      </c>
      <c r="F187" s="149" t="s">
        <v>637</v>
      </c>
      <c r="G187" s="150" t="s">
        <v>199</v>
      </c>
      <c r="H187" s="151">
        <v>144</v>
      </c>
      <c r="I187" s="152"/>
      <c r="J187" s="152">
        <f>ROUND(I187*H187,2)</f>
        <v>0</v>
      </c>
      <c r="K187" s="149" t="s">
        <v>1</v>
      </c>
      <c r="L187" s="31"/>
      <c r="M187" s="153" t="s">
        <v>1</v>
      </c>
      <c r="N187" s="154" t="s">
        <v>36</v>
      </c>
      <c r="O187" s="155">
        <v>0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7" t="s">
        <v>255</v>
      </c>
      <c r="AT187" s="157" t="s">
        <v>164</v>
      </c>
      <c r="AU187" s="157" t="s">
        <v>80</v>
      </c>
      <c r="AY187" s="18" t="s">
        <v>161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78</v>
      </c>
      <c r="BK187" s="158">
        <f>ROUND(I187*H187,2)</f>
        <v>0</v>
      </c>
      <c r="BL187" s="18" t="s">
        <v>255</v>
      </c>
      <c r="BM187" s="157" t="s">
        <v>360</v>
      </c>
    </row>
    <row r="188" spans="1:65" s="2" customFormat="1" ht="21.75" customHeight="1">
      <c r="A188" s="30"/>
      <c r="B188" s="146"/>
      <c r="C188" s="147" t="s">
        <v>269</v>
      </c>
      <c r="D188" s="147" t="s">
        <v>164</v>
      </c>
      <c r="E188" s="148" t="s">
        <v>639</v>
      </c>
      <c r="F188" s="149" t="s">
        <v>640</v>
      </c>
      <c r="G188" s="150" t="s">
        <v>318</v>
      </c>
      <c r="H188" s="151">
        <v>0.93700000000000006</v>
      </c>
      <c r="I188" s="152"/>
      <c r="J188" s="152">
        <f>ROUND(I188*H188,2)</f>
        <v>0</v>
      </c>
      <c r="K188" s="149" t="s">
        <v>1</v>
      </c>
      <c r="L188" s="31"/>
      <c r="M188" s="153" t="s">
        <v>1</v>
      </c>
      <c r="N188" s="154" t="s">
        <v>36</v>
      </c>
      <c r="O188" s="155">
        <v>0</v>
      </c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7" t="s">
        <v>255</v>
      </c>
      <c r="AT188" s="157" t="s">
        <v>164</v>
      </c>
      <c r="AU188" s="157" t="s">
        <v>80</v>
      </c>
      <c r="AY188" s="18" t="s">
        <v>161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78</v>
      </c>
      <c r="BK188" s="158">
        <f>ROUND(I188*H188,2)</f>
        <v>0</v>
      </c>
      <c r="BL188" s="18" t="s">
        <v>255</v>
      </c>
      <c r="BM188" s="157" t="s">
        <v>369</v>
      </c>
    </row>
    <row r="189" spans="1:65" s="12" customFormat="1" ht="22.9" customHeight="1">
      <c r="B189" s="134"/>
      <c r="D189" s="135" t="s">
        <v>70</v>
      </c>
      <c r="E189" s="144" t="s">
        <v>642</v>
      </c>
      <c r="F189" s="144" t="s">
        <v>643</v>
      </c>
      <c r="J189" s="145">
        <f>BK189</f>
        <v>0</v>
      </c>
      <c r="L189" s="134"/>
      <c r="M189" s="138"/>
      <c r="N189" s="139"/>
      <c r="O189" s="139"/>
      <c r="P189" s="140">
        <f>SUM(P190:P234)</f>
        <v>0</v>
      </c>
      <c r="Q189" s="139"/>
      <c r="R189" s="140">
        <f>SUM(R190:R234)</f>
        <v>0</v>
      </c>
      <c r="S189" s="139"/>
      <c r="T189" s="141">
        <f>SUM(T190:T234)</f>
        <v>0</v>
      </c>
      <c r="AR189" s="135" t="s">
        <v>80</v>
      </c>
      <c r="AT189" s="142" t="s">
        <v>70</v>
      </c>
      <c r="AU189" s="142" t="s">
        <v>78</v>
      </c>
      <c r="AY189" s="135" t="s">
        <v>161</v>
      </c>
      <c r="BK189" s="143">
        <f>SUM(BK190:BK234)</f>
        <v>0</v>
      </c>
    </row>
    <row r="190" spans="1:65" s="2" customFormat="1" ht="33" customHeight="1">
      <c r="A190" s="30"/>
      <c r="B190" s="146"/>
      <c r="C190" s="147" t="s">
        <v>273</v>
      </c>
      <c r="D190" s="147" t="s">
        <v>164</v>
      </c>
      <c r="E190" s="148" t="s">
        <v>644</v>
      </c>
      <c r="F190" s="149" t="s">
        <v>645</v>
      </c>
      <c r="G190" s="150" t="s">
        <v>486</v>
      </c>
      <c r="H190" s="151">
        <v>3</v>
      </c>
      <c r="I190" s="152"/>
      <c r="J190" s="152">
        <f>ROUND(I190*H190,2)</f>
        <v>0</v>
      </c>
      <c r="K190" s="149" t="s">
        <v>1</v>
      </c>
      <c r="L190" s="31"/>
      <c r="M190" s="153"/>
      <c r="N190" s="154"/>
      <c r="O190" s="155"/>
      <c r="P190" s="155"/>
      <c r="Q190" s="155"/>
      <c r="R190" s="155"/>
      <c r="S190" s="155"/>
      <c r="T190" s="156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7" t="s">
        <v>255</v>
      </c>
      <c r="AT190" s="157" t="s">
        <v>164</v>
      </c>
      <c r="AU190" s="157" t="s">
        <v>80</v>
      </c>
      <c r="AY190" s="18" t="s">
        <v>161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78</v>
      </c>
      <c r="BK190" s="158">
        <f>ROUND(I190*H190,2)</f>
        <v>0</v>
      </c>
      <c r="BL190" s="18" t="s">
        <v>255</v>
      </c>
      <c r="BM190" s="157" t="s">
        <v>377</v>
      </c>
    </row>
    <row r="191" spans="1:65" s="13" customFormat="1">
      <c r="B191" s="159"/>
      <c r="D191" s="160" t="s">
        <v>171</v>
      </c>
      <c r="E191" s="161" t="s">
        <v>1</v>
      </c>
      <c r="F191" s="162" t="s">
        <v>886</v>
      </c>
      <c r="H191" s="219">
        <v>3</v>
      </c>
      <c r="L191" s="159"/>
      <c r="M191" s="164"/>
      <c r="N191" s="165"/>
      <c r="O191" s="165"/>
      <c r="P191" s="165"/>
      <c r="Q191" s="165"/>
      <c r="R191" s="165"/>
      <c r="S191" s="165"/>
      <c r="T191" s="166"/>
      <c r="AT191" s="161" t="s">
        <v>171</v>
      </c>
      <c r="AU191" s="161" t="s">
        <v>80</v>
      </c>
      <c r="AV191" s="13" t="s">
        <v>80</v>
      </c>
      <c r="AW191" s="13" t="s">
        <v>28</v>
      </c>
      <c r="AX191" s="13" t="s">
        <v>71</v>
      </c>
      <c r="AY191" s="161" t="s">
        <v>161</v>
      </c>
    </row>
    <row r="192" spans="1:65" s="15" customFormat="1">
      <c r="B192" s="183"/>
      <c r="D192" s="160" t="s">
        <v>171</v>
      </c>
      <c r="E192" s="184" t="s">
        <v>1</v>
      </c>
      <c r="F192" s="185" t="s">
        <v>195</v>
      </c>
      <c r="H192" s="220">
        <v>3</v>
      </c>
      <c r="L192" s="183"/>
      <c r="M192" s="187"/>
      <c r="N192" s="188"/>
      <c r="O192" s="188"/>
      <c r="P192" s="188"/>
      <c r="Q192" s="188"/>
      <c r="R192" s="188"/>
      <c r="S192" s="188"/>
      <c r="T192" s="189"/>
      <c r="AT192" s="184" t="s">
        <v>171</v>
      </c>
      <c r="AU192" s="184" t="s">
        <v>80</v>
      </c>
      <c r="AV192" s="15" t="s">
        <v>169</v>
      </c>
      <c r="AW192" s="15" t="s">
        <v>28</v>
      </c>
      <c r="AX192" s="15" t="s">
        <v>78</v>
      </c>
      <c r="AY192" s="184" t="s">
        <v>161</v>
      </c>
    </row>
    <row r="193" spans="1:65" s="2" customFormat="1" ht="21.75" customHeight="1">
      <c r="A193" s="30"/>
      <c r="B193" s="146"/>
      <c r="C193" s="147" t="s">
        <v>280</v>
      </c>
      <c r="D193" s="147" t="s">
        <v>164</v>
      </c>
      <c r="E193" s="148" t="s">
        <v>663</v>
      </c>
      <c r="F193" s="149" t="s">
        <v>664</v>
      </c>
      <c r="G193" s="150" t="s">
        <v>486</v>
      </c>
      <c r="H193" s="218">
        <v>15</v>
      </c>
      <c r="I193" s="152"/>
      <c r="J193" s="152">
        <f>ROUND(I193*H193,2)</f>
        <v>0</v>
      </c>
      <c r="K193" s="149" t="s">
        <v>1</v>
      </c>
      <c r="L193" s="31"/>
      <c r="M193" s="153"/>
      <c r="N193" s="154"/>
      <c r="O193" s="155"/>
      <c r="P193" s="155"/>
      <c r="Q193" s="155"/>
      <c r="R193" s="155"/>
      <c r="S193" s="155"/>
      <c r="T193" s="156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7" t="s">
        <v>255</v>
      </c>
      <c r="AT193" s="157" t="s">
        <v>164</v>
      </c>
      <c r="AU193" s="157" t="s">
        <v>80</v>
      </c>
      <c r="AY193" s="18" t="s">
        <v>161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78</v>
      </c>
      <c r="BK193" s="158">
        <f>ROUND(I193*H193,2)</f>
        <v>0</v>
      </c>
      <c r="BL193" s="18" t="s">
        <v>255</v>
      </c>
      <c r="BM193" s="157" t="s">
        <v>386</v>
      </c>
    </row>
    <row r="194" spans="1:65" s="13" customFormat="1">
      <c r="B194" s="159"/>
      <c r="D194" s="160" t="s">
        <v>171</v>
      </c>
      <c r="E194" s="161" t="s">
        <v>1</v>
      </c>
      <c r="F194" s="162" t="s">
        <v>887</v>
      </c>
      <c r="H194" s="219">
        <v>5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171</v>
      </c>
      <c r="AU194" s="161" t="s">
        <v>80</v>
      </c>
      <c r="AV194" s="13" t="s">
        <v>80</v>
      </c>
      <c r="AW194" s="13" t="s">
        <v>28</v>
      </c>
      <c r="AX194" s="13" t="s">
        <v>71</v>
      </c>
      <c r="AY194" s="161" t="s">
        <v>161</v>
      </c>
    </row>
    <row r="195" spans="1:65" s="13" customFormat="1">
      <c r="B195" s="159"/>
      <c r="D195" s="160" t="s">
        <v>171</v>
      </c>
      <c r="E195" s="161" t="s">
        <v>1</v>
      </c>
      <c r="F195" s="162" t="s">
        <v>888</v>
      </c>
      <c r="H195" s="219">
        <v>6</v>
      </c>
      <c r="L195" s="159"/>
      <c r="M195" s="164"/>
      <c r="N195" s="165"/>
      <c r="O195" s="165"/>
      <c r="P195" s="165"/>
      <c r="Q195" s="165"/>
      <c r="R195" s="165"/>
      <c r="S195" s="165"/>
      <c r="T195" s="166"/>
      <c r="AT195" s="161" t="s">
        <v>171</v>
      </c>
      <c r="AU195" s="161" t="s">
        <v>80</v>
      </c>
      <c r="AV195" s="13" t="s">
        <v>80</v>
      </c>
      <c r="AW195" s="13" t="s">
        <v>28</v>
      </c>
      <c r="AX195" s="13" t="s">
        <v>71</v>
      </c>
      <c r="AY195" s="161" t="s">
        <v>161</v>
      </c>
    </row>
    <row r="196" spans="1:65" s="13" customFormat="1">
      <c r="B196" s="159"/>
      <c r="D196" s="160" t="s">
        <v>171</v>
      </c>
      <c r="E196" s="161" t="s">
        <v>1</v>
      </c>
      <c r="F196" s="162" t="s">
        <v>889</v>
      </c>
      <c r="H196" s="219">
        <v>4</v>
      </c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171</v>
      </c>
      <c r="AU196" s="161" t="s">
        <v>80</v>
      </c>
      <c r="AV196" s="13" t="s">
        <v>80</v>
      </c>
      <c r="AW196" s="13" t="s">
        <v>28</v>
      </c>
      <c r="AX196" s="13" t="s">
        <v>71</v>
      </c>
      <c r="AY196" s="161" t="s">
        <v>161</v>
      </c>
    </row>
    <row r="197" spans="1:65" s="15" customFormat="1">
      <c r="B197" s="183"/>
      <c r="D197" s="160" t="s">
        <v>171</v>
      </c>
      <c r="E197" s="184" t="s">
        <v>1</v>
      </c>
      <c r="F197" s="185" t="s">
        <v>195</v>
      </c>
      <c r="H197" s="220">
        <v>12</v>
      </c>
      <c r="L197" s="183"/>
      <c r="M197" s="187"/>
      <c r="N197" s="188"/>
      <c r="O197" s="188"/>
      <c r="P197" s="188"/>
      <c r="Q197" s="188"/>
      <c r="R197" s="188"/>
      <c r="S197" s="188"/>
      <c r="T197" s="189"/>
      <c r="AT197" s="184" t="s">
        <v>171</v>
      </c>
      <c r="AU197" s="184" t="s">
        <v>80</v>
      </c>
      <c r="AV197" s="15" t="s">
        <v>169</v>
      </c>
      <c r="AW197" s="15" t="s">
        <v>28</v>
      </c>
      <c r="AX197" s="15" t="s">
        <v>78</v>
      </c>
      <c r="AY197" s="184" t="s">
        <v>161</v>
      </c>
    </row>
    <row r="198" spans="1:65" s="2" customFormat="1" ht="16.5" customHeight="1">
      <c r="A198" s="30"/>
      <c r="B198" s="146"/>
      <c r="C198" s="147" t="s">
        <v>7</v>
      </c>
      <c r="D198" s="147" t="s">
        <v>164</v>
      </c>
      <c r="E198" s="148" t="s">
        <v>673</v>
      </c>
      <c r="F198" s="149" t="s">
        <v>674</v>
      </c>
      <c r="G198" s="150" t="s">
        <v>486</v>
      </c>
      <c r="H198" s="218">
        <v>15</v>
      </c>
      <c r="I198" s="152"/>
      <c r="J198" s="152">
        <f>ROUND(I198*H198,2)</f>
        <v>0</v>
      </c>
      <c r="K198" s="149" t="s">
        <v>1</v>
      </c>
      <c r="L198" s="31"/>
      <c r="M198" s="153"/>
      <c r="N198" s="154"/>
      <c r="O198" s="155"/>
      <c r="P198" s="155"/>
      <c r="Q198" s="155"/>
      <c r="R198" s="155"/>
      <c r="S198" s="155"/>
      <c r="T198" s="156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7" t="s">
        <v>255</v>
      </c>
      <c r="AT198" s="157" t="s">
        <v>164</v>
      </c>
      <c r="AU198" s="157" t="s">
        <v>80</v>
      </c>
      <c r="AY198" s="18" t="s">
        <v>161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78</v>
      </c>
      <c r="BK198" s="158">
        <f>ROUND(I198*H198,2)</f>
        <v>0</v>
      </c>
      <c r="BL198" s="18" t="s">
        <v>255</v>
      </c>
      <c r="BM198" s="157" t="s">
        <v>394</v>
      </c>
    </row>
    <row r="199" spans="1:65" s="13" customFormat="1">
      <c r="B199" s="159"/>
      <c r="D199" s="160" t="s">
        <v>171</v>
      </c>
      <c r="E199" s="161" t="s">
        <v>1</v>
      </c>
      <c r="F199" s="162" t="s">
        <v>887</v>
      </c>
      <c r="H199" s="219">
        <v>5</v>
      </c>
      <c r="L199" s="159"/>
      <c r="M199" s="164"/>
      <c r="N199" s="165"/>
      <c r="O199" s="165"/>
      <c r="P199" s="165"/>
      <c r="Q199" s="165"/>
      <c r="R199" s="165"/>
      <c r="S199" s="165"/>
      <c r="T199" s="166"/>
      <c r="AT199" s="161" t="s">
        <v>171</v>
      </c>
      <c r="AU199" s="161" t="s">
        <v>80</v>
      </c>
      <c r="AV199" s="13" t="s">
        <v>80</v>
      </c>
      <c r="AW199" s="13" t="s">
        <v>28</v>
      </c>
      <c r="AX199" s="13" t="s">
        <v>71</v>
      </c>
      <c r="AY199" s="161" t="s">
        <v>161</v>
      </c>
    </row>
    <row r="200" spans="1:65" s="13" customFormat="1">
      <c r="B200" s="159"/>
      <c r="D200" s="160" t="s">
        <v>171</v>
      </c>
      <c r="E200" s="161" t="s">
        <v>1</v>
      </c>
      <c r="F200" s="162" t="s">
        <v>888</v>
      </c>
      <c r="H200" s="219">
        <v>6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171</v>
      </c>
      <c r="AU200" s="161" t="s">
        <v>80</v>
      </c>
      <c r="AV200" s="13" t="s">
        <v>80</v>
      </c>
      <c r="AW200" s="13" t="s">
        <v>28</v>
      </c>
      <c r="AX200" s="13" t="s">
        <v>71</v>
      </c>
      <c r="AY200" s="161" t="s">
        <v>161</v>
      </c>
    </row>
    <row r="201" spans="1:65" s="13" customFormat="1">
      <c r="B201" s="159"/>
      <c r="D201" s="160" t="s">
        <v>171</v>
      </c>
      <c r="E201" s="161" t="s">
        <v>1</v>
      </c>
      <c r="F201" s="162" t="s">
        <v>889</v>
      </c>
      <c r="H201" s="219">
        <v>4</v>
      </c>
      <c r="L201" s="159"/>
      <c r="M201" s="164"/>
      <c r="N201" s="165"/>
      <c r="O201" s="165"/>
      <c r="P201" s="165"/>
      <c r="Q201" s="165"/>
      <c r="R201" s="165"/>
      <c r="S201" s="165"/>
      <c r="T201" s="166"/>
      <c r="AT201" s="161" t="s">
        <v>171</v>
      </c>
      <c r="AU201" s="161" t="s">
        <v>80</v>
      </c>
      <c r="AV201" s="13" t="s">
        <v>80</v>
      </c>
      <c r="AW201" s="13" t="s">
        <v>28</v>
      </c>
      <c r="AX201" s="13" t="s">
        <v>71</v>
      </c>
      <c r="AY201" s="161" t="s">
        <v>161</v>
      </c>
    </row>
    <row r="202" spans="1:65" s="15" customFormat="1">
      <c r="B202" s="183"/>
      <c r="D202" s="160" t="s">
        <v>171</v>
      </c>
      <c r="E202" s="184" t="s">
        <v>1</v>
      </c>
      <c r="F202" s="185" t="s">
        <v>195</v>
      </c>
      <c r="H202" s="186">
        <v>12</v>
      </c>
      <c r="L202" s="183"/>
      <c r="M202" s="187"/>
      <c r="N202" s="188"/>
      <c r="O202" s="188"/>
      <c r="P202" s="188"/>
      <c r="Q202" s="188"/>
      <c r="R202" s="188"/>
      <c r="S202" s="188"/>
      <c r="T202" s="189"/>
      <c r="AT202" s="184" t="s">
        <v>171</v>
      </c>
      <c r="AU202" s="184" t="s">
        <v>80</v>
      </c>
      <c r="AV202" s="15" t="s">
        <v>169</v>
      </c>
      <c r="AW202" s="15" t="s">
        <v>28</v>
      </c>
      <c r="AX202" s="15" t="s">
        <v>78</v>
      </c>
      <c r="AY202" s="184" t="s">
        <v>161</v>
      </c>
    </row>
    <row r="203" spans="1:65" s="2" customFormat="1" ht="16.5" customHeight="1">
      <c r="A203" s="30"/>
      <c r="B203" s="146"/>
      <c r="C203" s="147" t="s">
        <v>291</v>
      </c>
      <c r="D203" s="147" t="s">
        <v>164</v>
      </c>
      <c r="E203" s="148" t="s">
        <v>679</v>
      </c>
      <c r="F203" s="149" t="s">
        <v>680</v>
      </c>
      <c r="G203" s="150" t="s">
        <v>175</v>
      </c>
      <c r="H203" s="151">
        <v>12</v>
      </c>
      <c r="I203" s="152"/>
      <c r="J203" s="152">
        <f>ROUND(I203*H203,2)</f>
        <v>0</v>
      </c>
      <c r="K203" s="149" t="s">
        <v>1</v>
      </c>
      <c r="L203" s="31"/>
      <c r="M203" s="153"/>
      <c r="N203" s="154"/>
      <c r="O203" s="155"/>
      <c r="P203" s="155"/>
      <c r="Q203" s="155"/>
      <c r="R203" s="155"/>
      <c r="S203" s="155"/>
      <c r="T203" s="156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7" t="s">
        <v>255</v>
      </c>
      <c r="AT203" s="157" t="s">
        <v>164</v>
      </c>
      <c r="AU203" s="157" t="s">
        <v>80</v>
      </c>
      <c r="AY203" s="18" t="s">
        <v>161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78</v>
      </c>
      <c r="BK203" s="158">
        <f>ROUND(I203*H203,2)</f>
        <v>0</v>
      </c>
      <c r="BL203" s="18" t="s">
        <v>255</v>
      </c>
      <c r="BM203" s="157" t="s">
        <v>404</v>
      </c>
    </row>
    <row r="204" spans="1:65" s="13" customFormat="1">
      <c r="B204" s="159"/>
      <c r="D204" s="160" t="s">
        <v>171</v>
      </c>
      <c r="E204" s="161" t="s">
        <v>1</v>
      </c>
      <c r="F204" s="162" t="s">
        <v>887</v>
      </c>
      <c r="H204" s="163">
        <v>5</v>
      </c>
      <c r="L204" s="159"/>
      <c r="M204" s="164"/>
      <c r="N204" s="165"/>
      <c r="O204" s="165"/>
      <c r="P204" s="165"/>
      <c r="Q204" s="165"/>
      <c r="R204" s="165"/>
      <c r="S204" s="165"/>
      <c r="T204" s="166"/>
      <c r="AT204" s="161" t="s">
        <v>171</v>
      </c>
      <c r="AU204" s="161" t="s">
        <v>80</v>
      </c>
      <c r="AV204" s="13" t="s">
        <v>80</v>
      </c>
      <c r="AW204" s="13" t="s">
        <v>28</v>
      </c>
      <c r="AX204" s="13" t="s">
        <v>71</v>
      </c>
      <c r="AY204" s="161" t="s">
        <v>161</v>
      </c>
    </row>
    <row r="205" spans="1:65" s="13" customFormat="1">
      <c r="B205" s="159"/>
      <c r="D205" s="160" t="s">
        <v>171</v>
      </c>
      <c r="E205" s="161" t="s">
        <v>1</v>
      </c>
      <c r="F205" s="162" t="s">
        <v>888</v>
      </c>
      <c r="H205" s="163">
        <v>6</v>
      </c>
      <c r="L205" s="159"/>
      <c r="M205" s="164"/>
      <c r="N205" s="165"/>
      <c r="O205" s="165"/>
      <c r="P205" s="165"/>
      <c r="Q205" s="165"/>
      <c r="R205" s="165"/>
      <c r="S205" s="165"/>
      <c r="T205" s="166"/>
      <c r="AT205" s="161" t="s">
        <v>171</v>
      </c>
      <c r="AU205" s="161" t="s">
        <v>80</v>
      </c>
      <c r="AV205" s="13" t="s">
        <v>80</v>
      </c>
      <c r="AW205" s="13" t="s">
        <v>28</v>
      </c>
      <c r="AX205" s="13" t="s">
        <v>71</v>
      </c>
      <c r="AY205" s="161" t="s">
        <v>161</v>
      </c>
    </row>
    <row r="206" spans="1:65" s="13" customFormat="1">
      <c r="B206" s="159"/>
      <c r="D206" s="160" t="s">
        <v>171</v>
      </c>
      <c r="E206" s="161" t="s">
        <v>1</v>
      </c>
      <c r="F206" s="162" t="s">
        <v>889</v>
      </c>
      <c r="H206" s="163">
        <v>1</v>
      </c>
      <c r="L206" s="159"/>
      <c r="M206" s="164"/>
      <c r="N206" s="165"/>
      <c r="O206" s="165"/>
      <c r="P206" s="165"/>
      <c r="Q206" s="165"/>
      <c r="R206" s="165"/>
      <c r="S206" s="165"/>
      <c r="T206" s="166"/>
      <c r="AT206" s="161" t="s">
        <v>171</v>
      </c>
      <c r="AU206" s="161" t="s">
        <v>80</v>
      </c>
      <c r="AV206" s="13" t="s">
        <v>80</v>
      </c>
      <c r="AW206" s="13" t="s">
        <v>28</v>
      </c>
      <c r="AX206" s="13" t="s">
        <v>71</v>
      </c>
      <c r="AY206" s="161" t="s">
        <v>161</v>
      </c>
    </row>
    <row r="207" spans="1:65" s="15" customFormat="1">
      <c r="B207" s="183"/>
      <c r="D207" s="160" t="s">
        <v>171</v>
      </c>
      <c r="E207" s="184" t="s">
        <v>1</v>
      </c>
      <c r="F207" s="185" t="s">
        <v>195</v>
      </c>
      <c r="H207" s="186">
        <v>12</v>
      </c>
      <c r="L207" s="183"/>
      <c r="M207" s="187"/>
      <c r="N207" s="188"/>
      <c r="O207" s="188"/>
      <c r="P207" s="188"/>
      <c r="Q207" s="188"/>
      <c r="R207" s="188"/>
      <c r="S207" s="188"/>
      <c r="T207" s="189"/>
      <c r="AT207" s="184" t="s">
        <v>171</v>
      </c>
      <c r="AU207" s="184" t="s">
        <v>80</v>
      </c>
      <c r="AV207" s="15" t="s">
        <v>169</v>
      </c>
      <c r="AW207" s="15" t="s">
        <v>28</v>
      </c>
      <c r="AX207" s="15" t="s">
        <v>78</v>
      </c>
      <c r="AY207" s="184" t="s">
        <v>161</v>
      </c>
    </row>
    <row r="208" spans="1:65" s="2" customFormat="1" ht="16.5" customHeight="1">
      <c r="A208" s="30"/>
      <c r="B208" s="146"/>
      <c r="C208" s="147" t="s">
        <v>296</v>
      </c>
      <c r="D208" s="147" t="s">
        <v>164</v>
      </c>
      <c r="E208" s="148" t="s">
        <v>682</v>
      </c>
      <c r="F208" s="149" t="s">
        <v>683</v>
      </c>
      <c r="G208" s="150" t="s">
        <v>175</v>
      </c>
      <c r="H208" s="151">
        <v>12</v>
      </c>
      <c r="I208" s="152"/>
      <c r="J208" s="152">
        <f>ROUND(I208*H208,2)</f>
        <v>0</v>
      </c>
      <c r="K208" s="149" t="s">
        <v>1</v>
      </c>
      <c r="L208" s="31"/>
      <c r="M208" s="153" t="s">
        <v>1</v>
      </c>
      <c r="N208" s="154" t="s">
        <v>36</v>
      </c>
      <c r="O208" s="155">
        <v>0</v>
      </c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7" t="s">
        <v>255</v>
      </c>
      <c r="AT208" s="157" t="s">
        <v>164</v>
      </c>
      <c r="AU208" s="157" t="s">
        <v>80</v>
      </c>
      <c r="AY208" s="18" t="s">
        <v>161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78</v>
      </c>
      <c r="BK208" s="158">
        <f>ROUND(I208*H208,2)</f>
        <v>0</v>
      </c>
      <c r="BL208" s="18" t="s">
        <v>255</v>
      </c>
      <c r="BM208" s="157" t="s">
        <v>413</v>
      </c>
    </row>
    <row r="209" spans="1:65" s="13" customFormat="1">
      <c r="B209" s="159"/>
      <c r="D209" s="160" t="s">
        <v>171</v>
      </c>
      <c r="E209" s="161" t="s">
        <v>1</v>
      </c>
      <c r="F209" s="162" t="s">
        <v>887</v>
      </c>
      <c r="H209" s="163">
        <v>5</v>
      </c>
      <c r="L209" s="159"/>
      <c r="M209" s="164"/>
      <c r="N209" s="165"/>
      <c r="O209" s="165"/>
      <c r="P209" s="165"/>
      <c r="Q209" s="165"/>
      <c r="R209" s="165"/>
      <c r="S209" s="165"/>
      <c r="T209" s="166"/>
      <c r="AT209" s="161" t="s">
        <v>171</v>
      </c>
      <c r="AU209" s="161" t="s">
        <v>80</v>
      </c>
      <c r="AV209" s="13" t="s">
        <v>80</v>
      </c>
      <c r="AW209" s="13" t="s">
        <v>28</v>
      </c>
      <c r="AX209" s="13" t="s">
        <v>71</v>
      </c>
      <c r="AY209" s="161" t="s">
        <v>161</v>
      </c>
    </row>
    <row r="210" spans="1:65" s="13" customFormat="1">
      <c r="B210" s="159"/>
      <c r="D210" s="160" t="s">
        <v>171</v>
      </c>
      <c r="E210" s="161" t="s">
        <v>1</v>
      </c>
      <c r="F210" s="162" t="s">
        <v>888</v>
      </c>
      <c r="H210" s="163">
        <v>6</v>
      </c>
      <c r="L210" s="159"/>
      <c r="M210" s="164"/>
      <c r="N210" s="165"/>
      <c r="O210" s="165"/>
      <c r="P210" s="165"/>
      <c r="Q210" s="165"/>
      <c r="R210" s="165"/>
      <c r="S210" s="165"/>
      <c r="T210" s="166"/>
      <c r="AT210" s="161" t="s">
        <v>171</v>
      </c>
      <c r="AU210" s="161" t="s">
        <v>80</v>
      </c>
      <c r="AV210" s="13" t="s">
        <v>80</v>
      </c>
      <c r="AW210" s="13" t="s">
        <v>28</v>
      </c>
      <c r="AX210" s="13" t="s">
        <v>71</v>
      </c>
      <c r="AY210" s="161" t="s">
        <v>161</v>
      </c>
    </row>
    <row r="211" spans="1:65" s="13" customFormat="1">
      <c r="B211" s="159"/>
      <c r="D211" s="160" t="s">
        <v>171</v>
      </c>
      <c r="E211" s="161" t="s">
        <v>1</v>
      </c>
      <c r="F211" s="162" t="s">
        <v>889</v>
      </c>
      <c r="H211" s="163">
        <v>1</v>
      </c>
      <c r="L211" s="159"/>
      <c r="M211" s="164"/>
      <c r="N211" s="165"/>
      <c r="O211" s="165"/>
      <c r="P211" s="165"/>
      <c r="Q211" s="165"/>
      <c r="R211" s="165"/>
      <c r="S211" s="165"/>
      <c r="T211" s="166"/>
      <c r="AT211" s="161" t="s">
        <v>171</v>
      </c>
      <c r="AU211" s="161" t="s">
        <v>80</v>
      </c>
      <c r="AV211" s="13" t="s">
        <v>80</v>
      </c>
      <c r="AW211" s="13" t="s">
        <v>28</v>
      </c>
      <c r="AX211" s="13" t="s">
        <v>71</v>
      </c>
      <c r="AY211" s="161" t="s">
        <v>161</v>
      </c>
    </row>
    <row r="212" spans="1:65" s="15" customFormat="1">
      <c r="B212" s="183"/>
      <c r="D212" s="160" t="s">
        <v>171</v>
      </c>
      <c r="E212" s="184" t="s">
        <v>1</v>
      </c>
      <c r="F212" s="185" t="s">
        <v>195</v>
      </c>
      <c r="H212" s="186">
        <v>12</v>
      </c>
      <c r="L212" s="183"/>
      <c r="M212" s="187"/>
      <c r="N212" s="188"/>
      <c r="O212" s="188"/>
      <c r="P212" s="188"/>
      <c r="Q212" s="188"/>
      <c r="R212" s="188"/>
      <c r="S212" s="188"/>
      <c r="T212" s="189"/>
      <c r="AT212" s="184" t="s">
        <v>171</v>
      </c>
      <c r="AU212" s="184" t="s">
        <v>80</v>
      </c>
      <c r="AV212" s="15" t="s">
        <v>169</v>
      </c>
      <c r="AW212" s="15" t="s">
        <v>28</v>
      </c>
      <c r="AX212" s="15" t="s">
        <v>78</v>
      </c>
      <c r="AY212" s="184" t="s">
        <v>161</v>
      </c>
    </row>
    <row r="213" spans="1:65" s="2" customFormat="1" ht="21.75" customHeight="1">
      <c r="A213" s="30"/>
      <c r="B213" s="146"/>
      <c r="C213" s="147" t="s">
        <v>302</v>
      </c>
      <c r="D213" s="147" t="s">
        <v>164</v>
      </c>
      <c r="E213" s="148" t="s">
        <v>701</v>
      </c>
      <c r="F213" s="149" t="s">
        <v>702</v>
      </c>
      <c r="G213" s="150" t="s">
        <v>486</v>
      </c>
      <c r="H213" s="151">
        <v>1</v>
      </c>
      <c r="I213" s="152"/>
      <c r="J213" s="152">
        <f>ROUND(I213*H213,2)</f>
        <v>0</v>
      </c>
      <c r="K213" s="149" t="s">
        <v>1</v>
      </c>
      <c r="L213" s="31"/>
      <c r="M213" s="153" t="s">
        <v>1</v>
      </c>
      <c r="N213" s="154" t="s">
        <v>36</v>
      </c>
      <c r="O213" s="155">
        <v>0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7" t="s">
        <v>255</v>
      </c>
      <c r="AT213" s="157" t="s">
        <v>164</v>
      </c>
      <c r="AU213" s="157" t="s">
        <v>80</v>
      </c>
      <c r="AY213" s="18" t="s">
        <v>161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78</v>
      </c>
      <c r="BK213" s="158">
        <f>ROUND(I213*H213,2)</f>
        <v>0</v>
      </c>
      <c r="BL213" s="18" t="s">
        <v>255</v>
      </c>
      <c r="BM213" s="157" t="s">
        <v>420</v>
      </c>
    </row>
    <row r="214" spans="1:65" s="13" customFormat="1">
      <c r="B214" s="159"/>
      <c r="D214" s="160" t="s">
        <v>171</v>
      </c>
      <c r="E214" s="161" t="s">
        <v>1</v>
      </c>
      <c r="F214" s="162" t="s">
        <v>890</v>
      </c>
      <c r="H214" s="163">
        <v>1</v>
      </c>
      <c r="L214" s="159"/>
      <c r="M214" s="164"/>
      <c r="N214" s="165"/>
      <c r="O214" s="165"/>
      <c r="P214" s="165"/>
      <c r="Q214" s="165"/>
      <c r="R214" s="165"/>
      <c r="S214" s="165"/>
      <c r="T214" s="166"/>
      <c r="AT214" s="161" t="s">
        <v>171</v>
      </c>
      <c r="AU214" s="161" t="s">
        <v>80</v>
      </c>
      <c r="AV214" s="13" t="s">
        <v>80</v>
      </c>
      <c r="AW214" s="13" t="s">
        <v>28</v>
      </c>
      <c r="AX214" s="13" t="s">
        <v>71</v>
      </c>
      <c r="AY214" s="161" t="s">
        <v>161</v>
      </c>
    </row>
    <row r="215" spans="1:65" s="15" customFormat="1">
      <c r="B215" s="183"/>
      <c r="D215" s="160" t="s">
        <v>171</v>
      </c>
      <c r="E215" s="184" t="s">
        <v>1</v>
      </c>
      <c r="F215" s="185" t="s">
        <v>195</v>
      </c>
      <c r="H215" s="186">
        <v>1</v>
      </c>
      <c r="L215" s="183"/>
      <c r="M215" s="187"/>
      <c r="N215" s="188"/>
      <c r="O215" s="188"/>
      <c r="P215" s="188"/>
      <c r="Q215" s="188"/>
      <c r="R215" s="188"/>
      <c r="S215" s="188"/>
      <c r="T215" s="189"/>
      <c r="AT215" s="184" t="s">
        <v>171</v>
      </c>
      <c r="AU215" s="184" t="s">
        <v>80</v>
      </c>
      <c r="AV215" s="15" t="s">
        <v>169</v>
      </c>
      <c r="AW215" s="15" t="s">
        <v>28</v>
      </c>
      <c r="AX215" s="15" t="s">
        <v>78</v>
      </c>
      <c r="AY215" s="184" t="s">
        <v>161</v>
      </c>
    </row>
    <row r="216" spans="1:65" s="2" customFormat="1" ht="16.5" customHeight="1">
      <c r="A216" s="30"/>
      <c r="B216" s="146"/>
      <c r="C216" s="147" t="s">
        <v>309</v>
      </c>
      <c r="D216" s="147" t="s">
        <v>164</v>
      </c>
      <c r="E216" s="148" t="s">
        <v>707</v>
      </c>
      <c r="F216" s="149" t="s">
        <v>708</v>
      </c>
      <c r="G216" s="150" t="s">
        <v>486</v>
      </c>
      <c r="H216" s="151">
        <v>1</v>
      </c>
      <c r="I216" s="152"/>
      <c r="J216" s="152">
        <f>ROUND(I216*H216,2)</f>
        <v>0</v>
      </c>
      <c r="K216" s="149" t="s">
        <v>1</v>
      </c>
      <c r="L216" s="31"/>
      <c r="M216" s="153" t="s">
        <v>1</v>
      </c>
      <c r="N216" s="154" t="s">
        <v>36</v>
      </c>
      <c r="O216" s="155">
        <v>0</v>
      </c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7" t="s">
        <v>255</v>
      </c>
      <c r="AT216" s="157" t="s">
        <v>164</v>
      </c>
      <c r="AU216" s="157" t="s">
        <v>80</v>
      </c>
      <c r="AY216" s="18" t="s">
        <v>161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8" t="s">
        <v>78</v>
      </c>
      <c r="BK216" s="158">
        <f>ROUND(I216*H216,2)</f>
        <v>0</v>
      </c>
      <c r="BL216" s="18" t="s">
        <v>255</v>
      </c>
      <c r="BM216" s="157" t="s">
        <v>430</v>
      </c>
    </row>
    <row r="217" spans="1:65" s="13" customFormat="1">
      <c r="B217" s="159"/>
      <c r="D217" s="160" t="s">
        <v>171</v>
      </c>
      <c r="E217" s="161" t="s">
        <v>1</v>
      </c>
      <c r="F217" s="162" t="s">
        <v>890</v>
      </c>
      <c r="H217" s="163">
        <v>1</v>
      </c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171</v>
      </c>
      <c r="AU217" s="161" t="s">
        <v>80</v>
      </c>
      <c r="AV217" s="13" t="s">
        <v>80</v>
      </c>
      <c r="AW217" s="13" t="s">
        <v>28</v>
      </c>
      <c r="AX217" s="13" t="s">
        <v>71</v>
      </c>
      <c r="AY217" s="161" t="s">
        <v>161</v>
      </c>
    </row>
    <row r="218" spans="1:65" s="15" customFormat="1">
      <c r="B218" s="183"/>
      <c r="D218" s="160" t="s">
        <v>171</v>
      </c>
      <c r="E218" s="184" t="s">
        <v>1</v>
      </c>
      <c r="F218" s="185" t="s">
        <v>195</v>
      </c>
      <c r="H218" s="186">
        <v>1</v>
      </c>
      <c r="L218" s="183"/>
      <c r="M218" s="187"/>
      <c r="N218" s="188"/>
      <c r="O218" s="188"/>
      <c r="P218" s="188"/>
      <c r="Q218" s="188"/>
      <c r="R218" s="188"/>
      <c r="S218" s="188"/>
      <c r="T218" s="189"/>
      <c r="AT218" s="184" t="s">
        <v>171</v>
      </c>
      <c r="AU218" s="184" t="s">
        <v>80</v>
      </c>
      <c r="AV218" s="15" t="s">
        <v>169</v>
      </c>
      <c r="AW218" s="15" t="s">
        <v>28</v>
      </c>
      <c r="AX218" s="15" t="s">
        <v>78</v>
      </c>
      <c r="AY218" s="184" t="s">
        <v>161</v>
      </c>
    </row>
    <row r="219" spans="1:65" s="2" customFormat="1" ht="21.75" customHeight="1">
      <c r="A219" s="30"/>
      <c r="B219" s="146"/>
      <c r="C219" s="147" t="s">
        <v>315</v>
      </c>
      <c r="D219" s="147" t="s">
        <v>164</v>
      </c>
      <c r="E219" s="148" t="s">
        <v>710</v>
      </c>
      <c r="F219" s="149" t="s">
        <v>711</v>
      </c>
      <c r="G219" s="150" t="s">
        <v>486</v>
      </c>
      <c r="H219" s="218">
        <v>1</v>
      </c>
      <c r="I219" s="152"/>
      <c r="J219" s="152">
        <f>ROUND(I219*H219,2)</f>
        <v>0</v>
      </c>
      <c r="K219" s="149" t="s">
        <v>1</v>
      </c>
      <c r="L219" s="31"/>
      <c r="M219" s="153" t="s">
        <v>1</v>
      </c>
      <c r="N219" s="154" t="s">
        <v>36</v>
      </c>
      <c r="O219" s="155">
        <v>0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7" t="s">
        <v>255</v>
      </c>
      <c r="AT219" s="157" t="s">
        <v>164</v>
      </c>
      <c r="AU219" s="157" t="s">
        <v>80</v>
      </c>
      <c r="AY219" s="18" t="s">
        <v>161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78</v>
      </c>
      <c r="BK219" s="158">
        <f>ROUND(I219*H219,2)</f>
        <v>0</v>
      </c>
      <c r="BL219" s="18" t="s">
        <v>255</v>
      </c>
      <c r="BM219" s="157" t="s">
        <v>611</v>
      </c>
    </row>
    <row r="220" spans="1:65" s="13" customFormat="1">
      <c r="B220" s="159"/>
      <c r="D220" s="160" t="s">
        <v>171</v>
      </c>
      <c r="E220" s="161" t="s">
        <v>1</v>
      </c>
      <c r="F220" s="162" t="s">
        <v>890</v>
      </c>
      <c r="H220" s="219">
        <v>1</v>
      </c>
      <c r="L220" s="159"/>
      <c r="M220" s="164"/>
      <c r="N220" s="165"/>
      <c r="O220" s="165"/>
      <c r="P220" s="165"/>
      <c r="Q220" s="165"/>
      <c r="R220" s="165"/>
      <c r="S220" s="165"/>
      <c r="T220" s="166"/>
      <c r="AT220" s="161" t="s">
        <v>171</v>
      </c>
      <c r="AU220" s="161" t="s">
        <v>80</v>
      </c>
      <c r="AV220" s="13" t="s">
        <v>80</v>
      </c>
      <c r="AW220" s="13" t="s">
        <v>28</v>
      </c>
      <c r="AX220" s="13" t="s">
        <v>71</v>
      </c>
      <c r="AY220" s="161" t="s">
        <v>161</v>
      </c>
    </row>
    <row r="221" spans="1:65" s="15" customFormat="1">
      <c r="B221" s="183"/>
      <c r="D221" s="160" t="s">
        <v>171</v>
      </c>
      <c r="E221" s="184" t="s">
        <v>1</v>
      </c>
      <c r="F221" s="185" t="s">
        <v>195</v>
      </c>
      <c r="H221" s="220">
        <v>1</v>
      </c>
      <c r="L221" s="183"/>
      <c r="M221" s="187"/>
      <c r="N221" s="188"/>
      <c r="O221" s="188"/>
      <c r="P221" s="188"/>
      <c r="Q221" s="188"/>
      <c r="R221" s="188"/>
      <c r="S221" s="188"/>
      <c r="T221" s="189"/>
      <c r="AT221" s="184" t="s">
        <v>171</v>
      </c>
      <c r="AU221" s="184" t="s">
        <v>80</v>
      </c>
      <c r="AV221" s="15" t="s">
        <v>169</v>
      </c>
      <c r="AW221" s="15" t="s">
        <v>28</v>
      </c>
      <c r="AX221" s="15" t="s">
        <v>78</v>
      </c>
      <c r="AY221" s="184" t="s">
        <v>161</v>
      </c>
    </row>
    <row r="222" spans="1:65" s="2" customFormat="1" ht="21.75" customHeight="1">
      <c r="A222" s="30"/>
      <c r="B222" s="146"/>
      <c r="C222" s="147" t="s">
        <v>320</v>
      </c>
      <c r="D222" s="147" t="s">
        <v>164</v>
      </c>
      <c r="E222" s="148" t="s">
        <v>891</v>
      </c>
      <c r="F222" s="149" t="s">
        <v>892</v>
      </c>
      <c r="G222" s="150" t="s">
        <v>486</v>
      </c>
      <c r="H222" s="218">
        <v>2</v>
      </c>
      <c r="I222" s="152"/>
      <c r="J222" s="152">
        <f>ROUND(I222*H222,2)</f>
        <v>0</v>
      </c>
      <c r="K222" s="149" t="s">
        <v>1</v>
      </c>
      <c r="L222" s="31"/>
      <c r="M222" s="153" t="s">
        <v>1</v>
      </c>
      <c r="N222" s="154" t="s">
        <v>36</v>
      </c>
      <c r="O222" s="155">
        <v>0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0"/>
      <c r="V222" s="30"/>
      <c r="W222" s="158"/>
      <c r="X222" s="30"/>
      <c r="Y222" s="30"/>
      <c r="Z222" s="30"/>
      <c r="AA222" s="30"/>
      <c r="AB222" s="30"/>
      <c r="AC222" s="30"/>
      <c r="AD222" s="30"/>
      <c r="AE222" s="30"/>
      <c r="AR222" s="157" t="s">
        <v>255</v>
      </c>
      <c r="AT222" s="157" t="s">
        <v>164</v>
      </c>
      <c r="AU222" s="157" t="s">
        <v>80</v>
      </c>
      <c r="AY222" s="18" t="s">
        <v>161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78</v>
      </c>
      <c r="BK222" s="158">
        <f>ROUND(I222*H222,2)</f>
        <v>0</v>
      </c>
      <c r="BL222" s="18" t="s">
        <v>255</v>
      </c>
      <c r="BM222" s="157" t="s">
        <v>616</v>
      </c>
    </row>
    <row r="223" spans="1:65" s="13" customFormat="1">
      <c r="B223" s="159"/>
      <c r="D223" s="160" t="s">
        <v>171</v>
      </c>
      <c r="E223" s="161" t="s">
        <v>1</v>
      </c>
      <c r="F223" s="162" t="s">
        <v>893</v>
      </c>
      <c r="H223" s="219">
        <v>2</v>
      </c>
      <c r="L223" s="159"/>
      <c r="M223" s="164"/>
      <c r="N223" s="165"/>
      <c r="O223" s="165"/>
      <c r="P223" s="165"/>
      <c r="Q223" s="165"/>
      <c r="R223" s="165"/>
      <c r="S223" s="165"/>
      <c r="T223" s="166"/>
      <c r="AT223" s="161" t="s">
        <v>171</v>
      </c>
      <c r="AU223" s="161" t="s">
        <v>80</v>
      </c>
      <c r="AV223" s="13" t="s">
        <v>80</v>
      </c>
      <c r="AW223" s="13" t="s">
        <v>28</v>
      </c>
      <c r="AX223" s="13" t="s">
        <v>71</v>
      </c>
      <c r="AY223" s="161" t="s">
        <v>161</v>
      </c>
    </row>
    <row r="224" spans="1:65" s="15" customFormat="1">
      <c r="B224" s="183"/>
      <c r="D224" s="160" t="s">
        <v>171</v>
      </c>
      <c r="E224" s="184" t="s">
        <v>1</v>
      </c>
      <c r="F224" s="185" t="s">
        <v>195</v>
      </c>
      <c r="H224" s="220">
        <v>1</v>
      </c>
      <c r="L224" s="183"/>
      <c r="M224" s="187"/>
      <c r="N224" s="188"/>
      <c r="O224" s="188"/>
      <c r="P224" s="188"/>
      <c r="Q224" s="188"/>
      <c r="R224" s="188"/>
      <c r="S224" s="188"/>
      <c r="T224" s="189"/>
      <c r="AT224" s="184" t="s">
        <v>171</v>
      </c>
      <c r="AU224" s="184" t="s">
        <v>80</v>
      </c>
      <c r="AV224" s="15" t="s">
        <v>169</v>
      </c>
      <c r="AW224" s="15" t="s">
        <v>28</v>
      </c>
      <c r="AX224" s="15" t="s">
        <v>78</v>
      </c>
      <c r="AY224" s="184" t="s">
        <v>161</v>
      </c>
    </row>
    <row r="225" spans="1:65" s="2" customFormat="1" ht="21.75" customHeight="1">
      <c r="A225" s="30"/>
      <c r="B225" s="146"/>
      <c r="C225" s="147" t="s">
        <v>325</v>
      </c>
      <c r="D225" s="147" t="s">
        <v>164</v>
      </c>
      <c r="E225" s="148" t="s">
        <v>894</v>
      </c>
      <c r="F225" s="149" t="s">
        <v>895</v>
      </c>
      <c r="G225" s="150" t="s">
        <v>486</v>
      </c>
      <c r="H225" s="218">
        <v>1</v>
      </c>
      <c r="I225" s="152"/>
      <c r="J225" s="152">
        <f>ROUND(I225*H225,2)</f>
        <v>0</v>
      </c>
      <c r="K225" s="149" t="s">
        <v>1</v>
      </c>
      <c r="L225" s="31"/>
      <c r="M225" s="153" t="s">
        <v>1</v>
      </c>
      <c r="N225" s="154" t="s">
        <v>36</v>
      </c>
      <c r="O225" s="155">
        <v>0</v>
      </c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7" t="s">
        <v>255</v>
      </c>
      <c r="AT225" s="157" t="s">
        <v>164</v>
      </c>
      <c r="AU225" s="157" t="s">
        <v>80</v>
      </c>
      <c r="AY225" s="18" t="s">
        <v>161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8" t="s">
        <v>78</v>
      </c>
      <c r="BK225" s="158">
        <f>ROUND(I225*H225,2)</f>
        <v>0</v>
      </c>
      <c r="BL225" s="18" t="s">
        <v>255</v>
      </c>
      <c r="BM225" s="157" t="s">
        <v>621</v>
      </c>
    </row>
    <row r="226" spans="1:65" s="13" customFormat="1">
      <c r="B226" s="159"/>
      <c r="D226" s="160" t="s">
        <v>171</v>
      </c>
      <c r="E226" s="161" t="s">
        <v>1</v>
      </c>
      <c r="F226" s="162" t="s">
        <v>893</v>
      </c>
      <c r="H226" s="219">
        <v>1</v>
      </c>
      <c r="L226" s="159"/>
      <c r="M226" s="164"/>
      <c r="N226" s="165"/>
      <c r="O226" s="165"/>
      <c r="P226" s="165"/>
      <c r="Q226" s="165"/>
      <c r="R226" s="165"/>
      <c r="S226" s="165"/>
      <c r="T226" s="166"/>
      <c r="AT226" s="161" t="s">
        <v>171</v>
      </c>
      <c r="AU226" s="161" t="s">
        <v>80</v>
      </c>
      <c r="AV226" s="13" t="s">
        <v>80</v>
      </c>
      <c r="AW226" s="13" t="s">
        <v>28</v>
      </c>
      <c r="AX226" s="13" t="s">
        <v>71</v>
      </c>
      <c r="AY226" s="161" t="s">
        <v>161</v>
      </c>
    </row>
    <row r="227" spans="1:65" s="15" customFormat="1">
      <c r="B227" s="183"/>
      <c r="D227" s="160" t="s">
        <v>171</v>
      </c>
      <c r="E227" s="184" t="s">
        <v>1</v>
      </c>
      <c r="F227" s="185" t="s">
        <v>195</v>
      </c>
      <c r="H227" s="186">
        <v>1</v>
      </c>
      <c r="L227" s="183"/>
      <c r="M227" s="187"/>
      <c r="N227" s="188"/>
      <c r="O227" s="188"/>
      <c r="P227" s="188"/>
      <c r="Q227" s="188"/>
      <c r="R227" s="188"/>
      <c r="S227" s="188"/>
      <c r="T227" s="189"/>
      <c r="AT227" s="184" t="s">
        <v>171</v>
      </c>
      <c r="AU227" s="184" t="s">
        <v>80</v>
      </c>
      <c r="AV227" s="15" t="s">
        <v>169</v>
      </c>
      <c r="AW227" s="15" t="s">
        <v>28</v>
      </c>
      <c r="AX227" s="15" t="s">
        <v>78</v>
      </c>
      <c r="AY227" s="184" t="s">
        <v>161</v>
      </c>
    </row>
    <row r="228" spans="1:65" s="2" customFormat="1" ht="16.5" customHeight="1">
      <c r="A228" s="30"/>
      <c r="B228" s="146"/>
      <c r="C228" s="147" t="s">
        <v>329</v>
      </c>
      <c r="D228" s="147" t="s">
        <v>164</v>
      </c>
      <c r="E228" s="148" t="s">
        <v>896</v>
      </c>
      <c r="F228" s="149" t="s">
        <v>897</v>
      </c>
      <c r="G228" s="150" t="s">
        <v>175</v>
      </c>
      <c r="H228" s="151">
        <v>1</v>
      </c>
      <c r="I228" s="152"/>
      <c r="J228" s="152">
        <f>ROUND(I228*H228,2)</f>
        <v>0</v>
      </c>
      <c r="K228" s="149" t="s">
        <v>1</v>
      </c>
      <c r="L228" s="31"/>
      <c r="M228" s="153" t="s">
        <v>1</v>
      </c>
      <c r="N228" s="154" t="s">
        <v>36</v>
      </c>
      <c r="O228" s="155">
        <v>0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7" t="s">
        <v>255</v>
      </c>
      <c r="AT228" s="157" t="s">
        <v>164</v>
      </c>
      <c r="AU228" s="157" t="s">
        <v>80</v>
      </c>
      <c r="AY228" s="18" t="s">
        <v>161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78</v>
      </c>
      <c r="BK228" s="158">
        <f>ROUND(I228*H228,2)</f>
        <v>0</v>
      </c>
      <c r="BL228" s="18" t="s">
        <v>255</v>
      </c>
      <c r="BM228" s="157" t="s">
        <v>625</v>
      </c>
    </row>
    <row r="229" spans="1:65" s="13" customFormat="1">
      <c r="B229" s="159"/>
      <c r="D229" s="160" t="s">
        <v>171</v>
      </c>
      <c r="E229" s="161" t="s">
        <v>1</v>
      </c>
      <c r="F229" s="162" t="s">
        <v>893</v>
      </c>
      <c r="H229" s="163">
        <v>1</v>
      </c>
      <c r="L229" s="159"/>
      <c r="M229" s="164"/>
      <c r="N229" s="165"/>
      <c r="O229" s="165"/>
      <c r="P229" s="165"/>
      <c r="Q229" s="165"/>
      <c r="R229" s="165"/>
      <c r="S229" s="165"/>
      <c r="T229" s="166"/>
      <c r="AT229" s="161" t="s">
        <v>171</v>
      </c>
      <c r="AU229" s="161" t="s">
        <v>80</v>
      </c>
      <c r="AV229" s="13" t="s">
        <v>80</v>
      </c>
      <c r="AW229" s="13" t="s">
        <v>28</v>
      </c>
      <c r="AX229" s="13" t="s">
        <v>71</v>
      </c>
      <c r="AY229" s="161" t="s">
        <v>161</v>
      </c>
    </row>
    <row r="230" spans="1:65" s="15" customFormat="1">
      <c r="B230" s="183"/>
      <c r="D230" s="160" t="s">
        <v>171</v>
      </c>
      <c r="E230" s="184" t="s">
        <v>1</v>
      </c>
      <c r="F230" s="185" t="s">
        <v>195</v>
      </c>
      <c r="H230" s="186">
        <v>1</v>
      </c>
      <c r="L230" s="183"/>
      <c r="M230" s="187"/>
      <c r="N230" s="188"/>
      <c r="O230" s="188"/>
      <c r="P230" s="188"/>
      <c r="Q230" s="188"/>
      <c r="R230" s="188"/>
      <c r="S230" s="188"/>
      <c r="T230" s="189"/>
      <c r="AT230" s="184" t="s">
        <v>171</v>
      </c>
      <c r="AU230" s="184" t="s">
        <v>80</v>
      </c>
      <c r="AV230" s="15" t="s">
        <v>169</v>
      </c>
      <c r="AW230" s="15" t="s">
        <v>28</v>
      </c>
      <c r="AX230" s="15" t="s">
        <v>78</v>
      </c>
      <c r="AY230" s="184" t="s">
        <v>161</v>
      </c>
    </row>
    <row r="231" spans="1:65" s="2" customFormat="1" ht="16.5" customHeight="1">
      <c r="A231" s="30"/>
      <c r="B231" s="146"/>
      <c r="C231" s="147" t="s">
        <v>334</v>
      </c>
      <c r="D231" s="147" t="s">
        <v>164</v>
      </c>
      <c r="E231" s="148" t="s">
        <v>898</v>
      </c>
      <c r="F231" s="149" t="s">
        <v>899</v>
      </c>
      <c r="G231" s="150" t="s">
        <v>175</v>
      </c>
      <c r="H231" s="151">
        <v>1</v>
      </c>
      <c r="I231" s="152"/>
      <c r="J231" s="152">
        <f>ROUND(I231*H231,2)</f>
        <v>0</v>
      </c>
      <c r="K231" s="149" t="s">
        <v>1</v>
      </c>
      <c r="L231" s="31"/>
      <c r="M231" s="153" t="s">
        <v>1</v>
      </c>
      <c r="N231" s="154" t="s">
        <v>36</v>
      </c>
      <c r="O231" s="155">
        <v>0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7" t="s">
        <v>255</v>
      </c>
      <c r="AT231" s="157" t="s">
        <v>164</v>
      </c>
      <c r="AU231" s="157" t="s">
        <v>80</v>
      </c>
      <c r="AY231" s="18" t="s">
        <v>161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8" t="s">
        <v>78</v>
      </c>
      <c r="BK231" s="158">
        <f>ROUND(I231*H231,2)</f>
        <v>0</v>
      </c>
      <c r="BL231" s="18" t="s">
        <v>255</v>
      </c>
      <c r="BM231" s="157" t="s">
        <v>629</v>
      </c>
    </row>
    <row r="232" spans="1:65" s="13" customFormat="1">
      <c r="B232" s="159"/>
      <c r="D232" s="160" t="s">
        <v>171</v>
      </c>
      <c r="E232" s="161" t="s">
        <v>1</v>
      </c>
      <c r="F232" s="162" t="s">
        <v>893</v>
      </c>
      <c r="H232" s="163">
        <v>1</v>
      </c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171</v>
      </c>
      <c r="AU232" s="161" t="s">
        <v>80</v>
      </c>
      <c r="AV232" s="13" t="s">
        <v>80</v>
      </c>
      <c r="AW232" s="13" t="s">
        <v>28</v>
      </c>
      <c r="AX232" s="13" t="s">
        <v>71</v>
      </c>
      <c r="AY232" s="161" t="s">
        <v>161</v>
      </c>
    </row>
    <row r="233" spans="1:65" s="15" customFormat="1">
      <c r="B233" s="183"/>
      <c r="D233" s="160" t="s">
        <v>171</v>
      </c>
      <c r="E233" s="184" t="s">
        <v>1</v>
      </c>
      <c r="F233" s="185" t="s">
        <v>195</v>
      </c>
      <c r="H233" s="186">
        <v>1</v>
      </c>
      <c r="L233" s="183"/>
      <c r="M233" s="187"/>
      <c r="N233" s="188"/>
      <c r="O233" s="188"/>
      <c r="P233" s="188"/>
      <c r="Q233" s="188"/>
      <c r="R233" s="188"/>
      <c r="S233" s="188"/>
      <c r="T233" s="189"/>
      <c r="AT233" s="184" t="s">
        <v>171</v>
      </c>
      <c r="AU233" s="184" t="s">
        <v>80</v>
      </c>
      <c r="AV233" s="15" t="s">
        <v>169</v>
      </c>
      <c r="AW233" s="15" t="s">
        <v>28</v>
      </c>
      <c r="AX233" s="15" t="s">
        <v>78</v>
      </c>
      <c r="AY233" s="184" t="s">
        <v>161</v>
      </c>
    </row>
    <row r="234" spans="1:65" s="2" customFormat="1" ht="21.75" customHeight="1">
      <c r="A234" s="30"/>
      <c r="B234" s="146"/>
      <c r="C234" s="147" t="s">
        <v>340</v>
      </c>
      <c r="D234" s="147" t="s">
        <v>164</v>
      </c>
      <c r="E234" s="148" t="s">
        <v>714</v>
      </c>
      <c r="F234" s="149" t="s">
        <v>715</v>
      </c>
      <c r="G234" s="150" t="s">
        <v>318</v>
      </c>
      <c r="H234" s="151">
        <v>0.21299999999999999</v>
      </c>
      <c r="I234" s="152"/>
      <c r="J234" s="152">
        <f>ROUND(I234*H234,2)</f>
        <v>0</v>
      </c>
      <c r="K234" s="149" t="s">
        <v>1</v>
      </c>
      <c r="L234" s="31"/>
      <c r="M234" s="153" t="s">
        <v>1</v>
      </c>
      <c r="N234" s="154" t="s">
        <v>36</v>
      </c>
      <c r="O234" s="155">
        <v>0</v>
      </c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7" t="s">
        <v>255</v>
      </c>
      <c r="AT234" s="157" t="s">
        <v>164</v>
      </c>
      <c r="AU234" s="157" t="s">
        <v>80</v>
      </c>
      <c r="AY234" s="18" t="s">
        <v>161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78</v>
      </c>
      <c r="BK234" s="158">
        <f>ROUND(I234*H234,2)</f>
        <v>0</v>
      </c>
      <c r="BL234" s="18" t="s">
        <v>255</v>
      </c>
      <c r="BM234" s="157" t="s">
        <v>634</v>
      </c>
    </row>
    <row r="235" spans="1:65" s="12" customFormat="1" ht="22.9" customHeight="1">
      <c r="B235" s="134"/>
      <c r="D235" s="135" t="s">
        <v>70</v>
      </c>
      <c r="E235" s="144" t="s">
        <v>717</v>
      </c>
      <c r="F235" s="144" t="s">
        <v>718</v>
      </c>
      <c r="J235" s="145">
        <f>BK235</f>
        <v>0</v>
      </c>
      <c r="L235" s="134"/>
      <c r="M235" s="138"/>
      <c r="N235" s="139"/>
      <c r="O235" s="139"/>
      <c r="P235" s="140">
        <f>SUM(P236:P245)</f>
        <v>0</v>
      </c>
      <c r="Q235" s="139"/>
      <c r="R235" s="140">
        <f>SUM(R236:R245)</f>
        <v>0</v>
      </c>
      <c r="S235" s="139"/>
      <c r="T235" s="141">
        <f>SUM(T236:T245)</f>
        <v>0</v>
      </c>
      <c r="AR235" s="135" t="s">
        <v>80</v>
      </c>
      <c r="AT235" s="142" t="s">
        <v>70</v>
      </c>
      <c r="AU235" s="142" t="s">
        <v>78</v>
      </c>
      <c r="AY235" s="135" t="s">
        <v>161</v>
      </c>
      <c r="BK235" s="143">
        <f>SUM(BK236:BK245)</f>
        <v>0</v>
      </c>
    </row>
    <row r="236" spans="1:65" s="2" customFormat="1" ht="21.75" customHeight="1">
      <c r="A236" s="30"/>
      <c r="B236" s="146"/>
      <c r="C236" s="147" t="s">
        <v>344</v>
      </c>
      <c r="D236" s="147" t="s">
        <v>164</v>
      </c>
      <c r="E236" s="148" t="s">
        <v>719</v>
      </c>
      <c r="F236" s="149" t="s">
        <v>720</v>
      </c>
      <c r="G236" s="150" t="s">
        <v>486</v>
      </c>
      <c r="H236" s="151">
        <v>3</v>
      </c>
      <c r="I236" s="152"/>
      <c r="J236" s="152">
        <f>ROUND(I236*H236,2)</f>
        <v>0</v>
      </c>
      <c r="K236" s="149" t="s">
        <v>1</v>
      </c>
      <c r="L236" s="31"/>
      <c r="M236" s="153" t="s">
        <v>1</v>
      </c>
      <c r="N236" s="154" t="s">
        <v>36</v>
      </c>
      <c r="O236" s="155">
        <v>0</v>
      </c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7" t="s">
        <v>255</v>
      </c>
      <c r="AT236" s="157" t="s">
        <v>164</v>
      </c>
      <c r="AU236" s="157" t="s">
        <v>80</v>
      </c>
      <c r="AY236" s="18" t="s">
        <v>161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78</v>
      </c>
      <c r="BK236" s="158">
        <f>ROUND(I236*H236,2)</f>
        <v>0</v>
      </c>
      <c r="BL236" s="18" t="s">
        <v>255</v>
      </c>
      <c r="BM236" s="157" t="s">
        <v>638</v>
      </c>
    </row>
    <row r="237" spans="1:65" s="13" customFormat="1">
      <c r="B237" s="159"/>
      <c r="D237" s="160" t="s">
        <v>171</v>
      </c>
      <c r="E237" s="161" t="s">
        <v>1</v>
      </c>
      <c r="F237" s="162" t="s">
        <v>886</v>
      </c>
      <c r="H237" s="163">
        <v>3</v>
      </c>
      <c r="L237" s="159"/>
      <c r="M237" s="164"/>
      <c r="N237" s="165"/>
      <c r="O237" s="165"/>
      <c r="P237" s="165"/>
      <c r="Q237" s="165"/>
      <c r="R237" s="165"/>
      <c r="S237" s="165"/>
      <c r="T237" s="166"/>
      <c r="AT237" s="161" t="s">
        <v>171</v>
      </c>
      <c r="AU237" s="161" t="s">
        <v>80</v>
      </c>
      <c r="AV237" s="13" t="s">
        <v>80</v>
      </c>
      <c r="AW237" s="13" t="s">
        <v>28</v>
      </c>
      <c r="AX237" s="13" t="s">
        <v>71</v>
      </c>
      <c r="AY237" s="161" t="s">
        <v>161</v>
      </c>
    </row>
    <row r="238" spans="1:65" s="15" customFormat="1">
      <c r="B238" s="183"/>
      <c r="D238" s="160" t="s">
        <v>171</v>
      </c>
      <c r="E238" s="184" t="s">
        <v>1</v>
      </c>
      <c r="F238" s="185" t="s">
        <v>195</v>
      </c>
      <c r="H238" s="186">
        <v>3</v>
      </c>
      <c r="L238" s="183"/>
      <c r="M238" s="187"/>
      <c r="N238" s="188"/>
      <c r="O238" s="188"/>
      <c r="P238" s="188"/>
      <c r="Q238" s="188"/>
      <c r="R238" s="188"/>
      <c r="S238" s="188"/>
      <c r="T238" s="189"/>
      <c r="AT238" s="184" t="s">
        <v>171</v>
      </c>
      <c r="AU238" s="184" t="s">
        <v>80</v>
      </c>
      <c r="AV238" s="15" t="s">
        <v>169</v>
      </c>
      <c r="AW238" s="15" t="s">
        <v>28</v>
      </c>
      <c r="AX238" s="15" t="s">
        <v>78</v>
      </c>
      <c r="AY238" s="184" t="s">
        <v>161</v>
      </c>
    </row>
    <row r="239" spans="1:65" s="2" customFormat="1" ht="16.5" customHeight="1">
      <c r="A239" s="30"/>
      <c r="B239" s="146"/>
      <c r="C239" s="147" t="s">
        <v>352</v>
      </c>
      <c r="D239" s="147" t="s">
        <v>164</v>
      </c>
      <c r="E239" s="148" t="s">
        <v>731</v>
      </c>
      <c r="F239" s="149" t="s">
        <v>732</v>
      </c>
      <c r="G239" s="150" t="s">
        <v>486</v>
      </c>
      <c r="H239" s="151">
        <v>3</v>
      </c>
      <c r="I239" s="152"/>
      <c r="J239" s="152">
        <f>ROUND(I239*H239,2)</f>
        <v>0</v>
      </c>
      <c r="K239" s="149" t="s">
        <v>1</v>
      </c>
      <c r="L239" s="31"/>
      <c r="M239" s="153" t="s">
        <v>1</v>
      </c>
      <c r="N239" s="154" t="s">
        <v>36</v>
      </c>
      <c r="O239" s="155">
        <v>0</v>
      </c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7" t="s">
        <v>255</v>
      </c>
      <c r="AT239" s="157" t="s">
        <v>164</v>
      </c>
      <c r="AU239" s="157" t="s">
        <v>80</v>
      </c>
      <c r="AY239" s="18" t="s">
        <v>161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78</v>
      </c>
      <c r="BK239" s="158">
        <f>ROUND(I239*H239,2)</f>
        <v>0</v>
      </c>
      <c r="BL239" s="18" t="s">
        <v>255</v>
      </c>
      <c r="BM239" s="157" t="s">
        <v>641</v>
      </c>
    </row>
    <row r="240" spans="1:65" s="13" customFormat="1">
      <c r="B240" s="159"/>
      <c r="D240" s="160" t="s">
        <v>171</v>
      </c>
      <c r="E240" s="161" t="s">
        <v>1</v>
      </c>
      <c r="F240" s="162" t="s">
        <v>886</v>
      </c>
      <c r="H240" s="163">
        <v>3</v>
      </c>
      <c r="L240" s="159"/>
      <c r="M240" s="164"/>
      <c r="N240" s="165"/>
      <c r="O240" s="165"/>
      <c r="P240" s="165"/>
      <c r="Q240" s="165"/>
      <c r="R240" s="165"/>
      <c r="S240" s="165"/>
      <c r="T240" s="166"/>
      <c r="AT240" s="161" t="s">
        <v>171</v>
      </c>
      <c r="AU240" s="161" t="s">
        <v>80</v>
      </c>
      <c r="AV240" s="13" t="s">
        <v>80</v>
      </c>
      <c r="AW240" s="13" t="s">
        <v>28</v>
      </c>
      <c r="AX240" s="13" t="s">
        <v>71</v>
      </c>
      <c r="AY240" s="161" t="s">
        <v>161</v>
      </c>
    </row>
    <row r="241" spans="1:65" s="15" customFormat="1">
      <c r="B241" s="183"/>
      <c r="D241" s="160" t="s">
        <v>171</v>
      </c>
      <c r="E241" s="184" t="s">
        <v>1</v>
      </c>
      <c r="F241" s="185" t="s">
        <v>195</v>
      </c>
      <c r="H241" s="186">
        <v>3</v>
      </c>
      <c r="L241" s="183"/>
      <c r="M241" s="187"/>
      <c r="N241" s="188"/>
      <c r="O241" s="188"/>
      <c r="P241" s="188"/>
      <c r="Q241" s="188"/>
      <c r="R241" s="188"/>
      <c r="S241" s="188"/>
      <c r="T241" s="189"/>
      <c r="AT241" s="184" t="s">
        <v>171</v>
      </c>
      <c r="AU241" s="184" t="s">
        <v>80</v>
      </c>
      <c r="AV241" s="15" t="s">
        <v>169</v>
      </c>
      <c r="AW241" s="15" t="s">
        <v>28</v>
      </c>
      <c r="AX241" s="15" t="s">
        <v>78</v>
      </c>
      <c r="AY241" s="184" t="s">
        <v>161</v>
      </c>
    </row>
    <row r="242" spans="1:65" s="2" customFormat="1" ht="16.5" customHeight="1">
      <c r="A242" s="30"/>
      <c r="B242" s="146"/>
      <c r="C242" s="147" t="s">
        <v>360</v>
      </c>
      <c r="D242" s="147" t="s">
        <v>164</v>
      </c>
      <c r="E242" s="148" t="s">
        <v>734</v>
      </c>
      <c r="F242" s="149" t="s">
        <v>735</v>
      </c>
      <c r="G242" s="150" t="s">
        <v>486</v>
      </c>
      <c r="H242" s="151">
        <v>3</v>
      </c>
      <c r="I242" s="152"/>
      <c r="J242" s="152">
        <f>ROUND(I242*H242,2)</f>
        <v>0</v>
      </c>
      <c r="K242" s="149" t="s">
        <v>1</v>
      </c>
      <c r="L242" s="31"/>
      <c r="M242" s="153" t="s">
        <v>1</v>
      </c>
      <c r="N242" s="154" t="s">
        <v>36</v>
      </c>
      <c r="O242" s="155">
        <v>0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7" t="s">
        <v>255</v>
      </c>
      <c r="AT242" s="157" t="s">
        <v>164</v>
      </c>
      <c r="AU242" s="157" t="s">
        <v>80</v>
      </c>
      <c r="AY242" s="18" t="s">
        <v>161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78</v>
      </c>
      <c r="BK242" s="158">
        <f>ROUND(I242*H242,2)</f>
        <v>0</v>
      </c>
      <c r="BL242" s="18" t="s">
        <v>255</v>
      </c>
      <c r="BM242" s="157" t="s">
        <v>646</v>
      </c>
    </row>
    <row r="243" spans="1:65" s="13" customFormat="1">
      <c r="B243" s="159"/>
      <c r="D243" s="160" t="s">
        <v>171</v>
      </c>
      <c r="E243" s="161" t="s">
        <v>1</v>
      </c>
      <c r="F243" s="162" t="s">
        <v>886</v>
      </c>
      <c r="H243" s="163">
        <v>3</v>
      </c>
      <c r="L243" s="159"/>
      <c r="M243" s="164"/>
      <c r="N243" s="165"/>
      <c r="O243" s="165"/>
      <c r="P243" s="165"/>
      <c r="Q243" s="165"/>
      <c r="R243" s="165"/>
      <c r="S243" s="165"/>
      <c r="T243" s="166"/>
      <c r="AT243" s="161" t="s">
        <v>171</v>
      </c>
      <c r="AU243" s="161" t="s">
        <v>80</v>
      </c>
      <c r="AV243" s="13" t="s">
        <v>80</v>
      </c>
      <c r="AW243" s="13" t="s">
        <v>28</v>
      </c>
      <c r="AX243" s="13" t="s">
        <v>71</v>
      </c>
      <c r="AY243" s="161" t="s">
        <v>161</v>
      </c>
    </row>
    <row r="244" spans="1:65" s="15" customFormat="1">
      <c r="B244" s="183"/>
      <c r="D244" s="160" t="s">
        <v>171</v>
      </c>
      <c r="E244" s="184" t="s">
        <v>1</v>
      </c>
      <c r="F244" s="185" t="s">
        <v>195</v>
      </c>
      <c r="H244" s="186">
        <v>3</v>
      </c>
      <c r="L244" s="183"/>
      <c r="M244" s="187"/>
      <c r="N244" s="188"/>
      <c r="O244" s="188"/>
      <c r="P244" s="188"/>
      <c r="Q244" s="188"/>
      <c r="R244" s="188"/>
      <c r="S244" s="188"/>
      <c r="T244" s="189"/>
      <c r="AT244" s="184" t="s">
        <v>171</v>
      </c>
      <c r="AU244" s="184" t="s">
        <v>80</v>
      </c>
      <c r="AV244" s="15" t="s">
        <v>169</v>
      </c>
      <c r="AW244" s="15" t="s">
        <v>28</v>
      </c>
      <c r="AX244" s="15" t="s">
        <v>78</v>
      </c>
      <c r="AY244" s="184" t="s">
        <v>161</v>
      </c>
    </row>
    <row r="245" spans="1:65" s="2" customFormat="1" ht="21.75" customHeight="1">
      <c r="A245" s="30"/>
      <c r="B245" s="146"/>
      <c r="C245" s="147" t="s">
        <v>365</v>
      </c>
      <c r="D245" s="147" t="s">
        <v>164</v>
      </c>
      <c r="E245" s="148" t="s">
        <v>738</v>
      </c>
      <c r="F245" s="149" t="s">
        <v>739</v>
      </c>
      <c r="G245" s="150" t="s">
        <v>318</v>
      </c>
      <c r="H245" s="151">
        <v>0.03</v>
      </c>
      <c r="I245" s="152"/>
      <c r="J245" s="152">
        <f>ROUND(I245*H245,2)</f>
        <v>0</v>
      </c>
      <c r="K245" s="149" t="s">
        <v>1</v>
      </c>
      <c r="L245" s="31"/>
      <c r="M245" s="199" t="s">
        <v>1</v>
      </c>
      <c r="N245" s="200" t="s">
        <v>36</v>
      </c>
      <c r="O245" s="201">
        <v>0</v>
      </c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7" t="s">
        <v>255</v>
      </c>
      <c r="AT245" s="157" t="s">
        <v>164</v>
      </c>
      <c r="AU245" s="157" t="s">
        <v>80</v>
      </c>
      <c r="AY245" s="18" t="s">
        <v>161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8" t="s">
        <v>78</v>
      </c>
      <c r="BK245" s="158">
        <f>ROUND(I245*H245,2)</f>
        <v>0</v>
      </c>
      <c r="BL245" s="18" t="s">
        <v>255</v>
      </c>
      <c r="BM245" s="157" t="s">
        <v>651</v>
      </c>
    </row>
    <row r="246" spans="1:65" s="2" customFormat="1" ht="6.95" customHeight="1">
      <c r="A246" s="30"/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31"/>
      <c r="M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</row>
    <row r="248" spans="1:65">
      <c r="W248" s="210"/>
    </row>
  </sheetData>
  <autoFilter ref="C125:K24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01.1 - Stavební úpravy 2 NP</vt:lpstr>
      <vt:lpstr>01.2 - Stavební úpravy 3 NP</vt:lpstr>
      <vt:lpstr>01.3 - Elektroinstalace v...</vt:lpstr>
      <vt:lpstr>01.4 - Vytápění</vt:lpstr>
      <vt:lpstr>01.5 - Vzduchotechnika</vt:lpstr>
      <vt:lpstr>01.6 - Vedlejší rozpočtov...</vt:lpstr>
      <vt:lpstr>01.7 - ZTI</vt:lpstr>
      <vt:lpstr>02.1 - Stavební úpravy 1 NP</vt:lpstr>
      <vt:lpstr>02.2 - Stavební úpravy 2 NP</vt:lpstr>
      <vt:lpstr>02.3 - Stavební úpravy 3 NP</vt:lpstr>
      <vt:lpstr>02.4 - Elektroinstalace v...</vt:lpstr>
      <vt:lpstr>02.5 - Vytápění</vt:lpstr>
      <vt:lpstr>02.6 - Vzduchotechnika</vt:lpstr>
      <vt:lpstr>02.7 - Vedlejší rozpočtov...</vt:lpstr>
      <vt:lpstr>02.8 - ZTI</vt:lpstr>
      <vt:lpstr>'01.1 - Stavební úpravy 2 NP'!Názvy_tisku</vt:lpstr>
      <vt:lpstr>'01.2 - Stavební úpravy 3 NP'!Názvy_tisku</vt:lpstr>
      <vt:lpstr>'01.3 - Elektroinstalace v...'!Názvy_tisku</vt:lpstr>
      <vt:lpstr>'01.4 - Vytápění'!Názvy_tisku</vt:lpstr>
      <vt:lpstr>'01.5 - Vzduchotechnika'!Názvy_tisku</vt:lpstr>
      <vt:lpstr>'01.6 - Vedlejší rozpočtov...'!Názvy_tisku</vt:lpstr>
      <vt:lpstr>'01.7 - ZTI'!Názvy_tisku</vt:lpstr>
      <vt:lpstr>'02.1 - Stavební úpravy 1 NP'!Názvy_tisku</vt:lpstr>
      <vt:lpstr>'02.2 - Stavební úpravy 2 NP'!Názvy_tisku</vt:lpstr>
      <vt:lpstr>'02.3 - Stavební úpravy 3 NP'!Názvy_tisku</vt:lpstr>
      <vt:lpstr>'02.4 - Elektroinstalace v...'!Názvy_tisku</vt:lpstr>
      <vt:lpstr>'02.5 - Vytápění'!Názvy_tisku</vt:lpstr>
      <vt:lpstr>'02.6 - Vzduchotechnika'!Názvy_tisku</vt:lpstr>
      <vt:lpstr>'02.7 - Vedlejší rozpočtov...'!Názvy_tisku</vt:lpstr>
      <vt:lpstr>'02.8 - ZTI'!Názvy_tisku</vt:lpstr>
      <vt:lpstr>'Rekapitulace stavby'!Názvy_tisku</vt:lpstr>
      <vt:lpstr>'01.1 - Stavební úpravy 2 NP'!Oblast_tisku</vt:lpstr>
      <vt:lpstr>'01.2 - Stavební úpravy 3 NP'!Oblast_tisku</vt:lpstr>
      <vt:lpstr>'01.3 - Elektroinstalace v...'!Oblast_tisku</vt:lpstr>
      <vt:lpstr>'01.4 - Vytápění'!Oblast_tisku</vt:lpstr>
      <vt:lpstr>'01.5 - Vzduchotechnika'!Oblast_tisku</vt:lpstr>
      <vt:lpstr>'01.6 - Vedlejší rozpočtov...'!Oblast_tisku</vt:lpstr>
      <vt:lpstr>'01.7 - ZTI'!Oblast_tisku</vt:lpstr>
      <vt:lpstr>'02.1 - Stavební úpravy 1 NP'!Oblast_tisku</vt:lpstr>
      <vt:lpstr>'02.2 - Stavební úpravy 2 NP'!Oblast_tisku</vt:lpstr>
      <vt:lpstr>'02.3 - Stavební úpravy 3 NP'!Oblast_tisku</vt:lpstr>
      <vt:lpstr>'02.4 - Elektroinstalace v...'!Oblast_tisku</vt:lpstr>
      <vt:lpstr>'02.5 - Vytápění'!Oblast_tisku</vt:lpstr>
      <vt:lpstr>'02.6 - Vzduchotechnika'!Oblast_tisku</vt:lpstr>
      <vt:lpstr>'02.7 - Vedlejší rozpočtov...'!Oblast_tisku</vt:lpstr>
      <vt:lpstr>'02.8 - ZTI'!Oblast_tisku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Uživatel</cp:lastModifiedBy>
  <dcterms:created xsi:type="dcterms:W3CDTF">2020-03-31T09:49:53Z</dcterms:created>
  <dcterms:modified xsi:type="dcterms:W3CDTF">2020-04-16T06:16:40Z</dcterms:modified>
</cp:coreProperties>
</file>