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NN BROUMOV-SNÍŽENÍ ..." sheetId="2" r:id="rId2"/>
    <sheet name="02 - ONN BROUMOV- SNÍŽENÍ...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'01 - ONN BROUMOV-SNÍŽENÍ ...'!$C$135:$K$1008</definedName>
    <definedName name="_xlnm.Print_Area" localSheetId="1">'01 - ONN BROUMOV-SNÍŽENÍ ...'!$C$4:$J$39,'01 - ONN BROUMOV-SNÍŽENÍ ...'!$C$50:$J$76,'01 - ONN BROUMOV-SNÍŽENÍ ...'!$C$82:$J$117,'01 - ONN BROUMOV-SNÍŽENÍ ...'!$C$123:$K$1008</definedName>
    <definedName name="_xlnm._FilterDatabase" localSheetId="2" hidden="1">'02 - ONN BROUMOV- SNÍŽENÍ...'!$C$119:$K$135</definedName>
    <definedName name="_xlnm.Print_Area" localSheetId="2">'02 - ONN BROUMOV- SNÍŽENÍ...'!$C$4:$J$39,'02 - ONN BROUMOV- SNÍŽENÍ...'!$C$50:$J$76,'02 - ONN BROUMOV- SNÍŽENÍ...'!$C$82:$J$101,'02 - ONN BROUMOV- SNÍŽENÍ...'!$C$107:$K$135</definedName>
    <definedName name="_xlnm.Print_Area" localSheetId="3">'Seznam figur'!$C$4:$G$1392</definedName>
    <definedName name="_xlnm.Print_Titles" localSheetId="0">'Rekapitulace stavby'!$92:$92</definedName>
    <definedName name="_xlnm.Print_Titles" localSheetId="1">'01 - ONN BROUMOV-SNÍŽENÍ ...'!$135:$135</definedName>
    <definedName name="_xlnm.Print_Titles" localSheetId="2">'02 - ONN BROUMOV- SNÍŽENÍ...'!$119:$119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<sst xmlns="http://schemas.openxmlformats.org/spreadsheetml/2006/main" count="13461" uniqueCount="1975">
  <si>
    <t>Export Komplet</t>
  </si>
  <si>
    <t/>
  </si>
  <si>
    <t>2.0</t>
  </si>
  <si>
    <t>False</t>
  </si>
  <si>
    <t>{56775d64-4450-41ed-9e3b-7aa52794e5b6}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</si>
  <si>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</si>
  <si>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</si>
  <si>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</si>
  <si>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</si>
  <si>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</si>
  <si>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</si>
  <si>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</si>
  <si>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</si>
  <si>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</si>
  <si>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BROUMOV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</si>
  <si>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</si>
  <si>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</si>
  <si>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BROUMOV - ONN Broumov-snížení energetické náročnosti (2019)</t>
  </si>
  <si>
    <t>KSO:</t>
  </si>
  <si>
    <t>CC-CZ:</t>
  </si>
  <si>
    <t>Místo:</t>
  </si>
  <si>
    <t xml:space="preserve"> </t>
  </si>
  <si>
    <t>Datum:</t>
  </si>
  <si>
    <t>28. 2. 2020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</si>
  <si>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</si>
  <si>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</si>
  <si>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</si>
  <si>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</si>
  <si>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</si>
  <si>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</si>
  <si>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</si>
  <si>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</si>
  <si>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</si>
  <si>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</si>
  <si>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</si>
  <si>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</si>
  <si>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</si>
  <si>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</si>
  <si>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</si>
  <si>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</si>
  <si>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</si>
  <si>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</si>
  <si>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</si>
  <si>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</si>
  <si>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</si>
  <si>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</si>
  <si>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</si>
  <si>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</si>
  <si>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</si>
  <si>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</si>
  <si>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</si>
  <si>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</si>
  <si>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</si>
  <si>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</si>
  <si>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</si>
  <si>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</si>
  <si>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</si>
  <si>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</si>
  <si>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</si>
  <si>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</si>
  <si>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</si>
  <si>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</si>
  <si>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</si>
  <si>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</si>
  <si>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</si>
  <si>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</si>
  <si>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</si>
  <si>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</si>
  <si>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</si>
  <si>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</si>
  <si>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</si>
  <si>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</si>
  <si>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</si>
  <si>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</si>
  <si>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</si>
  <si>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</si>
  <si>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</si>
  <si>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</si>
  <si>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</si>
  <si>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ONN BROUMOV-SNÍŽENÍ ENERGETICKÉ NÁROČNOSTI</t>
  </si>
  <si>
    <t>STA</t>
  </si>
  <si>
    <t>1</t>
  </si>
  <si>
    <t>{177c9539-20f5-42a5-915c-39dae8935bb2}</t>
  </si>
  <si>
    <t>-1</t>
  </si>
  <si>
    <t>02</t>
  </si>
  <si>
    <t>ONN BROUMOV- SNÍŽENÍ ENBERGETICKÉ NÁROČNOTI - VRN</t>
  </si>
  <si>
    <t>{e99d7620-d2f2-4b8e-b9d1-39cef9f4e8e8}</t>
  </si>
  <si>
    <t>B40</t>
  </si>
  <si>
    <t>-105,2</t>
  </si>
  <si>
    <t>2</t>
  </si>
  <si>
    <t>C40</t>
  </si>
  <si>
    <t>-72,7</t>
  </si>
  <si>
    <t>KRYCÍ LIST SOUPISU PRACÍ</t>
  </si>
  <si>
    <t>B41</t>
  </si>
  <si>
    <t>-107,304</t>
  </si>
  <si>
    <t>C41</t>
  </si>
  <si>
    <t>-74,154</t>
  </si>
  <si>
    <t>B77</t>
  </si>
  <si>
    <t>1,296</t>
  </si>
  <si>
    <t>C77</t>
  </si>
  <si>
    <t>1,382</t>
  </si>
  <si>
    <t>Objekt:</t>
  </si>
  <si>
    <t>D77</t>
  </si>
  <si>
    <t>2,91</t>
  </si>
  <si>
    <t>01 - ONN BROUMOV-SNÍŽENÍ ENERGETICKÉ NÁROČNOSTI</t>
  </si>
  <si>
    <t>E77</t>
  </si>
  <si>
    <t>11,475</t>
  </si>
  <si>
    <t>F77</t>
  </si>
  <si>
    <t>3,066</t>
  </si>
  <si>
    <t>G77</t>
  </si>
  <si>
    <t>1,46</t>
  </si>
  <si>
    <t>H77</t>
  </si>
  <si>
    <t>1,117</t>
  </si>
  <si>
    <t>I77</t>
  </si>
  <si>
    <t>2,88</t>
  </si>
  <si>
    <t>J77</t>
  </si>
  <si>
    <t>7,2</t>
  </si>
  <si>
    <t>K77</t>
  </si>
  <si>
    <t>1,3</t>
  </si>
  <si>
    <t>L77</t>
  </si>
  <si>
    <t>2,52</t>
  </si>
  <si>
    <t>M77</t>
  </si>
  <si>
    <t>5,4</t>
  </si>
  <si>
    <t>N77</t>
  </si>
  <si>
    <t>0,876</t>
  </si>
  <si>
    <t>O77</t>
  </si>
  <si>
    <t>0,6</t>
  </si>
  <si>
    <t>P77</t>
  </si>
  <si>
    <t>0,684</t>
  </si>
  <si>
    <t>Q77</t>
  </si>
  <si>
    <t>R77</t>
  </si>
  <si>
    <t>0,64</t>
  </si>
  <si>
    <t>B78</t>
  </si>
  <si>
    <t>C78</t>
  </si>
  <si>
    <t>D78</t>
  </si>
  <si>
    <t>E78</t>
  </si>
  <si>
    <t>F78</t>
  </si>
  <si>
    <t>G78</t>
  </si>
  <si>
    <t>H78</t>
  </si>
  <si>
    <t>B79</t>
  </si>
  <si>
    <t>C79</t>
  </si>
  <si>
    <t>D79</t>
  </si>
  <si>
    <t>E79</t>
  </si>
  <si>
    <t>F79</t>
  </si>
  <si>
    <t>G79</t>
  </si>
  <si>
    <t>H79</t>
  </si>
  <si>
    <t>I79</t>
  </si>
  <si>
    <t>J79</t>
  </si>
  <si>
    <t>B80</t>
  </si>
  <si>
    <t>0,998</t>
  </si>
  <si>
    <t>C80</t>
  </si>
  <si>
    <t>7,254</t>
  </si>
  <si>
    <t>D80</t>
  </si>
  <si>
    <t>0,93</t>
  </si>
  <si>
    <t>E80</t>
  </si>
  <si>
    <t>3,596</t>
  </si>
  <si>
    <t>F80</t>
  </si>
  <si>
    <t>2,573</t>
  </si>
  <si>
    <t>G80</t>
  </si>
  <si>
    <t>2,76</t>
  </si>
  <si>
    <t>H80</t>
  </si>
  <si>
    <t>8,97</t>
  </si>
  <si>
    <t>I80</t>
  </si>
  <si>
    <t>8,28</t>
  </si>
  <si>
    <t>J80</t>
  </si>
  <si>
    <t>3,68</t>
  </si>
  <si>
    <t>K80</t>
  </si>
  <si>
    <t>25,018</t>
  </si>
  <si>
    <t>L80</t>
  </si>
  <si>
    <t>2,6</t>
  </si>
  <si>
    <t>M80</t>
  </si>
  <si>
    <t>6,9</t>
  </si>
  <si>
    <t>N80</t>
  </si>
  <si>
    <t>5,06</t>
  </si>
  <si>
    <t>O80</t>
  </si>
  <si>
    <t>4,255</t>
  </si>
  <si>
    <t>P80</t>
  </si>
  <si>
    <t>2,4</t>
  </si>
  <si>
    <t>REKAPITULACE ČLENĚNÍ SOUPISU PRACÍ</t>
  </si>
  <si>
    <t>Kód dílu - Popis</t>
  </si>
  <si>
    <t>Cena celkem [CZK]</t>
  </si>
  <si>
    <t>Náklady ze soupisu prací</t>
  </si>
  <si>
    <t>1 - Zemní práce</t>
  </si>
  <si>
    <t>3 - Svislé a kompletní konstrukce</t>
  </si>
  <si>
    <t>5 - Komunikace pozemní</t>
  </si>
  <si>
    <t>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</si>
  <si>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</si>
  <si>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</si>
  <si>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</si>
  <si>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712 - Povlakové krytiny</t>
  </si>
  <si>
    <t>713 - Izolace tepelné</t>
  </si>
  <si>
    <t>721 - Zdravotechnika - vnitřní kanalizace</t>
  </si>
  <si>
    <t>741 - Elektroinstalace - silnoproud</t>
  </si>
  <si>
    <t>742 - Elektroinstalace - slaboproud</t>
  </si>
  <si>
    <t>751 - Vzduchotechnika</t>
  </si>
  <si>
    <t>761 - Konstrukce prosvětlovací</t>
  </si>
  <si>
    <t>762 - Konstrukce tesařské</t>
  </si>
  <si>
    <t>764 - Konstrukce klempířské</t>
  </si>
  <si>
    <t>766 - Konstrukce truhlářské</t>
  </si>
  <si>
    <t>767 - Konstrukce zámečnické</t>
  </si>
  <si>
    <t>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</si>
  <si>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</si>
  <si>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</si>
  <si>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</si>
  <si>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</si>
  <si>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</si>
  <si>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</si>
  <si>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</si>
  <si>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</si>
  <si>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</si>
  <si>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</si>
  <si>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</si>
  <si>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</si>
  <si>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</si>
  <si>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</si>
  <si>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</si>
  <si>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4</t>
  </si>
  <si>
    <t>ROZPOCET</t>
  </si>
  <si>
    <t>K</t>
  </si>
  <si>
    <t>113106023</t>
  </si>
  <si>
    <t>Rozebrání dlažeb a dílců při překopech inženýrských sítí s přemístěním hmot na skládku na vzdálenost do 3 m nebo s naložením na dopravní prostředek ručně komuni</t>
  </si>
  <si>
    <t>M2</t>
  </si>
  <si>
    <t>-583318191</t>
  </si>
  <si>
    <t>VV</t>
  </si>
  <si>
    <t>A1</t>
  </si>
  <si>
    <t>(322.28-52.73-190.61)*0.6</t>
  </si>
  <si>
    <t>113106121</t>
  </si>
  <si>
    <t>Rozebrání dlažeb komunikací pro pěší s přemístěním hmot na skládku na vzdálenost do 3 m nebo s naložením na dopravní prostředek s ložem z kameniva nebo živice a</t>
  </si>
  <si>
    <t>1241984924</t>
  </si>
  <si>
    <t>A2</t>
  </si>
  <si>
    <t>"OKAPOVÝ CHODNÍK"190.61*0.6</t>
  </si>
  <si>
    <t>3</t>
  </si>
  <si>
    <t>113106123</t>
  </si>
  <si>
    <t>1693969584</t>
  </si>
  <si>
    <t>A3</t>
  </si>
  <si>
    <t>"OKAPOVÝ CHODNÍK"78.94*0.6</t>
  </si>
  <si>
    <t>113107043</t>
  </si>
  <si>
    <t>Odstranění podkladů nebo krytů při překopech inženýrských sítí s přemístěním hmot na skládku ve vzdálenosti do 3 m nebo s naložením na dopravní prostředek ručně</t>
  </si>
  <si>
    <t>-1306145180</t>
  </si>
  <si>
    <t xml:space="preserve">"""PRO M POLYSTYRENU" </t>
  </si>
  <si>
    <t>A4</t>
  </si>
  <si>
    <t>"V"(10.755+14.415+2.43+4.44+13.375+7.315+10*0.6)*0.6</t>
  </si>
  <si>
    <t>5</t>
  </si>
  <si>
    <t>113107122</t>
  </si>
  <si>
    <t>Odstranění podkladů nebo krytů ručně s přemístěním hmot na skládku na vzdálenost do 3 m nebo s naložením na dopravní prostředek z kameniva hrubého drceného, o t</t>
  </si>
  <si>
    <t>1410889709</t>
  </si>
  <si>
    <t>A5</t>
  </si>
  <si>
    <t>"PRO M POLYSTYRENU" 322.28*0.6</t>
  </si>
  <si>
    <t>6</t>
  </si>
  <si>
    <t>139711101</t>
  </si>
  <si>
    <t>Vykopávka v uzavřených prostorách s naložením výkopku na dopravní prostředek v hornině tř. 1 až 4</t>
  </si>
  <si>
    <t>M3</t>
  </si>
  <si>
    <t>-813108099</t>
  </si>
  <si>
    <t xml:space="preserve">"""RUČNÍ VÝKOP RÝHY PRO ZATEPLENÍ SOKLU výkop hl 0,6 m, š 0,6m" </t>
  </si>
  <si>
    <t>A6</t>
  </si>
  <si>
    <t>"Z" (119.93+0.45+0.45+0.95+1.1+1.5+0.45+0.45+1.5)*0.6*0.6</t>
  </si>
  <si>
    <t>B6</t>
  </si>
  <si>
    <t>"J"(16.365+24.2)*0.6*0.6</t>
  </si>
  <si>
    <t>C6</t>
  </si>
  <si>
    <t>"V"(10.755+14.415+2.43+4.44+13.375+7.315+2.75+5.1+3.56+4.92+3.58+9.82+14.86)*0.6*0.6</t>
  </si>
  <si>
    <t>D6</t>
  </si>
  <si>
    <t>(2.2+0.3+2.0+0.3+1.2+2.1+2.1+1.2)*0.6*0.6</t>
  </si>
  <si>
    <t>E6</t>
  </si>
  <si>
    <t>"S"(10.415+8.25+14.33+9.02+2.1+2.1)*0.6*0.6</t>
  </si>
  <si>
    <t>F6</t>
  </si>
  <si>
    <t>"Celkem: "45.641+14.603+35.035+4.104+16.637</t>
  </si>
  <si>
    <t>7</t>
  </si>
  <si>
    <t>162701105</t>
  </si>
  <si>
    <t>Vodorovné přemístění výkopku nebo sypaniny po suchu na obvyklém dopravním prostředku, bez naložení výkopku, avšak se složením bez rozhrnutí z horniny tř. 1 až 4</t>
  </si>
  <si>
    <t>1125592517</t>
  </si>
  <si>
    <t xml:space="preserve">"""KUBATURTA POLYSTYRENU TL 160 MM" </t>
  </si>
  <si>
    <t>A7</t>
  </si>
  <si>
    <t>"Z" (119.93+0.45+0.45+0.95+1.1+1.5+0.45+0.45+1.5)*0.6*0.16</t>
  </si>
  <si>
    <t>B7</t>
  </si>
  <si>
    <t>"J"(16.365+24.2)*0.16*0.16</t>
  </si>
  <si>
    <t>C7</t>
  </si>
  <si>
    <t>"V"(10.755+14.415+2.43+4.44+13.375+7.315+2.75+5.1+3.56+4.92+3.58+9.82+14.86)*0.6*0.16</t>
  </si>
  <si>
    <t>D7</t>
  </si>
  <si>
    <t>(2.2+0.3+2.0+0.3+1.2+2.1+2.1+1.2)*0.6*0.16</t>
  </si>
  <si>
    <t>E7</t>
  </si>
  <si>
    <t>"S"(10.415+8.25+14.33+9.02+2.1+2.1)*0.6*0.16</t>
  </si>
  <si>
    <t>F7</t>
  </si>
  <si>
    <t>"Celkem: "12.171+1.038+9.343+1.094+4.437</t>
  </si>
  <si>
    <t>8</t>
  </si>
  <si>
    <t>171201211</t>
  </si>
  <si>
    <t>Poplatek za uložení stavebního odpadu na skládce (skládkovné) zeminy a kameniva zatříděného do Katalogu odpadů pod kódem 170 504</t>
  </si>
  <si>
    <t>T</t>
  </si>
  <si>
    <t>-612056077</t>
  </si>
  <si>
    <t>A8</t>
  </si>
  <si>
    <t>28.083*1.8</t>
  </si>
  <si>
    <t>B8</t>
  </si>
  <si>
    <t>"Celkem: "50.549</t>
  </si>
  <si>
    <t>9</t>
  </si>
  <si>
    <t>174101102</t>
  </si>
  <si>
    <t>Zásyp sypaninou z jakékoliv horniny s uložením výkopku ve vrstvách se zhutněním v uzavřených prostorách s urovnáním povrchu zásypu</t>
  </si>
  <si>
    <t>-387285751</t>
  </si>
  <si>
    <t>A9</t>
  </si>
  <si>
    <t>"VÝKOP RÝHY PRO ZATEPLENÍ SOKLU"116.02</t>
  </si>
  <si>
    <t>B9</t>
  </si>
  <si>
    <t>"- KUBATURTA POLYSTYARENU TL 160 MM" -28.083</t>
  </si>
  <si>
    <t>C9</t>
  </si>
  <si>
    <t>"Celkem: "116.02+-28.083</t>
  </si>
  <si>
    <t>Svislé a kompletní konstrukce</t>
  </si>
  <si>
    <t>10</t>
  </si>
  <si>
    <t>319201321</t>
  </si>
  <si>
    <t>Vyrovnání nerovného povrchu vnitřního i vnějšího zdiva bez odsekání vadných cihel, maltou (s dodáním hmot) tl. do 30 mm</t>
  </si>
  <si>
    <t>-761723953</t>
  </si>
  <si>
    <t>"""VYROVNÁNÍ ZDIVA POD TERÉNEM"</t>
  </si>
  <si>
    <t>A10</t>
  </si>
  <si>
    <t>"OBVOD"340.055*1.1</t>
  </si>
  <si>
    <t>11</t>
  </si>
  <si>
    <t>349231821</t>
  </si>
  <si>
    <t>Přizdívka z cihel ostění s ozubem ve vybouraných otvorech, s vysekáním kapes pro zavázaní přes 150 do 300 mm</t>
  </si>
  <si>
    <t>749006272</t>
  </si>
  <si>
    <t>A11</t>
  </si>
  <si>
    <t>"019"0.5*2.3*2</t>
  </si>
  <si>
    <t>B11</t>
  </si>
  <si>
    <t>"O07"1.26*0.5</t>
  </si>
  <si>
    <t>C11</t>
  </si>
  <si>
    <t>"O22"2.3*0.5</t>
  </si>
  <si>
    <t>D11</t>
  </si>
  <si>
    <t>"O026"2.3*0.5*3</t>
  </si>
  <si>
    <t>E11</t>
  </si>
  <si>
    <t>"Celkem: "2.3+0.63+1.15+3.45</t>
  </si>
  <si>
    <t>Komunikace pozemní</t>
  </si>
  <si>
    <t>12</t>
  </si>
  <si>
    <t>577186111</t>
  </si>
  <si>
    <t>Asfaltový beton vrstva ložní ACL 22 (ABVH) s rozprostřením a zhutněním z nemodifikovaného asfaltu v pruhu šířky do 3 m, po zhutnění tl. 90 mm</t>
  </si>
  <si>
    <t>1965937400</t>
  </si>
  <si>
    <t>A12</t>
  </si>
  <si>
    <t>"OKAPOVÝ CHODNÍK" 52.73*0.6</t>
  </si>
  <si>
    <t>13</t>
  </si>
  <si>
    <t>577186131</t>
  </si>
  <si>
    <t>Asfaltový beton vrstva ložní ACL 22 (ABVH) s rozprostřením a zhutněním z modifikovaného asfaltu, po zhutnění v pruhu šířky do 3 m, po zhutnění tl. 90 mm</t>
  </si>
  <si>
    <t>564686895</t>
  </si>
  <si>
    <t>A13</t>
  </si>
  <si>
    <t>14</t>
  </si>
  <si>
    <t>596211110</t>
  </si>
  <si>
    <t>Kladení dlažby z betonových zámkových dlaždic komunikací pro pěší s ložem z kameniva těženého nebo drceného tl. do 40 mm, s vyplněním spár s dvojitým hutněním,</t>
  </si>
  <si>
    <t>-267320185</t>
  </si>
  <si>
    <t>A14</t>
  </si>
  <si>
    <t>"OKAPOVÝ CHODNÍK ZE ZÁMKOVÉ DLAŽBY" 78.94*0.6</t>
  </si>
  <si>
    <t>M</t>
  </si>
  <si>
    <t>59245295</t>
  </si>
  <si>
    <t>dlažba zámková tvaru vlny 225x112x60mm přírodní</t>
  </si>
  <si>
    <t>-1807173431</t>
  </si>
  <si>
    <t xml:space="preserve">"""50% NOVÉ DLAŽBY" </t>
  </si>
  <si>
    <t>A15</t>
  </si>
  <si>
    <t>"OKAPOVÝ CHODNÍK ZE ZÁMKOVÉ DLAŽBY" 78.94*0.6*0.5</t>
  </si>
  <si>
    <t>Úpravy povrchů, podlahy a osazování výplní</t>
  </si>
  <si>
    <t>16</t>
  </si>
  <si>
    <t>612325302</t>
  </si>
  <si>
    <t>Vápenocementová omítka ostění nebo nadpraží štuková</t>
  </si>
  <si>
    <t>-973469430</t>
  </si>
  <si>
    <t>17</t>
  </si>
  <si>
    <t>621531021</t>
  </si>
  <si>
    <t>Omítka tenkovrstvá silikonová vnějších ploch probarvená, včetně penetrace podkladu zrnitá, tloušťky 2,0 mm podhledů</t>
  </si>
  <si>
    <t>-1254312508</t>
  </si>
  <si>
    <t>A17</t>
  </si>
  <si>
    <t>"HLAVNÍ VSUP ODHAD" 40</t>
  </si>
  <si>
    <t>18</t>
  </si>
  <si>
    <t>622143001</t>
  </si>
  <si>
    <t>Montáž omítkových profilů plastových nebo pozinkovaných, upevněných vtlačením do podkladní vrstvy nebo přibitím soklových</t>
  </si>
  <si>
    <t>-840346749</t>
  </si>
  <si>
    <t>A18</t>
  </si>
  <si>
    <t>"OBVOD" 340.055</t>
  </si>
  <si>
    <t>B18</t>
  </si>
  <si>
    <t>-1.24-2.5-1.1-1.5-1.95</t>
  </si>
  <si>
    <t>C18</t>
  </si>
  <si>
    <t>"Celkem: "340.055+-8.29</t>
  </si>
  <si>
    <t>19</t>
  </si>
  <si>
    <t>59051661R01</t>
  </si>
  <si>
    <t>AL zakládací profil pod ETICS tl 0,7mm pro izolant tl 240mm</t>
  </si>
  <si>
    <t>-550235682</t>
  </si>
  <si>
    <t>20</t>
  </si>
  <si>
    <t>622143003</t>
  </si>
  <si>
    <t>Montáž omítkových profilů plastových nebo pozinkovaných, upevněných vtlačením do podkladní vrstvy nebo přibitím rohových s tkaninou</t>
  </si>
  <si>
    <t>1767044882</t>
  </si>
  <si>
    <t>A20</t>
  </si>
  <si>
    <t>"Z 1"(0.9+0.6)*2*3+(1.2+1.8)*2*6+(1.2+1.3)*2*(6+6)+(1.6+2.3)*2*6+3.14*1</t>
  </si>
  <si>
    <t>B20</t>
  </si>
  <si>
    <t>"Z 2"(1.2+0.45)*2*(4+4)+(2.3+2.1)*2*(2+3)+(1.0+2.1)*2+(0.9+1.2)*2*(2+2)+(1.8+1.85)*2*(9+9)</t>
  </si>
  <si>
    <t>C20</t>
  </si>
  <si>
    <t>"Z 3"(1.2+2.3)*(6+10+6+10+6)</t>
  </si>
  <si>
    <t>D20</t>
  </si>
  <si>
    <t>"Mezisoučet: "154.94+224.8+133</t>
  </si>
  <si>
    <t>E20</t>
  </si>
  <si>
    <t>"Z1""1.5"(1.2+1.2)*2*(2+2+1)+"O17"(1.3+1)*2+(1.2+2.3)*2*(3+3+3)+"691.67"(1+2.3)*2*3+(1.2+1.8)*2*4+"O18"(1.05+1.2)*2+"O15"(0.6+1.2)*2*2+"O31"(0.5+1.2)*</t>
  </si>
  <si>
    <t>F20</t>
  </si>
  <si>
    <t>"40.888"(0.57+1.2)*2</t>
  </si>
  <si>
    <t>G20</t>
  </si>
  <si>
    <t>"Z2""DV"(1.5+2.19*2)+"O18"(1.05+1.2)*2*2+"64.36"(1.324+2.362)*2*(4++2+2)+"O25"(1.3+2)*2+ "DV"(1.2+2.1*2)</t>
  </si>
  <si>
    <t>H20</t>
  </si>
  <si>
    <t>"Z3""O14"(0.51+0.73)*2*3+"O12"(1.4+0.73)*2+"64.36"(0.9+1.23)*2*2+"D05"(1.95+3.15)*2*2+"O23"(1.6+2.3)*2*2+"O15"(0.6+1.2)*2</t>
  </si>
  <si>
    <t>I20</t>
  </si>
  <si>
    <t>"172.088"(1.2+2.3)*2*2+(1.2+2.3)*2*2+(0.9+1.1)*2+(1.6+2.3)*2*2</t>
  </si>
  <si>
    <t>J20</t>
  </si>
  <si>
    <t>"Z4""DV" (1.2+3.0*2)+"O12"(1.4+0.73)*2*2+"O13"(1+0.73)*2+"DV"(3+2.1*2)+(0.9+0.9)*2+"O22"(0.9+2.3)*2*3+"O21"(1.3+2.3)*2*(3+3)</t>
  </si>
  <si>
    <t>K20</t>
  </si>
  <si>
    <t>"D04"(1.5+3.15)*2*2+(1.2+2.3)*2*3+(1.5+3.15*2)+"SKLOB"(2.8+4.8)*2+(2.8+3.6)*2+"64.36"(0.9+1.2)*2*(3+3)</t>
  </si>
  <si>
    <t>L20</t>
  </si>
  <si>
    <t>"Z5""O10"(0.97+1.5)*2*2+"D01"(1.24+2.37*2)+(2+2.3)*2*(2+2)</t>
  </si>
  <si>
    <t>M20</t>
  </si>
  <si>
    <t>"Z6"(1.2+0.9)*2*3+(1.2+2.3)*2*(3+2)+(1.2+1.5)*2</t>
  </si>
  <si>
    <t>N20</t>
  </si>
  <si>
    <t>"Mezisoučet: "150.5+3.54+85.856+59.82+47.6+92.38+100.6+50.26+53</t>
  </si>
  <si>
    <t>O20</t>
  </si>
  <si>
    <t>"S1""1D02"(2.5+2.0*2)+"O08"(1.16+1.55)*2*2+"O09"(1.66+1.55)*2+(1.2+2.3)*2*2+(1.6+2.3)*2+(1.2+1.8)*2*2+(1.6+1.8)*2</t>
  </si>
  <si>
    <t>P20</t>
  </si>
  <si>
    <t>"S2""O007"(0.6+1.55)*2+"O06"(1.08+1.26)*2+"O005"(1.55+1.56)*2*3+"O04"(0.64+1.56)*2+"O19"(0.6+2.3)*2*2+(2+2.3)*2*(4+4)</t>
  </si>
  <si>
    <t>Q20</t>
  </si>
  <si>
    <t>"S3""D003"(1.1+3.15*2)+"O003"(1.85+1.85)*2+"O002"(1.08+1.2)*2+(1.5+1.85)*2+(1+2.3)*2+"O28"(1.1+2.3)*2*2+"O29"(1.85+2.3)*2</t>
  </si>
  <si>
    <t>R20</t>
  </si>
  <si>
    <t>(1.2+1.85)*2*2</t>
  </si>
  <si>
    <t>S20</t>
  </si>
  <si>
    <t>"S4""O001"(1.2+1.1)*2*3+(0.9+2.3)*2+(1.2+2.3)*(1+3)</t>
  </si>
  <si>
    <t>T20</t>
  </si>
  <si>
    <t>"S5"(0.6+1.15)*2+"O15"(0.6+1.15)*2+"O22"(0.9+2.3)*2</t>
  </si>
  <si>
    <t>U20</t>
  </si>
  <si>
    <t>"Mezisoučet: "64.36+112.44+54.56+12.2+34.2+13.4</t>
  </si>
  <si>
    <t>V20</t>
  </si>
  <si>
    <t>"J1"(1.2+2.3)*2*(3+3)+"027"(0.73+1.2)*2</t>
  </si>
  <si>
    <t>W20</t>
  </si>
  <si>
    <t>"J2"0</t>
  </si>
  <si>
    <t>X20</t>
  </si>
  <si>
    <t>"J1 "0</t>
  </si>
  <si>
    <t>Y20</t>
  </si>
  <si>
    <t>"J2 1""O11"(0.85+1.5)*2*9+"64.36"(0.9+1.2)*2+(0.9+1.2)*2+(1.8+2.3)*(6+6)+(1.2+2.3)*2*2</t>
  </si>
  <si>
    <t>Z20</t>
  </si>
  <si>
    <t>"Mezisoučet: "45.86+0+0+113.9</t>
  </si>
  <si>
    <t>"""ROHY A KOUTY BUDOVY"</t>
  </si>
  <si>
    <t>AA20</t>
  </si>
  <si>
    <t>"159.76"(9.75+1.8)*16+20</t>
  </si>
  <si>
    <t>AB20</t>
  </si>
  <si>
    <t>"45.86"(8.095+1.5)*24+20</t>
  </si>
  <si>
    <t>AC20</t>
  </si>
  <si>
    <t>"92.38"9+9.5+8.285+2.395</t>
  </si>
  <si>
    <t>AD20</t>
  </si>
  <si>
    <t>"34.2"(7.655+2.22)*5</t>
  </si>
  <si>
    <t>AE20</t>
  </si>
  <si>
    <t>"Mezisoučet: "204.8+250.28+29.18+49.375</t>
  </si>
  <si>
    <t>"""VÝPLNĚ MIMO PD"</t>
  </si>
  <si>
    <t>AF20</t>
  </si>
  <si>
    <t>(1+1)*4+(0.8+0.8)*4+(0.9+2.0*2)</t>
  </si>
  <si>
    <t>AG20</t>
  </si>
  <si>
    <t>"Mezisoučet: "19.3</t>
  </si>
  <si>
    <t>AH20</t>
  </si>
  <si>
    <t>"Celkem: "154.94+224.8+133+150.5+3.54+85.856+59.82+47.6+92.38+100.6+50.26+53+64.36+112.44+54.56+12.2+34.2+13.4+45.86+0+0+113.9+204.8+250.28+29.18+49.3</t>
  </si>
  <si>
    <t>"9 kusú oken 2.np" (1,08+2,03)*2*9</t>
  </si>
  <si>
    <t>"CELKEM" 2140,776+55,98</t>
  </si>
  <si>
    <t>59051486</t>
  </si>
  <si>
    <t>lišta rohová PVC 10/15cm s tkaninou</t>
  </si>
  <si>
    <t>-1292234467</t>
  </si>
  <si>
    <t>A21</t>
  </si>
  <si>
    <t>2160.151*0.7*1.05</t>
  </si>
  <si>
    <t>22</t>
  </si>
  <si>
    <t>59051510</t>
  </si>
  <si>
    <t>profil okenní s nepřiznanou podomítkovou okapnicí PVC 2,0m s tkaninou</t>
  </si>
  <si>
    <t>1459439340</t>
  </si>
  <si>
    <t>A22</t>
  </si>
  <si>
    <t>(2160.151+(1,08+2,03*2)*9)*0.16*1.05</t>
  </si>
  <si>
    <t>23</t>
  </si>
  <si>
    <t>59051512</t>
  </si>
  <si>
    <t>profil parapetní napojovací se sklovláknitou armovací tkaninou PVC 2m</t>
  </si>
  <si>
    <t>381365405</t>
  </si>
  <si>
    <t>A23</t>
  </si>
  <si>
    <t>(2160.151+1,08*9)*0.14*1.05</t>
  </si>
  <si>
    <t>24</t>
  </si>
  <si>
    <t>622143004</t>
  </si>
  <si>
    <t>Montáž omítkových profilů plastových nebo pozinkovaných, upevněných vtlačením do podkladní vrstvy nebo přibitím začišťovacích samolepících pro vytvoření dilatuj</t>
  </si>
  <si>
    <t>-817406354</t>
  </si>
  <si>
    <t>A24</t>
  </si>
  <si>
    <t>B24</t>
  </si>
  <si>
    <t>C24</t>
  </si>
  <si>
    <t>D24</t>
  </si>
  <si>
    <t>E24</t>
  </si>
  <si>
    <t>F24</t>
  </si>
  <si>
    <t>G24</t>
  </si>
  <si>
    <t>H24</t>
  </si>
  <si>
    <t>I24</t>
  </si>
  <si>
    <t>J24</t>
  </si>
  <si>
    <t>K24</t>
  </si>
  <si>
    <t>L24</t>
  </si>
  <si>
    <t>M24</t>
  </si>
  <si>
    <t>N24</t>
  </si>
  <si>
    <t>O24</t>
  </si>
  <si>
    <t>P24</t>
  </si>
  <si>
    <t>Q24</t>
  </si>
  <si>
    <t>R24</t>
  </si>
  <si>
    <t>S24</t>
  </si>
  <si>
    <t>T24</t>
  </si>
  <si>
    <t>U24</t>
  </si>
  <si>
    <t>V24</t>
  </si>
  <si>
    <t>W24</t>
  </si>
  <si>
    <t>X24</t>
  </si>
  <si>
    <t>Y24</t>
  </si>
  <si>
    <t>Z24</t>
  </si>
  <si>
    <t>AA24</t>
  </si>
  <si>
    <t>(1+1)*4+(0.8+0.8)*4+(0.9+2.0)*2+(0.5+0.5)*2+(1+2)*2</t>
  </si>
  <si>
    <t>AB24</t>
  </si>
  <si>
    <t>"Mezisoučet: "28.2</t>
  </si>
  <si>
    <t>AC24</t>
  </si>
  <si>
    <t>"Celkem: "154.94+224.8+133+150.5+3.54+85.856+59.82+47.6+92.38+100.6+50.26+53+64.36+112.44+54.56+12.2+34.2+13.4+45.86+0+0+113.9+28.2</t>
  </si>
  <si>
    <t>"9 OKEN 2.np" (1,08+2,03)*2*9*2</t>
  </si>
  <si>
    <t>"součet" 1635,416+111,96</t>
  </si>
  <si>
    <t>25</t>
  </si>
  <si>
    <t>59051476</t>
  </si>
  <si>
    <t>profil okenní začišťovací se sklovláknitou armovací tkaninou 9mm/2,4m</t>
  </si>
  <si>
    <t>1495107959</t>
  </si>
  <si>
    <t>1747,376*1,1</t>
  </si>
  <si>
    <t>26</t>
  </si>
  <si>
    <t>622211031</t>
  </si>
  <si>
    <t>Montáž kontaktního zateplení lepením a mechanickým kotvením z polystyrenových desek nebo z kombinovaných desek na vnější stěny, tloušťky desek přes 120 do 160 m</t>
  </si>
  <si>
    <t>1677438919</t>
  </si>
  <si>
    <t>"""SOKL"</t>
  </si>
  <si>
    <t>A26</t>
  </si>
  <si>
    <t>"Z" (119.93+0.45+0.45+0.95+1.1+1.5+0.45+0.45+1.5)*2.1</t>
  </si>
  <si>
    <t>B26</t>
  </si>
  <si>
    <t>"ANGL. DVOREK" 17.5*0.6</t>
  </si>
  <si>
    <t>C26</t>
  </si>
  <si>
    <t>-0.9*0.6*3-1.2*1.8*6-1.2*0.45*8-3.5*1.5</t>
  </si>
  <si>
    <t>D26</t>
  </si>
  <si>
    <t>"J"(16.365+17.775+24.2)*2.1</t>
  </si>
  <si>
    <t>E26</t>
  </si>
  <si>
    <t>-"O11"0.85*1.1*9</t>
  </si>
  <si>
    <t>F26</t>
  </si>
  <si>
    <t>"V"(10.755+14.415+2.43+4.44+13.375+7.315+2.75+5.1+3.56+4.92+3.58+9.82+14.86)*2.1</t>
  </si>
  <si>
    <t>G26</t>
  </si>
  <si>
    <t>-"1.5"1.2*1.2*4-"O17"1.3*1-1.5*1.6-"O18"1.05*1.2*2-1.2*1.6</t>
  </si>
  <si>
    <t>H26</t>
  </si>
  <si>
    <t>-"O14"(0.41*0.73)*3-"O12"1.4*0.73*3-1.2*1.6-"O13"1*0.73*3-"O10"0.97*1.5*2-"D01"1.24*2.37-1.2*0.9*3</t>
  </si>
  <si>
    <t>I26</t>
  </si>
  <si>
    <t>(2.2+0.3+2.0+0.3+1.2+2.1+2.1+1.2)*2.1</t>
  </si>
  <si>
    <t>J26</t>
  </si>
  <si>
    <t>"ČÁST ZATEPLENÍ JE VÍC NEŽ 2,1 M VYSOKÁ" 27.5*(2.73+0.6-2.1)</t>
  </si>
  <si>
    <t>K26</t>
  </si>
  <si>
    <t>14.2*(3.05+0.6-2.1)</t>
  </si>
  <si>
    <t>L26</t>
  </si>
  <si>
    <t>"S"(10.415+8.25+14.33+9.02+2.1+2.1)*2.1</t>
  </si>
  <si>
    <t>M26</t>
  </si>
  <si>
    <t>-"O08"1.16*1.55*2-"O09"1.66*1.59-"O07"0.6*1.55-"O06"1.08*1.29-"O05"1.055*1.56*3-"O04"0.64*1.56</t>
  </si>
  <si>
    <t>N26</t>
  </si>
  <si>
    <t>-"D03"1.1*1.8-"O03"1.85*1.85-"O02"1.08*1.2-"O01"1.2*1.1*3</t>
  </si>
  <si>
    <t>O26</t>
  </si>
  <si>
    <t>"Celkem: "266.238+10.5+-24.15+122.514+-8.415+204.372+-13.9+-17.163+23.94+33.825+22.01+97.052+-14.494+-10.659</t>
  </si>
  <si>
    <t>27</t>
  </si>
  <si>
    <t>28376359</t>
  </si>
  <si>
    <t>deska perimetrická spodních staveb, podlah a plochých střech 200kPa λ=0,034 tl 160mm</t>
  </si>
  <si>
    <t>2075428600</t>
  </si>
  <si>
    <t>A27</t>
  </si>
  <si>
    <t>691.67*1.02</t>
  </si>
  <si>
    <t>28</t>
  </si>
  <si>
    <t>622212051</t>
  </si>
  <si>
    <t>Montáž kontaktního zateplení vnějšího ostění, nadpraží nebo parapetu lepením z polystyrenových desek nebo z kombinovaných desek hloubky špalet přes 200 do 400 m</t>
  </si>
  <si>
    <t>1617041665</t>
  </si>
  <si>
    <t>A28</t>
  </si>
  <si>
    <t>"Z"(0.9+0.6)*2*3+(1.2+1.8)*2*6+(1.2+0.45)*2*8</t>
  </si>
  <si>
    <t>B28</t>
  </si>
  <si>
    <t>"J""O11"(0.85+1.1)*2*9</t>
  </si>
  <si>
    <t>C28</t>
  </si>
  <si>
    <t>"V""1.5"(1.2+1.2)*2*4+"O17"(1.3+1)*2+(1.5+1.6)*2+"O18"(1.05+1.2)*2*2+(1.2+1.6)*2</t>
  </si>
  <si>
    <t>D28</t>
  </si>
  <si>
    <t>"O14"(0.41+0.73)*2*3+"O12"(1.4+0.73)*2*3+(1.2+1.6)*2+"O13"(1+0.73)*2*3+"O10"(0.97+1.5)*2*2+"D01"1.24+2.37*2+(1.2+0.9)*2*3</t>
  </si>
  <si>
    <t>E28</t>
  </si>
  <si>
    <t>"S""O08"(1.16+1.55)*2*2+"O09"(1.66+1.59)*2+"O07"(0.6+1.55)*2+"O06"(1.08+1.29)*2-"O05"(1.055+1.56)*2*3-"O04"0.64*1.56</t>
  </si>
  <si>
    <t>F28</t>
  </si>
  <si>
    <t>-"D03"1.1*1.8-"O03"-1.85*1.85-"O02"1.08*1.2+"O01"(1.2+1.1)*2*3</t>
  </si>
  <si>
    <t>G28</t>
  </si>
  <si>
    <t>(1+1)*4+(0.8+0.8)*4++0.5*4</t>
  </si>
  <si>
    <t>H28</t>
  </si>
  <si>
    <t>"Celkem: "71.4+35.1+44.6+64.06+9.692+13.947+16.4</t>
  </si>
  <si>
    <t>29</t>
  </si>
  <si>
    <t>28376351</t>
  </si>
  <si>
    <t>deska perimetrická spodních staveb, podlah a plochých střech 200kPa λ=0,034 tl 40mm</t>
  </si>
  <si>
    <t>451787923</t>
  </si>
  <si>
    <t>A29</t>
  </si>
  <si>
    <t>255.199*0.4*1.1</t>
  </si>
  <si>
    <t>30</t>
  </si>
  <si>
    <t>622221151</t>
  </si>
  <si>
    <t>Montáž kontaktního zateplení lepením a mechanickým kotvením z desek z minerální vlny s kolmou orientací vláken na vnější stěny, tloušťky desek přes 200 mm</t>
  </si>
  <si>
    <t>-341144847</t>
  </si>
  <si>
    <t>31</t>
  </si>
  <si>
    <t>63151545</t>
  </si>
  <si>
    <t>deska tepelně izolační minerální kontaktních fasád kolmé vlákno λ=0,041 tl 300mm</t>
  </si>
  <si>
    <t>-617648874</t>
  </si>
  <si>
    <t>32</t>
  </si>
  <si>
    <t>622222051</t>
  </si>
  <si>
    <t>Montáž kontaktního zateplení vnějšího ostění, nadpraží nebo parapetu lepením z desek z minerální vlny s podélnou nebo kolmou orientací vláken hloubky špalet pře</t>
  </si>
  <si>
    <t>2049917823</t>
  </si>
  <si>
    <t>"""Z"</t>
  </si>
  <si>
    <t>A32</t>
  </si>
  <si>
    <t>(1.2+2.3)*2*6</t>
  </si>
  <si>
    <t>B32</t>
  </si>
  <si>
    <t>(1.6+2.3)*2*6+3.14*1</t>
  </si>
  <si>
    <t>C32</t>
  </si>
  <si>
    <t>D32</t>
  </si>
  <si>
    <t>(2.3+2.1)*2*5+(1+2.3)*2+(0.9+1.2)*2*4+(1.8+1.85)*2*18+(3.5+2.3)*2</t>
  </si>
  <si>
    <t>E32</t>
  </si>
  <si>
    <t>F32</t>
  </si>
  <si>
    <t>(1.2+2.3)*2*10</t>
  </si>
  <si>
    <t>G32</t>
  </si>
  <si>
    <t>H32</t>
  </si>
  <si>
    <t>I32</t>
  </si>
  <si>
    <t>J32</t>
  </si>
  <si>
    <t>"Mezisoučet: "42+49.94+42+210.4+42+70+42+70+42</t>
  </si>
  <si>
    <t>"""V"</t>
  </si>
  <si>
    <t>K32</t>
  </si>
  <si>
    <t>"O18"(1.05+1.2)*2*4+"O17"(1.3+1)*2+(1.2+2.3)*2*6+"691.67"(1+2.3)*2*2</t>
  </si>
  <si>
    <t>L32</t>
  </si>
  <si>
    <t>(1.2+2.3)*2*2+(1.2+1.8)*2*2</t>
  </si>
  <si>
    <t>M32</t>
  </si>
  <si>
    <t>(1.2+2.3)*2+(1+2.3)*2+(1.2+1.8)*2*2</t>
  </si>
  <si>
    <t>N32</t>
  </si>
  <si>
    <t>"1.5"(1.2+1.2)*2+"O15"(0.6+1.2)*2*2+"40.888"(0.57+1.2)*2+"O31"(0.5+1.2)*2</t>
  </si>
  <si>
    <t>O32</t>
  </si>
  <si>
    <t>(1.5+0.9)*2+"O25"(1.3+2)*2+"64.36"(1.324+2.362)*2*4</t>
  </si>
  <si>
    <t>P32</t>
  </si>
  <si>
    <t>"64.36"(1.324+2.362)*2*2+(1.2+1.75)*2*2</t>
  </si>
  <si>
    <t>Q32</t>
  </si>
  <si>
    <t>"O18"(0.8+1.05)*2*2+"64.36"(1.324+2.362)*2*2+(1.2+1.75)*2*2</t>
  </si>
  <si>
    <t>R32</t>
  </si>
  <si>
    <t>(1.2+2.3)*2*6+(0.6+1.2)*2*2</t>
  </si>
  <si>
    <t>S32</t>
  </si>
  <si>
    <t>"O21"(1.3+2.3)*2*6+(1.2+2.3)*2*3+"D04"(1.5+3.15*2)*3</t>
  </si>
  <si>
    <t>T32</t>
  </si>
  <si>
    <t>"SKLOBETON" (2.8+4.8)*2+(2.8+3.6)*2</t>
  </si>
  <si>
    <t>U32</t>
  </si>
  <si>
    <t>(2+2.3)*2*4</t>
  </si>
  <si>
    <t>V32</t>
  </si>
  <si>
    <t>(1.2+2.3)*2*3+(1.1+2.3)*2*2+(1.2+1.5)*2</t>
  </si>
  <si>
    <t>W32</t>
  </si>
  <si>
    <t>"Mezisoučet: "77.8+26+25.6+18.94+40.888+26.544+33.944+49.2+87.6+28+34.4+40</t>
  </si>
  <si>
    <t>"""J1"</t>
  </si>
  <si>
    <t>X32</t>
  </si>
  <si>
    <t>"""J2 1"</t>
  </si>
  <si>
    <t>Y32</t>
  </si>
  <si>
    <t>"64.36"(0.9+1.2)*2*2+(1.8+2.3)*2*12+(1.2+2.3)*2*2</t>
  </si>
  <si>
    <t>Z32</t>
  </si>
  <si>
    <t>"Mezisoučet: "42+120.8</t>
  </si>
  <si>
    <t>AA32</t>
  </si>
  <si>
    <t>(1.2+2.3)*2*2+(1.6+2.3)*2+(1.2+1.8)*2*2+(1.6+1.8)*2</t>
  </si>
  <si>
    <t>AB32</t>
  </si>
  <si>
    <t>(2+2.3)*2*8</t>
  </si>
  <si>
    <t>AC32</t>
  </si>
  <si>
    <t>(1.2+1)*2+(1.5+1.85)*2+(1+2.3)*2+"O28"(1.1+2.3)*2*2+"O29"(1.85+2.3)*2+(1.2+1.85)*2*2</t>
  </si>
  <si>
    <t>AD32</t>
  </si>
  <si>
    <t>(0.9+2.3)*2+(1.2+2.3)*2*4</t>
  </si>
  <si>
    <t>AE32</t>
  </si>
  <si>
    <t>"Mezisoučet: "40.6+68.8+51.8+34.4</t>
  </si>
  <si>
    <t>AF32</t>
  </si>
  <si>
    <t>(0.9+2.0)*2</t>
  </si>
  <si>
    <t>AG32</t>
  </si>
  <si>
    <t>"Mezisoučet: "5.8</t>
  </si>
  <si>
    <t>AH32</t>
  </si>
  <si>
    <t>"Celkem: "42+49.94+42+210.4+42+70+42+70+42+77.8+26+25.6+18.94+40.888+26.544+33.944+49.2+87.6+28+34.4+40+42+120.8+40.6+68.8+51.8+34.4+5.8</t>
  </si>
  <si>
    <t>33</t>
  </si>
  <si>
    <t>63151505</t>
  </si>
  <si>
    <t>deska tepelně izolační minerální kontaktních fasád kolmé vlákno λ=0,041 tl 20mm</t>
  </si>
  <si>
    <t>-1490058528</t>
  </si>
  <si>
    <t>A33</t>
  </si>
  <si>
    <t>1463.456*0.5*1.1</t>
  </si>
  <si>
    <t>34</t>
  </si>
  <si>
    <t>622511111</t>
  </si>
  <si>
    <t>Omítka tenkovrstvá akrylátová vnějších ploch probarvená, včetně penetrace podkladu mozaiková střednězrnná stěn</t>
  </si>
  <si>
    <t>-1688982540</t>
  </si>
  <si>
    <t>A34</t>
  </si>
  <si>
    <t>691.67</t>
  </si>
  <si>
    <t>B34</t>
  </si>
  <si>
    <t>255.199*0.4</t>
  </si>
  <si>
    <t>C34</t>
  </si>
  <si>
    <t>"Celkem: "691.67+102.08</t>
  </si>
  <si>
    <t>35</t>
  </si>
  <si>
    <t>622531021</t>
  </si>
  <si>
    <t>Omítka tenkovrstvá silikonová vnějších ploch probarvená, včetně penetrace podkladu zrnitá, tloušťky 2,0 mm stěn</t>
  </si>
  <si>
    <t>-487401536</t>
  </si>
  <si>
    <t>A35</t>
  </si>
  <si>
    <t>2517.932</t>
  </si>
  <si>
    <t>B35</t>
  </si>
  <si>
    <t>"ZAKRYTÍ HLAVNÍHO VSTUPU - ODHAD" 50</t>
  </si>
  <si>
    <t>C35</t>
  </si>
  <si>
    <t>1463.456*0.5*0.75</t>
  </si>
  <si>
    <t>D35</t>
  </si>
  <si>
    <t>"Celkem: "2517.932+50+548.796</t>
  </si>
  <si>
    <t>36</t>
  </si>
  <si>
    <t>629991011</t>
  </si>
  <si>
    <t>Zakrytí vnějších ploch před znečištěním včetně pozdějšího odkrytí výplní otvorů a svislých ploch fólií přilepenou lepící páskou</t>
  </si>
  <si>
    <t>230833050</t>
  </si>
  <si>
    <t>37</t>
  </si>
  <si>
    <t>629995101</t>
  </si>
  <si>
    <t>Očištění vnějších ploch tlakovou vodou omytím</t>
  </si>
  <si>
    <t>619620399</t>
  </si>
  <si>
    <t>A37</t>
  </si>
  <si>
    <t>2517.932+691.67</t>
  </si>
  <si>
    <t>38</t>
  </si>
  <si>
    <t>637211121</t>
  </si>
  <si>
    <t>Okapový chodník z dlaždic betonových se zalitím spár cementovou maltou do písku, tl. dlaždic 40 mm</t>
  </si>
  <si>
    <t>1249461590</t>
  </si>
  <si>
    <t xml:space="preserve">"""OKAPOVÝ CHODNÍK" </t>
  </si>
  <si>
    <t>A38</t>
  </si>
  <si>
    <t>"Z" (119.93+0.45+0.45+0.95+1.1+1.5+0.45+0.45+1.5-17-4)*0.6</t>
  </si>
  <si>
    <t>B38</t>
  </si>
  <si>
    <t>"J"24.2*0.6</t>
  </si>
  <si>
    <t>C38</t>
  </si>
  <si>
    <t>"V"14.415*0.6</t>
  </si>
  <si>
    <t>D38</t>
  </si>
  <si>
    <t>"S"(10.415+8.25+14.33+9.02+2.1+2.1)*0.6</t>
  </si>
  <si>
    <t>E38</t>
  </si>
  <si>
    <t>"Celkem: "63.468+14.52+8.649+27.729</t>
  </si>
  <si>
    <t>Ostatní konstrukce a práce, bourání</t>
  </si>
  <si>
    <t>39</t>
  </si>
  <si>
    <t>914111111</t>
  </si>
  <si>
    <t>Montáž svislé dopravní značky základní velikosti do 1 m2 objímkami na sloupky nebo konzoly</t>
  </si>
  <si>
    <t>KUS</t>
  </si>
  <si>
    <t>442184735</t>
  </si>
  <si>
    <t>A115</t>
  </si>
  <si>
    <t>"ROH J-V" 1</t>
  </si>
  <si>
    <t>40</t>
  </si>
  <si>
    <t>KONZOLAZNAČKYR7</t>
  </si>
  <si>
    <t>DODÁVKA ATYPICKÉ KONZOLY PRO DOPRAVNÍ ZNAČKU NA FASÁDU ŽÁROVÝ POZINK</t>
  </si>
  <si>
    <t>-822029104</t>
  </si>
  <si>
    <t>41</t>
  </si>
  <si>
    <t>919732211</t>
  </si>
  <si>
    <t>Styčná pracovní spára při napojení nového živičného povrchu na stávající se zalitím za tepla modifikovanou asfaltovou hmotou s posypem vápenným hydrátem šířky d</t>
  </si>
  <si>
    <t>-1784254504</t>
  </si>
  <si>
    <t>A117</t>
  </si>
  <si>
    <t>"OKAPOVÝ CHODNÍK" 52.73</t>
  </si>
  <si>
    <t>42</t>
  </si>
  <si>
    <t>919735114</t>
  </si>
  <si>
    <t>Řezání stávajícího živičného krytu nebo podkladu hloubky přes 150 do 200 mm</t>
  </si>
  <si>
    <t>-1015852520</t>
  </si>
  <si>
    <t>A118</t>
  </si>
  <si>
    <t>"V"(10.755+14.415+2.43+4.44+13.375+7.315)+10*0.6</t>
  </si>
  <si>
    <t>43</t>
  </si>
  <si>
    <t>941111112</t>
  </si>
  <si>
    <t>Montáž lešení řadového trubkového lehkého pracovního s podlahami s provozním zatížením tř. 3 do 200 kg/m2 šířky tř. W06 od 0,6 do 0,9 m, výšky přes 10 do 25 m</t>
  </si>
  <si>
    <t>225893896</t>
  </si>
  <si>
    <t>A119</t>
  </si>
  <si>
    <t>"V" (1+119.93+0.45+0.45+0.95+1.1+1.5+0.45+0.45+1.5+1)*(8.095+1.5)+10*2+17*1.5+32*3.5</t>
  </si>
  <si>
    <t>B119</t>
  </si>
  <si>
    <t>"J"(16.365+24.2+1)*(9.7+1.5)</t>
  </si>
  <si>
    <t>C119</t>
  </si>
  <si>
    <t>"V"(1+10.755+14.415+2.43+4.44+13.375+7.315+2.75+5.1+3.56+4.92+3.58+9.82+14.863*1)*(9.75+1.6)+9.5*2+(2.5+5+2.5)*2*2+34*2-2.6*1.5</t>
  </si>
  <si>
    <t>D119</t>
  </si>
  <si>
    <t>(2.2+0.3+2.0+0.3+1.2+2.1+2.1+1.2)*(9.75+1.6)</t>
  </si>
  <si>
    <t>E119</t>
  </si>
  <si>
    <t>"S"(1+9.2+1)*(7.755+2.22)+14.15*(9.265+2.2)+(1+8.25)*(10.635+1.8)+(1+9.695)*(8.095+1.6)</t>
  </si>
  <si>
    <t>F119</t>
  </si>
  <si>
    <t>"Celkem: "1393.144+465.528+1239.066+129.39+492.662</t>
  </si>
  <si>
    <t>44</t>
  </si>
  <si>
    <t>941111212</t>
  </si>
  <si>
    <t>Montáž lešení řadového trubkového lehkého pracovního s podlahami s provozním zatížením tř. 3 do 200 kg/m2 Příplatek za první a každý další den použití lešení k</t>
  </si>
  <si>
    <t>-280587134</t>
  </si>
  <si>
    <t>A120</t>
  </si>
  <si>
    <t>"5 MĚSÍCŮ" 3719.79*153</t>
  </si>
  <si>
    <t>45</t>
  </si>
  <si>
    <t>941111822</t>
  </si>
  <si>
    <t>Demontáž lešení řadového trubkového lehkého pracovního s podlahami s provozním zatížením tř. 3 do 200 kg/m2 šířky tř. W09 přes 0,9 do 1,2 m, výšky přes 10 do 25</t>
  </si>
  <si>
    <t>1449879402</t>
  </si>
  <si>
    <t>A121</t>
  </si>
  <si>
    <t>3719.79</t>
  </si>
  <si>
    <t>46</t>
  </si>
  <si>
    <t>944511111</t>
  </si>
  <si>
    <t>Montáž ochranné sítě zavěšené na konstrukci lešení z textilie z umělých vláken</t>
  </si>
  <si>
    <t>221574127</t>
  </si>
  <si>
    <t>A122</t>
  </si>
  <si>
    <t>47</t>
  </si>
  <si>
    <t>944511211</t>
  </si>
  <si>
    <t>Montáž ochranné sítě Příplatek za první a každý další den použití sítě k ceně -1111</t>
  </si>
  <si>
    <t>1469356138</t>
  </si>
  <si>
    <t>A123</t>
  </si>
  <si>
    <t>3719.79*154</t>
  </si>
  <si>
    <t>48</t>
  </si>
  <si>
    <t>944511811</t>
  </si>
  <si>
    <t>Demontáž ochranné sítě zavěšené na konstrukci lešení z textilie z umělých vláken</t>
  </si>
  <si>
    <t>1912803622</t>
  </si>
  <si>
    <t>A124</t>
  </si>
  <si>
    <t>49</t>
  </si>
  <si>
    <t>949101112</t>
  </si>
  <si>
    <t>Lešení pomocné pracovní pro objekty pozemních staveb pro zatížení do 150 kg/m2, o výšce lešeňové podlahy přes 1,9 do 3,5 m</t>
  </si>
  <si>
    <t>-2131852420</t>
  </si>
  <si>
    <t>A125</t>
  </si>
  <si>
    <t>"PRO ZAČIŠTĚNÍ 250 DOZDÍVKY ZEVNITŘ" 250</t>
  </si>
  <si>
    <t>50</t>
  </si>
  <si>
    <t>952901114</t>
  </si>
  <si>
    <t>Vyčištění budov nebo objektů před předáním do užívání budov bytové nebo občanské výstavby, světlé výšky podlaží přes 4 m</t>
  </si>
  <si>
    <t>-977506595</t>
  </si>
  <si>
    <t>A126</t>
  </si>
  <si>
    <t>1200 "ÚKLID VNITŘNÍCH ČÁSTÍ STAVBY PO PROVEDENÍ STAVEBNÍCH ÚPRAV</t>
  </si>
  <si>
    <t>51</t>
  </si>
  <si>
    <t>962081131</t>
  </si>
  <si>
    <t>Bourání zdiva příček nebo vybourání otvorů ze skleněných tvárnic, tl. do 100 mm</t>
  </si>
  <si>
    <t>-182276037</t>
  </si>
  <si>
    <t>A127</t>
  </si>
  <si>
    <t>"V" 2.8*4.8+3.6*2.8</t>
  </si>
  <si>
    <t>52</t>
  </si>
  <si>
    <t>967031132</t>
  </si>
  <si>
    <t>Přisekání (špicování) plošné nebo rovných ostění zdiva z cihel pálených rovných ostění, bez odstupu, po hrubém vybourání otvorů, na maltu vápennou nebo vápenoce</t>
  </si>
  <si>
    <t>-1891478077</t>
  </si>
  <si>
    <t xml:space="preserve">"""ÚPRAVA PRO NOVÉ VÝPLNĚ ŠÍŘKA VNI OSTĚNÍ 500 MM" </t>
  </si>
  <si>
    <t>A128</t>
  </si>
  <si>
    <t>((1.2+1.1)*2*3+(1.08+1.2)*2+(1.85+1.85)*2+(0.64+1.56)*2+(1.55+1.56)*2*3+(1.08+1.28)*2+(0.6+1.55)*2+(1.16+1.55)*2*2)*0.5</t>
  </si>
  <si>
    <t>B128</t>
  </si>
  <si>
    <t>((1.56+1.55)*2+(0.97+1.5)*2*2+(0.85+1.5)*2*9+(1.4+0.73)*2*3+(1+0.73)*2*2+(0.51+0.73)*2*3+(0.6+1.2)*2*5+(1.2+1.2)*2*5)*0.5</t>
  </si>
  <si>
    <t>C128</t>
  </si>
  <si>
    <t>((1.3+1)*2+(1.05+1.2)*2*2+(0.6+2.3)*2*2+(0.9+1.2)*2*9+(1.3+2.3)*2*6+(0.9+2.3)*2*4+(1.6+2.3)*2*2+(1.324+2.362)*2*8)*0.5</t>
  </si>
  <si>
    <t>D128</t>
  </si>
  <si>
    <t>((1.3+2)*2+1*(2.3+3)*2+(0.73+1.2)*2+(1.1+2.3)*2*2+(1.85+2.3)*2+(1.2+2.3)*2*2+(0.5+1.2)*2+(0.5+1.2)*2+(0.57+1.2)*2)*0.5</t>
  </si>
  <si>
    <t>E128</t>
  </si>
  <si>
    <t>(1.24+2.37*2+2.5+2.1*2+(1.5+3.15*2)*2+1.95+3.15*2)*0.5</t>
  </si>
  <si>
    <t>F128</t>
  </si>
  <si>
    <t>"Celkem: "34.34+63.77+103.188+33.65+18.265</t>
  </si>
  <si>
    <t>53</t>
  </si>
  <si>
    <t>968062374</t>
  </si>
  <si>
    <t>Vybourání dřevěných rámů oken s křídly, dveřních zárubní, vrat, stěn, ostění nebo obkladů rámů oken s křídly zdvojených, plochy do 1 m2</t>
  </si>
  <si>
    <t>-518239021</t>
  </si>
  <si>
    <t>A129</t>
  </si>
  <si>
    <t>"O04"0.64*1.56</t>
  </si>
  <si>
    <t>B129</t>
  </si>
  <si>
    <t>"O07"0.6*1.55</t>
  </si>
  <si>
    <t>C129</t>
  </si>
  <si>
    <t>"O13"1*0.73*2</t>
  </si>
  <si>
    <t>D129</t>
  </si>
  <si>
    <t>"O14"0.51*0.73*3</t>
  </si>
  <si>
    <t>E129</t>
  </si>
  <si>
    <t>"015"0.6*1.2*5</t>
  </si>
  <si>
    <t>F129</t>
  </si>
  <si>
    <t>"O27"0.73*1.2</t>
  </si>
  <si>
    <t>G129</t>
  </si>
  <si>
    <t>"O31"0.5*1.2</t>
  </si>
  <si>
    <t>H129</t>
  </si>
  <si>
    <t>"40.888"0.57*1.2</t>
  </si>
  <si>
    <t>I129</t>
  </si>
  <si>
    <t>"Celkem: "0.998+0.93+1.46+1.117+3.6+0.876+0.6+0.684</t>
  </si>
  <si>
    <t>54</t>
  </si>
  <si>
    <t>968062375</t>
  </si>
  <si>
    <t>Vybourání dřevěných rámů oken s křídly, dveřních zárubní, vrat, stěn, ostění nebo obkladů rámů oken s křídly zdvojených, plochy do 2 m2</t>
  </si>
  <si>
    <t>-900818144</t>
  </si>
  <si>
    <t>A130</t>
  </si>
  <si>
    <t>"O01"1.2*1.1*3</t>
  </si>
  <si>
    <t>B130</t>
  </si>
  <si>
    <t>"O02"1.08*1.2</t>
  </si>
  <si>
    <t>C130</t>
  </si>
  <si>
    <t>"O06"1.08*1.28</t>
  </si>
  <si>
    <t>D130</t>
  </si>
  <si>
    <t>"O08"1.16*1.55*2</t>
  </si>
  <si>
    <t>E130</t>
  </si>
  <si>
    <t>"O10"0.97*1.5*2</t>
  </si>
  <si>
    <t>F130</t>
  </si>
  <si>
    <t>"O11"0.85*1.5*9</t>
  </si>
  <si>
    <t>G130</t>
  </si>
  <si>
    <t>"O12"1.4*0.73*3</t>
  </si>
  <si>
    <t>H130</t>
  </si>
  <si>
    <t>"1.5"1.2*1.2*5</t>
  </si>
  <si>
    <t>I130</t>
  </si>
  <si>
    <t>"O17"1.3*1</t>
  </si>
  <si>
    <t>J130</t>
  </si>
  <si>
    <t>"O18"1.05*1.2*2</t>
  </si>
  <si>
    <t>K130</t>
  </si>
  <si>
    <t>"O19"0.6*2.3*2</t>
  </si>
  <si>
    <t>L130</t>
  </si>
  <si>
    <t>"64.36"0.9*1.2*9</t>
  </si>
  <si>
    <t>M130</t>
  </si>
  <si>
    <t>"Celkem: "3.96+1.296+1.382+3.596+2.91+11.475+3.066+7.2+1.3+2.52+2.76+9.72</t>
  </si>
  <si>
    <t>55</t>
  </si>
  <si>
    <t>968062376</t>
  </si>
  <si>
    <t>Vybourání dřevěných rámů oken s křídly, dveřních zárubní, vrat, stěn, ostění nebo obkladů rámů oken s křídly zdvojených, plochy do 4 m2</t>
  </si>
  <si>
    <t>448202244</t>
  </si>
  <si>
    <t>A131</t>
  </si>
  <si>
    <t>"O03"1.85*1.85</t>
  </si>
  <si>
    <t>B131</t>
  </si>
  <si>
    <t>"O05"1.55*1.56*3</t>
  </si>
  <si>
    <t>C131</t>
  </si>
  <si>
    <t>"O09"1.66*1.55</t>
  </si>
  <si>
    <t>D131</t>
  </si>
  <si>
    <t>"O21"1.3*2.3*6</t>
  </si>
  <si>
    <t>E131</t>
  </si>
  <si>
    <t>"O22"0.9*2.3*4</t>
  </si>
  <si>
    <t>F131</t>
  </si>
  <si>
    <t>"O23"1.6*2.3*2</t>
  </si>
  <si>
    <t>G131</t>
  </si>
  <si>
    <t>"64.36"1.324*2.362*8</t>
  </si>
  <si>
    <t>H131</t>
  </si>
  <si>
    <t>"O25"1.3*2</t>
  </si>
  <si>
    <t>I131</t>
  </si>
  <si>
    <t>"691.67"1*2.3*3</t>
  </si>
  <si>
    <t>J131</t>
  </si>
  <si>
    <t>"028"1.1*2.3*2</t>
  </si>
  <si>
    <t>K131</t>
  </si>
  <si>
    <t>"030"1.2*2.3*2</t>
  </si>
  <si>
    <t>L131</t>
  </si>
  <si>
    <t>"Celkem: "3.423+7.254+2.573+17.94+8.28+7.36+25.018+2.6+6.9+5.06+5.52</t>
  </si>
  <si>
    <t>56</t>
  </si>
  <si>
    <t>968062377</t>
  </si>
  <si>
    <t>Vybourání dřevěných rámů oken s křídly, dveřních zárubní, vrat, stěn, ostění nebo obkladů rámů oken s křídly zdvojených, plochy přes 4 m2</t>
  </si>
  <si>
    <t>707811636</t>
  </si>
  <si>
    <t>A132</t>
  </si>
  <si>
    <t>"O29"1.85*2.3</t>
  </si>
  <si>
    <t>57</t>
  </si>
  <si>
    <t>968072456</t>
  </si>
  <si>
    <t>Vybourání kovových rámů oken s křídly, dveřních zárubní, vrat, stěn, ostění nebo obkladů dveřních zárubní, plochy přes 2 m2</t>
  </si>
  <si>
    <t>-422377135</t>
  </si>
  <si>
    <t>A133</t>
  </si>
  <si>
    <t>"D01"1.124*2.37</t>
  </si>
  <si>
    <t>B133</t>
  </si>
  <si>
    <t>"D03"1.1*3</t>
  </si>
  <si>
    <t>C133</t>
  </si>
  <si>
    <t>"D04"1.4*2.35*2</t>
  </si>
  <si>
    <t>D133</t>
  </si>
  <si>
    <t>"D05"1.95*3.15</t>
  </si>
  <si>
    <t>E133</t>
  </si>
  <si>
    <t>"Celkem: "2.664+3.3+6.58+6.143</t>
  </si>
  <si>
    <t>997</t>
  </si>
  <si>
    <t>Přesun sutě</t>
  </si>
  <si>
    <t>59</t>
  </si>
  <si>
    <t>997013153</t>
  </si>
  <si>
    <t>Vnitrostaveništní doprava suti a vybouraných hmot vodorovně do 50 m svisle s omezením mechanizace pro budovy a haly výšky přes 9 do 12 m</t>
  </si>
  <si>
    <t>1593436527</t>
  </si>
  <si>
    <t>60</t>
  </si>
  <si>
    <t>997013501</t>
  </si>
  <si>
    <t>Odvoz suti a vybouraných hmot na skládku nebo meziskládku se složením, na vzdálenost do 1 km</t>
  </si>
  <si>
    <t>-103694553</t>
  </si>
  <si>
    <t>61</t>
  </si>
  <si>
    <t>997013509</t>
  </si>
  <si>
    <t>Odvoz suti a vybouraných hmot na skládku nebo meziskládku se složením, na vzdálenost Příplatek k ceně za každý další i započatý 1 km přes 1 km</t>
  </si>
  <si>
    <t>1794105102</t>
  </si>
  <si>
    <t>62</t>
  </si>
  <si>
    <t>997013809</t>
  </si>
  <si>
    <t>Poplatek za uložení stavebního odpadu na skládce (skládkovné) ze směsí nebo oddělených frakcí betonu, cihel a keramických výrobků zatříděného do Katalogu odpadů</t>
  </si>
  <si>
    <t>-81105319</t>
  </si>
  <si>
    <t>63</t>
  </si>
  <si>
    <t>997223855</t>
  </si>
  <si>
    <t>2095327920</t>
  </si>
  <si>
    <t>A139</t>
  </si>
  <si>
    <t>146.786-22.847</t>
  </si>
  <si>
    <t>998</t>
  </si>
  <si>
    <t>Přesun hmot</t>
  </si>
  <si>
    <t>64</t>
  </si>
  <si>
    <t>998017002</t>
  </si>
  <si>
    <t>Přesun hmot pro budovy občanské výstavby, bydlení, výrobu a služby s omezením mechanizace vodorovná dopravní vzdálenost do 100 m pro budovy s jakoukoliv nosnou</t>
  </si>
  <si>
    <t>640972046</t>
  </si>
  <si>
    <t>712</t>
  </si>
  <si>
    <t>Povlakové krytiny</t>
  </si>
  <si>
    <t>65</t>
  </si>
  <si>
    <t>71201R14</t>
  </si>
  <si>
    <t>DEMONTÁŽ AKOMPLETNÍ NOVÁ STŘECHA VČETNĚ ZATEPLENÍ A KLEMPÍŘSKÝCH PRVKŮ NAD PŘÍSTAVKEM - VSTUP KADEŘNICTVÍ VČETNĚ OPLECHOVÁNÍ</t>
  </si>
  <si>
    <t>316813487</t>
  </si>
  <si>
    <t>713</t>
  </si>
  <si>
    <t>Izolace tepelné</t>
  </si>
  <si>
    <t>66</t>
  </si>
  <si>
    <t>713111111</t>
  </si>
  <si>
    <t>Montáž tepelné izolace stropů rohožemi, pásy, dílci, deskami, bloky (izolační materiál ve specifikaci) vrchem bez překrytí lepenkou kladenými volně</t>
  </si>
  <si>
    <t>772234755</t>
  </si>
  <si>
    <t>"""ČV D.3.4"</t>
  </si>
  <si>
    <t>A40</t>
  </si>
  <si>
    <t xml:space="preserve">(222.7+51.42+32.41+32.93+426.39+83.34)*2 </t>
  </si>
  <si>
    <t>"ČERVĚNÁ PLOCHA Z DODATEČNÝCH INFORMACÍ Č. 1" -52.6*2</t>
  </si>
  <si>
    <t>"ZLUTÁ PLOCHA Z DODATEČNÝCH INFORMACÍ Č. 1 - ODEČET JEN 1 VRSTVA" -72.7</t>
  </si>
  <si>
    <t>D40</t>
  </si>
  <si>
    <t>"Celkem: "A40+B40+C40</t>
  </si>
  <si>
    <t>67</t>
  </si>
  <si>
    <t>63148106</t>
  </si>
  <si>
    <t>deska tepelně izolační minerální univerzální λ=0,038-0,039 tl 140mm</t>
  </si>
  <si>
    <t>-577476516</t>
  </si>
  <si>
    <t>A41</t>
  </si>
  <si>
    <t>(222.7+51.42+32.41+32.93+426.39+83.34)*1.02</t>
  </si>
  <si>
    <t>"ČERVĚNÁ PLOCHA Z DODATEČNÝCH INFORMACÍ Č. 1" -52.6*2*1.02</t>
  </si>
  <si>
    <t>"ZLUTÁ PLOCHA Z DODATEČNÝCH INFORMACÍ Č. 1 - ODEČET JEN 1 VRSTVA" -72.7*1.02</t>
  </si>
  <si>
    <t>D41</t>
  </si>
  <si>
    <t>"Celkem: "A41+B41+C41</t>
  </si>
  <si>
    <t>68</t>
  </si>
  <si>
    <t>63148107</t>
  </si>
  <si>
    <t>deska tepelně izolační minerální univerzální λ=0,038-0,039 tl 160mm</t>
  </si>
  <si>
    <t>847510064</t>
  </si>
  <si>
    <t>146</t>
  </si>
  <si>
    <t>63148011</t>
  </si>
  <si>
    <t>deska tepelně izolační minerální univerzální λ=0,038-0,039  tl 200mm</t>
  </si>
  <si>
    <t>-113016289</t>
  </si>
  <si>
    <t>A43</t>
  </si>
  <si>
    <t>"ZLUTÁ PLOCHA Z DODATEČNÝCH INFORMACÍ Č. 1 " 72.7*1.02</t>
  </si>
  <si>
    <t>B43</t>
  </si>
  <si>
    <t>"Celkem: "A43</t>
  </si>
  <si>
    <t>69</t>
  </si>
  <si>
    <t>998713202</t>
  </si>
  <si>
    <t>Přesun hmot pro izolace tepelné stanovený procentní sazbou (%) z ceny vodorovná dopravní vzdálenost do 50 m v objektech výšky přes 6 do 12 m</t>
  </si>
  <si>
    <t>%</t>
  </si>
  <si>
    <t>-1491128408</t>
  </si>
  <si>
    <t>721</t>
  </si>
  <si>
    <t>Zdravotechnika - vnitřní kanalizace</t>
  </si>
  <si>
    <t>70</t>
  </si>
  <si>
    <t>721171915</t>
  </si>
  <si>
    <t>Opravy odpadního potrubí plastového propojení dosavadního potrubí DN 110</t>
  </si>
  <si>
    <t>1993399042</t>
  </si>
  <si>
    <t>"""OBDOBNÁ POLOŽKA - PRODLOUŽENÍ VZT POTRUBÍ V ZATEPLENÉÍ FASÁDĚ O 0,3M"</t>
  </si>
  <si>
    <t>A45</t>
  </si>
  <si>
    <t>"J" 1</t>
  </si>
  <si>
    <t>B45</t>
  </si>
  <si>
    <t>"V"3</t>
  </si>
  <si>
    <t>C45</t>
  </si>
  <si>
    <t>"S"2</t>
  </si>
  <si>
    <t>D45</t>
  </si>
  <si>
    <t>"Z"4</t>
  </si>
  <si>
    <t>E45</t>
  </si>
  <si>
    <t>"Celkem: "1+3+2+4</t>
  </si>
  <si>
    <t>741</t>
  </si>
  <si>
    <t>Elektroinstalace - silnoproud</t>
  </si>
  <si>
    <t>71</t>
  </si>
  <si>
    <t>741420001</t>
  </si>
  <si>
    <t>Montáž hromosvodného vedení svodových drátů nebo lan s podpěrami, Ø do 10 mm</t>
  </si>
  <si>
    <t>-1371533518</t>
  </si>
  <si>
    <t>A46</t>
  </si>
  <si>
    <t>"V"10.5*5</t>
  </si>
  <si>
    <t>B46</t>
  </si>
  <si>
    <t>"J"10.5*2</t>
  </si>
  <si>
    <t>C46</t>
  </si>
  <si>
    <t>"S" 10.5*2</t>
  </si>
  <si>
    <t>D46</t>
  </si>
  <si>
    <t>"Z"5*10.5+2*3</t>
  </si>
  <si>
    <t>E46</t>
  </si>
  <si>
    <t>"propojení na stávající rozvod hromosvodu" 50</t>
  </si>
  <si>
    <t>F46</t>
  </si>
  <si>
    <t>"Celkem: "52.5+21+21+58.5+50</t>
  </si>
  <si>
    <t>72</t>
  </si>
  <si>
    <t>35441080</t>
  </si>
  <si>
    <t>drát D 8mm nerez</t>
  </si>
  <si>
    <t>KG</t>
  </si>
  <si>
    <t>-1270538764</t>
  </si>
  <si>
    <t>A47</t>
  </si>
  <si>
    <t>203.000*0.5*1.01</t>
  </si>
  <si>
    <t>73</t>
  </si>
  <si>
    <t>741420022</t>
  </si>
  <si>
    <t>Montáž hromosvodného vedení svorek se 3 a více šrouby</t>
  </si>
  <si>
    <t>1685304381</t>
  </si>
  <si>
    <t>A48</t>
  </si>
  <si>
    <t>"V"5*2</t>
  </si>
  <si>
    <t>B48</t>
  </si>
  <si>
    <t>"J"2*2</t>
  </si>
  <si>
    <t>C48</t>
  </si>
  <si>
    <t>"S" 2*2</t>
  </si>
  <si>
    <t>D48</t>
  </si>
  <si>
    <t>"Z"7*2</t>
  </si>
  <si>
    <t>E48</t>
  </si>
  <si>
    <t>"propojení na stávající rozvod hromosvodu" 10</t>
  </si>
  <si>
    <t>F48</t>
  </si>
  <si>
    <t>"Celkem: "10+4+4+14+10</t>
  </si>
  <si>
    <t>74</t>
  </si>
  <si>
    <t>35442049</t>
  </si>
  <si>
    <t>svorka uzemnění nerez 1 1/2" - 49mm</t>
  </si>
  <si>
    <t>-2000114674</t>
  </si>
  <si>
    <t>75</t>
  </si>
  <si>
    <t>35441804</t>
  </si>
  <si>
    <t>trubka ochranná na ochranu svodu - 1700 mmm, nerez</t>
  </si>
  <si>
    <t>53319142</t>
  </si>
  <si>
    <t>A50</t>
  </si>
  <si>
    <t>"V"5</t>
  </si>
  <si>
    <t>B50</t>
  </si>
  <si>
    <t>"J"2</t>
  </si>
  <si>
    <t>C50</t>
  </si>
  <si>
    <t>"S" 2</t>
  </si>
  <si>
    <t>D50</t>
  </si>
  <si>
    <t>"Z"5</t>
  </si>
  <si>
    <t>E50</t>
  </si>
  <si>
    <t>"Celkem: "5+2+2+5</t>
  </si>
  <si>
    <t>76</t>
  </si>
  <si>
    <t>741421811</t>
  </si>
  <si>
    <t>Demontáž hromosvodného vedení bez zachování funkčnosti svodových drátů nebo lan kolmého svodu, průměru do 8 mm</t>
  </si>
  <si>
    <t>881707835</t>
  </si>
  <si>
    <t>A51</t>
  </si>
  <si>
    <t>B51</t>
  </si>
  <si>
    <t>C51</t>
  </si>
  <si>
    <t>D51</t>
  </si>
  <si>
    <t>E51</t>
  </si>
  <si>
    <t>F51</t>
  </si>
  <si>
    <t>77</t>
  </si>
  <si>
    <t>741421845</t>
  </si>
  <si>
    <t>Demontáž hromosvodného vedení bez zachování funkčnosti svorek šroubových se 3 a více šrouby</t>
  </si>
  <si>
    <t>207662285</t>
  </si>
  <si>
    <t>A52</t>
  </si>
  <si>
    <t>B52</t>
  </si>
  <si>
    <t>C52</t>
  </si>
  <si>
    <t>D52</t>
  </si>
  <si>
    <t>E52</t>
  </si>
  <si>
    <t>F52</t>
  </si>
  <si>
    <t>148</t>
  </si>
  <si>
    <t>741výrobnídokumentac</t>
  </si>
  <si>
    <t>ZPRACOVÁNÍ VÝROBNÍ DOKUMENTACE HROMOSVODU</t>
  </si>
  <si>
    <t>KČ</t>
  </si>
  <si>
    <t>1154239264</t>
  </si>
  <si>
    <t>742</t>
  </si>
  <si>
    <t>Elektroinstalace - slaboproud</t>
  </si>
  <si>
    <t>78</t>
  </si>
  <si>
    <t>742230007</t>
  </si>
  <si>
    <t>Montáž kamerového systému konzoly pro kryt nebo kameru</t>
  </si>
  <si>
    <t>1752725635</t>
  </si>
  <si>
    <t>"""MOMNTÁŽ NOVÝCH PRODLOUŽENÝCH KONZOL PRO KAMERY!</t>
  </si>
  <si>
    <t>A53</t>
  </si>
  <si>
    <t>"J"1</t>
  </si>
  <si>
    <t>B53</t>
  </si>
  <si>
    <t>"V"1</t>
  </si>
  <si>
    <t>C53</t>
  </si>
  <si>
    <t>"S"1</t>
  </si>
  <si>
    <t>D53</t>
  </si>
  <si>
    <t>"Z"1</t>
  </si>
  <si>
    <t>E53</t>
  </si>
  <si>
    <t>"Celkem: "1+1+1+1</t>
  </si>
  <si>
    <t>79</t>
  </si>
  <si>
    <t>KONZOLAKAMERR6</t>
  </si>
  <si>
    <t>DODÁVKA KONZOLY PRO KMARU NA FASÁDU - PRODLOUŽENÁ, DL CCA 0,6 M</t>
  </si>
  <si>
    <t>-1686874700</t>
  </si>
  <si>
    <t>751</t>
  </si>
  <si>
    <t>Vzduchotechnika</t>
  </si>
  <si>
    <t>150</t>
  </si>
  <si>
    <t>751398821</t>
  </si>
  <si>
    <t>Demontáž větrací mřížky stěnové do průřezu 0,040 m2</t>
  </si>
  <si>
    <t>kus</t>
  </si>
  <si>
    <t>512</t>
  </si>
  <si>
    <t>1418080786</t>
  </si>
  <si>
    <t>Součet</t>
  </si>
  <si>
    <t>80</t>
  </si>
  <si>
    <t>751511021</t>
  </si>
  <si>
    <t>Montáž potrubí plechového skupiny I čtyřhranného s přírubou tloušťky plechu 0,8 mm, průřezu do 0,13 m2</t>
  </si>
  <si>
    <t>1489938563</t>
  </si>
  <si>
    <t>"""PRODLOUŽENÍ VZT POTRUBÍ V ZATEPLENÍ O 300 MM"</t>
  </si>
  <si>
    <t>A55</t>
  </si>
  <si>
    <t>"V" 5*0.4</t>
  </si>
  <si>
    <t>B55</t>
  </si>
  <si>
    <t>"J"3*0.4</t>
  </si>
  <si>
    <t>C55</t>
  </si>
  <si>
    <t>"S"4*0.4</t>
  </si>
  <si>
    <t>D55</t>
  </si>
  <si>
    <t>"Z4"4*0.4</t>
  </si>
  <si>
    <t>E55</t>
  </si>
  <si>
    <t>"Celkem: "2+1.2+1.6+1.6</t>
  </si>
  <si>
    <t>81</t>
  </si>
  <si>
    <t>POTRUBÍVZTR11</t>
  </si>
  <si>
    <t>DODÁVKA POTRUBÍ NA PRODLOUŽENÍ VZT 300/300 MM</t>
  </si>
  <si>
    <t>-1966230057</t>
  </si>
  <si>
    <t>761</t>
  </si>
  <si>
    <t>Konstrukce prosvětlovací</t>
  </si>
  <si>
    <t>82</t>
  </si>
  <si>
    <t>761115113</t>
  </si>
  <si>
    <t>Stěny a příčky ze skleněných tvárnic zděné rozměr 240 x 240 x 80 mm bezbarvé lesklé dezén vlna</t>
  </si>
  <si>
    <t>-914522616</t>
  </si>
  <si>
    <t>A57</t>
  </si>
  <si>
    <t>83</t>
  </si>
  <si>
    <t>998761202</t>
  </si>
  <si>
    <t>Přesun hmot pro konstrukce sklobetonové stanovený procentní sazbou (%) z ceny vodorovná dopravní vzdálenost do 50 m v objektech výšky přes 6 do 12 m</t>
  </si>
  <si>
    <t>527776139</t>
  </si>
  <si>
    <t>762</t>
  </si>
  <si>
    <t>Konstrukce tesařské</t>
  </si>
  <si>
    <t>84</t>
  </si>
  <si>
    <t>RORÝSR1</t>
  </si>
  <si>
    <t>DODÁVKA BUDKY PRO RORÝSE ROZMĚR  1,3*0,27*0,23 M</t>
  </si>
  <si>
    <t>KS</t>
  </si>
  <si>
    <t>-1076930254</t>
  </si>
  <si>
    <t>A59</t>
  </si>
  <si>
    <t>"POZN- MONTÁŽ JE V HZS" 6</t>
  </si>
  <si>
    <t>85</t>
  </si>
  <si>
    <t>762341931</t>
  </si>
  <si>
    <t>Bednění a laťování střech vyřezání jednotlivých otvorů bez rozebrání krytiny v bednění z prken tl. do 32 mm, otvoru plochy jednotlivě do 1 m2</t>
  </si>
  <si>
    <t>-1715057352</t>
  </si>
  <si>
    <t>A60</t>
  </si>
  <si>
    <t>"PRO OKNA SO01"(0.8+1.1)*2*23</t>
  </si>
  <si>
    <t>86</t>
  </si>
  <si>
    <t>NETOPÝRR2</t>
  </si>
  <si>
    <t>D+M ÚKRYTU PRO NETOIPÝRY ROZMĚR 0,35*0,1*0,4 M</t>
  </si>
  <si>
    <t>-1067272739</t>
  </si>
  <si>
    <t>A61</t>
  </si>
  <si>
    <t>"POZN- MONTÁŽ JE V HZS" 4</t>
  </si>
  <si>
    <t>87</t>
  </si>
  <si>
    <t>998762202</t>
  </si>
  <si>
    <t>Přesun hmot pro konstrukce tesařské stanovený procentní sazbou (%) z ceny vodorovná dopravní vzdálenost do 50 m v objektech výšky přes 6 do 12 m</t>
  </si>
  <si>
    <t>-425068025</t>
  </si>
  <si>
    <t>764</t>
  </si>
  <si>
    <t>Konstrukce klempířské</t>
  </si>
  <si>
    <t>159</t>
  </si>
  <si>
    <t>764001901</t>
  </si>
  <si>
    <t>Napojení klempířských konstrukcí na stávající délky spoje do 0,5 m</t>
  </si>
  <si>
    <t>27690120</t>
  </si>
  <si>
    <t xml:space="preserve">"napojení  okapového plechu na každé straně balkonu - napojení na fasádu" </t>
  </si>
  <si>
    <t>5*2</t>
  </si>
  <si>
    <t>88</t>
  </si>
  <si>
    <t>764001911</t>
  </si>
  <si>
    <t>Napojení na stávající klempířské konstrukce délky spoje přes 0,5 m</t>
  </si>
  <si>
    <t>1884051503</t>
  </si>
  <si>
    <t>A63</t>
  </si>
  <si>
    <t>"ÚPRAVA OLECHOVÁNÍ STŘECHY-UKONČENÍ STŘEŠNÍ KRYTINY V NÁVAZNOSTI NA MONTÁŽ ZATEPLOVACÍHO SYSTÉMU - DÉLKA DANÁ PROJEKTANTEM" 760</t>
  </si>
  <si>
    <t xml:space="preserve">"""NAPOJENÍ PLECHOVÁNÍ OKOLO OKEN OS01 NA STŘEŠNÍ KRYTINU" </t>
  </si>
  <si>
    <t>B63</t>
  </si>
  <si>
    <t>(0.8+1.1)*2*23</t>
  </si>
  <si>
    <t>C63</t>
  </si>
  <si>
    <t>"Celkem: "760+87.4</t>
  </si>
  <si>
    <t>89</t>
  </si>
  <si>
    <t>13880019</t>
  </si>
  <si>
    <t>plech poplastovaný (TPO/FPO) tabule</t>
  </si>
  <si>
    <t>1815801268</t>
  </si>
  <si>
    <t>A64</t>
  </si>
  <si>
    <t>847.400*0.5*1.1</t>
  </si>
  <si>
    <t>"napojení plechu u blkonu" 10*0,4*0,3*1,1</t>
  </si>
  <si>
    <t>158</t>
  </si>
  <si>
    <t>764002812</t>
  </si>
  <si>
    <t>Demontáž okapového plechu do suti v krytině skládané</t>
  </si>
  <si>
    <t>m</t>
  </si>
  <si>
    <t>-945373537</t>
  </si>
  <si>
    <t xml:space="preserve">"demontáž cca 0,4 m plechu na každé straně napojení balkonu na fasádu" </t>
  </si>
  <si>
    <t>5*2*0,4</t>
  </si>
  <si>
    <t>90</t>
  </si>
  <si>
    <t>764002851</t>
  </si>
  <si>
    <t>Demontáž klempířských konstrukcí oplechování parapetů do suti</t>
  </si>
  <si>
    <t>854022033</t>
  </si>
  <si>
    <t xml:space="preserve">"""Z" </t>
  </si>
  <si>
    <t>A65</t>
  </si>
  <si>
    <t>-(-0.9*3-1.2-6-1.2*8-1.5)</t>
  </si>
  <si>
    <t>"""J"</t>
  </si>
  <si>
    <t>B65</t>
  </si>
  <si>
    <t>"O11"0.85*9</t>
  </si>
  <si>
    <t>C65</t>
  </si>
  <si>
    <t>-(-"1.5"1.2*4-"O17"1.3-1.5-"O18"1.05*2-1.2*16)</t>
  </si>
  <si>
    <t>D65</t>
  </si>
  <si>
    <t>-(-"O14"0.41*3-"O12"1.4*3-1.2-"O13"1*3-"O10"0.97*2-1.2*3)</t>
  </si>
  <si>
    <t>"""S"</t>
  </si>
  <si>
    <t>E65</t>
  </si>
  <si>
    <t>-(-"O08"1.165*2-"O09"1.66-"O07"0.6-"O06"1.08-"O05"1.055*3-"O04"0.64)</t>
  </si>
  <si>
    <t>F65</t>
  </si>
  <si>
    <t>-(-"O03"1.85-"O02"1.08-"O01"1.2*3)</t>
  </si>
  <si>
    <t>G65</t>
  </si>
  <si>
    <t>"Mezisoučet: "21+7.65+28.9+15.17+9.475+6.53</t>
  </si>
  <si>
    <t>H65</t>
  </si>
  <si>
    <t>1.2*6</t>
  </si>
  <si>
    <t>I65</t>
  </si>
  <si>
    <t>1.6*6+1.0</t>
  </si>
  <si>
    <t>J65</t>
  </si>
  <si>
    <t>K65</t>
  </si>
  <si>
    <t>-(-2.3*5-1-0.9*4-1.8*18-3.5)</t>
  </si>
  <si>
    <t>L65</t>
  </si>
  <si>
    <t>M65</t>
  </si>
  <si>
    <t>1.2*10</t>
  </si>
  <si>
    <t>N65</t>
  </si>
  <si>
    <t>O65</t>
  </si>
  <si>
    <t>P65</t>
  </si>
  <si>
    <t>Q65</t>
  </si>
  <si>
    <t>"Mezisoučet: "7.2+10.6+7.2+52+7.2+12+7.2+12+7.2</t>
  </si>
  <si>
    <t>R65</t>
  </si>
  <si>
    <t>-(-"O18"1.05*4-"O17"1.3-1.2*6-"691.67"1*2)</t>
  </si>
  <si>
    <t>S65</t>
  </si>
  <si>
    <t>-(-1.2*2-1.2*2)</t>
  </si>
  <si>
    <t>T65</t>
  </si>
  <si>
    <t>-(-1.2-1-1.2*2)</t>
  </si>
  <si>
    <t>U65</t>
  </si>
  <si>
    <t>-(-"1.5"1.2-"O15"0.6*2-"40.888"0.57-"O31"0.5)</t>
  </si>
  <si>
    <t>V65</t>
  </si>
  <si>
    <t>-(-1.5-"O25"1.3-"64.36"1.324*4)</t>
  </si>
  <si>
    <t>W65</t>
  </si>
  <si>
    <t>-(-"64.36"1.324*2-1.2*2)</t>
  </si>
  <si>
    <t>X65</t>
  </si>
  <si>
    <t>-(-"O18"0.8*2-"64.36"1.324*2-1.2*2)</t>
  </si>
  <si>
    <t>Y65</t>
  </si>
  <si>
    <t>-(-1.2*6-0.6*2)</t>
  </si>
  <si>
    <t>Z65</t>
  </si>
  <si>
    <t>-(-"O21"1.3*6-1.2*3-"D04"1.5*2-1.5)</t>
  </si>
  <si>
    <t>AA65</t>
  </si>
  <si>
    <t>"SKLOBETON" -(-2.8-2.8)</t>
  </si>
  <si>
    <t>AB65</t>
  </si>
  <si>
    <t>2*4</t>
  </si>
  <si>
    <t>AC65</t>
  </si>
  <si>
    <t>-(-1.2*3-1.1*2-1.2)</t>
  </si>
  <si>
    <t>AD65</t>
  </si>
  <si>
    <t>"Mezisoučet: "14.7+4.8+4.6+3.47+8.096+5.048+6.648+8.4+15.9+5.6+8+7</t>
  </si>
  <si>
    <t>AE65</t>
  </si>
  <si>
    <t>AF65</t>
  </si>
  <si>
    <t>-(-"64.36"0.9*2-1.8*12-1.2*2)</t>
  </si>
  <si>
    <t>AG65</t>
  </si>
  <si>
    <t>"Mezisoučet: "7.2+25.8</t>
  </si>
  <si>
    <t>AH65</t>
  </si>
  <si>
    <t>"4.8"-(-1.2*2-1.6-1.2*2-1.6)</t>
  </si>
  <si>
    <t>AI65</t>
  </si>
  <si>
    <t>2*8</t>
  </si>
  <si>
    <t>AJ65</t>
  </si>
  <si>
    <t>-(-1.2-1.5-1-"O28"1.1*2-"O29"1.85-1.2*2)</t>
  </si>
  <si>
    <t>AK65</t>
  </si>
  <si>
    <t>-(-0.9-1.2*4)</t>
  </si>
  <si>
    <t>AL65</t>
  </si>
  <si>
    <t>"Mezisoučet: "8+16+10.15+5.7</t>
  </si>
  <si>
    <t>AM65</t>
  </si>
  <si>
    <t>"Celkem: "21+7.65+28.9+15.17+9.475+6.53+7.2+10.6+7.2+52+7.2+12+7.2+12+7.2+14.7+4.8+4.6+3.47+8.096+5.048+6.648+8.4+15.9+5.6+8+7+7.2+25.8+8+16+10.15+5.7</t>
  </si>
  <si>
    <t>153</t>
  </si>
  <si>
    <t>764002861</t>
  </si>
  <si>
    <t>Demontáž oplechování říms a ozdobných prvků do suti</t>
  </si>
  <si>
    <t>1845566126</t>
  </si>
  <si>
    <t>"Z-NAD ANGLICKÝM DVORKEM"27.5</t>
  </si>
  <si>
    <t>"S" 54</t>
  </si>
  <si>
    <t>"V" 14</t>
  </si>
  <si>
    <t>"j 2" 24,5</t>
  </si>
  <si>
    <t>"S " 10,5</t>
  </si>
  <si>
    <t>91</t>
  </si>
  <si>
    <t>764004861</t>
  </si>
  <si>
    <t>Demontáž klempířských konstrukcí svodu do suti</t>
  </si>
  <si>
    <t>250657362</t>
  </si>
  <si>
    <t>A66</t>
  </si>
  <si>
    <t>"J"10</t>
  </si>
  <si>
    <t>B66</t>
  </si>
  <si>
    <t>"V" 3+11*10+5</t>
  </si>
  <si>
    <t>C66</t>
  </si>
  <si>
    <t>"S"10+2</t>
  </si>
  <si>
    <t>D66</t>
  </si>
  <si>
    <t>"Z"10*6+3*2</t>
  </si>
  <si>
    <t>E66</t>
  </si>
  <si>
    <t>"Celkem: "10+118+12+66</t>
  </si>
  <si>
    <t>92</t>
  </si>
  <si>
    <t>764216640</t>
  </si>
  <si>
    <t>Oplechování parapetů z pozinkovaného plechu s povrchovou úpravou rovných celoplošně lepené, bez rohů rš 100 mm</t>
  </si>
  <si>
    <t>-1071171468</t>
  </si>
  <si>
    <t>A67</t>
  </si>
  <si>
    <t>"K14"0.6</t>
  </si>
  <si>
    <t>93</t>
  </si>
  <si>
    <t>764216644</t>
  </si>
  <si>
    <t>Oplechování parapetů z pozinkovaného plechu s povrchovou úpravou rovných celoplošně lepené, bez rohů rš 330 mm</t>
  </si>
  <si>
    <t>603255363</t>
  </si>
  <si>
    <t>A68</t>
  </si>
  <si>
    <t>"K01+02"1.2*3+1.08*1</t>
  </si>
  <si>
    <t>B68</t>
  </si>
  <si>
    <t>"K04"0.64*1</t>
  </si>
  <si>
    <t>C68</t>
  </si>
  <si>
    <t>"K07+K08"0.6*1+1.16*2</t>
  </si>
  <si>
    <t>D68</t>
  </si>
  <si>
    <t>"K10-K14"0.85*9+1.4*3+1*2+0.51*3</t>
  </si>
  <si>
    <t>E68</t>
  </si>
  <si>
    <t>"KS01-KS03"1*3+1.2*11+1.1*6</t>
  </si>
  <si>
    <t>F68</t>
  </si>
  <si>
    <t>"Celkem: "4.68+0.64+2.92+15.38+22.8</t>
  </si>
  <si>
    <t>94</t>
  </si>
  <si>
    <t>764216646</t>
  </si>
  <si>
    <t>Oplechování parapetů z pozinkovaného plechu s povrchovou úpravou rovných celoplošně lepené, bez rohů rš 500 mm</t>
  </si>
  <si>
    <t>1234733262</t>
  </si>
  <si>
    <t>A69</t>
  </si>
  <si>
    <t>"K03"1.85</t>
  </si>
  <si>
    <t>B69</t>
  </si>
  <si>
    <t>"K05"1.55*3</t>
  </si>
  <si>
    <t>C69</t>
  </si>
  <si>
    <t>"K06"1.08</t>
  </si>
  <si>
    <t>D69</t>
  </si>
  <si>
    <t>"K09"1.66</t>
  </si>
  <si>
    <t>E69</t>
  </si>
  <si>
    <t>"K15-K17"1.15*41.25+1.25+1.1*2</t>
  </si>
  <si>
    <t>F69</t>
  </si>
  <si>
    <t>"K19-K23"0.9*12+1.3*6+1.65*2+0.6*4+0.9</t>
  </si>
  <si>
    <t>G69</t>
  </si>
  <si>
    <t>"K25"1.3</t>
  </si>
  <si>
    <t>H69</t>
  </si>
  <si>
    <t>"156.975-77.8"1.2*2+0.5+0.57</t>
  </si>
  <si>
    <t>I69</t>
  </si>
  <si>
    <t>"KS11-KS13"1.7*12+0.9*2+1.2*7</t>
  </si>
  <si>
    <t>J69</t>
  </si>
  <si>
    <t>"KS19-KS21"1.3*5+2.8*2+1.1*8</t>
  </si>
  <si>
    <t>K69</t>
  </si>
  <si>
    <t>"KS23+KS24"1.6*2+0.9</t>
  </si>
  <si>
    <t>L69</t>
  </si>
  <si>
    <t>"Celkem: "1.85+4.65+1.08+1.66+50.888+25.2+1.3+3.47+30.6+20.9+4.1</t>
  </si>
  <si>
    <t>95</t>
  </si>
  <si>
    <t>764216647</t>
  </si>
  <si>
    <t>Oplechování parapetů z pozinkovaného plechu s povrchovou úpravou rovných celoplošně lepené, bez rohů rš 670 mm</t>
  </si>
  <si>
    <t>-311961477</t>
  </si>
  <si>
    <t>A70</t>
  </si>
  <si>
    <t>"K18"0.6*2</t>
  </si>
  <si>
    <t>B70</t>
  </si>
  <si>
    <t>"100.6"1.2*8</t>
  </si>
  <si>
    <t>C70</t>
  </si>
  <si>
    <t>"22.01"1*3</t>
  </si>
  <si>
    <t>D70</t>
  </si>
  <si>
    <t>"K28"1.1*2</t>
  </si>
  <si>
    <t>E70</t>
  </si>
  <si>
    <t>"K29"1.85</t>
  </si>
  <si>
    <t>F70</t>
  </si>
  <si>
    <t>"KS04-KD10"1.2*77+0.9*5+1.3*2+1.1*2+1.85*19+1.95*10+1.6</t>
  </si>
  <si>
    <t>G70</t>
  </si>
  <si>
    <t>"KS14-KS18"2.39*5+1.7*3+1.2*2+1.6+1.95*2</t>
  </si>
  <si>
    <t>H70</t>
  </si>
  <si>
    <t>"KS22"1.7*3</t>
  </si>
  <si>
    <t>I70</t>
  </si>
  <si>
    <t>"Celkem: "1.2+9.6+3+2.2+1.85+157.95+24.95+5.1</t>
  </si>
  <si>
    <t>154</t>
  </si>
  <si>
    <t>764218605</t>
  </si>
  <si>
    <t>Oplechování rovné římsy mechanicky kotvené z Pz s upraveným povrchem rš 400 mm</t>
  </si>
  <si>
    <t>-1071407314</t>
  </si>
  <si>
    <t>96</t>
  </si>
  <si>
    <t>764518623</t>
  </si>
  <si>
    <t>Svod z pozinkovaného plechu s upraveným povrchem včetně objímek, kolen a odskoků kruhový, průměru 120 mm</t>
  </si>
  <si>
    <t>1429809673</t>
  </si>
  <si>
    <t>A71</t>
  </si>
  <si>
    <t>B71</t>
  </si>
  <si>
    <t>C71</t>
  </si>
  <si>
    <t>D71</t>
  </si>
  <si>
    <t>E71</t>
  </si>
  <si>
    <t>97</t>
  </si>
  <si>
    <t>998764202</t>
  </si>
  <si>
    <t>Přesun hmot pro konstrukce klempířské stanovený procentní sazbou (%) z ceny vodorovná dopravní vzdálenost do 50 m v objektech výšky přes 6 do 12 m</t>
  </si>
  <si>
    <t>-77927992</t>
  </si>
  <si>
    <t>766</t>
  </si>
  <si>
    <t>Konstrukce truhlářské</t>
  </si>
  <si>
    <t>98</t>
  </si>
  <si>
    <t>766441811</t>
  </si>
  <si>
    <t>Demontáž parapetních desek dřevěných nebo plastových šířky do 300 mm délky do 1m</t>
  </si>
  <si>
    <t>-616841774</t>
  </si>
  <si>
    <t>A73</t>
  </si>
  <si>
    <t>"13.4"0.6*2</t>
  </si>
  <si>
    <t>B73</t>
  </si>
  <si>
    <t>"T23"0.9*9</t>
  </si>
  <si>
    <t>C73</t>
  </si>
  <si>
    <t>"T25"0.9*2</t>
  </si>
  <si>
    <t>D73</t>
  </si>
  <si>
    <t>"T26"0.6*2</t>
  </si>
  <si>
    <t>E73</t>
  </si>
  <si>
    <t>"TT27"0.9</t>
  </si>
  <si>
    <t>F73</t>
  </si>
  <si>
    <t>"181.253"1</t>
  </si>
  <si>
    <t>G73</t>
  </si>
  <si>
    <t>"T31"0.73</t>
  </si>
  <si>
    <t>H73</t>
  </si>
  <si>
    <t>"28"2</t>
  </si>
  <si>
    <t>I73</t>
  </si>
  <si>
    <t>"Celkem: "1.2+8.1+1.8+1.2+0.9+1+0.73+2</t>
  </si>
  <si>
    <t>99</t>
  </si>
  <si>
    <t>766441812</t>
  </si>
  <si>
    <t>Demontáž parapetních desek dřevěných nebo plastových šířky přes 300 mm délky do 1m</t>
  </si>
  <si>
    <t>497288414</t>
  </si>
  <si>
    <t>A74</t>
  </si>
  <si>
    <t>"T04"0.64</t>
  </si>
  <si>
    <t>B74</t>
  </si>
  <si>
    <t>"T07"0.6</t>
  </si>
  <si>
    <t>C74</t>
  </si>
  <si>
    <t>"T11"0.85*9</t>
  </si>
  <si>
    <t>D74</t>
  </si>
  <si>
    <t>"T13"1*2</t>
  </si>
  <si>
    <t>E74</t>
  </si>
  <si>
    <t>"T14"0.51*3</t>
  </si>
  <si>
    <t>F74</t>
  </si>
  <si>
    <t>"T15"0.6*3</t>
  </si>
  <si>
    <t>G74</t>
  </si>
  <si>
    <t>"T21"0.9</t>
  </si>
  <si>
    <t>H74</t>
  </si>
  <si>
    <t>"9.38"0.5</t>
  </si>
  <si>
    <t>I74</t>
  </si>
  <si>
    <t>"T37"0.57</t>
  </si>
  <si>
    <t>J74</t>
  </si>
  <si>
    <t>"Celkem: "0.64+0.6+7.65+2+1.53+1.8+0.9+0.5+0.57</t>
  </si>
  <si>
    <t>100</t>
  </si>
  <si>
    <t>766441821</t>
  </si>
  <si>
    <t>Demontáž parapetních desek dřevěných nebo plastových šířky do 300 mm délky přes 1m</t>
  </si>
  <si>
    <t>288233527</t>
  </si>
  <si>
    <t>A75</t>
  </si>
  <si>
    <t>"14.85"1.2*2</t>
  </si>
  <si>
    <t>B75</t>
  </si>
  <si>
    <t>"T17"1.2*2</t>
  </si>
  <si>
    <t>C75</t>
  </si>
  <si>
    <t>"T18"1.3*5</t>
  </si>
  <si>
    <t>D75</t>
  </si>
  <si>
    <t>"13.4"1.6*2</t>
  </si>
  <si>
    <t>E75</t>
  </si>
  <si>
    <t>"T28"1.2*4</t>
  </si>
  <si>
    <t>F75</t>
  </si>
  <si>
    <t>"T29"1.2*6</t>
  </si>
  <si>
    <t>G75</t>
  </si>
  <si>
    <t>"T33"1.1</t>
  </si>
  <si>
    <t>H75</t>
  </si>
  <si>
    <t>"T35"1.1</t>
  </si>
  <si>
    <t>I75</t>
  </si>
  <si>
    <t>"Celkem: "2.4+2.4+6.5+3.2+4.8+7.2+1.1+1.1</t>
  </si>
  <si>
    <t>"9 oken 2.np" 1,08*9</t>
  </si>
  <si>
    <t>"součet" 28,7+9,72</t>
  </si>
  <si>
    <t>101</t>
  </si>
  <si>
    <t>766441822</t>
  </si>
  <si>
    <t>Demontáž parapetních desek dřevěných nebo plastových šířky přes 300 mm délky přes 1m</t>
  </si>
  <si>
    <t>1704168482</t>
  </si>
  <si>
    <t>A76</t>
  </si>
  <si>
    <t>"T01"1.2*3</t>
  </si>
  <si>
    <t>B76</t>
  </si>
  <si>
    <t>"T02"1.08</t>
  </si>
  <si>
    <t>C76</t>
  </si>
  <si>
    <t>"T05"1.55*3</t>
  </si>
  <si>
    <t>D76</t>
  </si>
  <si>
    <t>"T06"1.08</t>
  </si>
  <si>
    <t>E76</t>
  </si>
  <si>
    <t>"T08"1.16*2</t>
  </si>
  <si>
    <t>F76</t>
  </si>
  <si>
    <t>"T10"1.1*2</t>
  </si>
  <si>
    <t>G76</t>
  </si>
  <si>
    <t>"T12"1.4*3</t>
  </si>
  <si>
    <t>H76</t>
  </si>
  <si>
    <t>"T19"1.05*2</t>
  </si>
  <si>
    <t>I76</t>
  </si>
  <si>
    <t>"T22"1.3*3</t>
  </si>
  <si>
    <t>J76</t>
  </si>
  <si>
    <t>"T38"1.2</t>
  </si>
  <si>
    <t>K76</t>
  </si>
  <si>
    <t>"T03"1.85</t>
  </si>
  <si>
    <t>L76</t>
  </si>
  <si>
    <t>"T09"1.66</t>
  </si>
  <si>
    <t>M76</t>
  </si>
  <si>
    <t>"T34"1.85</t>
  </si>
  <si>
    <t>N76</t>
  </si>
  <si>
    <t>"Celkem: "3.6+1.08+4.65+1.08+2.32+2.2+4.2+2.1+3.9+1.2+1.85+1.66+1.85</t>
  </si>
  <si>
    <t>102</t>
  </si>
  <si>
    <t>766622131</t>
  </si>
  <si>
    <t>Montáž oken plastových včetně montáže rámu plochy přes 1 m2 otevíravých do zdiva, výšky do 1,5 m</t>
  </si>
  <si>
    <t>-1941179644</t>
  </si>
  <si>
    <t>A77</t>
  </si>
  <si>
    <t>"O15"0.6*1.2*(5-1 "již realizované")</t>
  </si>
  <si>
    <t>"64.36"0.9*1.2*(9-1-3 "JIŽ REALIZOVANÉ")</t>
  </si>
  <si>
    <t>"OKNO NBEZ OZNAČENÍ SOKL JIH" 1*1</t>
  </si>
  <si>
    <t>"OKNO V PŘÍSTAVKU KADEŘNICTVÍ NA VÝCHODNÍ STRANĚ VLEVO "0.8*0.8</t>
  </si>
  <si>
    <t>S77</t>
  </si>
  <si>
    <t>"Celkem: "A77+B77+C77+D77+E77+F77+G77+H77+I77+J77+K77+L77+M77+N77+O77+P77+Q77+R77</t>
  </si>
  <si>
    <t>103</t>
  </si>
  <si>
    <t>61140050</t>
  </si>
  <si>
    <t>okno plastové otevíravé/sklopné trojsklo do plochy 1m2</t>
  </si>
  <si>
    <t>703734662</t>
  </si>
  <si>
    <t>A78</t>
  </si>
  <si>
    <t>"O15"0.6*1.2*(5-1 "JOŽ REALIZOVANÉ")</t>
  </si>
  <si>
    <t>"OKNO NBEZ OZNAČENÍ SOKL JIH ČLENENÍ STEJNÉ JAKO OKNO O12" 1*1</t>
  </si>
  <si>
    <t>"OKNO V PŘÍSTAVKU KADEŘNICTVÍ NA VÝCHODNÍ STRANĚ VLEVO ČLENĚNÍ STEJNÍÉ JAKO OKNO O10"0.8*0.8</t>
  </si>
  <si>
    <t>I78</t>
  </si>
  <si>
    <t>"Celkem: "A78+B78+C78+D78+E78+F78+G78+H78</t>
  </si>
  <si>
    <t>104</t>
  </si>
  <si>
    <t>61140051</t>
  </si>
  <si>
    <t>okno plastové otevíravé/sklopné dvojsklo přes plochu 1m2 do v1,5m</t>
  </si>
  <si>
    <t>1273254019</t>
  </si>
  <si>
    <t>A79</t>
  </si>
  <si>
    <t>K79</t>
  </si>
  <si>
    <t>"Celkem: "A79+B79+C79+D79+E79+F79+G79+H79+I79+J79</t>
  </si>
  <si>
    <t>105</t>
  </si>
  <si>
    <t>766622132</t>
  </si>
  <si>
    <t>Montáž oken plastových včetně montáže rámu plochy přes 1 m2 otevíravých do zdiva, výšky přes 1,5 do 2,5 m</t>
  </si>
  <si>
    <t>-893526777</t>
  </si>
  <si>
    <t>A80</t>
  </si>
  <si>
    <t>"O18"0.6*2.3*2</t>
  </si>
  <si>
    <t>"O21"1.3*2.3*(6- 3 "JIŽ REALIZOVANÉ" )</t>
  </si>
  <si>
    <t xml:space="preserve">"O23"1.6*2.3*(2 - 1 " JIŽ REALIZOVÁNO") </t>
  </si>
  <si>
    <t>"O28"1.1*2.3*2</t>
  </si>
  <si>
    <t>"NAVÍC NAD KADEŘNICTÍM ČLENĚNÍ STEJNÉ JAKO OKNO O09" 2*1.2</t>
  </si>
  <si>
    <t>Q80</t>
  </si>
  <si>
    <t>"Celkem: "A80+B80+C80+D80+E80+F80+G80+H80+I80+J80+K80+L80+M80+N80+O80+P80</t>
  </si>
  <si>
    <t>"9 okenn 2,np" 1,08*2,03*9</t>
  </si>
  <si>
    <t>"celkem" 88,697+19,732</t>
  </si>
  <si>
    <t>"O19" 0,6*2,3*2</t>
  </si>
  <si>
    <t>"celkem po opravě vč O19" 108,429+2,76</t>
  </si>
  <si>
    <t>106</t>
  </si>
  <si>
    <t>61140054</t>
  </si>
  <si>
    <t>okno plastové otevíravé/sklopné trojsklo přes plochu 1m2 v1,5-2,5m</t>
  </si>
  <si>
    <t>654825074</t>
  </si>
  <si>
    <t>107</t>
  </si>
  <si>
    <t>766629214</t>
  </si>
  <si>
    <t>Montáž oken dřevěných Příplatek k cenám za tepelnou izolaci mezi ostěním a rámem okna při rovném ostění, připojovací spára tl. do 15 mm, páska</t>
  </si>
  <si>
    <t>424173430</t>
  </si>
  <si>
    <t>A82</t>
  </si>
  <si>
    <t>B82</t>
  </si>
  <si>
    <t>C82</t>
  </si>
  <si>
    <t>D82</t>
  </si>
  <si>
    <t>E82</t>
  </si>
  <si>
    <t>F82</t>
  </si>
  <si>
    <t>G82</t>
  </si>
  <si>
    <t>H82</t>
  </si>
  <si>
    <t>I82</t>
  </si>
  <si>
    <t>J82</t>
  </si>
  <si>
    <t>K82</t>
  </si>
  <si>
    <t>L82</t>
  </si>
  <si>
    <t>M82</t>
  </si>
  <si>
    <t>N82</t>
  </si>
  <si>
    <t>O82</t>
  </si>
  <si>
    <t>P82</t>
  </si>
  <si>
    <t>Q82</t>
  </si>
  <si>
    <t>R82</t>
  </si>
  <si>
    <t>S82</t>
  </si>
  <si>
    <t>T82</t>
  </si>
  <si>
    <t>U82</t>
  </si>
  <si>
    <t>V82</t>
  </si>
  <si>
    <t>W82</t>
  </si>
  <si>
    <t>X82</t>
  </si>
  <si>
    <t>Y82</t>
  </si>
  <si>
    <t>Z82</t>
  </si>
  <si>
    <t>AA82</t>
  </si>
  <si>
    <t>(1+1)*4+(0.8+0.8)*4+(0.9+2.0)*2+(0.5+0.5)*2+(1*2)*2</t>
  </si>
  <si>
    <t>AB82</t>
  </si>
  <si>
    <t>"Mezisoučet: "26.2</t>
  </si>
  <si>
    <t>AC82</t>
  </si>
  <si>
    <t>"Celkem: "154.94+224.8+133+150.5+3.54+85.856+59.82+47.6+92.38+100.6+50.26+53+64.36+112.44+54.56+12.2+34.2+13.4+45.86+0+0+113.9+26.2</t>
  </si>
  <si>
    <t>"9 OKEN 2.NP" (1,08+20,8)*9</t>
  </si>
  <si>
    <t>"CELKEM" 1633,416+196,92</t>
  </si>
  <si>
    <t>108</t>
  </si>
  <si>
    <t>766641163</t>
  </si>
  <si>
    <t>Montáž balkónových dveří dřevěných nebo plastových včetně rámu zdvojených do zdiva dvoukřídlových s nadsvětlíkem</t>
  </si>
  <si>
    <t>855738242</t>
  </si>
  <si>
    <t>A83</t>
  </si>
  <si>
    <t>"D04"2-1</t>
  </si>
  <si>
    <t>B83</t>
  </si>
  <si>
    <t>"D05"0</t>
  </si>
  <si>
    <t>C83</t>
  </si>
  <si>
    <t>"Celkem: "1+0</t>
  </si>
  <si>
    <t>109</t>
  </si>
  <si>
    <t>61140068</t>
  </si>
  <si>
    <t>dveře plastové balkonové dvoukřídlové s nadsvětlíkem trojsklo</t>
  </si>
  <si>
    <t>-1980845797</t>
  </si>
  <si>
    <t>A84</t>
  </si>
  <si>
    <t>"D04"1.5*3.15*(2-1 "JIŽ REALIZOVÁNO")</t>
  </si>
  <si>
    <t>B84</t>
  </si>
  <si>
    <t>"D05"1.95*3.15*0 "JIŽ REALIZOVÁNO</t>
  </si>
  <si>
    <t>C84</t>
  </si>
  <si>
    <t>"Celkem: "4.725+0</t>
  </si>
  <si>
    <t>110</t>
  </si>
  <si>
    <t>766671007</t>
  </si>
  <si>
    <t>Montáž střešních oken dřevěných nebo plastových kyvných, výklopných/kyvných s okenním rámem a lemováním, s plisovaným límcem, s napojením na krytinu do krytiny</t>
  </si>
  <si>
    <t>-1412522999</t>
  </si>
  <si>
    <t>A85</t>
  </si>
  <si>
    <t>"SO01"23</t>
  </si>
  <si>
    <t>111</t>
  </si>
  <si>
    <t>61143696</t>
  </si>
  <si>
    <t>okno střešní plastové kyvné křídlo 940x1180mm</t>
  </si>
  <si>
    <t>1931592840</t>
  </si>
  <si>
    <t>A86</t>
  </si>
  <si>
    <t>"OS23 800*1100 MM - OBDOBNÁ POLOŽKA" 23</t>
  </si>
  <si>
    <t>B86</t>
  </si>
  <si>
    <t>"Celkem: "23</t>
  </si>
  <si>
    <t>112</t>
  </si>
  <si>
    <t>766681114</t>
  </si>
  <si>
    <t>Montáž zárubní dřevěných, plastových nebo z lamina rámových, pro dveře jednokřídlové, šířky do 900 mm</t>
  </si>
  <si>
    <t>-1236286831</t>
  </si>
  <si>
    <t>A87</t>
  </si>
  <si>
    <t>"PRO DVEŘE DO KADEŘNICTVÍ "1</t>
  </si>
  <si>
    <t>113</t>
  </si>
  <si>
    <t>766681115</t>
  </si>
  <si>
    <t>Montáž zárubní dřevěných, plastových nebo z lamina rámových, pro dveře jednokřídlové, šířky přes 900 mm</t>
  </si>
  <si>
    <t>-532655249</t>
  </si>
  <si>
    <t>A88</t>
  </si>
  <si>
    <t>"D03"1</t>
  </si>
  <si>
    <t>114</t>
  </si>
  <si>
    <t>766681121</t>
  </si>
  <si>
    <t>Montáž zárubní dřevěných, plastových nebo z lamina rámových, pro dveře dvoukřídlové, rozměru 1250 x 1970 mm</t>
  </si>
  <si>
    <t>439005002</t>
  </si>
  <si>
    <t>A89</t>
  </si>
  <si>
    <t>"D01"1</t>
  </si>
  <si>
    <t>115</t>
  </si>
  <si>
    <t>61144163R03</t>
  </si>
  <si>
    <t>dveře plastové vchodové jednokřídlé otvíravé 800x2000mm</t>
  </si>
  <si>
    <t>-1510160780</t>
  </si>
  <si>
    <t>116</t>
  </si>
  <si>
    <t>61144163R12</t>
  </si>
  <si>
    <t>DVEŘE PLASTOVÉ VSTUPNÍ DO KADEŘNICTVÍ BEZ OZNACĚNÍ 900 * 2000</t>
  </si>
  <si>
    <t>615483493</t>
  </si>
  <si>
    <t>117</t>
  </si>
  <si>
    <t>61144163R04</t>
  </si>
  <si>
    <t>1202666840</t>
  </si>
  <si>
    <t>118</t>
  </si>
  <si>
    <t>766694111</t>
  </si>
  <si>
    <t>Montáž ostatních truhlářských konstrukcí parapetních desek dřevěných nebo plastových šířky do 300 mm, délky do 1000 mm</t>
  </si>
  <si>
    <t>-2008622813</t>
  </si>
  <si>
    <t>A93</t>
  </si>
  <si>
    <t>B93</t>
  </si>
  <si>
    <t>C93</t>
  </si>
  <si>
    <t>D93</t>
  </si>
  <si>
    <t>E93</t>
  </si>
  <si>
    <t>F93</t>
  </si>
  <si>
    <t>G93</t>
  </si>
  <si>
    <t>H93</t>
  </si>
  <si>
    <t>I93</t>
  </si>
  <si>
    <t>119</t>
  </si>
  <si>
    <t>766694112</t>
  </si>
  <si>
    <t>Montáž ostatních truhlářských konstrukcí parapetních desek dřevěných nebo plastových šířky do 300 mm, délky přes 1000 do 1600 mm</t>
  </si>
  <si>
    <t>-767865475</t>
  </si>
  <si>
    <t>A94</t>
  </si>
  <si>
    <t>B94</t>
  </si>
  <si>
    <t>C94</t>
  </si>
  <si>
    <t>D94</t>
  </si>
  <si>
    <t>E94</t>
  </si>
  <si>
    <t>F94</t>
  </si>
  <si>
    <t>G94</t>
  </si>
  <si>
    <t>H94</t>
  </si>
  <si>
    <t>I94</t>
  </si>
  <si>
    <t>"9 OKEN 2.NP" 1,1*9</t>
  </si>
  <si>
    <t>"CELKEM" 28,7+9,9</t>
  </si>
  <si>
    <t>120</t>
  </si>
  <si>
    <t>60794103</t>
  </si>
  <si>
    <t>deska parapetní dřevotřísková vnitřní 300x1000mm</t>
  </si>
  <si>
    <t>-2055751252</t>
  </si>
  <si>
    <t>A95</t>
  </si>
  <si>
    <t>(16.930+38,6)*1.15 "POZN OBDOBNÁ POLOŽKA JAKO PLASTOVÁ DESKA</t>
  </si>
  <si>
    <t>121</t>
  </si>
  <si>
    <t>766694121</t>
  </si>
  <si>
    <t>Montáž ostatních truhlářských konstrukcí parapetních desek dřevěných nebo plastových šířky přes 300 mm, délky do 1000 mm</t>
  </si>
  <si>
    <t>-1484601905</t>
  </si>
  <si>
    <t>A96</t>
  </si>
  <si>
    <t>B96</t>
  </si>
  <si>
    <t>C96</t>
  </si>
  <si>
    <t>D96</t>
  </si>
  <si>
    <t>E96</t>
  </si>
  <si>
    <t>F96</t>
  </si>
  <si>
    <t>G96</t>
  </si>
  <si>
    <t>H96</t>
  </si>
  <si>
    <t>I96</t>
  </si>
  <si>
    <t>J96</t>
  </si>
  <si>
    <t>122</t>
  </si>
  <si>
    <t>766694122</t>
  </si>
  <si>
    <t>Montáž ostatních truhlářských konstrukcí parapetních desek dřevěných nebo plastových šířky přes 300 mm, délky přes 1000 do 1600 mm</t>
  </si>
  <si>
    <t>-150778089</t>
  </si>
  <si>
    <t>A97</t>
  </si>
  <si>
    <t>B97</t>
  </si>
  <si>
    <t>C97</t>
  </si>
  <si>
    <t>D97</t>
  </si>
  <si>
    <t>E97</t>
  </si>
  <si>
    <t>F97</t>
  </si>
  <si>
    <t>G97</t>
  </si>
  <si>
    <t>H97</t>
  </si>
  <si>
    <t>I97</t>
  </si>
  <si>
    <t>J97</t>
  </si>
  <si>
    <t>K97</t>
  </si>
  <si>
    <t>"Celkem: "3.6+1.08+4.65+1.08+2.32+2.2+4.2+2.1+3.9+1.2</t>
  </si>
  <si>
    <t>123</t>
  </si>
  <si>
    <t>766694123</t>
  </si>
  <si>
    <t>Montáž ostatních truhlářských konstrukcí parapetních desek dřevěných nebo plastových šířky přes 300 mm, délky přes 1600 do 2600 mm</t>
  </si>
  <si>
    <t>459387320</t>
  </si>
  <si>
    <t>A98</t>
  </si>
  <si>
    <t>B98</t>
  </si>
  <si>
    <t>C98</t>
  </si>
  <si>
    <t>D98</t>
  </si>
  <si>
    <t>"Celkem: "1.85+1.66+1.85</t>
  </si>
  <si>
    <t>124</t>
  </si>
  <si>
    <t>60794105</t>
  </si>
  <si>
    <t>deska parapetní dřevotřísková vnitřní 400x1000mm</t>
  </si>
  <si>
    <t>1474982257</t>
  </si>
  <si>
    <t>A99</t>
  </si>
  <si>
    <t>(16.19+26.33+5.36)*1.15</t>
  </si>
  <si>
    <t>B99</t>
  </si>
  <si>
    <t>(-1.08-0.64-0.6-1.16*2-1.1*2-0.85*9-1.4*3-1*2-0.9-1.25)*1.15"PARAPETY ŠIRŠÍ NEŽ 400</t>
  </si>
  <si>
    <t>C99</t>
  </si>
  <si>
    <t>"Celkem: "55.062+-26.266</t>
  </si>
  <si>
    <t>125</t>
  </si>
  <si>
    <t>60794109</t>
  </si>
  <si>
    <t>deska parapetní dřevotřísková vnitřní 600x1000mm</t>
  </si>
  <si>
    <t>1651205890</t>
  </si>
  <si>
    <t>A100</t>
  </si>
  <si>
    <t>-(-1.08-0.64-0.6-1.16*2-1.1*2-0.85*9-1.4*3-1*2-0.9-1.25)*1.15"PARAPETY ŠIRŠÍ NEŽ 400</t>
  </si>
  <si>
    <t>B100</t>
  </si>
  <si>
    <t>"Celkem: "26.266</t>
  </si>
  <si>
    <t>155</t>
  </si>
  <si>
    <t>998766202</t>
  </si>
  <si>
    <t>Přesun hmot pro konstrukce truhlářské stanovený procentní sazbou (%) z ceny vodorovná dopravní vzdálenost do 50 m v objektech výšky přes 6 do 12 m</t>
  </si>
  <si>
    <t>-160272743</t>
  </si>
  <si>
    <t>767</t>
  </si>
  <si>
    <t>Konstrukce zámečnické</t>
  </si>
  <si>
    <t>127</t>
  </si>
  <si>
    <t>767001R9</t>
  </si>
  <si>
    <t>DODÁVKA A MONTÁŽ PŘÍSTŘEŠKU NADD VSTUP VÝCHOD ŽÁROVÝ POZINK, DRÁTOSKLO ROZMĚR CCA 2,0*1,0</t>
  </si>
  <si>
    <t>-645181232</t>
  </si>
  <si>
    <t>128</t>
  </si>
  <si>
    <t>767002R10</t>
  </si>
  <si>
    <t>D+M PŘÍSTŘEŠEK NAD VSTUP SEVER ROZMĚR CCA 2,0 *1,0 M ŽÁROVĚ ZINKOVÁNO, ZASKLENÍ DRÁTOSKLO</t>
  </si>
  <si>
    <t>-1892006730</t>
  </si>
  <si>
    <t>129</t>
  </si>
  <si>
    <t>76701R5</t>
  </si>
  <si>
    <t>D+M předokenní žaluzie hliníkové ve vodicím rámu vč. kastlíků</t>
  </si>
  <si>
    <t>1881020812</t>
  </si>
  <si>
    <t>A104</t>
  </si>
  <si>
    <t>1.2*2.3*50+1.85*1.85*18+2.39*2.1*5+1.7*2.3*6+1.1*2.1+0.9*1.2*4</t>
  </si>
  <si>
    <t>"ODPOČET OKEN 2.NP JIP č.m. 2027-2030 - ELEKTRICKÉ ŽALUZIE"</t>
  </si>
  <si>
    <t>-1,2*2,3*6</t>
  </si>
  <si>
    <t>-1,7*2,3*3</t>
  </si>
  <si>
    <t>130</t>
  </si>
  <si>
    <t>76703R11</t>
  </si>
  <si>
    <t>D+M PŘÍSTŘEŠKU NAD ANGLICKÝ DVOREK ZÁPAD - ROZMĚR CCA 17 * 1,5 M, ŽÁROVÝ POZINK, ZASKLENÍ DRÁTOSKLO</t>
  </si>
  <si>
    <t>-1842092008</t>
  </si>
  <si>
    <t>151</t>
  </si>
  <si>
    <t>767810112</t>
  </si>
  <si>
    <t>Montáž mřížek větracích čtyřhranných průřezu do 0,04 m2</t>
  </si>
  <si>
    <t>1879424317</t>
  </si>
  <si>
    <t>152</t>
  </si>
  <si>
    <t>4502057220</t>
  </si>
  <si>
    <t>Mřížka větrací krytka se síťovinou VM 200×200 mm, bílá</t>
  </si>
  <si>
    <t>-661301321</t>
  </si>
  <si>
    <t>133</t>
  </si>
  <si>
    <t>767995111</t>
  </si>
  <si>
    <t>Montáž ostatních atypických zámečnických konstrukcí hmotnosti do 5 kg</t>
  </si>
  <si>
    <t>1636350912</t>
  </si>
  <si>
    <t xml:space="preserve">"""ÚPRAVA ZÁBRADLÍ" </t>
  </si>
  <si>
    <t>A108</t>
  </si>
  <si>
    <t>"V BALKONY 5 KUSŮ*2 KONCE* 5 KG/KUS"5*2*5</t>
  </si>
  <si>
    <t>B108</t>
  </si>
  <si>
    <t>"V VSTUP" 5</t>
  </si>
  <si>
    <t>C108</t>
  </si>
  <si>
    <t>"Celkem: "50+5</t>
  </si>
  <si>
    <t>134</t>
  </si>
  <si>
    <t>76701MATR8</t>
  </si>
  <si>
    <t>DODÁVKA MATERIÁLU NA ÚPRAVU ZÁBRADLÍ VČETNĚ POVRCHOVÉ ÚPRAVY</t>
  </si>
  <si>
    <t>-1010035729</t>
  </si>
  <si>
    <t>A109</t>
  </si>
  <si>
    <t>55.000*1.1</t>
  </si>
  <si>
    <t>135</t>
  </si>
  <si>
    <t>767995114</t>
  </si>
  <si>
    <t>Montáž ostatních atypických zámečnických konstrukcí hmotnosti přes 20 do 50 kg</t>
  </si>
  <si>
    <t>1613736723</t>
  </si>
  <si>
    <t xml:space="preserve">"""MOTÁŽ NOVÝCH MŘÍŽÍ NA OKNA V SUTERÉNU" </t>
  </si>
  <si>
    <t>A110</t>
  </si>
  <si>
    <t>"Z" (4+2)*40</t>
  </si>
  <si>
    <t>B110</t>
  </si>
  <si>
    <t>"S" 5*40</t>
  </si>
  <si>
    <t>C110</t>
  </si>
  <si>
    <t>"Celkem: "240+200</t>
  </si>
  <si>
    <t>136</t>
  </si>
  <si>
    <t>MŘÍŽER12</t>
  </si>
  <si>
    <t>DODÁVKA MŘÍŽÍ NA OKNA V SOKLU</t>
  </si>
  <si>
    <t>1763880993</t>
  </si>
  <si>
    <t>A111</t>
  </si>
  <si>
    <t>"Z" (4+2)*1.5*0.45</t>
  </si>
  <si>
    <t>B111</t>
  </si>
  <si>
    <t>"S" 5*1.5*1.5</t>
  </si>
  <si>
    <t>C111</t>
  </si>
  <si>
    <t>"Celkem: "4.05+11.25</t>
  </si>
  <si>
    <t>137</t>
  </si>
  <si>
    <t>767996801</t>
  </si>
  <si>
    <t>Demontáž ostatních zámečnických konstrukcí o hmotnosti jednotlivých dílů rozebráním do 50 kg</t>
  </si>
  <si>
    <t>2055408464</t>
  </si>
  <si>
    <t xml:space="preserve">"""DEMONTÁŽ KONZOLÍ NA FASÁDĚ" </t>
  </si>
  <si>
    <t>A112</t>
  </si>
  <si>
    <t>"J" 1*5</t>
  </si>
  <si>
    <t>B112</t>
  </si>
  <si>
    <t>"S" 3*5</t>
  </si>
  <si>
    <t>C112</t>
  </si>
  <si>
    <t>"V" 1*5</t>
  </si>
  <si>
    <t>D112</t>
  </si>
  <si>
    <t>"Z" 3*5</t>
  </si>
  <si>
    <t>E112</t>
  </si>
  <si>
    <t>"Mezisoučet: "5+15+5+15</t>
  </si>
  <si>
    <t>"""ZKRÁCENÍ ZÁBRADLÍ BALKONŮ V"</t>
  </si>
  <si>
    <t>F112</t>
  </si>
  <si>
    <t>5 "KUSŮ" *10 "KG/KUS" *2 "STRANY</t>
  </si>
  <si>
    <t>"""ZKRÁCENÍ ZÁBRADLÍ VSTUP V 1*10</t>
  </si>
  <si>
    <t>G112</t>
  </si>
  <si>
    <t>"Mezisoučet: "100</t>
  </si>
  <si>
    <t xml:space="preserve">"""DEMONTÁŽ PŘÍSTŘEŠKŮ NAD VSTUPY" </t>
  </si>
  <si>
    <t>H112</t>
  </si>
  <si>
    <t>"V" 20</t>
  </si>
  <si>
    <t>I112</t>
  </si>
  <si>
    <t>"Z"  10</t>
  </si>
  <si>
    <t>J112</t>
  </si>
  <si>
    <t>"U ANGLICKÉHO DVORKU" 17"M" *10 "KG/M</t>
  </si>
  <si>
    <t>K112</t>
  </si>
  <si>
    <t>"Mezisoučet: "20+10+170</t>
  </si>
  <si>
    <t xml:space="preserve">"""DEMONTÁŽ MŘÍŽÍ A VÝÚSTEK VZT NA OKNECH" </t>
  </si>
  <si>
    <t>L112</t>
  </si>
  <si>
    <t>"Z"(4+2)*20</t>
  </si>
  <si>
    <t>M112</t>
  </si>
  <si>
    <t>"S" 5*20</t>
  </si>
  <si>
    <t>N112</t>
  </si>
  <si>
    <t>"Mezisoučet: "120+100</t>
  </si>
  <si>
    <t>O112</t>
  </si>
  <si>
    <t>"Celkem: "5+15+5+15+100+20+10+170+120+100</t>
  </si>
  <si>
    <t>149</t>
  </si>
  <si>
    <t>767VÝROBNÍDOKUMENTAC</t>
  </si>
  <si>
    <t>Zpracování výrobní dokumentace zámečnických prvků</t>
  </si>
  <si>
    <t>1697862780</t>
  </si>
  <si>
    <t>156</t>
  </si>
  <si>
    <t>767žaluzie</t>
  </si>
  <si>
    <t>Dodávka a montáž předokenních hliníkových žaluzií s elektrickým ovládáním tlačítkem včetně vodícího rámu a kastlíku</t>
  </si>
  <si>
    <t>m2</t>
  </si>
  <si>
    <t>-1791935316</t>
  </si>
  <si>
    <t>"okna 2.np JIP č.m. 2027-2030"</t>
  </si>
  <si>
    <t>1,2*2,3*6</t>
  </si>
  <si>
    <t>1,7*2,3*3</t>
  </si>
  <si>
    <t>157</t>
  </si>
  <si>
    <t>998767202</t>
  </si>
  <si>
    <t>Přesun hmot procentní pro zámečnické konstrukce v objektech v do 12 m</t>
  </si>
  <si>
    <t>1272078435</t>
  </si>
  <si>
    <t>784</t>
  </si>
  <si>
    <t>Dokončovací práce - malby a tapety</t>
  </si>
  <si>
    <t>139</t>
  </si>
  <si>
    <t>784211003</t>
  </si>
  <si>
    <t>Malby z malířských směsí otěruvzdorných za mokra jednonásobné, bílé za mokra otěruvzdorné výborně v místnostech výšky přes 3,80 do 5,00 m</t>
  </si>
  <si>
    <t>533173517</t>
  </si>
  <si>
    <t>A114</t>
  </si>
  <si>
    <t>"OPRAVA OMÍTEK NA OBVODOVÝCH ZDECH PO VÝMĚNĚ ČÁSTI OKEN" 1200</t>
  </si>
  <si>
    <t>HZS</t>
  </si>
  <si>
    <t>Hodinové zúčtovací sazby</t>
  </si>
  <si>
    <t>140</t>
  </si>
  <si>
    <t>HZS1302</t>
  </si>
  <si>
    <t>Hodinové zúčtovací sazby profesí HSV provádění konstrukcí zedník specialista</t>
  </si>
  <si>
    <t>HOD</t>
  </si>
  <si>
    <t>1262223900</t>
  </si>
  <si>
    <t>A141</t>
  </si>
  <si>
    <t>"NEPŘEDVÍDANÉ PRÁCE SPOJENÍÉ S REKONSTRUKCÍ - FAKTUROVAT JEN S ODSOUHLASENÝM SOUPISEM ODPRACOVANÝCH HODIN"250</t>
  </si>
  <si>
    <t>141</t>
  </si>
  <si>
    <t>HZS2111</t>
  </si>
  <si>
    <t>Hodinové zúčtovací sazby profesí PSV provádění stavebních konstrukcí tesař</t>
  </si>
  <si>
    <t>-541503158</t>
  </si>
  <si>
    <t>"""MONTÁŽ BUDEK A ÚKRYTŮ PRO PTÁKY - CELKEM 10 KUSŮ, 3 HODINY NA KUS"</t>
  </si>
  <si>
    <t>A142</t>
  </si>
  <si>
    <t>(6+4)*3</t>
  </si>
  <si>
    <t>142</t>
  </si>
  <si>
    <t>HZS2211</t>
  </si>
  <si>
    <t>Hodinové zúčtovací sazby profesí PSV provádění stavebních instalací instalatér</t>
  </si>
  <si>
    <t>-1500256620</t>
  </si>
  <si>
    <t xml:space="preserve">"""Zaregulování topného systému po provedeném zateplení - 2 PRACOVNÍCI 5 DNŮ" </t>
  </si>
  <si>
    <t>A143</t>
  </si>
  <si>
    <t>2*8.0*5</t>
  </si>
  <si>
    <t>143</t>
  </si>
  <si>
    <t>HZS2222</t>
  </si>
  <si>
    <t>Hodinové zúčtovací sazby profesí PSV provádění stavebních instalací elektrikář odborný</t>
  </si>
  <si>
    <t>83061000</t>
  </si>
  <si>
    <t>A144</t>
  </si>
  <si>
    <t>"DEMONTÁŽ 20 ZPĚTNÁ MONTÁŽ KAMER J1++V1+S1+Z1" 4*5</t>
  </si>
  <si>
    <t>B144</t>
  </si>
  <si>
    <t>"DEMONTÁŽ 20 ZPĚTNÁ MONTÁŽ SVĚTEL NA FASÁDFĚ J2+V3+S1+Z2" 8*4</t>
  </si>
  <si>
    <t>C144</t>
  </si>
  <si>
    <t>"DEMONTÁŽE 20 ÚPRAVA ELEKTROINSTALASCE VEDENÉ PO FASÁDĚ- SILNOPROU I SLABOPROUD 2 LIDI  2 DNY " 2*8*2</t>
  </si>
  <si>
    <t>D144</t>
  </si>
  <si>
    <t>"práce na opravě hromosvodu položkově nezahrnuté v rozpočtu 2 lisi 3 dny" 2*3*8</t>
  </si>
  <si>
    <t>E144</t>
  </si>
  <si>
    <t>"ÚPRAVA SLP ROZVODŮ 20 KONCOVÝCH PRVKŮ U JEDNOTLIVÝCH VSTUPŮ 2 LIDI 3 DNY" 2*3*8</t>
  </si>
  <si>
    <t>F144</t>
  </si>
  <si>
    <t>"Celkem: "20+32+32+48+48</t>
  </si>
  <si>
    <t>144</t>
  </si>
  <si>
    <t>HZS3212</t>
  </si>
  <si>
    <t>Hodinové zúčtovací sazby montáží technologických zařízení na stavebních objektech montér vzduchotechniky odborný</t>
  </si>
  <si>
    <t>992262697</t>
  </si>
  <si>
    <t>A145</t>
  </si>
  <si>
    <t>"ODBORNÁ DEMONTÁŽ 64 ZPĚTNÁ MONTÁŽ VENKOVNÍCH VZT JEDNOTEK V 1 S 1 Z 2"4 "KUSY*8 HIDN"*2 "PRACOVNÍCI" * 8 "HODIN</t>
  </si>
  <si>
    <t>02 - ONN BROUMOV- SNÍŽENÍ ENBERGETICKÉ NÁROČNOTI - VRN</t>
  </si>
  <si>
    <t>VRN1 - Průzkumné, geodetické a projektové práce</t>
  </si>
  <si>
    <t>VRN3 - Zařízení staveniště</t>
  </si>
  <si>
    <t>VRN - Vedlejší rozpočtové náklady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</si>
  <si>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</si>
  <si>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</si>
  <si>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</si>
  <si>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</si>
  <si>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</si>
  <si>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2097414756</t>
  </si>
  <si>
    <t>VRN3</t>
  </si>
  <si>
    <t>Zařízení staveniště</t>
  </si>
  <si>
    <t>032103000</t>
  </si>
  <si>
    <t>Náklady na stavební buňky</t>
  </si>
  <si>
    <t>2062366290</t>
  </si>
  <si>
    <t>"SKLADY, WC, KANCELÁŘ, ŠATNA"1</t>
  </si>
  <si>
    <t>033103000</t>
  </si>
  <si>
    <t>Připojení energií</t>
  </si>
  <si>
    <t>-1769821787</t>
  </si>
  <si>
    <t>034103000</t>
  </si>
  <si>
    <t>Oplocení staveniště</t>
  </si>
  <si>
    <t>1757324201</t>
  </si>
  <si>
    <t>034403000</t>
  </si>
  <si>
    <t>Osvětlení staveniště</t>
  </si>
  <si>
    <t>1854056132</t>
  </si>
  <si>
    <t>034503000</t>
  </si>
  <si>
    <t>Informační tabule na staveništi</t>
  </si>
  <si>
    <t>-1923378908</t>
  </si>
  <si>
    <t>039103000</t>
  </si>
  <si>
    <t>Rozebrání, bourání a odvoz zařízení staveniště</t>
  </si>
  <si>
    <t>288022630</t>
  </si>
  <si>
    <t>039203000</t>
  </si>
  <si>
    <t>Úprava terénu po zrušení zařízení staveniště</t>
  </si>
  <si>
    <t>-931624250</t>
  </si>
  <si>
    <t>VRN</t>
  </si>
  <si>
    <t>Vedlejší rozpočtové náklady</t>
  </si>
  <si>
    <t>VRN7</t>
  </si>
  <si>
    <t>Provozní vlivy</t>
  </si>
  <si>
    <t>070001000</t>
  </si>
  <si>
    <t>Kč</t>
  </si>
  <si>
    <t>1024</t>
  </si>
  <si>
    <t>17107111</t>
  </si>
  <si>
    <t>"Koordinace stavby s další stavbou - Oprava střešní konstrukce nemocnice Broumov"1</t>
  </si>
  <si>
    <t>SEZNAM FIGUR</t>
  </si>
  <si>
    <t>Výměra</t>
  </si>
  <si>
    <t xml:space="preserve"> 01</t>
  </si>
  <si>
    <t>A106</t>
  </si>
  <si>
    <t>"D02"1</t>
  </si>
  <si>
    <t>A107</t>
  </si>
  <si>
    <t>"OBDOBNÁ POLOŽKA D02" 1</t>
  </si>
  <si>
    <t>A134</t>
  </si>
  <si>
    <t>"D02"2.5*5</t>
  </si>
  <si>
    <t>Použití figury:</t>
  </si>
  <si>
    <t xml:space="preserve"> 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</si>
</sst>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32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BROUMOV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BROUMOV - ONN Broumov-snížení energetické náročnosti (2019)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28. 2. 2020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ROUND(SUM(AG95:AG96),2)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ROUND(SUM(AS95:AS96),2)</f>
        <v>0</v>
      </c>
      <c r="AT94" s="98">
        <f>ROUND(SUM(AV94:AW94),2)</f>
        <v>0</v>
      </c>
      <c r="AU94" s="99">
        <f>ROUND(SUM(AU95:AU96),5)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ROUND(SUM(AZ95:AZ96),2)</f>
        <v>0</v>
      </c>
      <c r="BA94" s="98">
        <f>ROUND(SUM(BA95:BA96),2)</f>
        <v>0</v>
      </c>
      <c r="BB94" s="98">
        <f>ROUND(SUM(BB95:BB96),2)</f>
        <v>0</v>
      </c>
      <c r="BC94" s="98">
        <f>ROUND(SUM(BC95:BC96),2)</f>
        <v>0</v>
      </c>
      <c r="BD94" s="100">
        <f>ROUND(SUM(BD95:BD96),2)</f>
        <v>0</v>
      </c>
      <c r="BE94" s="6"/>
      <c r="BS94" s="101" t="s">
        <v>72</v>
      </c>
      <c r="BT94" s="101" t="s">
        <v>73</v>
      </c>
      <c r="BU94" s="102" t="s">
        <v>74</v>
      </c>
      <c r="BV94" s="101" t="s">
        <v>75</v>
      </c>
      <c r="BW94" s="101" t="s">
        <v>4</v>
      </c>
      <c r="BX94" s="101" t="s">
        <v>76</v>
      </c>
      <c r="CL94" s="101" t="s">
        <v>1</v>
      </c>
    </row>
    <row r="95" spans="1:91" s="7" customFormat="1" ht="24.75" customHeight="1">
      <c r="A95" s="103" t="s">
        <v>77</v>
      </c>
      <c r="B95" s="104"/>
      <c r="C95" s="105"/>
      <c r="D95" s="106" t="s">
        <v>78</v>
      </c>
      <c r="E95" s="106"/>
      <c r="F95" s="106"/>
      <c r="G95" s="106"/>
      <c r="H95" s="106"/>
      <c r="I95" s="107"/>
      <c r="J95" s="106" t="s">
        <v>79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'01 - ONN BROUMOV-SNÍŽENÍ 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80</v>
      </c>
      <c r="AR95" s="104"/>
      <c r="AS95" s="110">
        <v>0</v>
      </c>
      <c r="AT95" s="111">
        <f>ROUND(SUM(AV95:AW95),2)</f>
        <v>0</v>
      </c>
      <c r="AU95" s="112">
        <f>'01 - ONN BROUMOV-SNÍŽENÍ ...'!P136</f>
        <v>0</v>
      </c>
      <c r="AV95" s="111">
        <f>'01 - ONN BROUMOV-SNÍŽENÍ ...'!J33</f>
        <v>0</v>
      </c>
      <c r="AW95" s="111">
        <f>'01 - ONN BROUMOV-SNÍŽENÍ ...'!J34</f>
        <v>0</v>
      </c>
      <c r="AX95" s="111">
        <f>'01 - ONN BROUMOV-SNÍŽENÍ ...'!J35</f>
        <v>0</v>
      </c>
      <c r="AY95" s="111">
        <f>'01 - ONN BROUMOV-SNÍŽENÍ ...'!J36</f>
        <v>0</v>
      </c>
      <c r="AZ95" s="111">
        <f>'01 - ONN BROUMOV-SNÍŽENÍ ...'!F33</f>
        <v>0</v>
      </c>
      <c r="BA95" s="111">
        <f>'01 - ONN BROUMOV-SNÍŽENÍ ...'!F34</f>
        <v>0</v>
      </c>
      <c r="BB95" s="111">
        <f>'01 - ONN BROUMOV-SNÍŽENÍ ...'!F35</f>
        <v>0</v>
      </c>
      <c r="BC95" s="111">
        <f>'01 - ONN BROUMOV-SNÍŽENÍ ...'!F36</f>
        <v>0</v>
      </c>
      <c r="BD95" s="113">
        <f>'01 - ONN BROUMOV-SNÍŽENÍ ...'!F37</f>
        <v>0</v>
      </c>
      <c r="BE95" s="7"/>
      <c r="BT95" s="114" t="s">
        <v>81</v>
      </c>
      <c r="BV95" s="114" t="s">
        <v>75</v>
      </c>
      <c r="BW95" s="114" t="s">
        <v>82</v>
      </c>
      <c r="BX95" s="114" t="s">
        <v>4</v>
      </c>
      <c r="CL95" s="114" t="s">
        <v>1</v>
      </c>
      <c r="CM95" s="114" t="s">
        <v>83</v>
      </c>
    </row>
    <row r="96" spans="1:91" s="7" customFormat="1" ht="24.75" customHeight="1">
      <c r="A96" s="103" t="s">
        <v>77</v>
      </c>
      <c r="B96" s="104"/>
      <c r="C96" s="105"/>
      <c r="D96" s="106" t="s">
        <v>84</v>
      </c>
      <c r="E96" s="106"/>
      <c r="F96" s="106"/>
      <c r="G96" s="106"/>
      <c r="H96" s="106"/>
      <c r="I96" s="107"/>
      <c r="J96" s="106" t="s">
        <v>85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'02 - ONN BROUMOV- SNÍŽENÍ...'!J30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80</v>
      </c>
      <c r="AR96" s="104"/>
      <c r="AS96" s="115">
        <v>0</v>
      </c>
      <c r="AT96" s="116">
        <f>ROUND(SUM(AV96:AW96),2)</f>
        <v>0</v>
      </c>
      <c r="AU96" s="117">
        <f>'02 - ONN BROUMOV- SNÍŽENÍ...'!P120</f>
        <v>0</v>
      </c>
      <c r="AV96" s="116">
        <f>'02 - ONN BROUMOV- SNÍŽENÍ...'!J33</f>
        <v>0</v>
      </c>
      <c r="AW96" s="116">
        <f>'02 - ONN BROUMOV- SNÍŽENÍ...'!J34</f>
        <v>0</v>
      </c>
      <c r="AX96" s="116">
        <f>'02 - ONN BROUMOV- SNÍŽENÍ...'!J35</f>
        <v>0</v>
      </c>
      <c r="AY96" s="116">
        <f>'02 - ONN BROUMOV- SNÍŽENÍ...'!J36</f>
        <v>0</v>
      </c>
      <c r="AZ96" s="116">
        <f>'02 - ONN BROUMOV- SNÍŽENÍ...'!F33</f>
        <v>0</v>
      </c>
      <c r="BA96" s="116">
        <f>'02 - ONN BROUMOV- SNÍŽENÍ...'!F34</f>
        <v>0</v>
      </c>
      <c r="BB96" s="116">
        <f>'02 - ONN BROUMOV- SNÍŽENÍ...'!F35</f>
        <v>0</v>
      </c>
      <c r="BC96" s="116">
        <f>'02 - ONN BROUMOV- SNÍŽENÍ...'!F36</f>
        <v>0</v>
      </c>
      <c r="BD96" s="118">
        <f>'02 - ONN BROUMOV- SNÍŽENÍ...'!F37</f>
        <v>0</v>
      </c>
      <c r="BE96" s="7"/>
      <c r="BT96" s="114" t="s">
        <v>81</v>
      </c>
      <c r="BV96" s="114" t="s">
        <v>75</v>
      </c>
      <c r="BW96" s="114" t="s">
        <v>86</v>
      </c>
      <c r="BX96" s="114" t="s">
        <v>4</v>
      </c>
      <c r="CL96" s="114" t="s">
        <v>1</v>
      </c>
      <c r="CM96" s="114" t="s">
        <v>83</v>
      </c>
    </row>
    <row r="97" spans="1:57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ONN BROUMOV-SNÍŽENÍ ...'!C2" display="/"/>
    <hyperlink ref="A96" location="'02 - ONN BROUMOV- SNÍŽEN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  <c r="AZ2" s="120" t="s">
        <v>87</v>
      </c>
      <c r="BA2" s="120" t="s">
        <v>87</v>
      </c>
      <c r="BB2" s="120" t="s">
        <v>1</v>
      </c>
      <c r="BC2" s="120" t="s">
        <v>88</v>
      </c>
      <c r="BD2" s="120" t="s">
        <v>89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21"/>
      <c r="J3" s="20"/>
      <c r="K3" s="20"/>
      <c r="L3" s="21"/>
      <c r="AT3" s="18" t="s">
        <v>83</v>
      </c>
      <c r="AZ3" s="120" t="s">
        <v>90</v>
      </c>
      <c r="BA3" s="120" t="s">
        <v>90</v>
      </c>
      <c r="BB3" s="120" t="s">
        <v>1</v>
      </c>
      <c r="BC3" s="120" t="s">
        <v>91</v>
      </c>
      <c r="BD3" s="120" t="s">
        <v>89</v>
      </c>
    </row>
    <row r="4" spans="2:56" s="1" customFormat="1" ht="24.95" customHeight="1">
      <c r="B4" s="21"/>
      <c r="D4" s="22" t="s">
        <v>92</v>
      </c>
      <c r="I4" s="119"/>
      <c r="L4" s="21"/>
      <c r="M4" s="122" t="s">
        <v>10</v>
      </c>
      <c r="AT4" s="18" t="s">
        <v>3</v>
      </c>
      <c r="AZ4" s="120" t="s">
        <v>93</v>
      </c>
      <c r="BA4" s="120" t="s">
        <v>93</v>
      </c>
      <c r="BB4" s="120" t="s">
        <v>1</v>
      </c>
      <c r="BC4" s="120" t="s">
        <v>94</v>
      </c>
      <c r="BD4" s="120" t="s">
        <v>89</v>
      </c>
    </row>
    <row r="5" spans="2:56" s="1" customFormat="1" ht="6.95" customHeight="1">
      <c r="B5" s="21"/>
      <c r="I5" s="119"/>
      <c r="L5" s="21"/>
      <c r="AZ5" s="120" t="s">
        <v>95</v>
      </c>
      <c r="BA5" s="120" t="s">
        <v>95</v>
      </c>
      <c r="BB5" s="120" t="s">
        <v>1</v>
      </c>
      <c r="BC5" s="120" t="s">
        <v>96</v>
      </c>
      <c r="BD5" s="120" t="s">
        <v>89</v>
      </c>
    </row>
    <row r="6" spans="2:56" s="1" customFormat="1" ht="12" customHeight="1">
      <c r="B6" s="21"/>
      <c r="D6" s="31" t="s">
        <v>16</v>
      </c>
      <c r="I6" s="119"/>
      <c r="L6" s="21"/>
      <c r="AZ6" s="120" t="s">
        <v>97</v>
      </c>
      <c r="BA6" s="120" t="s">
        <v>97</v>
      </c>
      <c r="BB6" s="120" t="s">
        <v>1</v>
      </c>
      <c r="BC6" s="120" t="s">
        <v>98</v>
      </c>
      <c r="BD6" s="120" t="s">
        <v>89</v>
      </c>
    </row>
    <row r="7" spans="2:56" s="1" customFormat="1" ht="16.5" customHeight="1">
      <c r="B7" s="21"/>
      <c r="E7" s="123" t="str">
        <f>'Rekapitulace stavby'!K6</f>
        <v>BROUMOV - ONN Broumov-snížení energetické náročnosti (2019)</v>
      </c>
      <c r="F7" s="31"/>
      <c r="G7" s="31"/>
      <c r="H7" s="31"/>
      <c r="I7" s="119"/>
      <c r="L7" s="21"/>
      <c r="AZ7" s="120" t="s">
        <v>99</v>
      </c>
      <c r="BA7" s="120" t="s">
        <v>99</v>
      </c>
      <c r="BB7" s="120" t="s">
        <v>1</v>
      </c>
      <c r="BC7" s="120" t="s">
        <v>100</v>
      </c>
      <c r="BD7" s="120" t="s">
        <v>89</v>
      </c>
    </row>
    <row r="8" spans="1:56" s="2" customFormat="1" ht="12" customHeight="1">
      <c r="A8" s="37"/>
      <c r="B8" s="38"/>
      <c r="C8" s="37"/>
      <c r="D8" s="31" t="s">
        <v>101</v>
      </c>
      <c r="E8" s="37"/>
      <c r="F8" s="37"/>
      <c r="G8" s="37"/>
      <c r="H8" s="37"/>
      <c r="I8" s="124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20" t="s">
        <v>102</v>
      </c>
      <c r="BA8" s="120" t="s">
        <v>102</v>
      </c>
      <c r="BB8" s="120" t="s">
        <v>1</v>
      </c>
      <c r="BC8" s="120" t="s">
        <v>103</v>
      </c>
      <c r="BD8" s="120" t="s">
        <v>89</v>
      </c>
    </row>
    <row r="9" spans="1:56" s="2" customFormat="1" ht="16.5" customHeight="1">
      <c r="A9" s="37"/>
      <c r="B9" s="38"/>
      <c r="C9" s="37"/>
      <c r="D9" s="37"/>
      <c r="E9" s="66" t="s">
        <v>104</v>
      </c>
      <c r="F9" s="37"/>
      <c r="G9" s="37"/>
      <c r="H9" s="37"/>
      <c r="I9" s="124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20" t="s">
        <v>105</v>
      </c>
      <c r="BA9" s="120" t="s">
        <v>105</v>
      </c>
      <c r="BB9" s="120" t="s">
        <v>1</v>
      </c>
      <c r="BC9" s="120" t="s">
        <v>106</v>
      </c>
      <c r="BD9" s="120" t="s">
        <v>89</v>
      </c>
    </row>
    <row r="10" spans="1:56" s="2" customFormat="1" ht="12">
      <c r="A10" s="37"/>
      <c r="B10" s="38"/>
      <c r="C10" s="37"/>
      <c r="D10" s="37"/>
      <c r="E10" s="37"/>
      <c r="F10" s="37"/>
      <c r="G10" s="37"/>
      <c r="H10" s="37"/>
      <c r="I10" s="124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20" t="s">
        <v>107</v>
      </c>
      <c r="BA10" s="120" t="s">
        <v>107</v>
      </c>
      <c r="BB10" s="120" t="s">
        <v>1</v>
      </c>
      <c r="BC10" s="120" t="s">
        <v>108</v>
      </c>
      <c r="BD10" s="120" t="s">
        <v>89</v>
      </c>
    </row>
    <row r="11" spans="1:56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5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20" t="s">
        <v>109</v>
      </c>
      <c r="BA11" s="120" t="s">
        <v>109</v>
      </c>
      <c r="BB11" s="120" t="s">
        <v>1</v>
      </c>
      <c r="BC11" s="120" t="s">
        <v>110</v>
      </c>
      <c r="BD11" s="120" t="s">
        <v>89</v>
      </c>
    </row>
    <row r="12" spans="1:56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5" t="s">
        <v>22</v>
      </c>
      <c r="J12" s="68" t="str">
        <f>'Rekapitulace stavby'!AN8</f>
        <v>28. 2. 2020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20" t="s">
        <v>111</v>
      </c>
      <c r="BA12" s="120" t="s">
        <v>111</v>
      </c>
      <c r="BB12" s="120" t="s">
        <v>1</v>
      </c>
      <c r="BC12" s="120" t="s">
        <v>112</v>
      </c>
      <c r="BD12" s="120" t="s">
        <v>89</v>
      </c>
    </row>
    <row r="13" spans="1:56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4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20" t="s">
        <v>113</v>
      </c>
      <c r="BA13" s="120" t="s">
        <v>113</v>
      </c>
      <c r="BB13" s="120" t="s">
        <v>1</v>
      </c>
      <c r="BC13" s="120" t="s">
        <v>114</v>
      </c>
      <c r="BD13" s="120" t="s">
        <v>89</v>
      </c>
    </row>
    <row r="14" spans="1:56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5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20" t="s">
        <v>115</v>
      </c>
      <c r="BA14" s="120" t="s">
        <v>115</v>
      </c>
      <c r="BB14" s="120" t="s">
        <v>1</v>
      </c>
      <c r="BC14" s="120" t="s">
        <v>116</v>
      </c>
      <c r="BD14" s="120" t="s">
        <v>89</v>
      </c>
    </row>
    <row r="15" spans="1:56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5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20" t="s">
        <v>117</v>
      </c>
      <c r="BA15" s="120" t="s">
        <v>117</v>
      </c>
      <c r="BB15" s="120" t="s">
        <v>1</v>
      </c>
      <c r="BC15" s="120" t="s">
        <v>118</v>
      </c>
      <c r="BD15" s="120" t="s">
        <v>89</v>
      </c>
    </row>
    <row r="16" spans="1:56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4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20" t="s">
        <v>119</v>
      </c>
      <c r="BA16" s="120" t="s">
        <v>119</v>
      </c>
      <c r="BB16" s="120" t="s">
        <v>1</v>
      </c>
      <c r="BC16" s="120" t="s">
        <v>120</v>
      </c>
      <c r="BD16" s="120" t="s">
        <v>89</v>
      </c>
    </row>
    <row r="17" spans="1:56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5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20" t="s">
        <v>121</v>
      </c>
      <c r="BA17" s="120" t="s">
        <v>121</v>
      </c>
      <c r="BB17" s="120" t="s">
        <v>1</v>
      </c>
      <c r="BC17" s="120" t="s">
        <v>122</v>
      </c>
      <c r="BD17" s="120" t="s">
        <v>89</v>
      </c>
    </row>
    <row r="18" spans="1:56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5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20" t="s">
        <v>123</v>
      </c>
      <c r="BA18" s="120" t="s">
        <v>123</v>
      </c>
      <c r="BB18" s="120" t="s">
        <v>1</v>
      </c>
      <c r="BC18" s="120" t="s">
        <v>124</v>
      </c>
      <c r="BD18" s="120" t="s">
        <v>89</v>
      </c>
    </row>
    <row r="19" spans="1:56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4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20" t="s">
        <v>125</v>
      </c>
      <c r="BA19" s="120" t="s">
        <v>125</v>
      </c>
      <c r="BB19" s="120" t="s">
        <v>1</v>
      </c>
      <c r="BC19" s="120" t="s">
        <v>126</v>
      </c>
      <c r="BD19" s="120" t="s">
        <v>89</v>
      </c>
    </row>
    <row r="20" spans="1:56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5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20" t="s">
        <v>127</v>
      </c>
      <c r="BA20" s="120" t="s">
        <v>127</v>
      </c>
      <c r="BB20" s="120" t="s">
        <v>1</v>
      </c>
      <c r="BC20" s="120" t="s">
        <v>128</v>
      </c>
      <c r="BD20" s="120" t="s">
        <v>89</v>
      </c>
    </row>
    <row r="21" spans="1:56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125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20" t="s">
        <v>129</v>
      </c>
      <c r="BA21" s="120" t="s">
        <v>129</v>
      </c>
      <c r="BB21" s="120" t="s">
        <v>1</v>
      </c>
      <c r="BC21" s="120" t="s">
        <v>81</v>
      </c>
      <c r="BD21" s="120" t="s">
        <v>89</v>
      </c>
    </row>
    <row r="22" spans="1:56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4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20" t="s">
        <v>130</v>
      </c>
      <c r="BA22" s="120" t="s">
        <v>130</v>
      </c>
      <c r="BB22" s="120" t="s">
        <v>1</v>
      </c>
      <c r="BC22" s="120" t="s">
        <v>131</v>
      </c>
      <c r="BD22" s="120" t="s">
        <v>89</v>
      </c>
    </row>
    <row r="23" spans="1:56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125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20" t="s">
        <v>132</v>
      </c>
      <c r="BA23" s="120" t="s">
        <v>132</v>
      </c>
      <c r="BB23" s="120" t="s">
        <v>1</v>
      </c>
      <c r="BC23" s="120" t="s">
        <v>112</v>
      </c>
      <c r="BD23" s="120" t="s">
        <v>89</v>
      </c>
    </row>
    <row r="24" spans="1:56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125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20" t="s">
        <v>133</v>
      </c>
      <c r="BA24" s="120" t="s">
        <v>133</v>
      </c>
      <c r="BB24" s="120" t="s">
        <v>1</v>
      </c>
      <c r="BC24" s="120" t="s">
        <v>114</v>
      </c>
      <c r="BD24" s="120" t="s">
        <v>89</v>
      </c>
    </row>
    <row r="25" spans="1:56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4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Z25" s="120" t="s">
        <v>134</v>
      </c>
      <c r="BA25" s="120" t="s">
        <v>134</v>
      </c>
      <c r="BB25" s="120" t="s">
        <v>1</v>
      </c>
      <c r="BC25" s="120" t="s">
        <v>124</v>
      </c>
      <c r="BD25" s="120" t="s">
        <v>89</v>
      </c>
    </row>
    <row r="26" spans="1:5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124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20" t="s">
        <v>135</v>
      </c>
      <c r="BA26" s="120" t="s">
        <v>135</v>
      </c>
      <c r="BB26" s="120" t="s">
        <v>1</v>
      </c>
      <c r="BC26" s="120" t="s">
        <v>126</v>
      </c>
      <c r="BD26" s="120" t="s">
        <v>89</v>
      </c>
    </row>
    <row r="27" spans="1:56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Z27" s="130" t="s">
        <v>136</v>
      </c>
      <c r="BA27" s="130" t="s">
        <v>136</v>
      </c>
      <c r="BB27" s="130" t="s">
        <v>1</v>
      </c>
      <c r="BC27" s="130" t="s">
        <v>128</v>
      </c>
      <c r="BD27" s="130" t="s">
        <v>89</v>
      </c>
    </row>
    <row r="28" spans="1:56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4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20" t="s">
        <v>137</v>
      </c>
      <c r="BA28" s="120" t="s">
        <v>137</v>
      </c>
      <c r="BB28" s="120" t="s">
        <v>1</v>
      </c>
      <c r="BC28" s="120" t="s">
        <v>81</v>
      </c>
      <c r="BD28" s="120" t="s">
        <v>89</v>
      </c>
    </row>
    <row r="29" spans="1:56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31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20" t="s">
        <v>138</v>
      </c>
      <c r="BA29" s="120" t="s">
        <v>138</v>
      </c>
      <c r="BB29" s="120" t="s">
        <v>1</v>
      </c>
      <c r="BC29" s="120" t="s">
        <v>131</v>
      </c>
      <c r="BD29" s="120" t="s">
        <v>89</v>
      </c>
    </row>
    <row r="30" spans="1:56" s="2" customFormat="1" ht="25.4" customHeight="1">
      <c r="A30" s="37"/>
      <c r="B30" s="38"/>
      <c r="C30" s="37"/>
      <c r="D30" s="132" t="s">
        <v>33</v>
      </c>
      <c r="E30" s="37"/>
      <c r="F30" s="37"/>
      <c r="G30" s="37"/>
      <c r="H30" s="37"/>
      <c r="I30" s="124"/>
      <c r="J30" s="95">
        <f>ROUND(J136,2)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20" t="s">
        <v>139</v>
      </c>
      <c r="BA30" s="120" t="s">
        <v>139</v>
      </c>
      <c r="BB30" s="120" t="s">
        <v>1</v>
      </c>
      <c r="BC30" s="120" t="s">
        <v>98</v>
      </c>
      <c r="BD30" s="120" t="s">
        <v>89</v>
      </c>
    </row>
    <row r="31" spans="1:56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31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Z31" s="120" t="s">
        <v>140</v>
      </c>
      <c r="BA31" s="120" t="s">
        <v>140</v>
      </c>
      <c r="BB31" s="120" t="s">
        <v>1</v>
      </c>
      <c r="BC31" s="120" t="s">
        <v>100</v>
      </c>
      <c r="BD31" s="120" t="s">
        <v>89</v>
      </c>
    </row>
    <row r="32" spans="1:56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133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Z32" s="120" t="s">
        <v>141</v>
      </c>
      <c r="BA32" s="120" t="s">
        <v>141</v>
      </c>
      <c r="BB32" s="120" t="s">
        <v>1</v>
      </c>
      <c r="BC32" s="120" t="s">
        <v>103</v>
      </c>
      <c r="BD32" s="120" t="s">
        <v>89</v>
      </c>
    </row>
    <row r="33" spans="1:56" s="2" customFormat="1" ht="14.4" customHeight="1">
      <c r="A33" s="37"/>
      <c r="B33" s="38"/>
      <c r="C33" s="37"/>
      <c r="D33" s="134" t="s">
        <v>37</v>
      </c>
      <c r="E33" s="31" t="s">
        <v>38</v>
      </c>
      <c r="F33" s="135">
        <f>ROUND((SUM(BE136:BE1008)),2)</f>
        <v>0</v>
      </c>
      <c r="G33" s="37"/>
      <c r="H33" s="37"/>
      <c r="I33" s="136">
        <v>0.21</v>
      </c>
      <c r="J33" s="135">
        <f>ROUND(((SUM(BE136:BE1008))*I33),2)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Z33" s="120" t="s">
        <v>142</v>
      </c>
      <c r="BA33" s="120" t="s">
        <v>142</v>
      </c>
      <c r="BB33" s="120" t="s">
        <v>1</v>
      </c>
      <c r="BC33" s="120" t="s">
        <v>106</v>
      </c>
      <c r="BD33" s="120" t="s">
        <v>89</v>
      </c>
    </row>
    <row r="34" spans="1:56" s="2" customFormat="1" ht="14.4" customHeight="1">
      <c r="A34" s="37"/>
      <c r="B34" s="38"/>
      <c r="C34" s="37"/>
      <c r="D34" s="37"/>
      <c r="E34" s="31" t="s">
        <v>39</v>
      </c>
      <c r="F34" s="135">
        <f>ROUND((SUM(BF136:BF1008)),2)</f>
        <v>0</v>
      </c>
      <c r="G34" s="37"/>
      <c r="H34" s="37"/>
      <c r="I34" s="136">
        <v>0.15</v>
      </c>
      <c r="J34" s="135">
        <f>ROUND(((SUM(BF136:BF1008))*I34),2)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Z34" s="120" t="s">
        <v>143</v>
      </c>
      <c r="BA34" s="120" t="s">
        <v>143</v>
      </c>
      <c r="BB34" s="120" t="s">
        <v>1</v>
      </c>
      <c r="BC34" s="120" t="s">
        <v>108</v>
      </c>
      <c r="BD34" s="120" t="s">
        <v>89</v>
      </c>
    </row>
    <row r="35" spans="1:56" s="2" customFormat="1" ht="14.4" customHeight="1" hidden="1">
      <c r="A35" s="37"/>
      <c r="B35" s="38"/>
      <c r="C35" s="37"/>
      <c r="D35" s="37"/>
      <c r="E35" s="31" t="s">
        <v>40</v>
      </c>
      <c r="F35" s="135">
        <f>ROUND((SUM(BG136:BG1008)),2)</f>
        <v>0</v>
      </c>
      <c r="G35" s="37"/>
      <c r="H35" s="37"/>
      <c r="I35" s="136">
        <v>0.21</v>
      </c>
      <c r="J35" s="135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Z35" s="120" t="s">
        <v>144</v>
      </c>
      <c r="BA35" s="120" t="s">
        <v>144</v>
      </c>
      <c r="BB35" s="120" t="s">
        <v>1</v>
      </c>
      <c r="BC35" s="120" t="s">
        <v>116</v>
      </c>
      <c r="BD35" s="120" t="s">
        <v>89</v>
      </c>
    </row>
    <row r="36" spans="1:56" s="2" customFormat="1" ht="14.4" customHeight="1" hidden="1">
      <c r="A36" s="37"/>
      <c r="B36" s="38"/>
      <c r="C36" s="37"/>
      <c r="D36" s="37"/>
      <c r="E36" s="31" t="s">
        <v>41</v>
      </c>
      <c r="F36" s="135">
        <f>ROUND((SUM(BH136:BH1008)),2)</f>
        <v>0</v>
      </c>
      <c r="G36" s="37"/>
      <c r="H36" s="37"/>
      <c r="I36" s="136">
        <v>0.15</v>
      </c>
      <c r="J36" s="135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Z36" s="120" t="s">
        <v>145</v>
      </c>
      <c r="BA36" s="120" t="s">
        <v>145</v>
      </c>
      <c r="BB36" s="120" t="s">
        <v>1</v>
      </c>
      <c r="BC36" s="120" t="s">
        <v>118</v>
      </c>
      <c r="BD36" s="120" t="s">
        <v>89</v>
      </c>
    </row>
    <row r="37" spans="1:56" s="2" customFormat="1" ht="14.4" customHeight="1" hidden="1">
      <c r="A37" s="37"/>
      <c r="B37" s="38"/>
      <c r="C37" s="37"/>
      <c r="D37" s="37"/>
      <c r="E37" s="31" t="s">
        <v>42</v>
      </c>
      <c r="F37" s="135">
        <f>ROUND((SUM(BI136:BI1008)),2)</f>
        <v>0</v>
      </c>
      <c r="G37" s="37"/>
      <c r="H37" s="37"/>
      <c r="I37" s="136">
        <v>0</v>
      </c>
      <c r="J37" s="135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Z37" s="120" t="s">
        <v>146</v>
      </c>
      <c r="BA37" s="120" t="s">
        <v>146</v>
      </c>
      <c r="BB37" s="120" t="s">
        <v>1</v>
      </c>
      <c r="BC37" s="120" t="s">
        <v>120</v>
      </c>
      <c r="BD37" s="120" t="s">
        <v>89</v>
      </c>
    </row>
    <row r="38" spans="1:56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4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Z38" s="120" t="s">
        <v>147</v>
      </c>
      <c r="BA38" s="120" t="s">
        <v>147</v>
      </c>
      <c r="BB38" s="120" t="s">
        <v>1</v>
      </c>
      <c r="BC38" s="120" t="s">
        <v>122</v>
      </c>
      <c r="BD38" s="120" t="s">
        <v>89</v>
      </c>
    </row>
    <row r="39" spans="1:56" s="2" customFormat="1" ht="25.4" customHeight="1">
      <c r="A39" s="37"/>
      <c r="B39" s="38"/>
      <c r="C39" s="137"/>
      <c r="D39" s="138" t="s">
        <v>43</v>
      </c>
      <c r="E39" s="80"/>
      <c r="F39" s="80"/>
      <c r="G39" s="139" t="s">
        <v>44</v>
      </c>
      <c r="H39" s="140" t="s">
        <v>45</v>
      </c>
      <c r="I39" s="141"/>
      <c r="J39" s="142">
        <f>SUM(J30:J37)</f>
        <v>0</v>
      </c>
      <c r="K39" s="14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Z39" s="120" t="s">
        <v>148</v>
      </c>
      <c r="BA39" s="120" t="s">
        <v>148</v>
      </c>
      <c r="BB39" s="120" t="s">
        <v>1</v>
      </c>
      <c r="BC39" s="120" t="s">
        <v>149</v>
      </c>
      <c r="BD39" s="120" t="s">
        <v>89</v>
      </c>
    </row>
    <row r="40" spans="1:56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4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Z40" s="120" t="s">
        <v>150</v>
      </c>
      <c r="BA40" s="120" t="s">
        <v>150</v>
      </c>
      <c r="BB40" s="120" t="s">
        <v>1</v>
      </c>
      <c r="BC40" s="120" t="s">
        <v>151</v>
      </c>
      <c r="BD40" s="120" t="s">
        <v>89</v>
      </c>
    </row>
    <row r="41" spans="2:56" s="1" customFormat="1" ht="14.4" customHeight="1">
      <c r="B41" s="21"/>
      <c r="I41" s="119"/>
      <c r="L41" s="21"/>
      <c r="AZ41" s="120" t="s">
        <v>152</v>
      </c>
      <c r="BA41" s="120" t="s">
        <v>152</v>
      </c>
      <c r="BB41" s="120" t="s">
        <v>1</v>
      </c>
      <c r="BC41" s="120" t="s">
        <v>153</v>
      </c>
      <c r="BD41" s="120" t="s">
        <v>89</v>
      </c>
    </row>
    <row r="42" spans="2:56" s="1" customFormat="1" ht="14.4" customHeight="1">
      <c r="B42" s="21"/>
      <c r="I42" s="119"/>
      <c r="L42" s="21"/>
      <c r="AZ42" s="120" t="s">
        <v>154</v>
      </c>
      <c r="BA42" s="120" t="s">
        <v>154</v>
      </c>
      <c r="BB42" s="120" t="s">
        <v>1</v>
      </c>
      <c r="BC42" s="120" t="s">
        <v>155</v>
      </c>
      <c r="BD42" s="120" t="s">
        <v>89</v>
      </c>
    </row>
    <row r="43" spans="2:56" s="1" customFormat="1" ht="14.4" customHeight="1">
      <c r="B43" s="21"/>
      <c r="I43" s="119"/>
      <c r="L43" s="21"/>
      <c r="AZ43" s="120" t="s">
        <v>156</v>
      </c>
      <c r="BA43" s="120" t="s">
        <v>156</v>
      </c>
      <c r="BB43" s="120" t="s">
        <v>1</v>
      </c>
      <c r="BC43" s="120" t="s">
        <v>157</v>
      </c>
      <c r="BD43" s="120" t="s">
        <v>89</v>
      </c>
    </row>
    <row r="44" spans="2:56" s="1" customFormat="1" ht="14.4" customHeight="1">
      <c r="B44" s="21"/>
      <c r="I44" s="119"/>
      <c r="L44" s="21"/>
      <c r="AZ44" s="120" t="s">
        <v>158</v>
      </c>
      <c r="BA44" s="120" t="s">
        <v>158</v>
      </c>
      <c r="BB44" s="120" t="s">
        <v>1</v>
      </c>
      <c r="BC44" s="120" t="s">
        <v>159</v>
      </c>
      <c r="BD44" s="120" t="s">
        <v>89</v>
      </c>
    </row>
    <row r="45" spans="2:56" s="1" customFormat="1" ht="14.4" customHeight="1">
      <c r="B45" s="21"/>
      <c r="I45" s="119"/>
      <c r="L45" s="21"/>
      <c r="AZ45" s="120" t="s">
        <v>160</v>
      </c>
      <c r="BA45" s="120" t="s">
        <v>160</v>
      </c>
      <c r="BB45" s="120" t="s">
        <v>1</v>
      </c>
      <c r="BC45" s="120" t="s">
        <v>161</v>
      </c>
      <c r="BD45" s="120" t="s">
        <v>89</v>
      </c>
    </row>
    <row r="46" spans="2:56" s="1" customFormat="1" ht="14.4" customHeight="1">
      <c r="B46" s="21"/>
      <c r="I46" s="119"/>
      <c r="L46" s="21"/>
      <c r="AZ46" s="120" t="s">
        <v>162</v>
      </c>
      <c r="BA46" s="120" t="s">
        <v>162</v>
      </c>
      <c r="BB46" s="120" t="s">
        <v>1</v>
      </c>
      <c r="BC46" s="120" t="s">
        <v>163</v>
      </c>
      <c r="BD46" s="120" t="s">
        <v>89</v>
      </c>
    </row>
    <row r="47" spans="2:56" s="1" customFormat="1" ht="14.4" customHeight="1">
      <c r="B47" s="21"/>
      <c r="I47" s="119"/>
      <c r="L47" s="21"/>
      <c r="AZ47" s="120" t="s">
        <v>164</v>
      </c>
      <c r="BA47" s="120" t="s">
        <v>164</v>
      </c>
      <c r="BB47" s="120" t="s">
        <v>1</v>
      </c>
      <c r="BC47" s="120" t="s">
        <v>165</v>
      </c>
      <c r="BD47" s="120" t="s">
        <v>89</v>
      </c>
    </row>
    <row r="48" spans="2:56" s="1" customFormat="1" ht="14.4" customHeight="1">
      <c r="B48" s="21"/>
      <c r="I48" s="119"/>
      <c r="L48" s="21"/>
      <c r="AZ48" s="120" t="s">
        <v>166</v>
      </c>
      <c r="BA48" s="120" t="s">
        <v>166</v>
      </c>
      <c r="BB48" s="120" t="s">
        <v>1</v>
      </c>
      <c r="BC48" s="120" t="s">
        <v>167</v>
      </c>
      <c r="BD48" s="120" t="s">
        <v>89</v>
      </c>
    </row>
    <row r="49" spans="2:56" s="1" customFormat="1" ht="14.4" customHeight="1">
      <c r="B49" s="21"/>
      <c r="I49" s="119"/>
      <c r="L49" s="21"/>
      <c r="AZ49" s="120" t="s">
        <v>168</v>
      </c>
      <c r="BA49" s="120" t="s">
        <v>168</v>
      </c>
      <c r="BB49" s="120" t="s">
        <v>1</v>
      </c>
      <c r="BC49" s="120" t="s">
        <v>169</v>
      </c>
      <c r="BD49" s="120" t="s">
        <v>89</v>
      </c>
    </row>
    <row r="50" spans="2:56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144"/>
      <c r="J50" s="56"/>
      <c r="K50" s="56"/>
      <c r="L50" s="54"/>
      <c r="AZ50" s="120" t="s">
        <v>170</v>
      </c>
      <c r="BA50" s="120" t="s">
        <v>170</v>
      </c>
      <c r="BB50" s="120" t="s">
        <v>1</v>
      </c>
      <c r="BC50" s="120" t="s">
        <v>171</v>
      </c>
      <c r="BD50" s="120" t="s">
        <v>89</v>
      </c>
    </row>
    <row r="51" spans="2:56" ht="12">
      <c r="B51" s="21"/>
      <c r="L51" s="21"/>
      <c r="AZ51" s="120" t="s">
        <v>172</v>
      </c>
      <c r="BA51" s="120" t="s">
        <v>172</v>
      </c>
      <c r="BB51" s="120" t="s">
        <v>1</v>
      </c>
      <c r="BC51" s="120" t="s">
        <v>173</v>
      </c>
      <c r="BD51" s="120" t="s">
        <v>89</v>
      </c>
    </row>
    <row r="52" spans="2:56" ht="12">
      <c r="B52" s="21"/>
      <c r="L52" s="21"/>
      <c r="AZ52" s="120" t="s">
        <v>174</v>
      </c>
      <c r="BA52" s="120" t="s">
        <v>174</v>
      </c>
      <c r="BB52" s="120" t="s">
        <v>1</v>
      </c>
      <c r="BC52" s="120" t="s">
        <v>175</v>
      </c>
      <c r="BD52" s="120" t="s">
        <v>89</v>
      </c>
    </row>
    <row r="53" spans="2:56" ht="12">
      <c r="B53" s="21"/>
      <c r="L53" s="21"/>
      <c r="AZ53" s="120" t="s">
        <v>176</v>
      </c>
      <c r="BA53" s="120" t="s">
        <v>176</v>
      </c>
      <c r="BB53" s="120" t="s">
        <v>1</v>
      </c>
      <c r="BC53" s="120" t="s">
        <v>177</v>
      </c>
      <c r="BD53" s="120" t="s">
        <v>89</v>
      </c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45" t="s">
        <v>49</v>
      </c>
      <c r="G61" s="57" t="s">
        <v>48</v>
      </c>
      <c r="H61" s="40"/>
      <c r="I61" s="146"/>
      <c r="J61" s="147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14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45" t="s">
        <v>49</v>
      </c>
      <c r="G76" s="57" t="s">
        <v>48</v>
      </c>
      <c r="H76" s="40"/>
      <c r="I76" s="146"/>
      <c r="J76" s="147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9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50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178</v>
      </c>
      <c r="D82" s="37"/>
      <c r="E82" s="37"/>
      <c r="F82" s="37"/>
      <c r="G82" s="37"/>
      <c r="H82" s="37"/>
      <c r="I82" s="124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4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24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3" t="str">
        <f>E7</f>
        <v>BROUMOV - ONN Broumov-snížení energetické náročnosti (2019)</v>
      </c>
      <c r="F85" s="31"/>
      <c r="G85" s="31"/>
      <c r="H85" s="31"/>
      <c r="I85" s="124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101</v>
      </c>
      <c r="D86" s="37"/>
      <c r="E86" s="37"/>
      <c r="F86" s="37"/>
      <c r="G86" s="37"/>
      <c r="H86" s="37"/>
      <c r="I86" s="124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01 - ONN BROUMOV-SNÍŽENÍ ENERGETICKÉ NÁROČNOSTI</v>
      </c>
      <c r="F87" s="37"/>
      <c r="G87" s="37"/>
      <c r="H87" s="37"/>
      <c r="I87" s="124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4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125" t="s">
        <v>22</v>
      </c>
      <c r="J89" s="68" t="str">
        <f>IF(J12="","",J12)</f>
        <v>28. 2. 2020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4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125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5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4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51" t="s">
        <v>179</v>
      </c>
      <c r="D94" s="137"/>
      <c r="E94" s="137"/>
      <c r="F94" s="137"/>
      <c r="G94" s="137"/>
      <c r="H94" s="137"/>
      <c r="I94" s="152"/>
      <c r="J94" s="153" t="s">
        <v>180</v>
      </c>
      <c r="K94" s="1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4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4" t="s">
        <v>181</v>
      </c>
      <c r="D96" s="37"/>
      <c r="E96" s="37"/>
      <c r="F96" s="37"/>
      <c r="G96" s="37"/>
      <c r="H96" s="37"/>
      <c r="I96" s="124"/>
      <c r="J96" s="95">
        <f>J136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83</v>
      </c>
    </row>
    <row r="97" spans="1:31" s="9" customFormat="1" ht="24.95" customHeight="1">
      <c r="A97" s="9"/>
      <c r="B97" s="155"/>
      <c r="C97" s="9"/>
      <c r="D97" s="156" t="s">
        <v>182</v>
      </c>
      <c r="E97" s="157"/>
      <c r="F97" s="157"/>
      <c r="G97" s="157"/>
      <c r="H97" s="157"/>
      <c r="I97" s="158"/>
      <c r="J97" s="159">
        <f>J137</f>
        <v>0</v>
      </c>
      <c r="K97" s="9"/>
      <c r="L97" s="15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55"/>
      <c r="C98" s="9"/>
      <c r="D98" s="156" t="s">
        <v>183</v>
      </c>
      <c r="E98" s="157"/>
      <c r="F98" s="157"/>
      <c r="G98" s="157"/>
      <c r="H98" s="157"/>
      <c r="I98" s="158"/>
      <c r="J98" s="159">
        <f>J172</f>
        <v>0</v>
      </c>
      <c r="K98" s="9"/>
      <c r="L98" s="15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55"/>
      <c r="C99" s="9"/>
      <c r="D99" s="156" t="s">
        <v>184</v>
      </c>
      <c r="E99" s="157"/>
      <c r="F99" s="157"/>
      <c r="G99" s="157"/>
      <c r="H99" s="157"/>
      <c r="I99" s="158"/>
      <c r="J99" s="159">
        <f>J182</f>
        <v>0</v>
      </c>
      <c r="K99" s="9"/>
      <c r="L99" s="15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55"/>
      <c r="C100" s="9"/>
      <c r="D100" s="156" t="s">
        <v>185</v>
      </c>
      <c r="E100" s="157"/>
      <c r="F100" s="157"/>
      <c r="G100" s="157"/>
      <c r="H100" s="157"/>
      <c r="I100" s="158"/>
      <c r="J100" s="159">
        <f>J192</f>
        <v>0</v>
      </c>
      <c r="K100" s="9"/>
      <c r="L100" s="15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60"/>
      <c r="C101" s="10"/>
      <c r="D101" s="161" t="s">
        <v>186</v>
      </c>
      <c r="E101" s="162"/>
      <c r="F101" s="162"/>
      <c r="G101" s="162"/>
      <c r="H101" s="162"/>
      <c r="I101" s="163"/>
      <c r="J101" s="164">
        <f>J376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0"/>
      <c r="C102" s="10"/>
      <c r="D102" s="161" t="s">
        <v>187</v>
      </c>
      <c r="E102" s="162"/>
      <c r="F102" s="162"/>
      <c r="G102" s="162"/>
      <c r="H102" s="162"/>
      <c r="I102" s="163"/>
      <c r="J102" s="164">
        <f>J460</f>
        <v>0</v>
      </c>
      <c r="K102" s="10"/>
      <c r="L102" s="16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0"/>
      <c r="C103" s="10"/>
      <c r="D103" s="161" t="s">
        <v>188</v>
      </c>
      <c r="E103" s="162"/>
      <c r="F103" s="162"/>
      <c r="G103" s="162"/>
      <c r="H103" s="162"/>
      <c r="I103" s="163"/>
      <c r="J103" s="164">
        <f>J467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55"/>
      <c r="C104" s="9"/>
      <c r="D104" s="156" t="s">
        <v>189</v>
      </c>
      <c r="E104" s="157"/>
      <c r="F104" s="157"/>
      <c r="G104" s="157"/>
      <c r="H104" s="157"/>
      <c r="I104" s="158"/>
      <c r="J104" s="159">
        <f>J469</f>
        <v>0</v>
      </c>
      <c r="K104" s="9"/>
      <c r="L104" s="15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55"/>
      <c r="C105" s="9"/>
      <c r="D105" s="156" t="s">
        <v>190</v>
      </c>
      <c r="E105" s="157"/>
      <c r="F105" s="157"/>
      <c r="G105" s="157"/>
      <c r="H105" s="157"/>
      <c r="I105" s="158"/>
      <c r="J105" s="159">
        <f>J471</f>
        <v>0</v>
      </c>
      <c r="K105" s="9"/>
      <c r="L105" s="15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55"/>
      <c r="C106" s="9"/>
      <c r="D106" s="156" t="s">
        <v>191</v>
      </c>
      <c r="E106" s="157"/>
      <c r="F106" s="157"/>
      <c r="G106" s="157"/>
      <c r="H106" s="157"/>
      <c r="I106" s="158"/>
      <c r="J106" s="159">
        <f>J490</f>
        <v>0</v>
      </c>
      <c r="K106" s="9"/>
      <c r="L106" s="15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55"/>
      <c r="C107" s="9"/>
      <c r="D107" s="156" t="s">
        <v>192</v>
      </c>
      <c r="E107" s="157"/>
      <c r="F107" s="157"/>
      <c r="G107" s="157"/>
      <c r="H107" s="157"/>
      <c r="I107" s="158"/>
      <c r="J107" s="159">
        <f>J498</f>
        <v>0</v>
      </c>
      <c r="K107" s="9"/>
      <c r="L107" s="15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55"/>
      <c r="C108" s="9"/>
      <c r="D108" s="156" t="s">
        <v>193</v>
      </c>
      <c r="E108" s="157"/>
      <c r="F108" s="157"/>
      <c r="G108" s="157"/>
      <c r="H108" s="157"/>
      <c r="I108" s="158"/>
      <c r="J108" s="159">
        <f>J537</f>
        <v>0</v>
      </c>
      <c r="K108" s="9"/>
      <c r="L108" s="15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55"/>
      <c r="C109" s="9"/>
      <c r="D109" s="156" t="s">
        <v>194</v>
      </c>
      <c r="E109" s="157"/>
      <c r="F109" s="157"/>
      <c r="G109" s="157"/>
      <c r="H109" s="157"/>
      <c r="I109" s="158"/>
      <c r="J109" s="159">
        <f>J546</f>
        <v>0</v>
      </c>
      <c r="K109" s="9"/>
      <c r="L109" s="15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55"/>
      <c r="C110" s="9"/>
      <c r="D110" s="156" t="s">
        <v>195</v>
      </c>
      <c r="E110" s="157"/>
      <c r="F110" s="157"/>
      <c r="G110" s="157"/>
      <c r="H110" s="157"/>
      <c r="I110" s="158"/>
      <c r="J110" s="159">
        <f>J562</f>
        <v>0</v>
      </c>
      <c r="K110" s="9"/>
      <c r="L110" s="15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55"/>
      <c r="C111" s="9"/>
      <c r="D111" s="156" t="s">
        <v>196</v>
      </c>
      <c r="E111" s="157"/>
      <c r="F111" s="157"/>
      <c r="G111" s="157"/>
      <c r="H111" s="157"/>
      <c r="I111" s="158"/>
      <c r="J111" s="159">
        <f>J566</f>
        <v>0</v>
      </c>
      <c r="K111" s="9"/>
      <c r="L111" s="15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55"/>
      <c r="C112" s="9"/>
      <c r="D112" s="156" t="s">
        <v>197</v>
      </c>
      <c r="E112" s="157"/>
      <c r="F112" s="157"/>
      <c r="G112" s="157"/>
      <c r="H112" s="157"/>
      <c r="I112" s="158"/>
      <c r="J112" s="159">
        <f>J574</f>
        <v>0</v>
      </c>
      <c r="K112" s="9"/>
      <c r="L112" s="15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55"/>
      <c r="C113" s="9"/>
      <c r="D113" s="156" t="s">
        <v>198</v>
      </c>
      <c r="E113" s="157"/>
      <c r="F113" s="157"/>
      <c r="G113" s="157"/>
      <c r="H113" s="157"/>
      <c r="I113" s="158"/>
      <c r="J113" s="159">
        <f>J698</f>
        <v>0</v>
      </c>
      <c r="K113" s="9"/>
      <c r="L113" s="155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55"/>
      <c r="C114" s="9"/>
      <c r="D114" s="156" t="s">
        <v>199</v>
      </c>
      <c r="E114" s="157"/>
      <c r="F114" s="157"/>
      <c r="G114" s="157"/>
      <c r="H114" s="157"/>
      <c r="I114" s="158"/>
      <c r="J114" s="159">
        <f>J927</f>
        <v>0</v>
      </c>
      <c r="K114" s="9"/>
      <c r="L114" s="155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>
      <c r="A115" s="9"/>
      <c r="B115" s="155"/>
      <c r="C115" s="9"/>
      <c r="D115" s="156" t="s">
        <v>200</v>
      </c>
      <c r="E115" s="157"/>
      <c r="F115" s="157"/>
      <c r="G115" s="157"/>
      <c r="H115" s="157"/>
      <c r="I115" s="158"/>
      <c r="J115" s="159">
        <f>J988</f>
        <v>0</v>
      </c>
      <c r="K115" s="9"/>
      <c r="L115" s="155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9" customFormat="1" ht="24.95" customHeight="1">
      <c r="A116" s="9"/>
      <c r="B116" s="155"/>
      <c r="C116" s="9"/>
      <c r="D116" s="156" t="s">
        <v>201</v>
      </c>
      <c r="E116" s="157"/>
      <c r="F116" s="157"/>
      <c r="G116" s="157"/>
      <c r="H116" s="157"/>
      <c r="I116" s="158"/>
      <c r="J116" s="159">
        <f>J991</f>
        <v>0</v>
      </c>
      <c r="K116" s="9"/>
      <c r="L116" s="15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" customFormat="1" ht="21.8" customHeight="1">
      <c r="A117" s="37"/>
      <c r="B117" s="38"/>
      <c r="C117" s="37"/>
      <c r="D117" s="37"/>
      <c r="E117" s="37"/>
      <c r="F117" s="37"/>
      <c r="G117" s="37"/>
      <c r="H117" s="37"/>
      <c r="I117" s="124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59"/>
      <c r="C118" s="60"/>
      <c r="D118" s="60"/>
      <c r="E118" s="60"/>
      <c r="F118" s="60"/>
      <c r="G118" s="60"/>
      <c r="H118" s="60"/>
      <c r="I118" s="149"/>
      <c r="J118" s="60"/>
      <c r="K118" s="60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1"/>
      <c r="C122" s="62"/>
      <c r="D122" s="62"/>
      <c r="E122" s="62"/>
      <c r="F122" s="62"/>
      <c r="G122" s="62"/>
      <c r="H122" s="62"/>
      <c r="I122" s="150"/>
      <c r="J122" s="62"/>
      <c r="K122" s="62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202</v>
      </c>
      <c r="D123" s="37"/>
      <c r="E123" s="37"/>
      <c r="F123" s="37"/>
      <c r="G123" s="37"/>
      <c r="H123" s="37"/>
      <c r="I123" s="124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7"/>
      <c r="D124" s="37"/>
      <c r="E124" s="37"/>
      <c r="F124" s="37"/>
      <c r="G124" s="37"/>
      <c r="H124" s="37"/>
      <c r="I124" s="124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7"/>
      <c r="E125" s="37"/>
      <c r="F125" s="37"/>
      <c r="G125" s="37"/>
      <c r="H125" s="37"/>
      <c r="I125" s="124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7"/>
      <c r="D126" s="37"/>
      <c r="E126" s="123" t="str">
        <f>E7</f>
        <v>BROUMOV - ONN Broumov-snížení energetické náročnosti (2019)</v>
      </c>
      <c r="F126" s="31"/>
      <c r="G126" s="31"/>
      <c r="H126" s="31"/>
      <c r="I126" s="124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101</v>
      </c>
      <c r="D127" s="37"/>
      <c r="E127" s="37"/>
      <c r="F127" s="37"/>
      <c r="G127" s="37"/>
      <c r="H127" s="37"/>
      <c r="I127" s="124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7"/>
      <c r="D128" s="37"/>
      <c r="E128" s="66" t="str">
        <f>E9</f>
        <v>01 - ONN BROUMOV-SNÍŽENÍ ENERGETICKÉ NÁROČNOSTI</v>
      </c>
      <c r="F128" s="37"/>
      <c r="G128" s="37"/>
      <c r="H128" s="37"/>
      <c r="I128" s="124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7"/>
      <c r="D129" s="37"/>
      <c r="E129" s="37"/>
      <c r="F129" s="37"/>
      <c r="G129" s="37"/>
      <c r="H129" s="37"/>
      <c r="I129" s="124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20</v>
      </c>
      <c r="D130" s="37"/>
      <c r="E130" s="37"/>
      <c r="F130" s="26" t="str">
        <f>F12</f>
        <v xml:space="preserve"> </v>
      </c>
      <c r="G130" s="37"/>
      <c r="H130" s="37"/>
      <c r="I130" s="125" t="s">
        <v>22</v>
      </c>
      <c r="J130" s="68" t="str">
        <f>IF(J12="","",J12)</f>
        <v>28. 2. 2020</v>
      </c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7"/>
      <c r="D131" s="37"/>
      <c r="E131" s="37"/>
      <c r="F131" s="37"/>
      <c r="G131" s="37"/>
      <c r="H131" s="37"/>
      <c r="I131" s="124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24</v>
      </c>
      <c r="D132" s="37"/>
      <c r="E132" s="37"/>
      <c r="F132" s="26" t="str">
        <f>E15</f>
        <v xml:space="preserve"> </v>
      </c>
      <c r="G132" s="37"/>
      <c r="H132" s="37"/>
      <c r="I132" s="125" t="s">
        <v>29</v>
      </c>
      <c r="J132" s="35" t="str">
        <f>E21</f>
        <v xml:space="preserve"> </v>
      </c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27</v>
      </c>
      <c r="D133" s="37"/>
      <c r="E133" s="37"/>
      <c r="F133" s="26" t="str">
        <f>IF(E18="","",E18)</f>
        <v>Vyplň údaj</v>
      </c>
      <c r="G133" s="37"/>
      <c r="H133" s="37"/>
      <c r="I133" s="125" t="s">
        <v>31</v>
      </c>
      <c r="J133" s="35" t="str">
        <f>E24</f>
        <v xml:space="preserve"> </v>
      </c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7"/>
      <c r="D134" s="37"/>
      <c r="E134" s="37"/>
      <c r="F134" s="37"/>
      <c r="G134" s="37"/>
      <c r="H134" s="37"/>
      <c r="I134" s="124"/>
      <c r="J134" s="37"/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1" customFormat="1" ht="29.25" customHeight="1">
      <c r="A135" s="165"/>
      <c r="B135" s="166"/>
      <c r="C135" s="167" t="s">
        <v>203</v>
      </c>
      <c r="D135" s="168" t="s">
        <v>58</v>
      </c>
      <c r="E135" s="168" t="s">
        <v>54</v>
      </c>
      <c r="F135" s="168" t="s">
        <v>55</v>
      </c>
      <c r="G135" s="168" t="s">
        <v>204</v>
      </c>
      <c r="H135" s="168" t="s">
        <v>205</v>
      </c>
      <c r="I135" s="169" t="s">
        <v>206</v>
      </c>
      <c r="J135" s="170" t="s">
        <v>180</v>
      </c>
      <c r="K135" s="171" t="s">
        <v>207</v>
      </c>
      <c r="L135" s="172"/>
      <c r="M135" s="85" t="s">
        <v>1</v>
      </c>
      <c r="N135" s="86" t="s">
        <v>37</v>
      </c>
      <c r="O135" s="86" t="s">
        <v>208</v>
      </c>
      <c r="P135" s="86" t="s">
        <v>209</v>
      </c>
      <c r="Q135" s="86" t="s">
        <v>210</v>
      </c>
      <c r="R135" s="86" t="s">
        <v>211</v>
      </c>
      <c r="S135" s="86" t="s">
        <v>212</v>
      </c>
      <c r="T135" s="87" t="s">
        <v>213</v>
      </c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</row>
    <row r="136" spans="1:63" s="2" customFormat="1" ht="22.8" customHeight="1">
      <c r="A136" s="37"/>
      <c r="B136" s="38"/>
      <c r="C136" s="92" t="s">
        <v>214</v>
      </c>
      <c r="D136" s="37"/>
      <c r="E136" s="37"/>
      <c r="F136" s="37"/>
      <c r="G136" s="37"/>
      <c r="H136" s="37"/>
      <c r="I136" s="124"/>
      <c r="J136" s="173">
        <f>BK136</f>
        <v>0</v>
      </c>
      <c r="K136" s="37"/>
      <c r="L136" s="38"/>
      <c r="M136" s="88"/>
      <c r="N136" s="72"/>
      <c r="O136" s="89"/>
      <c r="P136" s="174">
        <f>P137+P172+P182+P192+P469+P471+P490+P498+P537+P546+P562+P566+P574+P698+P927+P988+P991</f>
        <v>0</v>
      </c>
      <c r="Q136" s="89"/>
      <c r="R136" s="174">
        <f>R137+R172+R182+R192+R469+R471+R490+R498+R537+R546+R562+R566+R574+R698+R927+R988+R991</f>
        <v>224.66723931999996</v>
      </c>
      <c r="S136" s="89"/>
      <c r="T136" s="175">
        <f>T137+T172+T182+T192+T469+T471+T490+T498+T537+T546+T562+T566+T574+T698+T927+T988+T991</f>
        <v>146.38293079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72</v>
      </c>
      <c r="AU136" s="18" t="s">
        <v>83</v>
      </c>
      <c r="BK136" s="176">
        <f>BK137+BK172+BK182+BK192+BK469+BK471+BK490+BK498+BK537+BK546+BK562+BK566+BK574+BK698+BK927+BK988+BK991</f>
        <v>0</v>
      </c>
    </row>
    <row r="137" spans="1:63" s="12" customFormat="1" ht="25.9" customHeight="1">
      <c r="A137" s="12"/>
      <c r="B137" s="177"/>
      <c r="C137" s="12"/>
      <c r="D137" s="178" t="s">
        <v>72</v>
      </c>
      <c r="E137" s="179" t="s">
        <v>81</v>
      </c>
      <c r="F137" s="179" t="s">
        <v>215</v>
      </c>
      <c r="G137" s="12"/>
      <c r="H137" s="12"/>
      <c r="I137" s="180"/>
      <c r="J137" s="181">
        <f>BK137</f>
        <v>0</v>
      </c>
      <c r="K137" s="12"/>
      <c r="L137" s="177"/>
      <c r="M137" s="182"/>
      <c r="N137" s="183"/>
      <c r="O137" s="183"/>
      <c r="P137" s="184">
        <f>SUM(P138:P171)</f>
        <v>0</v>
      </c>
      <c r="Q137" s="183"/>
      <c r="R137" s="184">
        <f>SUM(R138:R171)</f>
        <v>0</v>
      </c>
      <c r="S137" s="183"/>
      <c r="T137" s="185">
        <f>SUM(T138:T171)</f>
        <v>121.004538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8" t="s">
        <v>216</v>
      </c>
      <c r="AT137" s="186" t="s">
        <v>72</v>
      </c>
      <c r="AU137" s="186" t="s">
        <v>73</v>
      </c>
      <c r="AY137" s="178" t="s">
        <v>217</v>
      </c>
      <c r="BK137" s="187">
        <f>SUM(BK138:BK171)</f>
        <v>0</v>
      </c>
    </row>
    <row r="138" spans="1:65" s="2" customFormat="1" ht="21.75" customHeight="1">
      <c r="A138" s="37"/>
      <c r="B138" s="188"/>
      <c r="C138" s="189" t="s">
        <v>81</v>
      </c>
      <c r="D138" s="189" t="s">
        <v>218</v>
      </c>
      <c r="E138" s="190" t="s">
        <v>219</v>
      </c>
      <c r="F138" s="191" t="s">
        <v>220</v>
      </c>
      <c r="G138" s="192" t="s">
        <v>221</v>
      </c>
      <c r="H138" s="193">
        <v>47.364</v>
      </c>
      <c r="I138" s="194"/>
      <c r="J138" s="195">
        <f>ROUND(I138*H138,2)</f>
        <v>0</v>
      </c>
      <c r="K138" s="196"/>
      <c r="L138" s="38"/>
      <c r="M138" s="197" t="s">
        <v>1</v>
      </c>
      <c r="N138" s="198" t="s">
        <v>38</v>
      </c>
      <c r="O138" s="76"/>
      <c r="P138" s="199">
        <f>O138*H138</f>
        <v>0</v>
      </c>
      <c r="Q138" s="199">
        <v>0</v>
      </c>
      <c r="R138" s="199">
        <f>Q138*H138</f>
        <v>0</v>
      </c>
      <c r="S138" s="199">
        <v>0.26</v>
      </c>
      <c r="T138" s="200">
        <f>S138*H138</f>
        <v>12.314639999999999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1" t="s">
        <v>216</v>
      </c>
      <c r="AT138" s="201" t="s">
        <v>218</v>
      </c>
      <c r="AU138" s="201" t="s">
        <v>81</v>
      </c>
      <c r="AY138" s="18" t="s">
        <v>217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8" t="s">
        <v>81</v>
      </c>
      <c r="BK138" s="202">
        <f>ROUND(I138*H138,2)</f>
        <v>0</v>
      </c>
      <c r="BL138" s="18" t="s">
        <v>216</v>
      </c>
      <c r="BM138" s="201" t="s">
        <v>222</v>
      </c>
    </row>
    <row r="139" spans="1:51" s="13" customFormat="1" ht="12">
      <c r="A139" s="13"/>
      <c r="B139" s="203"/>
      <c r="C139" s="13"/>
      <c r="D139" s="204" t="s">
        <v>223</v>
      </c>
      <c r="E139" s="205" t="s">
        <v>224</v>
      </c>
      <c r="F139" s="206" t="s">
        <v>225</v>
      </c>
      <c r="G139" s="13"/>
      <c r="H139" s="207">
        <v>47.364</v>
      </c>
      <c r="I139" s="208"/>
      <c r="J139" s="13"/>
      <c r="K139" s="13"/>
      <c r="L139" s="203"/>
      <c r="M139" s="209"/>
      <c r="N139" s="210"/>
      <c r="O139" s="210"/>
      <c r="P139" s="210"/>
      <c r="Q139" s="210"/>
      <c r="R139" s="210"/>
      <c r="S139" s="210"/>
      <c r="T139" s="21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05" t="s">
        <v>223</v>
      </c>
      <c r="AU139" s="205" t="s">
        <v>81</v>
      </c>
      <c r="AV139" s="13" t="s">
        <v>89</v>
      </c>
      <c r="AW139" s="13" t="s">
        <v>30</v>
      </c>
      <c r="AX139" s="13" t="s">
        <v>81</v>
      </c>
      <c r="AY139" s="205" t="s">
        <v>217</v>
      </c>
    </row>
    <row r="140" spans="1:65" s="2" customFormat="1" ht="21.75" customHeight="1">
      <c r="A140" s="37"/>
      <c r="B140" s="188"/>
      <c r="C140" s="189" t="s">
        <v>89</v>
      </c>
      <c r="D140" s="189" t="s">
        <v>218</v>
      </c>
      <c r="E140" s="190" t="s">
        <v>226</v>
      </c>
      <c r="F140" s="191" t="s">
        <v>227</v>
      </c>
      <c r="G140" s="192" t="s">
        <v>221</v>
      </c>
      <c r="H140" s="193">
        <v>114.366</v>
      </c>
      <c r="I140" s="194"/>
      <c r="J140" s="195">
        <f>ROUND(I140*H140,2)</f>
        <v>0</v>
      </c>
      <c r="K140" s="196"/>
      <c r="L140" s="38"/>
      <c r="M140" s="197" t="s">
        <v>1</v>
      </c>
      <c r="N140" s="198" t="s">
        <v>38</v>
      </c>
      <c r="O140" s="76"/>
      <c r="P140" s="199">
        <f>O140*H140</f>
        <v>0</v>
      </c>
      <c r="Q140" s="199">
        <v>0</v>
      </c>
      <c r="R140" s="199">
        <f>Q140*H140</f>
        <v>0</v>
      </c>
      <c r="S140" s="199">
        <v>0.255</v>
      </c>
      <c r="T140" s="200">
        <f>S140*H140</f>
        <v>29.163330000000002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1" t="s">
        <v>216</v>
      </c>
      <c r="AT140" s="201" t="s">
        <v>218</v>
      </c>
      <c r="AU140" s="201" t="s">
        <v>81</v>
      </c>
      <c r="AY140" s="18" t="s">
        <v>217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81</v>
      </c>
      <c r="BK140" s="202">
        <f>ROUND(I140*H140,2)</f>
        <v>0</v>
      </c>
      <c r="BL140" s="18" t="s">
        <v>216</v>
      </c>
      <c r="BM140" s="201" t="s">
        <v>228</v>
      </c>
    </row>
    <row r="141" spans="1:51" s="13" customFormat="1" ht="12">
      <c r="A141" s="13"/>
      <c r="B141" s="203"/>
      <c r="C141" s="13"/>
      <c r="D141" s="204" t="s">
        <v>223</v>
      </c>
      <c r="E141" s="205" t="s">
        <v>229</v>
      </c>
      <c r="F141" s="206" t="s">
        <v>230</v>
      </c>
      <c r="G141" s="13"/>
      <c r="H141" s="207">
        <v>114.366</v>
      </c>
      <c r="I141" s="208"/>
      <c r="J141" s="13"/>
      <c r="K141" s="13"/>
      <c r="L141" s="203"/>
      <c r="M141" s="209"/>
      <c r="N141" s="210"/>
      <c r="O141" s="210"/>
      <c r="P141" s="210"/>
      <c r="Q141" s="210"/>
      <c r="R141" s="210"/>
      <c r="S141" s="210"/>
      <c r="T141" s="21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5" t="s">
        <v>223</v>
      </c>
      <c r="AU141" s="205" t="s">
        <v>81</v>
      </c>
      <c r="AV141" s="13" t="s">
        <v>89</v>
      </c>
      <c r="AW141" s="13" t="s">
        <v>30</v>
      </c>
      <c r="AX141" s="13" t="s">
        <v>81</v>
      </c>
      <c r="AY141" s="205" t="s">
        <v>217</v>
      </c>
    </row>
    <row r="142" spans="1:65" s="2" customFormat="1" ht="21.75" customHeight="1">
      <c r="A142" s="37"/>
      <c r="B142" s="188"/>
      <c r="C142" s="189" t="s">
        <v>231</v>
      </c>
      <c r="D142" s="189" t="s">
        <v>218</v>
      </c>
      <c r="E142" s="190" t="s">
        <v>232</v>
      </c>
      <c r="F142" s="191" t="s">
        <v>227</v>
      </c>
      <c r="G142" s="192" t="s">
        <v>221</v>
      </c>
      <c r="H142" s="193">
        <v>47.364</v>
      </c>
      <c r="I142" s="194"/>
      <c r="J142" s="195">
        <f>ROUND(I142*H142,2)</f>
        <v>0</v>
      </c>
      <c r="K142" s="196"/>
      <c r="L142" s="38"/>
      <c r="M142" s="197" t="s">
        <v>1</v>
      </c>
      <c r="N142" s="198" t="s">
        <v>38</v>
      </c>
      <c r="O142" s="76"/>
      <c r="P142" s="199">
        <f>O142*H142</f>
        <v>0</v>
      </c>
      <c r="Q142" s="199">
        <v>0</v>
      </c>
      <c r="R142" s="199">
        <f>Q142*H142</f>
        <v>0</v>
      </c>
      <c r="S142" s="199">
        <v>0.26</v>
      </c>
      <c r="T142" s="200">
        <f>S142*H142</f>
        <v>12.314639999999999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1" t="s">
        <v>216</v>
      </c>
      <c r="AT142" s="201" t="s">
        <v>218</v>
      </c>
      <c r="AU142" s="201" t="s">
        <v>81</v>
      </c>
      <c r="AY142" s="18" t="s">
        <v>217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81</v>
      </c>
      <c r="BK142" s="202">
        <f>ROUND(I142*H142,2)</f>
        <v>0</v>
      </c>
      <c r="BL142" s="18" t="s">
        <v>216</v>
      </c>
      <c r="BM142" s="201" t="s">
        <v>233</v>
      </c>
    </row>
    <row r="143" spans="1:51" s="13" customFormat="1" ht="12">
      <c r="A143" s="13"/>
      <c r="B143" s="203"/>
      <c r="C143" s="13"/>
      <c r="D143" s="204" t="s">
        <v>223</v>
      </c>
      <c r="E143" s="205" t="s">
        <v>234</v>
      </c>
      <c r="F143" s="206" t="s">
        <v>235</v>
      </c>
      <c r="G143" s="13"/>
      <c r="H143" s="207">
        <v>47.364</v>
      </c>
      <c r="I143" s="208"/>
      <c r="J143" s="13"/>
      <c r="K143" s="13"/>
      <c r="L143" s="203"/>
      <c r="M143" s="209"/>
      <c r="N143" s="210"/>
      <c r="O143" s="210"/>
      <c r="P143" s="210"/>
      <c r="Q143" s="210"/>
      <c r="R143" s="210"/>
      <c r="S143" s="210"/>
      <c r="T143" s="21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5" t="s">
        <v>223</v>
      </c>
      <c r="AU143" s="205" t="s">
        <v>81</v>
      </c>
      <c r="AV143" s="13" t="s">
        <v>89</v>
      </c>
      <c r="AW143" s="13" t="s">
        <v>30</v>
      </c>
      <c r="AX143" s="13" t="s">
        <v>81</v>
      </c>
      <c r="AY143" s="205" t="s">
        <v>217</v>
      </c>
    </row>
    <row r="144" spans="1:65" s="2" customFormat="1" ht="21.75" customHeight="1">
      <c r="A144" s="37"/>
      <c r="B144" s="188"/>
      <c r="C144" s="189" t="s">
        <v>216</v>
      </c>
      <c r="D144" s="189" t="s">
        <v>218</v>
      </c>
      <c r="E144" s="190" t="s">
        <v>236</v>
      </c>
      <c r="F144" s="191" t="s">
        <v>237</v>
      </c>
      <c r="G144" s="192" t="s">
        <v>221</v>
      </c>
      <c r="H144" s="193">
        <v>35.238</v>
      </c>
      <c r="I144" s="194"/>
      <c r="J144" s="195">
        <f>ROUND(I144*H144,2)</f>
        <v>0</v>
      </c>
      <c r="K144" s="196"/>
      <c r="L144" s="38"/>
      <c r="M144" s="197" t="s">
        <v>1</v>
      </c>
      <c r="N144" s="198" t="s">
        <v>38</v>
      </c>
      <c r="O144" s="76"/>
      <c r="P144" s="199">
        <f>O144*H144</f>
        <v>0</v>
      </c>
      <c r="Q144" s="199">
        <v>0</v>
      </c>
      <c r="R144" s="199">
        <f>Q144*H144</f>
        <v>0</v>
      </c>
      <c r="S144" s="199">
        <v>0.316</v>
      </c>
      <c r="T144" s="200">
        <f>S144*H144</f>
        <v>11.135208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1" t="s">
        <v>216</v>
      </c>
      <c r="AT144" s="201" t="s">
        <v>218</v>
      </c>
      <c r="AU144" s="201" t="s">
        <v>81</v>
      </c>
      <c r="AY144" s="18" t="s">
        <v>217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81</v>
      </c>
      <c r="BK144" s="202">
        <f>ROUND(I144*H144,2)</f>
        <v>0</v>
      </c>
      <c r="BL144" s="18" t="s">
        <v>216</v>
      </c>
      <c r="BM144" s="201" t="s">
        <v>238</v>
      </c>
    </row>
    <row r="145" spans="1:51" s="14" customFormat="1" ht="12">
      <c r="A145" s="14"/>
      <c r="B145" s="212"/>
      <c r="C145" s="14"/>
      <c r="D145" s="204" t="s">
        <v>223</v>
      </c>
      <c r="E145" s="213" t="s">
        <v>1</v>
      </c>
      <c r="F145" s="214" t="s">
        <v>239</v>
      </c>
      <c r="G145" s="14"/>
      <c r="H145" s="213" t="s">
        <v>1</v>
      </c>
      <c r="I145" s="215"/>
      <c r="J145" s="14"/>
      <c r="K145" s="14"/>
      <c r="L145" s="212"/>
      <c r="M145" s="216"/>
      <c r="N145" s="217"/>
      <c r="O145" s="217"/>
      <c r="P145" s="217"/>
      <c r="Q145" s="217"/>
      <c r="R145" s="217"/>
      <c r="S145" s="217"/>
      <c r="T145" s="21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3" t="s">
        <v>223</v>
      </c>
      <c r="AU145" s="213" t="s">
        <v>81</v>
      </c>
      <c r="AV145" s="14" t="s">
        <v>81</v>
      </c>
      <c r="AW145" s="14" t="s">
        <v>30</v>
      </c>
      <c r="AX145" s="14" t="s">
        <v>73</v>
      </c>
      <c r="AY145" s="213" t="s">
        <v>217</v>
      </c>
    </row>
    <row r="146" spans="1:51" s="13" customFormat="1" ht="12">
      <c r="A146" s="13"/>
      <c r="B146" s="203"/>
      <c r="C146" s="13"/>
      <c r="D146" s="204" t="s">
        <v>223</v>
      </c>
      <c r="E146" s="205" t="s">
        <v>240</v>
      </c>
      <c r="F146" s="206" t="s">
        <v>241</v>
      </c>
      <c r="G146" s="13"/>
      <c r="H146" s="207">
        <v>35.238</v>
      </c>
      <c r="I146" s="208"/>
      <c r="J146" s="13"/>
      <c r="K146" s="13"/>
      <c r="L146" s="203"/>
      <c r="M146" s="209"/>
      <c r="N146" s="210"/>
      <c r="O146" s="210"/>
      <c r="P146" s="210"/>
      <c r="Q146" s="210"/>
      <c r="R146" s="210"/>
      <c r="S146" s="210"/>
      <c r="T146" s="21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5" t="s">
        <v>223</v>
      </c>
      <c r="AU146" s="205" t="s">
        <v>81</v>
      </c>
      <c r="AV146" s="13" t="s">
        <v>89</v>
      </c>
      <c r="AW146" s="13" t="s">
        <v>30</v>
      </c>
      <c r="AX146" s="13" t="s">
        <v>81</v>
      </c>
      <c r="AY146" s="205" t="s">
        <v>217</v>
      </c>
    </row>
    <row r="147" spans="1:65" s="2" customFormat="1" ht="21.75" customHeight="1">
      <c r="A147" s="37"/>
      <c r="B147" s="188"/>
      <c r="C147" s="189" t="s">
        <v>242</v>
      </c>
      <c r="D147" s="189" t="s">
        <v>218</v>
      </c>
      <c r="E147" s="190" t="s">
        <v>243</v>
      </c>
      <c r="F147" s="191" t="s">
        <v>244</v>
      </c>
      <c r="G147" s="192" t="s">
        <v>221</v>
      </c>
      <c r="H147" s="193">
        <v>193.368</v>
      </c>
      <c r="I147" s="194"/>
      <c r="J147" s="195">
        <f>ROUND(I147*H147,2)</f>
        <v>0</v>
      </c>
      <c r="K147" s="196"/>
      <c r="L147" s="38"/>
      <c r="M147" s="197" t="s">
        <v>1</v>
      </c>
      <c r="N147" s="198" t="s">
        <v>38</v>
      </c>
      <c r="O147" s="76"/>
      <c r="P147" s="199">
        <f>O147*H147</f>
        <v>0</v>
      </c>
      <c r="Q147" s="199">
        <v>0</v>
      </c>
      <c r="R147" s="199">
        <f>Q147*H147</f>
        <v>0</v>
      </c>
      <c r="S147" s="199">
        <v>0.29</v>
      </c>
      <c r="T147" s="200">
        <f>S147*H147</f>
        <v>56.076719999999995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1" t="s">
        <v>216</v>
      </c>
      <c r="AT147" s="201" t="s">
        <v>218</v>
      </c>
      <c r="AU147" s="201" t="s">
        <v>81</v>
      </c>
      <c r="AY147" s="18" t="s">
        <v>217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81</v>
      </c>
      <c r="BK147" s="202">
        <f>ROUND(I147*H147,2)</f>
        <v>0</v>
      </c>
      <c r="BL147" s="18" t="s">
        <v>216</v>
      </c>
      <c r="BM147" s="201" t="s">
        <v>245</v>
      </c>
    </row>
    <row r="148" spans="1:51" s="13" customFormat="1" ht="12">
      <c r="A148" s="13"/>
      <c r="B148" s="203"/>
      <c r="C148" s="13"/>
      <c r="D148" s="204" t="s">
        <v>223</v>
      </c>
      <c r="E148" s="205" t="s">
        <v>246</v>
      </c>
      <c r="F148" s="206" t="s">
        <v>247</v>
      </c>
      <c r="G148" s="13"/>
      <c r="H148" s="207">
        <v>193.368</v>
      </c>
      <c r="I148" s="208"/>
      <c r="J148" s="13"/>
      <c r="K148" s="13"/>
      <c r="L148" s="203"/>
      <c r="M148" s="209"/>
      <c r="N148" s="210"/>
      <c r="O148" s="210"/>
      <c r="P148" s="210"/>
      <c r="Q148" s="210"/>
      <c r="R148" s="210"/>
      <c r="S148" s="210"/>
      <c r="T148" s="21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5" t="s">
        <v>223</v>
      </c>
      <c r="AU148" s="205" t="s">
        <v>81</v>
      </c>
      <c r="AV148" s="13" t="s">
        <v>89</v>
      </c>
      <c r="AW148" s="13" t="s">
        <v>30</v>
      </c>
      <c r="AX148" s="13" t="s">
        <v>81</v>
      </c>
      <c r="AY148" s="205" t="s">
        <v>217</v>
      </c>
    </row>
    <row r="149" spans="1:65" s="2" customFormat="1" ht="16.5" customHeight="1">
      <c r="A149" s="37"/>
      <c r="B149" s="188"/>
      <c r="C149" s="189" t="s">
        <v>248</v>
      </c>
      <c r="D149" s="189" t="s">
        <v>218</v>
      </c>
      <c r="E149" s="190" t="s">
        <v>249</v>
      </c>
      <c r="F149" s="191" t="s">
        <v>250</v>
      </c>
      <c r="G149" s="192" t="s">
        <v>251</v>
      </c>
      <c r="H149" s="193">
        <v>116.02</v>
      </c>
      <c r="I149" s="194"/>
      <c r="J149" s="195">
        <f>ROUND(I149*H149,2)</f>
        <v>0</v>
      </c>
      <c r="K149" s="196"/>
      <c r="L149" s="38"/>
      <c r="M149" s="197" t="s">
        <v>1</v>
      </c>
      <c r="N149" s="198" t="s">
        <v>38</v>
      </c>
      <c r="O149" s="76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1" t="s">
        <v>216</v>
      </c>
      <c r="AT149" s="201" t="s">
        <v>218</v>
      </c>
      <c r="AU149" s="201" t="s">
        <v>81</v>
      </c>
      <c r="AY149" s="18" t="s">
        <v>217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81</v>
      </c>
      <c r="BK149" s="202">
        <f>ROUND(I149*H149,2)</f>
        <v>0</v>
      </c>
      <c r="BL149" s="18" t="s">
        <v>216</v>
      </c>
      <c r="BM149" s="201" t="s">
        <v>252</v>
      </c>
    </row>
    <row r="150" spans="1:51" s="14" customFormat="1" ht="12">
      <c r="A150" s="14"/>
      <c r="B150" s="212"/>
      <c r="C150" s="14"/>
      <c r="D150" s="204" t="s">
        <v>223</v>
      </c>
      <c r="E150" s="213" t="s">
        <v>1</v>
      </c>
      <c r="F150" s="214" t="s">
        <v>253</v>
      </c>
      <c r="G150" s="14"/>
      <c r="H150" s="213" t="s">
        <v>1</v>
      </c>
      <c r="I150" s="215"/>
      <c r="J150" s="14"/>
      <c r="K150" s="14"/>
      <c r="L150" s="212"/>
      <c r="M150" s="216"/>
      <c r="N150" s="217"/>
      <c r="O150" s="217"/>
      <c r="P150" s="217"/>
      <c r="Q150" s="217"/>
      <c r="R150" s="217"/>
      <c r="S150" s="217"/>
      <c r="T150" s="21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13" t="s">
        <v>223</v>
      </c>
      <c r="AU150" s="213" t="s">
        <v>81</v>
      </c>
      <c r="AV150" s="14" t="s">
        <v>81</v>
      </c>
      <c r="AW150" s="14" t="s">
        <v>30</v>
      </c>
      <c r="AX150" s="14" t="s">
        <v>73</v>
      </c>
      <c r="AY150" s="213" t="s">
        <v>217</v>
      </c>
    </row>
    <row r="151" spans="1:51" s="13" customFormat="1" ht="12">
      <c r="A151" s="13"/>
      <c r="B151" s="203"/>
      <c r="C151" s="13"/>
      <c r="D151" s="204" t="s">
        <v>223</v>
      </c>
      <c r="E151" s="205" t="s">
        <v>254</v>
      </c>
      <c r="F151" s="206" t="s">
        <v>255</v>
      </c>
      <c r="G151" s="13"/>
      <c r="H151" s="207">
        <v>45.641</v>
      </c>
      <c r="I151" s="208"/>
      <c r="J151" s="13"/>
      <c r="K151" s="13"/>
      <c r="L151" s="203"/>
      <c r="M151" s="209"/>
      <c r="N151" s="210"/>
      <c r="O151" s="210"/>
      <c r="P151" s="210"/>
      <c r="Q151" s="210"/>
      <c r="R151" s="210"/>
      <c r="S151" s="210"/>
      <c r="T151" s="21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5" t="s">
        <v>223</v>
      </c>
      <c r="AU151" s="205" t="s">
        <v>81</v>
      </c>
      <c r="AV151" s="13" t="s">
        <v>89</v>
      </c>
      <c r="AW151" s="13" t="s">
        <v>30</v>
      </c>
      <c r="AX151" s="13" t="s">
        <v>73</v>
      </c>
      <c r="AY151" s="205" t="s">
        <v>217</v>
      </c>
    </row>
    <row r="152" spans="1:51" s="13" customFormat="1" ht="12">
      <c r="A152" s="13"/>
      <c r="B152" s="203"/>
      <c r="C152" s="13"/>
      <c r="D152" s="204" t="s">
        <v>223</v>
      </c>
      <c r="E152" s="205" t="s">
        <v>256</v>
      </c>
      <c r="F152" s="206" t="s">
        <v>257</v>
      </c>
      <c r="G152" s="13"/>
      <c r="H152" s="207">
        <v>14.603</v>
      </c>
      <c r="I152" s="208"/>
      <c r="J152" s="13"/>
      <c r="K152" s="13"/>
      <c r="L152" s="203"/>
      <c r="M152" s="209"/>
      <c r="N152" s="210"/>
      <c r="O152" s="210"/>
      <c r="P152" s="210"/>
      <c r="Q152" s="210"/>
      <c r="R152" s="210"/>
      <c r="S152" s="210"/>
      <c r="T152" s="21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5" t="s">
        <v>223</v>
      </c>
      <c r="AU152" s="205" t="s">
        <v>81</v>
      </c>
      <c r="AV152" s="13" t="s">
        <v>89</v>
      </c>
      <c r="AW152" s="13" t="s">
        <v>30</v>
      </c>
      <c r="AX152" s="13" t="s">
        <v>73</v>
      </c>
      <c r="AY152" s="205" t="s">
        <v>217</v>
      </c>
    </row>
    <row r="153" spans="1:51" s="13" customFormat="1" ht="12">
      <c r="A153" s="13"/>
      <c r="B153" s="203"/>
      <c r="C153" s="13"/>
      <c r="D153" s="204" t="s">
        <v>223</v>
      </c>
      <c r="E153" s="205" t="s">
        <v>258</v>
      </c>
      <c r="F153" s="206" t="s">
        <v>259</v>
      </c>
      <c r="G153" s="13"/>
      <c r="H153" s="207">
        <v>35.035</v>
      </c>
      <c r="I153" s="208"/>
      <c r="J153" s="13"/>
      <c r="K153" s="13"/>
      <c r="L153" s="203"/>
      <c r="M153" s="209"/>
      <c r="N153" s="210"/>
      <c r="O153" s="210"/>
      <c r="P153" s="210"/>
      <c r="Q153" s="210"/>
      <c r="R153" s="210"/>
      <c r="S153" s="210"/>
      <c r="T153" s="21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5" t="s">
        <v>223</v>
      </c>
      <c r="AU153" s="205" t="s">
        <v>81</v>
      </c>
      <c r="AV153" s="13" t="s">
        <v>89</v>
      </c>
      <c r="AW153" s="13" t="s">
        <v>30</v>
      </c>
      <c r="AX153" s="13" t="s">
        <v>73</v>
      </c>
      <c r="AY153" s="205" t="s">
        <v>217</v>
      </c>
    </row>
    <row r="154" spans="1:51" s="13" customFormat="1" ht="12">
      <c r="A154" s="13"/>
      <c r="B154" s="203"/>
      <c r="C154" s="13"/>
      <c r="D154" s="204" t="s">
        <v>223</v>
      </c>
      <c r="E154" s="205" t="s">
        <v>260</v>
      </c>
      <c r="F154" s="206" t="s">
        <v>261</v>
      </c>
      <c r="G154" s="13"/>
      <c r="H154" s="207">
        <v>4.104</v>
      </c>
      <c r="I154" s="208"/>
      <c r="J154" s="13"/>
      <c r="K154" s="13"/>
      <c r="L154" s="203"/>
      <c r="M154" s="209"/>
      <c r="N154" s="210"/>
      <c r="O154" s="210"/>
      <c r="P154" s="210"/>
      <c r="Q154" s="210"/>
      <c r="R154" s="210"/>
      <c r="S154" s="210"/>
      <c r="T154" s="21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05" t="s">
        <v>223</v>
      </c>
      <c r="AU154" s="205" t="s">
        <v>81</v>
      </c>
      <c r="AV154" s="13" t="s">
        <v>89</v>
      </c>
      <c r="AW154" s="13" t="s">
        <v>30</v>
      </c>
      <c r="AX154" s="13" t="s">
        <v>73</v>
      </c>
      <c r="AY154" s="205" t="s">
        <v>217</v>
      </c>
    </row>
    <row r="155" spans="1:51" s="13" customFormat="1" ht="12">
      <c r="A155" s="13"/>
      <c r="B155" s="203"/>
      <c r="C155" s="13"/>
      <c r="D155" s="204" t="s">
        <v>223</v>
      </c>
      <c r="E155" s="205" t="s">
        <v>262</v>
      </c>
      <c r="F155" s="206" t="s">
        <v>263</v>
      </c>
      <c r="G155" s="13"/>
      <c r="H155" s="207">
        <v>16.637</v>
      </c>
      <c r="I155" s="208"/>
      <c r="J155" s="13"/>
      <c r="K155" s="13"/>
      <c r="L155" s="203"/>
      <c r="M155" s="209"/>
      <c r="N155" s="210"/>
      <c r="O155" s="210"/>
      <c r="P155" s="210"/>
      <c r="Q155" s="210"/>
      <c r="R155" s="210"/>
      <c r="S155" s="210"/>
      <c r="T155" s="21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5" t="s">
        <v>223</v>
      </c>
      <c r="AU155" s="205" t="s">
        <v>81</v>
      </c>
      <c r="AV155" s="13" t="s">
        <v>89</v>
      </c>
      <c r="AW155" s="13" t="s">
        <v>30</v>
      </c>
      <c r="AX155" s="13" t="s">
        <v>73</v>
      </c>
      <c r="AY155" s="205" t="s">
        <v>217</v>
      </c>
    </row>
    <row r="156" spans="1:51" s="13" customFormat="1" ht="12">
      <c r="A156" s="13"/>
      <c r="B156" s="203"/>
      <c r="C156" s="13"/>
      <c r="D156" s="204" t="s">
        <v>223</v>
      </c>
      <c r="E156" s="205" t="s">
        <v>264</v>
      </c>
      <c r="F156" s="206" t="s">
        <v>265</v>
      </c>
      <c r="G156" s="13"/>
      <c r="H156" s="207">
        <v>116.02</v>
      </c>
      <c r="I156" s="208"/>
      <c r="J156" s="13"/>
      <c r="K156" s="13"/>
      <c r="L156" s="203"/>
      <c r="M156" s="209"/>
      <c r="N156" s="210"/>
      <c r="O156" s="210"/>
      <c r="P156" s="210"/>
      <c r="Q156" s="210"/>
      <c r="R156" s="210"/>
      <c r="S156" s="210"/>
      <c r="T156" s="21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5" t="s">
        <v>223</v>
      </c>
      <c r="AU156" s="205" t="s">
        <v>81</v>
      </c>
      <c r="AV156" s="13" t="s">
        <v>89</v>
      </c>
      <c r="AW156" s="13" t="s">
        <v>30</v>
      </c>
      <c r="AX156" s="13" t="s">
        <v>81</v>
      </c>
      <c r="AY156" s="205" t="s">
        <v>217</v>
      </c>
    </row>
    <row r="157" spans="1:65" s="2" customFormat="1" ht="21.75" customHeight="1">
      <c r="A157" s="37"/>
      <c r="B157" s="188"/>
      <c r="C157" s="189" t="s">
        <v>266</v>
      </c>
      <c r="D157" s="189" t="s">
        <v>218</v>
      </c>
      <c r="E157" s="190" t="s">
        <v>267</v>
      </c>
      <c r="F157" s="191" t="s">
        <v>268</v>
      </c>
      <c r="G157" s="192" t="s">
        <v>251</v>
      </c>
      <c r="H157" s="193">
        <v>28.083</v>
      </c>
      <c r="I157" s="194"/>
      <c r="J157" s="195">
        <f>ROUND(I157*H157,2)</f>
        <v>0</v>
      </c>
      <c r="K157" s="196"/>
      <c r="L157" s="38"/>
      <c r="M157" s="197" t="s">
        <v>1</v>
      </c>
      <c r="N157" s="198" t="s">
        <v>38</v>
      </c>
      <c r="O157" s="76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1" t="s">
        <v>216</v>
      </c>
      <c r="AT157" s="201" t="s">
        <v>218</v>
      </c>
      <c r="AU157" s="201" t="s">
        <v>81</v>
      </c>
      <c r="AY157" s="18" t="s">
        <v>217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8" t="s">
        <v>81</v>
      </c>
      <c r="BK157" s="202">
        <f>ROUND(I157*H157,2)</f>
        <v>0</v>
      </c>
      <c r="BL157" s="18" t="s">
        <v>216</v>
      </c>
      <c r="BM157" s="201" t="s">
        <v>269</v>
      </c>
    </row>
    <row r="158" spans="1:51" s="14" customFormat="1" ht="12">
      <c r="A158" s="14"/>
      <c r="B158" s="212"/>
      <c r="C158" s="14"/>
      <c r="D158" s="204" t="s">
        <v>223</v>
      </c>
      <c r="E158" s="213" t="s">
        <v>1</v>
      </c>
      <c r="F158" s="214" t="s">
        <v>270</v>
      </c>
      <c r="G158" s="14"/>
      <c r="H158" s="213" t="s">
        <v>1</v>
      </c>
      <c r="I158" s="215"/>
      <c r="J158" s="14"/>
      <c r="K158" s="14"/>
      <c r="L158" s="212"/>
      <c r="M158" s="216"/>
      <c r="N158" s="217"/>
      <c r="O158" s="217"/>
      <c r="P158" s="217"/>
      <c r="Q158" s="217"/>
      <c r="R158" s="217"/>
      <c r="S158" s="217"/>
      <c r="T158" s="21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13" t="s">
        <v>223</v>
      </c>
      <c r="AU158" s="213" t="s">
        <v>81</v>
      </c>
      <c r="AV158" s="14" t="s">
        <v>81</v>
      </c>
      <c r="AW158" s="14" t="s">
        <v>30</v>
      </c>
      <c r="AX158" s="14" t="s">
        <v>73</v>
      </c>
      <c r="AY158" s="213" t="s">
        <v>217</v>
      </c>
    </row>
    <row r="159" spans="1:51" s="13" customFormat="1" ht="12">
      <c r="A159" s="13"/>
      <c r="B159" s="203"/>
      <c r="C159" s="13"/>
      <c r="D159" s="204" t="s">
        <v>223</v>
      </c>
      <c r="E159" s="205" t="s">
        <v>271</v>
      </c>
      <c r="F159" s="206" t="s">
        <v>272</v>
      </c>
      <c r="G159" s="13"/>
      <c r="H159" s="207">
        <v>12.171</v>
      </c>
      <c r="I159" s="208"/>
      <c r="J159" s="13"/>
      <c r="K159" s="13"/>
      <c r="L159" s="203"/>
      <c r="M159" s="209"/>
      <c r="N159" s="210"/>
      <c r="O159" s="210"/>
      <c r="P159" s="210"/>
      <c r="Q159" s="210"/>
      <c r="R159" s="210"/>
      <c r="S159" s="210"/>
      <c r="T159" s="21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5" t="s">
        <v>223</v>
      </c>
      <c r="AU159" s="205" t="s">
        <v>81</v>
      </c>
      <c r="AV159" s="13" t="s">
        <v>89</v>
      </c>
      <c r="AW159" s="13" t="s">
        <v>30</v>
      </c>
      <c r="AX159" s="13" t="s">
        <v>73</v>
      </c>
      <c r="AY159" s="205" t="s">
        <v>217</v>
      </c>
    </row>
    <row r="160" spans="1:51" s="13" customFormat="1" ht="12">
      <c r="A160" s="13"/>
      <c r="B160" s="203"/>
      <c r="C160" s="13"/>
      <c r="D160" s="204" t="s">
        <v>223</v>
      </c>
      <c r="E160" s="205" t="s">
        <v>273</v>
      </c>
      <c r="F160" s="206" t="s">
        <v>274</v>
      </c>
      <c r="G160" s="13"/>
      <c r="H160" s="207">
        <v>1.038</v>
      </c>
      <c r="I160" s="208"/>
      <c r="J160" s="13"/>
      <c r="K160" s="13"/>
      <c r="L160" s="203"/>
      <c r="M160" s="209"/>
      <c r="N160" s="210"/>
      <c r="O160" s="210"/>
      <c r="P160" s="210"/>
      <c r="Q160" s="210"/>
      <c r="R160" s="210"/>
      <c r="S160" s="210"/>
      <c r="T160" s="21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5" t="s">
        <v>223</v>
      </c>
      <c r="AU160" s="205" t="s">
        <v>81</v>
      </c>
      <c r="AV160" s="13" t="s">
        <v>89</v>
      </c>
      <c r="AW160" s="13" t="s">
        <v>30</v>
      </c>
      <c r="AX160" s="13" t="s">
        <v>73</v>
      </c>
      <c r="AY160" s="205" t="s">
        <v>217</v>
      </c>
    </row>
    <row r="161" spans="1:51" s="13" customFormat="1" ht="12">
      <c r="A161" s="13"/>
      <c r="B161" s="203"/>
      <c r="C161" s="13"/>
      <c r="D161" s="204" t="s">
        <v>223</v>
      </c>
      <c r="E161" s="205" t="s">
        <v>275</v>
      </c>
      <c r="F161" s="206" t="s">
        <v>276</v>
      </c>
      <c r="G161" s="13"/>
      <c r="H161" s="207">
        <v>9.343</v>
      </c>
      <c r="I161" s="208"/>
      <c r="J161" s="13"/>
      <c r="K161" s="13"/>
      <c r="L161" s="203"/>
      <c r="M161" s="209"/>
      <c r="N161" s="210"/>
      <c r="O161" s="210"/>
      <c r="P161" s="210"/>
      <c r="Q161" s="210"/>
      <c r="R161" s="210"/>
      <c r="S161" s="210"/>
      <c r="T161" s="21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5" t="s">
        <v>223</v>
      </c>
      <c r="AU161" s="205" t="s">
        <v>81</v>
      </c>
      <c r="AV161" s="13" t="s">
        <v>89</v>
      </c>
      <c r="AW161" s="13" t="s">
        <v>30</v>
      </c>
      <c r="AX161" s="13" t="s">
        <v>73</v>
      </c>
      <c r="AY161" s="205" t="s">
        <v>217</v>
      </c>
    </row>
    <row r="162" spans="1:51" s="13" customFormat="1" ht="12">
      <c r="A162" s="13"/>
      <c r="B162" s="203"/>
      <c r="C162" s="13"/>
      <c r="D162" s="204" t="s">
        <v>223</v>
      </c>
      <c r="E162" s="205" t="s">
        <v>277</v>
      </c>
      <c r="F162" s="206" t="s">
        <v>278</v>
      </c>
      <c r="G162" s="13"/>
      <c r="H162" s="207">
        <v>1.094</v>
      </c>
      <c r="I162" s="208"/>
      <c r="J162" s="13"/>
      <c r="K162" s="13"/>
      <c r="L162" s="203"/>
      <c r="M162" s="209"/>
      <c r="N162" s="210"/>
      <c r="O162" s="210"/>
      <c r="P162" s="210"/>
      <c r="Q162" s="210"/>
      <c r="R162" s="210"/>
      <c r="S162" s="210"/>
      <c r="T162" s="21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5" t="s">
        <v>223</v>
      </c>
      <c r="AU162" s="205" t="s">
        <v>81</v>
      </c>
      <c r="AV162" s="13" t="s">
        <v>89</v>
      </c>
      <c r="AW162" s="13" t="s">
        <v>30</v>
      </c>
      <c r="AX162" s="13" t="s">
        <v>73</v>
      </c>
      <c r="AY162" s="205" t="s">
        <v>217</v>
      </c>
    </row>
    <row r="163" spans="1:51" s="13" customFormat="1" ht="12">
      <c r="A163" s="13"/>
      <c r="B163" s="203"/>
      <c r="C163" s="13"/>
      <c r="D163" s="204" t="s">
        <v>223</v>
      </c>
      <c r="E163" s="205" t="s">
        <v>279</v>
      </c>
      <c r="F163" s="206" t="s">
        <v>280</v>
      </c>
      <c r="G163" s="13"/>
      <c r="H163" s="207">
        <v>4.437</v>
      </c>
      <c r="I163" s="208"/>
      <c r="J163" s="13"/>
      <c r="K163" s="13"/>
      <c r="L163" s="203"/>
      <c r="M163" s="209"/>
      <c r="N163" s="210"/>
      <c r="O163" s="210"/>
      <c r="P163" s="210"/>
      <c r="Q163" s="210"/>
      <c r="R163" s="210"/>
      <c r="S163" s="210"/>
      <c r="T163" s="21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5" t="s">
        <v>223</v>
      </c>
      <c r="AU163" s="205" t="s">
        <v>81</v>
      </c>
      <c r="AV163" s="13" t="s">
        <v>89</v>
      </c>
      <c r="AW163" s="13" t="s">
        <v>30</v>
      </c>
      <c r="AX163" s="13" t="s">
        <v>73</v>
      </c>
      <c r="AY163" s="205" t="s">
        <v>217</v>
      </c>
    </row>
    <row r="164" spans="1:51" s="13" customFormat="1" ht="12">
      <c r="A164" s="13"/>
      <c r="B164" s="203"/>
      <c r="C164" s="13"/>
      <c r="D164" s="204" t="s">
        <v>223</v>
      </c>
      <c r="E164" s="205" t="s">
        <v>281</v>
      </c>
      <c r="F164" s="206" t="s">
        <v>282</v>
      </c>
      <c r="G164" s="13"/>
      <c r="H164" s="207">
        <v>28.083</v>
      </c>
      <c r="I164" s="208"/>
      <c r="J164" s="13"/>
      <c r="K164" s="13"/>
      <c r="L164" s="203"/>
      <c r="M164" s="209"/>
      <c r="N164" s="210"/>
      <c r="O164" s="210"/>
      <c r="P164" s="210"/>
      <c r="Q164" s="210"/>
      <c r="R164" s="210"/>
      <c r="S164" s="210"/>
      <c r="T164" s="21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5" t="s">
        <v>223</v>
      </c>
      <c r="AU164" s="205" t="s">
        <v>81</v>
      </c>
      <c r="AV164" s="13" t="s">
        <v>89</v>
      </c>
      <c r="AW164" s="13" t="s">
        <v>30</v>
      </c>
      <c r="AX164" s="13" t="s">
        <v>81</v>
      </c>
      <c r="AY164" s="205" t="s">
        <v>217</v>
      </c>
    </row>
    <row r="165" spans="1:65" s="2" customFormat="1" ht="21.75" customHeight="1">
      <c r="A165" s="37"/>
      <c r="B165" s="188"/>
      <c r="C165" s="189" t="s">
        <v>283</v>
      </c>
      <c r="D165" s="189" t="s">
        <v>218</v>
      </c>
      <c r="E165" s="190" t="s">
        <v>284</v>
      </c>
      <c r="F165" s="191" t="s">
        <v>285</v>
      </c>
      <c r="G165" s="192" t="s">
        <v>286</v>
      </c>
      <c r="H165" s="193">
        <v>50.549</v>
      </c>
      <c r="I165" s="194"/>
      <c r="J165" s="195">
        <f>ROUND(I165*H165,2)</f>
        <v>0</v>
      </c>
      <c r="K165" s="196"/>
      <c r="L165" s="38"/>
      <c r="M165" s="197" t="s">
        <v>1</v>
      </c>
      <c r="N165" s="198" t="s">
        <v>38</v>
      </c>
      <c r="O165" s="76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1" t="s">
        <v>216</v>
      </c>
      <c r="AT165" s="201" t="s">
        <v>218</v>
      </c>
      <c r="AU165" s="201" t="s">
        <v>81</v>
      </c>
      <c r="AY165" s="18" t="s">
        <v>217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8" t="s">
        <v>81</v>
      </c>
      <c r="BK165" s="202">
        <f>ROUND(I165*H165,2)</f>
        <v>0</v>
      </c>
      <c r="BL165" s="18" t="s">
        <v>216</v>
      </c>
      <c r="BM165" s="201" t="s">
        <v>287</v>
      </c>
    </row>
    <row r="166" spans="1:51" s="13" customFormat="1" ht="12">
      <c r="A166" s="13"/>
      <c r="B166" s="203"/>
      <c r="C166" s="13"/>
      <c r="D166" s="204" t="s">
        <v>223</v>
      </c>
      <c r="E166" s="205" t="s">
        <v>288</v>
      </c>
      <c r="F166" s="206" t="s">
        <v>289</v>
      </c>
      <c r="G166" s="13"/>
      <c r="H166" s="207">
        <v>50.549</v>
      </c>
      <c r="I166" s="208"/>
      <c r="J166" s="13"/>
      <c r="K166" s="13"/>
      <c r="L166" s="203"/>
      <c r="M166" s="209"/>
      <c r="N166" s="210"/>
      <c r="O166" s="210"/>
      <c r="P166" s="210"/>
      <c r="Q166" s="210"/>
      <c r="R166" s="210"/>
      <c r="S166" s="210"/>
      <c r="T166" s="21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5" t="s">
        <v>223</v>
      </c>
      <c r="AU166" s="205" t="s">
        <v>81</v>
      </c>
      <c r="AV166" s="13" t="s">
        <v>89</v>
      </c>
      <c r="AW166" s="13" t="s">
        <v>30</v>
      </c>
      <c r="AX166" s="13" t="s">
        <v>73</v>
      </c>
      <c r="AY166" s="205" t="s">
        <v>217</v>
      </c>
    </row>
    <row r="167" spans="1:51" s="13" customFormat="1" ht="12">
      <c r="A167" s="13"/>
      <c r="B167" s="203"/>
      <c r="C167" s="13"/>
      <c r="D167" s="204" t="s">
        <v>223</v>
      </c>
      <c r="E167" s="205" t="s">
        <v>290</v>
      </c>
      <c r="F167" s="206" t="s">
        <v>291</v>
      </c>
      <c r="G167" s="13"/>
      <c r="H167" s="207">
        <v>50.549</v>
      </c>
      <c r="I167" s="208"/>
      <c r="J167" s="13"/>
      <c r="K167" s="13"/>
      <c r="L167" s="203"/>
      <c r="M167" s="209"/>
      <c r="N167" s="210"/>
      <c r="O167" s="210"/>
      <c r="P167" s="210"/>
      <c r="Q167" s="210"/>
      <c r="R167" s="210"/>
      <c r="S167" s="210"/>
      <c r="T167" s="21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5" t="s">
        <v>223</v>
      </c>
      <c r="AU167" s="205" t="s">
        <v>81</v>
      </c>
      <c r="AV167" s="13" t="s">
        <v>89</v>
      </c>
      <c r="AW167" s="13" t="s">
        <v>30</v>
      </c>
      <c r="AX167" s="13" t="s">
        <v>81</v>
      </c>
      <c r="AY167" s="205" t="s">
        <v>217</v>
      </c>
    </row>
    <row r="168" spans="1:65" s="2" customFormat="1" ht="21.75" customHeight="1">
      <c r="A168" s="37"/>
      <c r="B168" s="188"/>
      <c r="C168" s="189" t="s">
        <v>292</v>
      </c>
      <c r="D168" s="189" t="s">
        <v>218</v>
      </c>
      <c r="E168" s="190" t="s">
        <v>293</v>
      </c>
      <c r="F168" s="191" t="s">
        <v>294</v>
      </c>
      <c r="G168" s="192" t="s">
        <v>251</v>
      </c>
      <c r="H168" s="193">
        <v>87.937</v>
      </c>
      <c r="I168" s="194"/>
      <c r="J168" s="195">
        <f>ROUND(I168*H168,2)</f>
        <v>0</v>
      </c>
      <c r="K168" s="196"/>
      <c r="L168" s="38"/>
      <c r="M168" s="197" t="s">
        <v>1</v>
      </c>
      <c r="N168" s="198" t="s">
        <v>38</v>
      </c>
      <c r="O168" s="76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1" t="s">
        <v>216</v>
      </c>
      <c r="AT168" s="201" t="s">
        <v>218</v>
      </c>
      <c r="AU168" s="201" t="s">
        <v>81</v>
      </c>
      <c r="AY168" s="18" t="s">
        <v>217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8" t="s">
        <v>81</v>
      </c>
      <c r="BK168" s="202">
        <f>ROUND(I168*H168,2)</f>
        <v>0</v>
      </c>
      <c r="BL168" s="18" t="s">
        <v>216</v>
      </c>
      <c r="BM168" s="201" t="s">
        <v>295</v>
      </c>
    </row>
    <row r="169" spans="1:51" s="13" customFormat="1" ht="12">
      <c r="A169" s="13"/>
      <c r="B169" s="203"/>
      <c r="C169" s="13"/>
      <c r="D169" s="204" t="s">
        <v>223</v>
      </c>
      <c r="E169" s="205" t="s">
        <v>296</v>
      </c>
      <c r="F169" s="206" t="s">
        <v>297</v>
      </c>
      <c r="G169" s="13"/>
      <c r="H169" s="207">
        <v>116.02</v>
      </c>
      <c r="I169" s="208"/>
      <c r="J169" s="13"/>
      <c r="K169" s="13"/>
      <c r="L169" s="203"/>
      <c r="M169" s="209"/>
      <c r="N169" s="210"/>
      <c r="O169" s="210"/>
      <c r="P169" s="210"/>
      <c r="Q169" s="210"/>
      <c r="R169" s="210"/>
      <c r="S169" s="210"/>
      <c r="T169" s="21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5" t="s">
        <v>223</v>
      </c>
      <c r="AU169" s="205" t="s">
        <v>81</v>
      </c>
      <c r="AV169" s="13" t="s">
        <v>89</v>
      </c>
      <c r="AW169" s="13" t="s">
        <v>30</v>
      </c>
      <c r="AX169" s="13" t="s">
        <v>73</v>
      </c>
      <c r="AY169" s="205" t="s">
        <v>217</v>
      </c>
    </row>
    <row r="170" spans="1:51" s="13" customFormat="1" ht="12">
      <c r="A170" s="13"/>
      <c r="B170" s="203"/>
      <c r="C170" s="13"/>
      <c r="D170" s="204" t="s">
        <v>223</v>
      </c>
      <c r="E170" s="205" t="s">
        <v>298</v>
      </c>
      <c r="F170" s="206" t="s">
        <v>299</v>
      </c>
      <c r="G170" s="13"/>
      <c r="H170" s="207">
        <v>-28.083</v>
      </c>
      <c r="I170" s="208"/>
      <c r="J170" s="13"/>
      <c r="K170" s="13"/>
      <c r="L170" s="203"/>
      <c r="M170" s="209"/>
      <c r="N170" s="210"/>
      <c r="O170" s="210"/>
      <c r="P170" s="210"/>
      <c r="Q170" s="210"/>
      <c r="R170" s="210"/>
      <c r="S170" s="210"/>
      <c r="T170" s="21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5" t="s">
        <v>223</v>
      </c>
      <c r="AU170" s="205" t="s">
        <v>81</v>
      </c>
      <c r="AV170" s="13" t="s">
        <v>89</v>
      </c>
      <c r="AW170" s="13" t="s">
        <v>30</v>
      </c>
      <c r="AX170" s="13" t="s">
        <v>73</v>
      </c>
      <c r="AY170" s="205" t="s">
        <v>217</v>
      </c>
    </row>
    <row r="171" spans="1:51" s="13" customFormat="1" ht="12">
      <c r="A171" s="13"/>
      <c r="B171" s="203"/>
      <c r="C171" s="13"/>
      <c r="D171" s="204" t="s">
        <v>223</v>
      </c>
      <c r="E171" s="205" t="s">
        <v>300</v>
      </c>
      <c r="F171" s="206" t="s">
        <v>301</v>
      </c>
      <c r="G171" s="13"/>
      <c r="H171" s="207">
        <v>87.937</v>
      </c>
      <c r="I171" s="208"/>
      <c r="J171" s="13"/>
      <c r="K171" s="13"/>
      <c r="L171" s="203"/>
      <c r="M171" s="209"/>
      <c r="N171" s="210"/>
      <c r="O171" s="210"/>
      <c r="P171" s="210"/>
      <c r="Q171" s="210"/>
      <c r="R171" s="210"/>
      <c r="S171" s="210"/>
      <c r="T171" s="21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5" t="s">
        <v>223</v>
      </c>
      <c r="AU171" s="205" t="s">
        <v>81</v>
      </c>
      <c r="AV171" s="13" t="s">
        <v>89</v>
      </c>
      <c r="AW171" s="13" t="s">
        <v>30</v>
      </c>
      <c r="AX171" s="13" t="s">
        <v>81</v>
      </c>
      <c r="AY171" s="205" t="s">
        <v>217</v>
      </c>
    </row>
    <row r="172" spans="1:63" s="12" customFormat="1" ht="25.9" customHeight="1">
      <c r="A172" s="12"/>
      <c r="B172" s="177"/>
      <c r="C172" s="12"/>
      <c r="D172" s="178" t="s">
        <v>72</v>
      </c>
      <c r="E172" s="179" t="s">
        <v>231</v>
      </c>
      <c r="F172" s="179" t="s">
        <v>302</v>
      </c>
      <c r="G172" s="12"/>
      <c r="H172" s="12"/>
      <c r="I172" s="180"/>
      <c r="J172" s="181">
        <f>BK172</f>
        <v>0</v>
      </c>
      <c r="K172" s="12"/>
      <c r="L172" s="177"/>
      <c r="M172" s="182"/>
      <c r="N172" s="183"/>
      <c r="O172" s="183"/>
      <c r="P172" s="184">
        <f>SUM(P173:P181)</f>
        <v>0</v>
      </c>
      <c r="Q172" s="183"/>
      <c r="R172" s="184">
        <f>SUM(R173:R181)</f>
        <v>14.107952370000001</v>
      </c>
      <c r="S172" s="183"/>
      <c r="T172" s="185">
        <f>SUM(T173:T181)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78" t="s">
        <v>216</v>
      </c>
      <c r="AT172" s="186" t="s">
        <v>72</v>
      </c>
      <c r="AU172" s="186" t="s">
        <v>73</v>
      </c>
      <c r="AY172" s="178" t="s">
        <v>217</v>
      </c>
      <c r="BK172" s="187">
        <f>SUM(BK173:BK181)</f>
        <v>0</v>
      </c>
    </row>
    <row r="173" spans="1:65" s="2" customFormat="1" ht="21.75" customHeight="1">
      <c r="A173" s="37"/>
      <c r="B173" s="188"/>
      <c r="C173" s="189" t="s">
        <v>303</v>
      </c>
      <c r="D173" s="189" t="s">
        <v>218</v>
      </c>
      <c r="E173" s="190" t="s">
        <v>304</v>
      </c>
      <c r="F173" s="191" t="s">
        <v>305</v>
      </c>
      <c r="G173" s="192" t="s">
        <v>221</v>
      </c>
      <c r="H173" s="193">
        <v>374.061</v>
      </c>
      <c r="I173" s="194"/>
      <c r="J173" s="195">
        <f>ROUND(I173*H173,2)</f>
        <v>0</v>
      </c>
      <c r="K173" s="196"/>
      <c r="L173" s="38"/>
      <c r="M173" s="197" t="s">
        <v>1</v>
      </c>
      <c r="N173" s="198" t="s">
        <v>38</v>
      </c>
      <c r="O173" s="76"/>
      <c r="P173" s="199">
        <f>O173*H173</f>
        <v>0</v>
      </c>
      <c r="Q173" s="199">
        <v>0.02857</v>
      </c>
      <c r="R173" s="199">
        <f>Q173*H173</f>
        <v>10.68692277</v>
      </c>
      <c r="S173" s="199">
        <v>0</v>
      </c>
      <c r="T173" s="20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01" t="s">
        <v>216</v>
      </c>
      <c r="AT173" s="201" t="s">
        <v>218</v>
      </c>
      <c r="AU173" s="201" t="s">
        <v>81</v>
      </c>
      <c r="AY173" s="18" t="s">
        <v>217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8" t="s">
        <v>81</v>
      </c>
      <c r="BK173" s="202">
        <f>ROUND(I173*H173,2)</f>
        <v>0</v>
      </c>
      <c r="BL173" s="18" t="s">
        <v>216</v>
      </c>
      <c r="BM173" s="201" t="s">
        <v>306</v>
      </c>
    </row>
    <row r="174" spans="1:51" s="14" customFormat="1" ht="12">
      <c r="A174" s="14"/>
      <c r="B174" s="212"/>
      <c r="C174" s="14"/>
      <c r="D174" s="204" t="s">
        <v>223</v>
      </c>
      <c r="E174" s="213" t="s">
        <v>1</v>
      </c>
      <c r="F174" s="214" t="s">
        <v>307</v>
      </c>
      <c r="G174" s="14"/>
      <c r="H174" s="213" t="s">
        <v>1</v>
      </c>
      <c r="I174" s="215"/>
      <c r="J174" s="14"/>
      <c r="K174" s="14"/>
      <c r="L174" s="212"/>
      <c r="M174" s="216"/>
      <c r="N174" s="217"/>
      <c r="O174" s="217"/>
      <c r="P174" s="217"/>
      <c r="Q174" s="217"/>
      <c r="R174" s="217"/>
      <c r="S174" s="217"/>
      <c r="T174" s="21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13" t="s">
        <v>223</v>
      </c>
      <c r="AU174" s="213" t="s">
        <v>81</v>
      </c>
      <c r="AV174" s="14" t="s">
        <v>81</v>
      </c>
      <c r="AW174" s="14" t="s">
        <v>30</v>
      </c>
      <c r="AX174" s="14" t="s">
        <v>73</v>
      </c>
      <c r="AY174" s="213" t="s">
        <v>217</v>
      </c>
    </row>
    <row r="175" spans="1:51" s="13" customFormat="1" ht="12">
      <c r="A175" s="13"/>
      <c r="B175" s="203"/>
      <c r="C175" s="13"/>
      <c r="D175" s="204" t="s">
        <v>223</v>
      </c>
      <c r="E175" s="205" t="s">
        <v>308</v>
      </c>
      <c r="F175" s="206" t="s">
        <v>309</v>
      </c>
      <c r="G175" s="13"/>
      <c r="H175" s="207">
        <v>374.061</v>
      </c>
      <c r="I175" s="208"/>
      <c r="J175" s="13"/>
      <c r="K175" s="13"/>
      <c r="L175" s="203"/>
      <c r="M175" s="209"/>
      <c r="N175" s="210"/>
      <c r="O175" s="210"/>
      <c r="P175" s="210"/>
      <c r="Q175" s="210"/>
      <c r="R175" s="210"/>
      <c r="S175" s="210"/>
      <c r="T175" s="21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5" t="s">
        <v>223</v>
      </c>
      <c r="AU175" s="205" t="s">
        <v>81</v>
      </c>
      <c r="AV175" s="13" t="s">
        <v>89</v>
      </c>
      <c r="AW175" s="13" t="s">
        <v>30</v>
      </c>
      <c r="AX175" s="13" t="s">
        <v>81</v>
      </c>
      <c r="AY175" s="205" t="s">
        <v>217</v>
      </c>
    </row>
    <row r="176" spans="1:65" s="2" customFormat="1" ht="21.75" customHeight="1">
      <c r="A176" s="37"/>
      <c r="B176" s="188"/>
      <c r="C176" s="189" t="s">
        <v>310</v>
      </c>
      <c r="D176" s="189" t="s">
        <v>218</v>
      </c>
      <c r="E176" s="190" t="s">
        <v>311</v>
      </c>
      <c r="F176" s="191" t="s">
        <v>312</v>
      </c>
      <c r="G176" s="192" t="s">
        <v>221</v>
      </c>
      <c r="H176" s="193">
        <v>7.53</v>
      </c>
      <c r="I176" s="194"/>
      <c r="J176" s="195">
        <f>ROUND(I176*H176,2)</f>
        <v>0</v>
      </c>
      <c r="K176" s="196"/>
      <c r="L176" s="38"/>
      <c r="M176" s="197" t="s">
        <v>1</v>
      </c>
      <c r="N176" s="198" t="s">
        <v>38</v>
      </c>
      <c r="O176" s="76"/>
      <c r="P176" s="199">
        <f>O176*H176</f>
        <v>0</v>
      </c>
      <c r="Q176" s="199">
        <v>0.45432</v>
      </c>
      <c r="R176" s="199">
        <f>Q176*H176</f>
        <v>3.4210296000000002</v>
      </c>
      <c r="S176" s="199">
        <v>0</v>
      </c>
      <c r="T176" s="20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1" t="s">
        <v>216</v>
      </c>
      <c r="AT176" s="201" t="s">
        <v>218</v>
      </c>
      <c r="AU176" s="201" t="s">
        <v>81</v>
      </c>
      <c r="AY176" s="18" t="s">
        <v>217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8" t="s">
        <v>81</v>
      </c>
      <c r="BK176" s="202">
        <f>ROUND(I176*H176,2)</f>
        <v>0</v>
      </c>
      <c r="BL176" s="18" t="s">
        <v>216</v>
      </c>
      <c r="BM176" s="201" t="s">
        <v>313</v>
      </c>
    </row>
    <row r="177" spans="1:51" s="13" customFormat="1" ht="12">
      <c r="A177" s="13"/>
      <c r="B177" s="203"/>
      <c r="C177" s="13"/>
      <c r="D177" s="204" t="s">
        <v>223</v>
      </c>
      <c r="E177" s="205" t="s">
        <v>314</v>
      </c>
      <c r="F177" s="206" t="s">
        <v>315</v>
      </c>
      <c r="G177" s="13"/>
      <c r="H177" s="207">
        <v>2.3</v>
      </c>
      <c r="I177" s="208"/>
      <c r="J177" s="13"/>
      <c r="K177" s="13"/>
      <c r="L177" s="203"/>
      <c r="M177" s="209"/>
      <c r="N177" s="210"/>
      <c r="O177" s="210"/>
      <c r="P177" s="210"/>
      <c r="Q177" s="210"/>
      <c r="R177" s="210"/>
      <c r="S177" s="210"/>
      <c r="T177" s="21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5" t="s">
        <v>223</v>
      </c>
      <c r="AU177" s="205" t="s">
        <v>81</v>
      </c>
      <c r="AV177" s="13" t="s">
        <v>89</v>
      </c>
      <c r="AW177" s="13" t="s">
        <v>30</v>
      </c>
      <c r="AX177" s="13" t="s">
        <v>73</v>
      </c>
      <c r="AY177" s="205" t="s">
        <v>217</v>
      </c>
    </row>
    <row r="178" spans="1:51" s="13" customFormat="1" ht="12">
      <c r="A178" s="13"/>
      <c r="B178" s="203"/>
      <c r="C178" s="13"/>
      <c r="D178" s="204" t="s">
        <v>223</v>
      </c>
      <c r="E178" s="205" t="s">
        <v>316</v>
      </c>
      <c r="F178" s="206" t="s">
        <v>317</v>
      </c>
      <c r="G178" s="13"/>
      <c r="H178" s="207">
        <v>0.63</v>
      </c>
      <c r="I178" s="208"/>
      <c r="J178" s="13"/>
      <c r="K178" s="13"/>
      <c r="L178" s="203"/>
      <c r="M178" s="209"/>
      <c r="N178" s="210"/>
      <c r="O178" s="210"/>
      <c r="P178" s="210"/>
      <c r="Q178" s="210"/>
      <c r="R178" s="210"/>
      <c r="S178" s="210"/>
      <c r="T178" s="21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5" t="s">
        <v>223</v>
      </c>
      <c r="AU178" s="205" t="s">
        <v>81</v>
      </c>
      <c r="AV178" s="13" t="s">
        <v>89</v>
      </c>
      <c r="AW178" s="13" t="s">
        <v>30</v>
      </c>
      <c r="AX178" s="13" t="s">
        <v>73</v>
      </c>
      <c r="AY178" s="205" t="s">
        <v>217</v>
      </c>
    </row>
    <row r="179" spans="1:51" s="13" customFormat="1" ht="12">
      <c r="A179" s="13"/>
      <c r="B179" s="203"/>
      <c r="C179" s="13"/>
      <c r="D179" s="204" t="s">
        <v>223</v>
      </c>
      <c r="E179" s="205" t="s">
        <v>318</v>
      </c>
      <c r="F179" s="206" t="s">
        <v>319</v>
      </c>
      <c r="G179" s="13"/>
      <c r="H179" s="207">
        <v>1.15</v>
      </c>
      <c r="I179" s="208"/>
      <c r="J179" s="13"/>
      <c r="K179" s="13"/>
      <c r="L179" s="203"/>
      <c r="M179" s="209"/>
      <c r="N179" s="210"/>
      <c r="O179" s="210"/>
      <c r="P179" s="210"/>
      <c r="Q179" s="210"/>
      <c r="R179" s="210"/>
      <c r="S179" s="210"/>
      <c r="T179" s="21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5" t="s">
        <v>223</v>
      </c>
      <c r="AU179" s="205" t="s">
        <v>81</v>
      </c>
      <c r="AV179" s="13" t="s">
        <v>89</v>
      </c>
      <c r="AW179" s="13" t="s">
        <v>30</v>
      </c>
      <c r="AX179" s="13" t="s">
        <v>73</v>
      </c>
      <c r="AY179" s="205" t="s">
        <v>217</v>
      </c>
    </row>
    <row r="180" spans="1:51" s="13" customFormat="1" ht="12">
      <c r="A180" s="13"/>
      <c r="B180" s="203"/>
      <c r="C180" s="13"/>
      <c r="D180" s="204" t="s">
        <v>223</v>
      </c>
      <c r="E180" s="205" t="s">
        <v>320</v>
      </c>
      <c r="F180" s="206" t="s">
        <v>321</v>
      </c>
      <c r="G180" s="13"/>
      <c r="H180" s="207">
        <v>3.45</v>
      </c>
      <c r="I180" s="208"/>
      <c r="J180" s="13"/>
      <c r="K180" s="13"/>
      <c r="L180" s="203"/>
      <c r="M180" s="209"/>
      <c r="N180" s="210"/>
      <c r="O180" s="210"/>
      <c r="P180" s="210"/>
      <c r="Q180" s="210"/>
      <c r="R180" s="210"/>
      <c r="S180" s="210"/>
      <c r="T180" s="21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5" t="s">
        <v>223</v>
      </c>
      <c r="AU180" s="205" t="s">
        <v>81</v>
      </c>
      <c r="AV180" s="13" t="s">
        <v>89</v>
      </c>
      <c r="AW180" s="13" t="s">
        <v>30</v>
      </c>
      <c r="AX180" s="13" t="s">
        <v>73</v>
      </c>
      <c r="AY180" s="205" t="s">
        <v>217</v>
      </c>
    </row>
    <row r="181" spans="1:51" s="13" customFormat="1" ht="12">
      <c r="A181" s="13"/>
      <c r="B181" s="203"/>
      <c r="C181" s="13"/>
      <c r="D181" s="204" t="s">
        <v>223</v>
      </c>
      <c r="E181" s="205" t="s">
        <v>322</v>
      </c>
      <c r="F181" s="206" t="s">
        <v>323</v>
      </c>
      <c r="G181" s="13"/>
      <c r="H181" s="207">
        <v>7.53</v>
      </c>
      <c r="I181" s="208"/>
      <c r="J181" s="13"/>
      <c r="K181" s="13"/>
      <c r="L181" s="203"/>
      <c r="M181" s="209"/>
      <c r="N181" s="210"/>
      <c r="O181" s="210"/>
      <c r="P181" s="210"/>
      <c r="Q181" s="210"/>
      <c r="R181" s="210"/>
      <c r="S181" s="210"/>
      <c r="T181" s="21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5" t="s">
        <v>223</v>
      </c>
      <c r="AU181" s="205" t="s">
        <v>81</v>
      </c>
      <c r="AV181" s="13" t="s">
        <v>89</v>
      </c>
      <c r="AW181" s="13" t="s">
        <v>30</v>
      </c>
      <c r="AX181" s="13" t="s">
        <v>81</v>
      </c>
      <c r="AY181" s="205" t="s">
        <v>217</v>
      </c>
    </row>
    <row r="182" spans="1:63" s="12" customFormat="1" ht="25.9" customHeight="1">
      <c r="A182" s="12"/>
      <c r="B182" s="177"/>
      <c r="C182" s="12"/>
      <c r="D182" s="178" t="s">
        <v>72</v>
      </c>
      <c r="E182" s="179" t="s">
        <v>242</v>
      </c>
      <c r="F182" s="179" t="s">
        <v>324</v>
      </c>
      <c r="G182" s="12"/>
      <c r="H182" s="12"/>
      <c r="I182" s="180"/>
      <c r="J182" s="181">
        <f>BK182</f>
        <v>0</v>
      </c>
      <c r="K182" s="12"/>
      <c r="L182" s="177"/>
      <c r="M182" s="182"/>
      <c r="N182" s="183"/>
      <c r="O182" s="183"/>
      <c r="P182" s="184">
        <f>SUM(P183:P191)</f>
        <v>0</v>
      </c>
      <c r="Q182" s="183"/>
      <c r="R182" s="184">
        <f>SUM(R183:R191)</f>
        <v>6.903302999999999</v>
      </c>
      <c r="S182" s="183"/>
      <c r="T182" s="185">
        <f>SUM(T183:T191)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78" t="s">
        <v>216</v>
      </c>
      <c r="AT182" s="186" t="s">
        <v>72</v>
      </c>
      <c r="AU182" s="186" t="s">
        <v>73</v>
      </c>
      <c r="AY182" s="178" t="s">
        <v>217</v>
      </c>
      <c r="BK182" s="187">
        <f>SUM(BK183:BK191)</f>
        <v>0</v>
      </c>
    </row>
    <row r="183" spans="1:65" s="2" customFormat="1" ht="21.75" customHeight="1">
      <c r="A183" s="37"/>
      <c r="B183" s="188"/>
      <c r="C183" s="189" t="s">
        <v>325</v>
      </c>
      <c r="D183" s="189" t="s">
        <v>218</v>
      </c>
      <c r="E183" s="190" t="s">
        <v>326</v>
      </c>
      <c r="F183" s="191" t="s">
        <v>327</v>
      </c>
      <c r="G183" s="192" t="s">
        <v>221</v>
      </c>
      <c r="H183" s="193">
        <v>31.638</v>
      </c>
      <c r="I183" s="194"/>
      <c r="J183" s="195">
        <f>ROUND(I183*H183,2)</f>
        <v>0</v>
      </c>
      <c r="K183" s="196"/>
      <c r="L183" s="38"/>
      <c r="M183" s="197" t="s">
        <v>1</v>
      </c>
      <c r="N183" s="198" t="s">
        <v>38</v>
      </c>
      <c r="O183" s="76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1" t="s">
        <v>216</v>
      </c>
      <c r="AT183" s="201" t="s">
        <v>218</v>
      </c>
      <c r="AU183" s="201" t="s">
        <v>81</v>
      </c>
      <c r="AY183" s="18" t="s">
        <v>217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8" t="s">
        <v>81</v>
      </c>
      <c r="BK183" s="202">
        <f>ROUND(I183*H183,2)</f>
        <v>0</v>
      </c>
      <c r="BL183" s="18" t="s">
        <v>216</v>
      </c>
      <c r="BM183" s="201" t="s">
        <v>328</v>
      </c>
    </row>
    <row r="184" spans="1:51" s="13" customFormat="1" ht="12">
      <c r="A184" s="13"/>
      <c r="B184" s="203"/>
      <c r="C184" s="13"/>
      <c r="D184" s="204" t="s">
        <v>223</v>
      </c>
      <c r="E184" s="205" t="s">
        <v>329</v>
      </c>
      <c r="F184" s="206" t="s">
        <v>330</v>
      </c>
      <c r="G184" s="13"/>
      <c r="H184" s="207">
        <v>31.638</v>
      </c>
      <c r="I184" s="208"/>
      <c r="J184" s="13"/>
      <c r="K184" s="13"/>
      <c r="L184" s="203"/>
      <c r="M184" s="209"/>
      <c r="N184" s="210"/>
      <c r="O184" s="210"/>
      <c r="P184" s="210"/>
      <c r="Q184" s="210"/>
      <c r="R184" s="210"/>
      <c r="S184" s="210"/>
      <c r="T184" s="21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5" t="s">
        <v>223</v>
      </c>
      <c r="AU184" s="205" t="s">
        <v>81</v>
      </c>
      <c r="AV184" s="13" t="s">
        <v>89</v>
      </c>
      <c r="AW184" s="13" t="s">
        <v>30</v>
      </c>
      <c r="AX184" s="13" t="s">
        <v>81</v>
      </c>
      <c r="AY184" s="205" t="s">
        <v>217</v>
      </c>
    </row>
    <row r="185" spans="1:65" s="2" customFormat="1" ht="21.75" customHeight="1">
      <c r="A185" s="37"/>
      <c r="B185" s="188"/>
      <c r="C185" s="189" t="s">
        <v>331</v>
      </c>
      <c r="D185" s="189" t="s">
        <v>218</v>
      </c>
      <c r="E185" s="190" t="s">
        <v>332</v>
      </c>
      <c r="F185" s="191" t="s">
        <v>333</v>
      </c>
      <c r="G185" s="192" t="s">
        <v>221</v>
      </c>
      <c r="H185" s="193">
        <v>31.638</v>
      </c>
      <c r="I185" s="194"/>
      <c r="J185" s="195">
        <f>ROUND(I185*H185,2)</f>
        <v>0</v>
      </c>
      <c r="K185" s="196"/>
      <c r="L185" s="38"/>
      <c r="M185" s="197" t="s">
        <v>1</v>
      </c>
      <c r="N185" s="198" t="s">
        <v>38</v>
      </c>
      <c r="O185" s="76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1" t="s">
        <v>216</v>
      </c>
      <c r="AT185" s="201" t="s">
        <v>218</v>
      </c>
      <c r="AU185" s="201" t="s">
        <v>81</v>
      </c>
      <c r="AY185" s="18" t="s">
        <v>217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8" t="s">
        <v>81</v>
      </c>
      <c r="BK185" s="202">
        <f>ROUND(I185*H185,2)</f>
        <v>0</v>
      </c>
      <c r="BL185" s="18" t="s">
        <v>216</v>
      </c>
      <c r="BM185" s="201" t="s">
        <v>334</v>
      </c>
    </row>
    <row r="186" spans="1:51" s="13" customFormat="1" ht="12">
      <c r="A186" s="13"/>
      <c r="B186" s="203"/>
      <c r="C186" s="13"/>
      <c r="D186" s="204" t="s">
        <v>223</v>
      </c>
      <c r="E186" s="205" t="s">
        <v>335</v>
      </c>
      <c r="F186" s="206" t="s">
        <v>330</v>
      </c>
      <c r="G186" s="13"/>
      <c r="H186" s="207">
        <v>31.638</v>
      </c>
      <c r="I186" s="208"/>
      <c r="J186" s="13"/>
      <c r="K186" s="13"/>
      <c r="L186" s="203"/>
      <c r="M186" s="209"/>
      <c r="N186" s="210"/>
      <c r="O186" s="210"/>
      <c r="P186" s="210"/>
      <c r="Q186" s="210"/>
      <c r="R186" s="210"/>
      <c r="S186" s="210"/>
      <c r="T186" s="21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5" t="s">
        <v>223</v>
      </c>
      <c r="AU186" s="205" t="s">
        <v>81</v>
      </c>
      <c r="AV186" s="13" t="s">
        <v>89</v>
      </c>
      <c r="AW186" s="13" t="s">
        <v>30</v>
      </c>
      <c r="AX186" s="13" t="s">
        <v>81</v>
      </c>
      <c r="AY186" s="205" t="s">
        <v>217</v>
      </c>
    </row>
    <row r="187" spans="1:65" s="2" customFormat="1" ht="21.75" customHeight="1">
      <c r="A187" s="37"/>
      <c r="B187" s="188"/>
      <c r="C187" s="189" t="s">
        <v>336</v>
      </c>
      <c r="D187" s="189" t="s">
        <v>218</v>
      </c>
      <c r="E187" s="190" t="s">
        <v>337</v>
      </c>
      <c r="F187" s="191" t="s">
        <v>338</v>
      </c>
      <c r="G187" s="192" t="s">
        <v>221</v>
      </c>
      <c r="H187" s="193">
        <v>47.364</v>
      </c>
      <c r="I187" s="194"/>
      <c r="J187" s="195">
        <f>ROUND(I187*H187,2)</f>
        <v>0</v>
      </c>
      <c r="K187" s="196"/>
      <c r="L187" s="38"/>
      <c r="M187" s="197" t="s">
        <v>1</v>
      </c>
      <c r="N187" s="198" t="s">
        <v>38</v>
      </c>
      <c r="O187" s="76"/>
      <c r="P187" s="199">
        <f>O187*H187</f>
        <v>0</v>
      </c>
      <c r="Q187" s="199">
        <v>0.08425</v>
      </c>
      <c r="R187" s="199">
        <f>Q187*H187</f>
        <v>3.990417</v>
      </c>
      <c r="S187" s="199">
        <v>0</v>
      </c>
      <c r="T187" s="20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1" t="s">
        <v>216</v>
      </c>
      <c r="AT187" s="201" t="s">
        <v>218</v>
      </c>
      <c r="AU187" s="201" t="s">
        <v>81</v>
      </c>
      <c r="AY187" s="18" t="s">
        <v>217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8" t="s">
        <v>81</v>
      </c>
      <c r="BK187" s="202">
        <f>ROUND(I187*H187,2)</f>
        <v>0</v>
      </c>
      <c r="BL187" s="18" t="s">
        <v>216</v>
      </c>
      <c r="BM187" s="201" t="s">
        <v>339</v>
      </c>
    </row>
    <row r="188" spans="1:51" s="13" customFormat="1" ht="12">
      <c r="A188" s="13"/>
      <c r="B188" s="203"/>
      <c r="C188" s="13"/>
      <c r="D188" s="204" t="s">
        <v>223</v>
      </c>
      <c r="E188" s="205" t="s">
        <v>340</v>
      </c>
      <c r="F188" s="206" t="s">
        <v>341</v>
      </c>
      <c r="G188" s="13"/>
      <c r="H188" s="207">
        <v>47.364</v>
      </c>
      <c r="I188" s="208"/>
      <c r="J188" s="13"/>
      <c r="K188" s="13"/>
      <c r="L188" s="203"/>
      <c r="M188" s="209"/>
      <c r="N188" s="210"/>
      <c r="O188" s="210"/>
      <c r="P188" s="210"/>
      <c r="Q188" s="210"/>
      <c r="R188" s="210"/>
      <c r="S188" s="210"/>
      <c r="T188" s="21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5" t="s">
        <v>223</v>
      </c>
      <c r="AU188" s="205" t="s">
        <v>81</v>
      </c>
      <c r="AV188" s="13" t="s">
        <v>89</v>
      </c>
      <c r="AW188" s="13" t="s">
        <v>30</v>
      </c>
      <c r="AX188" s="13" t="s">
        <v>81</v>
      </c>
      <c r="AY188" s="205" t="s">
        <v>217</v>
      </c>
    </row>
    <row r="189" spans="1:65" s="2" customFormat="1" ht="16.5" customHeight="1">
      <c r="A189" s="37"/>
      <c r="B189" s="188"/>
      <c r="C189" s="219" t="s">
        <v>8</v>
      </c>
      <c r="D189" s="219" t="s">
        <v>342</v>
      </c>
      <c r="E189" s="220" t="s">
        <v>343</v>
      </c>
      <c r="F189" s="221" t="s">
        <v>344</v>
      </c>
      <c r="G189" s="222" t="s">
        <v>221</v>
      </c>
      <c r="H189" s="223">
        <v>23.682</v>
      </c>
      <c r="I189" s="224"/>
      <c r="J189" s="225">
        <f>ROUND(I189*H189,2)</f>
        <v>0</v>
      </c>
      <c r="K189" s="226"/>
      <c r="L189" s="227"/>
      <c r="M189" s="228" t="s">
        <v>1</v>
      </c>
      <c r="N189" s="229" t="s">
        <v>38</v>
      </c>
      <c r="O189" s="76"/>
      <c r="P189" s="199">
        <f>O189*H189</f>
        <v>0</v>
      </c>
      <c r="Q189" s="199">
        <v>0.123</v>
      </c>
      <c r="R189" s="199">
        <f>Q189*H189</f>
        <v>2.912886</v>
      </c>
      <c r="S189" s="199">
        <v>0</v>
      </c>
      <c r="T189" s="20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1" t="s">
        <v>283</v>
      </c>
      <c r="AT189" s="201" t="s">
        <v>342</v>
      </c>
      <c r="AU189" s="201" t="s">
        <v>81</v>
      </c>
      <c r="AY189" s="18" t="s">
        <v>217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8" t="s">
        <v>81</v>
      </c>
      <c r="BK189" s="202">
        <f>ROUND(I189*H189,2)</f>
        <v>0</v>
      </c>
      <c r="BL189" s="18" t="s">
        <v>216</v>
      </c>
      <c r="BM189" s="201" t="s">
        <v>345</v>
      </c>
    </row>
    <row r="190" spans="1:51" s="14" customFormat="1" ht="12">
      <c r="A190" s="14"/>
      <c r="B190" s="212"/>
      <c r="C190" s="14"/>
      <c r="D190" s="204" t="s">
        <v>223</v>
      </c>
      <c r="E190" s="213" t="s">
        <v>1</v>
      </c>
      <c r="F190" s="214" t="s">
        <v>346</v>
      </c>
      <c r="G190" s="14"/>
      <c r="H190" s="213" t="s">
        <v>1</v>
      </c>
      <c r="I190" s="215"/>
      <c r="J190" s="14"/>
      <c r="K190" s="14"/>
      <c r="L190" s="212"/>
      <c r="M190" s="216"/>
      <c r="N190" s="217"/>
      <c r="O190" s="217"/>
      <c r="P190" s="217"/>
      <c r="Q190" s="217"/>
      <c r="R190" s="217"/>
      <c r="S190" s="217"/>
      <c r="T190" s="21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13" t="s">
        <v>223</v>
      </c>
      <c r="AU190" s="213" t="s">
        <v>81</v>
      </c>
      <c r="AV190" s="14" t="s">
        <v>81</v>
      </c>
      <c r="AW190" s="14" t="s">
        <v>30</v>
      </c>
      <c r="AX190" s="14" t="s">
        <v>73</v>
      </c>
      <c r="AY190" s="213" t="s">
        <v>217</v>
      </c>
    </row>
    <row r="191" spans="1:51" s="13" customFormat="1" ht="12">
      <c r="A191" s="13"/>
      <c r="B191" s="203"/>
      <c r="C191" s="13"/>
      <c r="D191" s="204" t="s">
        <v>223</v>
      </c>
      <c r="E191" s="205" t="s">
        <v>347</v>
      </c>
      <c r="F191" s="206" t="s">
        <v>348</v>
      </c>
      <c r="G191" s="13"/>
      <c r="H191" s="207">
        <v>23.682</v>
      </c>
      <c r="I191" s="208"/>
      <c r="J191" s="13"/>
      <c r="K191" s="13"/>
      <c r="L191" s="203"/>
      <c r="M191" s="209"/>
      <c r="N191" s="210"/>
      <c r="O191" s="210"/>
      <c r="P191" s="210"/>
      <c r="Q191" s="210"/>
      <c r="R191" s="210"/>
      <c r="S191" s="210"/>
      <c r="T191" s="21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05" t="s">
        <v>223</v>
      </c>
      <c r="AU191" s="205" t="s">
        <v>81</v>
      </c>
      <c r="AV191" s="13" t="s">
        <v>89</v>
      </c>
      <c r="AW191" s="13" t="s">
        <v>30</v>
      </c>
      <c r="AX191" s="13" t="s">
        <v>81</v>
      </c>
      <c r="AY191" s="205" t="s">
        <v>217</v>
      </c>
    </row>
    <row r="192" spans="1:63" s="12" customFormat="1" ht="25.9" customHeight="1">
      <c r="A192" s="12"/>
      <c r="B192" s="177"/>
      <c r="C192" s="12"/>
      <c r="D192" s="178" t="s">
        <v>72</v>
      </c>
      <c r="E192" s="179" t="s">
        <v>248</v>
      </c>
      <c r="F192" s="179" t="s">
        <v>349</v>
      </c>
      <c r="G192" s="12"/>
      <c r="H192" s="12"/>
      <c r="I192" s="180"/>
      <c r="J192" s="181">
        <f>BK192</f>
        <v>0</v>
      </c>
      <c r="K192" s="12"/>
      <c r="L192" s="177"/>
      <c r="M192" s="182"/>
      <c r="N192" s="183"/>
      <c r="O192" s="183"/>
      <c r="P192" s="184">
        <f>P193+SUM(P194:P376)+P460+P467</f>
        <v>0</v>
      </c>
      <c r="Q192" s="183"/>
      <c r="R192" s="184">
        <f>R193+SUM(R194:R376)+R460+R467</f>
        <v>177.31102801999998</v>
      </c>
      <c r="S192" s="183"/>
      <c r="T192" s="185">
        <f>T193+SUM(T194:T376)+T460+T467</f>
        <v>22.097058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78" t="s">
        <v>216</v>
      </c>
      <c r="AT192" s="186" t="s">
        <v>72</v>
      </c>
      <c r="AU192" s="186" t="s">
        <v>73</v>
      </c>
      <c r="AY192" s="178" t="s">
        <v>217</v>
      </c>
      <c r="BK192" s="187">
        <f>BK193+SUM(BK194:BK376)+BK460+BK467</f>
        <v>0</v>
      </c>
    </row>
    <row r="193" spans="1:65" s="2" customFormat="1" ht="16.5" customHeight="1">
      <c r="A193" s="37"/>
      <c r="B193" s="188"/>
      <c r="C193" s="189" t="s">
        <v>350</v>
      </c>
      <c r="D193" s="189" t="s">
        <v>218</v>
      </c>
      <c r="E193" s="190" t="s">
        <v>351</v>
      </c>
      <c r="F193" s="191" t="s">
        <v>352</v>
      </c>
      <c r="G193" s="192" t="s">
        <v>221</v>
      </c>
      <c r="H193" s="193">
        <v>206.473</v>
      </c>
      <c r="I193" s="194"/>
      <c r="J193" s="195">
        <f>ROUND(I193*H193,2)</f>
        <v>0</v>
      </c>
      <c r="K193" s="196"/>
      <c r="L193" s="38"/>
      <c r="M193" s="197" t="s">
        <v>1</v>
      </c>
      <c r="N193" s="198" t="s">
        <v>38</v>
      </c>
      <c r="O193" s="76"/>
      <c r="P193" s="199">
        <f>O193*H193</f>
        <v>0</v>
      </c>
      <c r="Q193" s="199">
        <v>0.03358</v>
      </c>
      <c r="R193" s="199">
        <f>Q193*H193</f>
        <v>6.9333633400000005</v>
      </c>
      <c r="S193" s="199">
        <v>0</v>
      </c>
      <c r="T193" s="20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1" t="s">
        <v>216</v>
      </c>
      <c r="AT193" s="201" t="s">
        <v>218</v>
      </c>
      <c r="AU193" s="201" t="s">
        <v>81</v>
      </c>
      <c r="AY193" s="18" t="s">
        <v>217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8" t="s">
        <v>81</v>
      </c>
      <c r="BK193" s="202">
        <f>ROUND(I193*H193,2)</f>
        <v>0</v>
      </c>
      <c r="BL193" s="18" t="s">
        <v>216</v>
      </c>
      <c r="BM193" s="201" t="s">
        <v>353</v>
      </c>
    </row>
    <row r="194" spans="1:65" s="2" customFormat="1" ht="21.75" customHeight="1">
      <c r="A194" s="37"/>
      <c r="B194" s="188"/>
      <c r="C194" s="189" t="s">
        <v>354</v>
      </c>
      <c r="D194" s="189" t="s">
        <v>218</v>
      </c>
      <c r="E194" s="190" t="s">
        <v>355</v>
      </c>
      <c r="F194" s="191" t="s">
        <v>356</v>
      </c>
      <c r="G194" s="192" t="s">
        <v>221</v>
      </c>
      <c r="H194" s="193">
        <v>40</v>
      </c>
      <c r="I194" s="194"/>
      <c r="J194" s="195">
        <f>ROUND(I194*H194,2)</f>
        <v>0</v>
      </c>
      <c r="K194" s="196"/>
      <c r="L194" s="38"/>
      <c r="M194" s="197" t="s">
        <v>1</v>
      </c>
      <c r="N194" s="198" t="s">
        <v>38</v>
      </c>
      <c r="O194" s="76"/>
      <c r="P194" s="199">
        <f>O194*H194</f>
        <v>0</v>
      </c>
      <c r="Q194" s="199">
        <v>0.00348</v>
      </c>
      <c r="R194" s="199">
        <f>Q194*H194</f>
        <v>0.1392</v>
      </c>
      <c r="S194" s="199">
        <v>0</v>
      </c>
      <c r="T194" s="20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1" t="s">
        <v>216</v>
      </c>
      <c r="AT194" s="201" t="s">
        <v>218</v>
      </c>
      <c r="AU194" s="201" t="s">
        <v>81</v>
      </c>
      <c r="AY194" s="18" t="s">
        <v>217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8" t="s">
        <v>81</v>
      </c>
      <c r="BK194" s="202">
        <f>ROUND(I194*H194,2)</f>
        <v>0</v>
      </c>
      <c r="BL194" s="18" t="s">
        <v>216</v>
      </c>
      <c r="BM194" s="201" t="s">
        <v>357</v>
      </c>
    </row>
    <row r="195" spans="1:51" s="13" customFormat="1" ht="12">
      <c r="A195" s="13"/>
      <c r="B195" s="203"/>
      <c r="C195" s="13"/>
      <c r="D195" s="204" t="s">
        <v>223</v>
      </c>
      <c r="E195" s="205" t="s">
        <v>358</v>
      </c>
      <c r="F195" s="206" t="s">
        <v>359</v>
      </c>
      <c r="G195" s="13"/>
      <c r="H195" s="207">
        <v>40</v>
      </c>
      <c r="I195" s="208"/>
      <c r="J195" s="13"/>
      <c r="K195" s="13"/>
      <c r="L195" s="203"/>
      <c r="M195" s="209"/>
      <c r="N195" s="210"/>
      <c r="O195" s="210"/>
      <c r="P195" s="210"/>
      <c r="Q195" s="210"/>
      <c r="R195" s="210"/>
      <c r="S195" s="210"/>
      <c r="T195" s="21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5" t="s">
        <v>223</v>
      </c>
      <c r="AU195" s="205" t="s">
        <v>81</v>
      </c>
      <c r="AV195" s="13" t="s">
        <v>89</v>
      </c>
      <c r="AW195" s="13" t="s">
        <v>30</v>
      </c>
      <c r="AX195" s="13" t="s">
        <v>81</v>
      </c>
      <c r="AY195" s="205" t="s">
        <v>217</v>
      </c>
    </row>
    <row r="196" spans="1:65" s="2" customFormat="1" ht="21.75" customHeight="1">
      <c r="A196" s="37"/>
      <c r="B196" s="188"/>
      <c r="C196" s="189" t="s">
        <v>360</v>
      </c>
      <c r="D196" s="189" t="s">
        <v>218</v>
      </c>
      <c r="E196" s="190" t="s">
        <v>361</v>
      </c>
      <c r="F196" s="191" t="s">
        <v>362</v>
      </c>
      <c r="G196" s="192" t="s">
        <v>342</v>
      </c>
      <c r="H196" s="193">
        <v>331.765</v>
      </c>
      <c r="I196" s="194"/>
      <c r="J196" s="195">
        <f>ROUND(I196*H196,2)</f>
        <v>0</v>
      </c>
      <c r="K196" s="196"/>
      <c r="L196" s="38"/>
      <c r="M196" s="197" t="s">
        <v>1</v>
      </c>
      <c r="N196" s="198" t="s">
        <v>38</v>
      </c>
      <c r="O196" s="76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1" t="s">
        <v>216</v>
      </c>
      <c r="AT196" s="201" t="s">
        <v>218</v>
      </c>
      <c r="AU196" s="201" t="s">
        <v>81</v>
      </c>
      <c r="AY196" s="18" t="s">
        <v>217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8" t="s">
        <v>81</v>
      </c>
      <c r="BK196" s="202">
        <f>ROUND(I196*H196,2)</f>
        <v>0</v>
      </c>
      <c r="BL196" s="18" t="s">
        <v>216</v>
      </c>
      <c r="BM196" s="201" t="s">
        <v>363</v>
      </c>
    </row>
    <row r="197" spans="1:51" s="13" customFormat="1" ht="12">
      <c r="A197" s="13"/>
      <c r="B197" s="203"/>
      <c r="C197" s="13"/>
      <c r="D197" s="204" t="s">
        <v>223</v>
      </c>
      <c r="E197" s="205" t="s">
        <v>364</v>
      </c>
      <c r="F197" s="206" t="s">
        <v>365</v>
      </c>
      <c r="G197" s="13"/>
      <c r="H197" s="207">
        <v>340.055</v>
      </c>
      <c r="I197" s="208"/>
      <c r="J197" s="13"/>
      <c r="K197" s="13"/>
      <c r="L197" s="203"/>
      <c r="M197" s="209"/>
      <c r="N197" s="210"/>
      <c r="O197" s="210"/>
      <c r="P197" s="210"/>
      <c r="Q197" s="210"/>
      <c r="R197" s="210"/>
      <c r="S197" s="210"/>
      <c r="T197" s="21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5" t="s">
        <v>223</v>
      </c>
      <c r="AU197" s="205" t="s">
        <v>81</v>
      </c>
      <c r="AV197" s="13" t="s">
        <v>89</v>
      </c>
      <c r="AW197" s="13" t="s">
        <v>30</v>
      </c>
      <c r="AX197" s="13" t="s">
        <v>73</v>
      </c>
      <c r="AY197" s="205" t="s">
        <v>217</v>
      </c>
    </row>
    <row r="198" spans="1:51" s="13" customFormat="1" ht="12">
      <c r="A198" s="13"/>
      <c r="B198" s="203"/>
      <c r="C198" s="13"/>
      <c r="D198" s="204" t="s">
        <v>223</v>
      </c>
      <c r="E198" s="205" t="s">
        <v>366</v>
      </c>
      <c r="F198" s="206" t="s">
        <v>367</v>
      </c>
      <c r="G198" s="13"/>
      <c r="H198" s="207">
        <v>-8.29</v>
      </c>
      <c r="I198" s="208"/>
      <c r="J198" s="13"/>
      <c r="K198" s="13"/>
      <c r="L198" s="203"/>
      <c r="M198" s="209"/>
      <c r="N198" s="210"/>
      <c r="O198" s="210"/>
      <c r="P198" s="210"/>
      <c r="Q198" s="210"/>
      <c r="R198" s="210"/>
      <c r="S198" s="210"/>
      <c r="T198" s="21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05" t="s">
        <v>223</v>
      </c>
      <c r="AU198" s="205" t="s">
        <v>81</v>
      </c>
      <c r="AV198" s="13" t="s">
        <v>89</v>
      </c>
      <c r="AW198" s="13" t="s">
        <v>30</v>
      </c>
      <c r="AX198" s="13" t="s">
        <v>73</v>
      </c>
      <c r="AY198" s="205" t="s">
        <v>217</v>
      </c>
    </row>
    <row r="199" spans="1:51" s="13" customFormat="1" ht="12">
      <c r="A199" s="13"/>
      <c r="B199" s="203"/>
      <c r="C199" s="13"/>
      <c r="D199" s="204" t="s">
        <v>223</v>
      </c>
      <c r="E199" s="205" t="s">
        <v>368</v>
      </c>
      <c r="F199" s="206" t="s">
        <v>369</v>
      </c>
      <c r="G199" s="13"/>
      <c r="H199" s="207">
        <v>331.765</v>
      </c>
      <c r="I199" s="208"/>
      <c r="J199" s="13"/>
      <c r="K199" s="13"/>
      <c r="L199" s="203"/>
      <c r="M199" s="209"/>
      <c r="N199" s="210"/>
      <c r="O199" s="210"/>
      <c r="P199" s="210"/>
      <c r="Q199" s="210"/>
      <c r="R199" s="210"/>
      <c r="S199" s="210"/>
      <c r="T199" s="21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5" t="s">
        <v>223</v>
      </c>
      <c r="AU199" s="205" t="s">
        <v>81</v>
      </c>
      <c r="AV199" s="13" t="s">
        <v>89</v>
      </c>
      <c r="AW199" s="13" t="s">
        <v>30</v>
      </c>
      <c r="AX199" s="13" t="s">
        <v>81</v>
      </c>
      <c r="AY199" s="205" t="s">
        <v>217</v>
      </c>
    </row>
    <row r="200" spans="1:65" s="2" customFormat="1" ht="16.5" customHeight="1">
      <c r="A200" s="37"/>
      <c r="B200" s="188"/>
      <c r="C200" s="219" t="s">
        <v>370</v>
      </c>
      <c r="D200" s="219" t="s">
        <v>342</v>
      </c>
      <c r="E200" s="220" t="s">
        <v>371</v>
      </c>
      <c r="F200" s="221" t="s">
        <v>372</v>
      </c>
      <c r="G200" s="222" t="s">
        <v>342</v>
      </c>
      <c r="H200" s="223">
        <v>348.353</v>
      </c>
      <c r="I200" s="224"/>
      <c r="J200" s="225">
        <f>ROUND(I200*H200,2)</f>
        <v>0</v>
      </c>
      <c r="K200" s="226"/>
      <c r="L200" s="227"/>
      <c r="M200" s="228" t="s">
        <v>1</v>
      </c>
      <c r="N200" s="229" t="s">
        <v>38</v>
      </c>
      <c r="O200" s="76"/>
      <c r="P200" s="199">
        <f>O200*H200</f>
        <v>0</v>
      </c>
      <c r="Q200" s="199">
        <v>0.0008</v>
      </c>
      <c r="R200" s="199">
        <f>Q200*H200</f>
        <v>0.2786824</v>
      </c>
      <c r="S200" s="199">
        <v>0</v>
      </c>
      <c r="T200" s="20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1" t="s">
        <v>283</v>
      </c>
      <c r="AT200" s="201" t="s">
        <v>342</v>
      </c>
      <c r="AU200" s="201" t="s">
        <v>81</v>
      </c>
      <c r="AY200" s="18" t="s">
        <v>217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8" t="s">
        <v>81</v>
      </c>
      <c r="BK200" s="202">
        <f>ROUND(I200*H200,2)</f>
        <v>0</v>
      </c>
      <c r="BL200" s="18" t="s">
        <v>216</v>
      </c>
      <c r="BM200" s="201" t="s">
        <v>373</v>
      </c>
    </row>
    <row r="201" spans="1:65" s="2" customFormat="1" ht="21.75" customHeight="1">
      <c r="A201" s="37"/>
      <c r="B201" s="188"/>
      <c r="C201" s="189" t="s">
        <v>374</v>
      </c>
      <c r="D201" s="189" t="s">
        <v>218</v>
      </c>
      <c r="E201" s="190" t="s">
        <v>375</v>
      </c>
      <c r="F201" s="191" t="s">
        <v>376</v>
      </c>
      <c r="G201" s="192" t="s">
        <v>342</v>
      </c>
      <c r="H201" s="193">
        <v>2196.756</v>
      </c>
      <c r="I201" s="194"/>
      <c r="J201" s="195">
        <f>ROUND(I201*H201,2)</f>
        <v>0</v>
      </c>
      <c r="K201" s="196"/>
      <c r="L201" s="38"/>
      <c r="M201" s="197" t="s">
        <v>1</v>
      </c>
      <c r="N201" s="198" t="s">
        <v>38</v>
      </c>
      <c r="O201" s="76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01" t="s">
        <v>216</v>
      </c>
      <c r="AT201" s="201" t="s">
        <v>218</v>
      </c>
      <c r="AU201" s="201" t="s">
        <v>81</v>
      </c>
      <c r="AY201" s="18" t="s">
        <v>217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8" t="s">
        <v>81</v>
      </c>
      <c r="BK201" s="202">
        <f>ROUND(I201*H201,2)</f>
        <v>0</v>
      </c>
      <c r="BL201" s="18" t="s">
        <v>216</v>
      </c>
      <c r="BM201" s="201" t="s">
        <v>377</v>
      </c>
    </row>
    <row r="202" spans="1:51" s="13" customFormat="1" ht="12">
      <c r="A202" s="13"/>
      <c r="B202" s="203"/>
      <c r="C202" s="13"/>
      <c r="D202" s="204" t="s">
        <v>223</v>
      </c>
      <c r="E202" s="205" t="s">
        <v>378</v>
      </c>
      <c r="F202" s="206" t="s">
        <v>379</v>
      </c>
      <c r="G202" s="13"/>
      <c r="H202" s="207">
        <v>154.94</v>
      </c>
      <c r="I202" s="208"/>
      <c r="J202" s="13"/>
      <c r="K202" s="13"/>
      <c r="L202" s="203"/>
      <c r="M202" s="209"/>
      <c r="N202" s="210"/>
      <c r="O202" s="210"/>
      <c r="P202" s="210"/>
      <c r="Q202" s="210"/>
      <c r="R202" s="210"/>
      <c r="S202" s="210"/>
      <c r="T202" s="21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05" t="s">
        <v>223</v>
      </c>
      <c r="AU202" s="205" t="s">
        <v>81</v>
      </c>
      <c r="AV202" s="13" t="s">
        <v>89</v>
      </c>
      <c r="AW202" s="13" t="s">
        <v>30</v>
      </c>
      <c r="AX202" s="13" t="s">
        <v>73</v>
      </c>
      <c r="AY202" s="205" t="s">
        <v>217</v>
      </c>
    </row>
    <row r="203" spans="1:51" s="13" customFormat="1" ht="12">
      <c r="A203" s="13"/>
      <c r="B203" s="203"/>
      <c r="C203" s="13"/>
      <c r="D203" s="204" t="s">
        <v>223</v>
      </c>
      <c r="E203" s="205" t="s">
        <v>380</v>
      </c>
      <c r="F203" s="206" t="s">
        <v>381</v>
      </c>
      <c r="G203" s="13"/>
      <c r="H203" s="207">
        <v>224.8</v>
      </c>
      <c r="I203" s="208"/>
      <c r="J203" s="13"/>
      <c r="K203" s="13"/>
      <c r="L203" s="203"/>
      <c r="M203" s="209"/>
      <c r="N203" s="210"/>
      <c r="O203" s="210"/>
      <c r="P203" s="210"/>
      <c r="Q203" s="210"/>
      <c r="R203" s="210"/>
      <c r="S203" s="210"/>
      <c r="T203" s="21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5" t="s">
        <v>223</v>
      </c>
      <c r="AU203" s="205" t="s">
        <v>81</v>
      </c>
      <c r="AV203" s="13" t="s">
        <v>89</v>
      </c>
      <c r="AW203" s="13" t="s">
        <v>30</v>
      </c>
      <c r="AX203" s="13" t="s">
        <v>73</v>
      </c>
      <c r="AY203" s="205" t="s">
        <v>217</v>
      </c>
    </row>
    <row r="204" spans="1:51" s="13" customFormat="1" ht="12">
      <c r="A204" s="13"/>
      <c r="B204" s="203"/>
      <c r="C204" s="13"/>
      <c r="D204" s="204" t="s">
        <v>223</v>
      </c>
      <c r="E204" s="205" t="s">
        <v>382</v>
      </c>
      <c r="F204" s="206" t="s">
        <v>383</v>
      </c>
      <c r="G204" s="13"/>
      <c r="H204" s="207">
        <v>133</v>
      </c>
      <c r="I204" s="208"/>
      <c r="J204" s="13"/>
      <c r="K204" s="13"/>
      <c r="L204" s="203"/>
      <c r="M204" s="209"/>
      <c r="N204" s="210"/>
      <c r="O204" s="210"/>
      <c r="P204" s="210"/>
      <c r="Q204" s="210"/>
      <c r="R204" s="210"/>
      <c r="S204" s="210"/>
      <c r="T204" s="21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5" t="s">
        <v>223</v>
      </c>
      <c r="AU204" s="205" t="s">
        <v>81</v>
      </c>
      <c r="AV204" s="13" t="s">
        <v>89</v>
      </c>
      <c r="AW204" s="13" t="s">
        <v>30</v>
      </c>
      <c r="AX204" s="13" t="s">
        <v>73</v>
      </c>
      <c r="AY204" s="205" t="s">
        <v>217</v>
      </c>
    </row>
    <row r="205" spans="1:51" s="13" customFormat="1" ht="12">
      <c r="A205" s="13"/>
      <c r="B205" s="203"/>
      <c r="C205" s="13"/>
      <c r="D205" s="204" t="s">
        <v>223</v>
      </c>
      <c r="E205" s="205" t="s">
        <v>384</v>
      </c>
      <c r="F205" s="206" t="s">
        <v>385</v>
      </c>
      <c r="G205" s="13"/>
      <c r="H205" s="207">
        <v>512.74</v>
      </c>
      <c r="I205" s="208"/>
      <c r="J205" s="13"/>
      <c r="K205" s="13"/>
      <c r="L205" s="203"/>
      <c r="M205" s="209"/>
      <c r="N205" s="210"/>
      <c r="O205" s="210"/>
      <c r="P205" s="210"/>
      <c r="Q205" s="210"/>
      <c r="R205" s="210"/>
      <c r="S205" s="210"/>
      <c r="T205" s="21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5" t="s">
        <v>223</v>
      </c>
      <c r="AU205" s="205" t="s">
        <v>81</v>
      </c>
      <c r="AV205" s="13" t="s">
        <v>89</v>
      </c>
      <c r="AW205" s="13" t="s">
        <v>30</v>
      </c>
      <c r="AX205" s="13" t="s">
        <v>73</v>
      </c>
      <c r="AY205" s="205" t="s">
        <v>217</v>
      </c>
    </row>
    <row r="206" spans="1:51" s="14" customFormat="1" ht="12">
      <c r="A206" s="14"/>
      <c r="B206" s="212"/>
      <c r="C206" s="14"/>
      <c r="D206" s="204" t="s">
        <v>223</v>
      </c>
      <c r="E206" s="213" t="s">
        <v>386</v>
      </c>
      <c r="F206" s="214" t="s">
        <v>387</v>
      </c>
      <c r="G206" s="14"/>
      <c r="H206" s="213" t="s">
        <v>1</v>
      </c>
      <c r="I206" s="215"/>
      <c r="J206" s="14"/>
      <c r="K206" s="14"/>
      <c r="L206" s="212"/>
      <c r="M206" s="216"/>
      <c r="N206" s="217"/>
      <c r="O206" s="217"/>
      <c r="P206" s="217"/>
      <c r="Q206" s="217"/>
      <c r="R206" s="217"/>
      <c r="S206" s="217"/>
      <c r="T206" s="21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13" t="s">
        <v>223</v>
      </c>
      <c r="AU206" s="213" t="s">
        <v>81</v>
      </c>
      <c r="AV206" s="14" t="s">
        <v>81</v>
      </c>
      <c r="AW206" s="14" t="s">
        <v>30</v>
      </c>
      <c r="AX206" s="14" t="s">
        <v>73</v>
      </c>
      <c r="AY206" s="213" t="s">
        <v>217</v>
      </c>
    </row>
    <row r="207" spans="1:51" s="13" customFormat="1" ht="12">
      <c r="A207" s="13"/>
      <c r="B207" s="203"/>
      <c r="C207" s="13"/>
      <c r="D207" s="204" t="s">
        <v>223</v>
      </c>
      <c r="E207" s="205" t="s">
        <v>388</v>
      </c>
      <c r="F207" s="206" t="s">
        <v>389</v>
      </c>
      <c r="G207" s="13"/>
      <c r="H207" s="207">
        <v>3.54</v>
      </c>
      <c r="I207" s="208"/>
      <c r="J207" s="13"/>
      <c r="K207" s="13"/>
      <c r="L207" s="203"/>
      <c r="M207" s="209"/>
      <c r="N207" s="210"/>
      <c r="O207" s="210"/>
      <c r="P207" s="210"/>
      <c r="Q207" s="210"/>
      <c r="R207" s="210"/>
      <c r="S207" s="210"/>
      <c r="T207" s="21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5" t="s">
        <v>223</v>
      </c>
      <c r="AU207" s="205" t="s">
        <v>81</v>
      </c>
      <c r="AV207" s="13" t="s">
        <v>89</v>
      </c>
      <c r="AW207" s="13" t="s">
        <v>30</v>
      </c>
      <c r="AX207" s="13" t="s">
        <v>73</v>
      </c>
      <c r="AY207" s="205" t="s">
        <v>217</v>
      </c>
    </row>
    <row r="208" spans="1:51" s="13" customFormat="1" ht="12">
      <c r="A208" s="13"/>
      <c r="B208" s="203"/>
      <c r="C208" s="13"/>
      <c r="D208" s="204" t="s">
        <v>223</v>
      </c>
      <c r="E208" s="205" t="s">
        <v>390</v>
      </c>
      <c r="F208" s="206" t="s">
        <v>391</v>
      </c>
      <c r="G208" s="13"/>
      <c r="H208" s="207">
        <v>85.856</v>
      </c>
      <c r="I208" s="208"/>
      <c r="J208" s="13"/>
      <c r="K208" s="13"/>
      <c r="L208" s="203"/>
      <c r="M208" s="209"/>
      <c r="N208" s="210"/>
      <c r="O208" s="210"/>
      <c r="P208" s="210"/>
      <c r="Q208" s="210"/>
      <c r="R208" s="210"/>
      <c r="S208" s="210"/>
      <c r="T208" s="21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5" t="s">
        <v>223</v>
      </c>
      <c r="AU208" s="205" t="s">
        <v>81</v>
      </c>
      <c r="AV208" s="13" t="s">
        <v>89</v>
      </c>
      <c r="AW208" s="13" t="s">
        <v>30</v>
      </c>
      <c r="AX208" s="13" t="s">
        <v>73</v>
      </c>
      <c r="AY208" s="205" t="s">
        <v>217</v>
      </c>
    </row>
    <row r="209" spans="1:51" s="13" customFormat="1" ht="12">
      <c r="A209" s="13"/>
      <c r="B209" s="203"/>
      <c r="C209" s="13"/>
      <c r="D209" s="204" t="s">
        <v>223</v>
      </c>
      <c r="E209" s="205" t="s">
        <v>392</v>
      </c>
      <c r="F209" s="206" t="s">
        <v>393</v>
      </c>
      <c r="G209" s="13"/>
      <c r="H209" s="207">
        <v>59.82</v>
      </c>
      <c r="I209" s="208"/>
      <c r="J209" s="13"/>
      <c r="K209" s="13"/>
      <c r="L209" s="203"/>
      <c r="M209" s="209"/>
      <c r="N209" s="210"/>
      <c r="O209" s="210"/>
      <c r="P209" s="210"/>
      <c r="Q209" s="210"/>
      <c r="R209" s="210"/>
      <c r="S209" s="210"/>
      <c r="T209" s="21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5" t="s">
        <v>223</v>
      </c>
      <c r="AU209" s="205" t="s">
        <v>81</v>
      </c>
      <c r="AV209" s="13" t="s">
        <v>89</v>
      </c>
      <c r="AW209" s="13" t="s">
        <v>30</v>
      </c>
      <c r="AX209" s="13" t="s">
        <v>73</v>
      </c>
      <c r="AY209" s="205" t="s">
        <v>217</v>
      </c>
    </row>
    <row r="210" spans="1:51" s="13" customFormat="1" ht="12">
      <c r="A210" s="13"/>
      <c r="B210" s="203"/>
      <c r="C210" s="13"/>
      <c r="D210" s="204" t="s">
        <v>223</v>
      </c>
      <c r="E210" s="205" t="s">
        <v>394</v>
      </c>
      <c r="F210" s="206" t="s">
        <v>395</v>
      </c>
      <c r="G210" s="13"/>
      <c r="H210" s="207">
        <v>47.6</v>
      </c>
      <c r="I210" s="208"/>
      <c r="J210" s="13"/>
      <c r="K210" s="13"/>
      <c r="L210" s="203"/>
      <c r="M210" s="209"/>
      <c r="N210" s="210"/>
      <c r="O210" s="210"/>
      <c r="P210" s="210"/>
      <c r="Q210" s="210"/>
      <c r="R210" s="210"/>
      <c r="S210" s="210"/>
      <c r="T210" s="21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5" t="s">
        <v>223</v>
      </c>
      <c r="AU210" s="205" t="s">
        <v>81</v>
      </c>
      <c r="AV210" s="13" t="s">
        <v>89</v>
      </c>
      <c r="AW210" s="13" t="s">
        <v>30</v>
      </c>
      <c r="AX210" s="13" t="s">
        <v>73</v>
      </c>
      <c r="AY210" s="205" t="s">
        <v>217</v>
      </c>
    </row>
    <row r="211" spans="1:51" s="13" customFormat="1" ht="12">
      <c r="A211" s="13"/>
      <c r="B211" s="203"/>
      <c r="C211" s="13"/>
      <c r="D211" s="204" t="s">
        <v>223</v>
      </c>
      <c r="E211" s="205" t="s">
        <v>396</v>
      </c>
      <c r="F211" s="206" t="s">
        <v>397</v>
      </c>
      <c r="G211" s="13"/>
      <c r="H211" s="207">
        <v>92.38</v>
      </c>
      <c r="I211" s="208"/>
      <c r="J211" s="13"/>
      <c r="K211" s="13"/>
      <c r="L211" s="203"/>
      <c r="M211" s="209"/>
      <c r="N211" s="210"/>
      <c r="O211" s="210"/>
      <c r="P211" s="210"/>
      <c r="Q211" s="210"/>
      <c r="R211" s="210"/>
      <c r="S211" s="210"/>
      <c r="T211" s="21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5" t="s">
        <v>223</v>
      </c>
      <c r="AU211" s="205" t="s">
        <v>81</v>
      </c>
      <c r="AV211" s="13" t="s">
        <v>89</v>
      </c>
      <c r="AW211" s="13" t="s">
        <v>30</v>
      </c>
      <c r="AX211" s="13" t="s">
        <v>73</v>
      </c>
      <c r="AY211" s="205" t="s">
        <v>217</v>
      </c>
    </row>
    <row r="212" spans="1:51" s="13" customFormat="1" ht="12">
      <c r="A212" s="13"/>
      <c r="B212" s="203"/>
      <c r="C212" s="13"/>
      <c r="D212" s="204" t="s">
        <v>223</v>
      </c>
      <c r="E212" s="205" t="s">
        <v>398</v>
      </c>
      <c r="F212" s="206" t="s">
        <v>399</v>
      </c>
      <c r="G212" s="13"/>
      <c r="H212" s="207">
        <v>100.6</v>
      </c>
      <c r="I212" s="208"/>
      <c r="J212" s="13"/>
      <c r="K212" s="13"/>
      <c r="L212" s="203"/>
      <c r="M212" s="209"/>
      <c r="N212" s="210"/>
      <c r="O212" s="210"/>
      <c r="P212" s="210"/>
      <c r="Q212" s="210"/>
      <c r="R212" s="210"/>
      <c r="S212" s="210"/>
      <c r="T212" s="21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5" t="s">
        <v>223</v>
      </c>
      <c r="AU212" s="205" t="s">
        <v>81</v>
      </c>
      <c r="AV212" s="13" t="s">
        <v>89</v>
      </c>
      <c r="AW212" s="13" t="s">
        <v>30</v>
      </c>
      <c r="AX212" s="13" t="s">
        <v>73</v>
      </c>
      <c r="AY212" s="205" t="s">
        <v>217</v>
      </c>
    </row>
    <row r="213" spans="1:51" s="13" customFormat="1" ht="12">
      <c r="A213" s="13"/>
      <c r="B213" s="203"/>
      <c r="C213" s="13"/>
      <c r="D213" s="204" t="s">
        <v>223</v>
      </c>
      <c r="E213" s="205" t="s">
        <v>400</v>
      </c>
      <c r="F213" s="206" t="s">
        <v>401</v>
      </c>
      <c r="G213" s="13"/>
      <c r="H213" s="207">
        <v>50.26</v>
      </c>
      <c r="I213" s="208"/>
      <c r="J213" s="13"/>
      <c r="K213" s="13"/>
      <c r="L213" s="203"/>
      <c r="M213" s="209"/>
      <c r="N213" s="210"/>
      <c r="O213" s="210"/>
      <c r="P213" s="210"/>
      <c r="Q213" s="210"/>
      <c r="R213" s="210"/>
      <c r="S213" s="210"/>
      <c r="T213" s="21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5" t="s">
        <v>223</v>
      </c>
      <c r="AU213" s="205" t="s">
        <v>81</v>
      </c>
      <c r="AV213" s="13" t="s">
        <v>89</v>
      </c>
      <c r="AW213" s="13" t="s">
        <v>30</v>
      </c>
      <c r="AX213" s="13" t="s">
        <v>73</v>
      </c>
      <c r="AY213" s="205" t="s">
        <v>217</v>
      </c>
    </row>
    <row r="214" spans="1:51" s="13" customFormat="1" ht="12">
      <c r="A214" s="13"/>
      <c r="B214" s="203"/>
      <c r="C214" s="13"/>
      <c r="D214" s="204" t="s">
        <v>223</v>
      </c>
      <c r="E214" s="205" t="s">
        <v>402</v>
      </c>
      <c r="F214" s="206" t="s">
        <v>403</v>
      </c>
      <c r="G214" s="13"/>
      <c r="H214" s="207">
        <v>53</v>
      </c>
      <c r="I214" s="208"/>
      <c r="J214" s="13"/>
      <c r="K214" s="13"/>
      <c r="L214" s="203"/>
      <c r="M214" s="209"/>
      <c r="N214" s="210"/>
      <c r="O214" s="210"/>
      <c r="P214" s="210"/>
      <c r="Q214" s="210"/>
      <c r="R214" s="210"/>
      <c r="S214" s="210"/>
      <c r="T214" s="21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5" t="s">
        <v>223</v>
      </c>
      <c r="AU214" s="205" t="s">
        <v>81</v>
      </c>
      <c r="AV214" s="13" t="s">
        <v>89</v>
      </c>
      <c r="AW214" s="13" t="s">
        <v>30</v>
      </c>
      <c r="AX214" s="13" t="s">
        <v>73</v>
      </c>
      <c r="AY214" s="205" t="s">
        <v>217</v>
      </c>
    </row>
    <row r="215" spans="1:51" s="13" customFormat="1" ht="12">
      <c r="A215" s="13"/>
      <c r="B215" s="203"/>
      <c r="C215" s="13"/>
      <c r="D215" s="204" t="s">
        <v>223</v>
      </c>
      <c r="E215" s="205" t="s">
        <v>404</v>
      </c>
      <c r="F215" s="206" t="s">
        <v>405</v>
      </c>
      <c r="G215" s="13"/>
      <c r="H215" s="207">
        <v>643.556</v>
      </c>
      <c r="I215" s="208"/>
      <c r="J215" s="13"/>
      <c r="K215" s="13"/>
      <c r="L215" s="203"/>
      <c r="M215" s="209"/>
      <c r="N215" s="210"/>
      <c r="O215" s="210"/>
      <c r="P215" s="210"/>
      <c r="Q215" s="210"/>
      <c r="R215" s="210"/>
      <c r="S215" s="210"/>
      <c r="T215" s="21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5" t="s">
        <v>223</v>
      </c>
      <c r="AU215" s="205" t="s">
        <v>81</v>
      </c>
      <c r="AV215" s="13" t="s">
        <v>89</v>
      </c>
      <c r="AW215" s="13" t="s">
        <v>30</v>
      </c>
      <c r="AX215" s="13" t="s">
        <v>73</v>
      </c>
      <c r="AY215" s="205" t="s">
        <v>217</v>
      </c>
    </row>
    <row r="216" spans="1:51" s="13" customFormat="1" ht="12">
      <c r="A216" s="13"/>
      <c r="B216" s="203"/>
      <c r="C216" s="13"/>
      <c r="D216" s="204" t="s">
        <v>223</v>
      </c>
      <c r="E216" s="205" t="s">
        <v>406</v>
      </c>
      <c r="F216" s="206" t="s">
        <v>407</v>
      </c>
      <c r="G216" s="13"/>
      <c r="H216" s="207">
        <v>64.36</v>
      </c>
      <c r="I216" s="208"/>
      <c r="J216" s="13"/>
      <c r="K216" s="13"/>
      <c r="L216" s="203"/>
      <c r="M216" s="209"/>
      <c r="N216" s="210"/>
      <c r="O216" s="210"/>
      <c r="P216" s="210"/>
      <c r="Q216" s="210"/>
      <c r="R216" s="210"/>
      <c r="S216" s="210"/>
      <c r="T216" s="21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5" t="s">
        <v>223</v>
      </c>
      <c r="AU216" s="205" t="s">
        <v>81</v>
      </c>
      <c r="AV216" s="13" t="s">
        <v>89</v>
      </c>
      <c r="AW216" s="13" t="s">
        <v>30</v>
      </c>
      <c r="AX216" s="13" t="s">
        <v>73</v>
      </c>
      <c r="AY216" s="205" t="s">
        <v>217</v>
      </c>
    </row>
    <row r="217" spans="1:51" s="13" customFormat="1" ht="12">
      <c r="A217" s="13"/>
      <c r="B217" s="203"/>
      <c r="C217" s="13"/>
      <c r="D217" s="204" t="s">
        <v>223</v>
      </c>
      <c r="E217" s="205" t="s">
        <v>408</v>
      </c>
      <c r="F217" s="206" t="s">
        <v>409</v>
      </c>
      <c r="G217" s="13"/>
      <c r="H217" s="207">
        <v>112.44</v>
      </c>
      <c r="I217" s="208"/>
      <c r="J217" s="13"/>
      <c r="K217" s="13"/>
      <c r="L217" s="203"/>
      <c r="M217" s="209"/>
      <c r="N217" s="210"/>
      <c r="O217" s="210"/>
      <c r="P217" s="210"/>
      <c r="Q217" s="210"/>
      <c r="R217" s="210"/>
      <c r="S217" s="210"/>
      <c r="T217" s="21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5" t="s">
        <v>223</v>
      </c>
      <c r="AU217" s="205" t="s">
        <v>81</v>
      </c>
      <c r="AV217" s="13" t="s">
        <v>89</v>
      </c>
      <c r="AW217" s="13" t="s">
        <v>30</v>
      </c>
      <c r="AX217" s="13" t="s">
        <v>73</v>
      </c>
      <c r="AY217" s="205" t="s">
        <v>217</v>
      </c>
    </row>
    <row r="218" spans="1:51" s="13" customFormat="1" ht="12">
      <c r="A218" s="13"/>
      <c r="B218" s="203"/>
      <c r="C218" s="13"/>
      <c r="D218" s="204" t="s">
        <v>223</v>
      </c>
      <c r="E218" s="205" t="s">
        <v>410</v>
      </c>
      <c r="F218" s="206" t="s">
        <v>411</v>
      </c>
      <c r="G218" s="13"/>
      <c r="H218" s="207">
        <v>54.56</v>
      </c>
      <c r="I218" s="208"/>
      <c r="J218" s="13"/>
      <c r="K218" s="13"/>
      <c r="L218" s="203"/>
      <c r="M218" s="209"/>
      <c r="N218" s="210"/>
      <c r="O218" s="210"/>
      <c r="P218" s="210"/>
      <c r="Q218" s="210"/>
      <c r="R218" s="210"/>
      <c r="S218" s="210"/>
      <c r="T218" s="21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5" t="s">
        <v>223</v>
      </c>
      <c r="AU218" s="205" t="s">
        <v>81</v>
      </c>
      <c r="AV218" s="13" t="s">
        <v>89</v>
      </c>
      <c r="AW218" s="13" t="s">
        <v>30</v>
      </c>
      <c r="AX218" s="13" t="s">
        <v>73</v>
      </c>
      <c r="AY218" s="205" t="s">
        <v>217</v>
      </c>
    </row>
    <row r="219" spans="1:51" s="13" customFormat="1" ht="12">
      <c r="A219" s="13"/>
      <c r="B219" s="203"/>
      <c r="C219" s="13"/>
      <c r="D219" s="204" t="s">
        <v>223</v>
      </c>
      <c r="E219" s="205" t="s">
        <v>412</v>
      </c>
      <c r="F219" s="206" t="s">
        <v>413</v>
      </c>
      <c r="G219" s="13"/>
      <c r="H219" s="207">
        <v>12.2</v>
      </c>
      <c r="I219" s="208"/>
      <c r="J219" s="13"/>
      <c r="K219" s="13"/>
      <c r="L219" s="203"/>
      <c r="M219" s="209"/>
      <c r="N219" s="210"/>
      <c r="O219" s="210"/>
      <c r="P219" s="210"/>
      <c r="Q219" s="210"/>
      <c r="R219" s="210"/>
      <c r="S219" s="210"/>
      <c r="T219" s="21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5" t="s">
        <v>223</v>
      </c>
      <c r="AU219" s="205" t="s">
        <v>81</v>
      </c>
      <c r="AV219" s="13" t="s">
        <v>89</v>
      </c>
      <c r="AW219" s="13" t="s">
        <v>30</v>
      </c>
      <c r="AX219" s="13" t="s">
        <v>73</v>
      </c>
      <c r="AY219" s="205" t="s">
        <v>217</v>
      </c>
    </row>
    <row r="220" spans="1:51" s="13" customFormat="1" ht="12">
      <c r="A220" s="13"/>
      <c r="B220" s="203"/>
      <c r="C220" s="13"/>
      <c r="D220" s="204" t="s">
        <v>223</v>
      </c>
      <c r="E220" s="205" t="s">
        <v>414</v>
      </c>
      <c r="F220" s="206" t="s">
        <v>415</v>
      </c>
      <c r="G220" s="13"/>
      <c r="H220" s="207">
        <v>34.2</v>
      </c>
      <c r="I220" s="208"/>
      <c r="J220" s="13"/>
      <c r="K220" s="13"/>
      <c r="L220" s="203"/>
      <c r="M220" s="209"/>
      <c r="N220" s="210"/>
      <c r="O220" s="210"/>
      <c r="P220" s="210"/>
      <c r="Q220" s="210"/>
      <c r="R220" s="210"/>
      <c r="S220" s="210"/>
      <c r="T220" s="21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5" t="s">
        <v>223</v>
      </c>
      <c r="AU220" s="205" t="s">
        <v>81</v>
      </c>
      <c r="AV220" s="13" t="s">
        <v>89</v>
      </c>
      <c r="AW220" s="13" t="s">
        <v>30</v>
      </c>
      <c r="AX220" s="13" t="s">
        <v>73</v>
      </c>
      <c r="AY220" s="205" t="s">
        <v>217</v>
      </c>
    </row>
    <row r="221" spans="1:51" s="13" customFormat="1" ht="12">
      <c r="A221" s="13"/>
      <c r="B221" s="203"/>
      <c r="C221" s="13"/>
      <c r="D221" s="204" t="s">
        <v>223</v>
      </c>
      <c r="E221" s="205" t="s">
        <v>416</v>
      </c>
      <c r="F221" s="206" t="s">
        <v>417</v>
      </c>
      <c r="G221" s="13"/>
      <c r="H221" s="207">
        <v>13.4</v>
      </c>
      <c r="I221" s="208"/>
      <c r="J221" s="13"/>
      <c r="K221" s="13"/>
      <c r="L221" s="203"/>
      <c r="M221" s="209"/>
      <c r="N221" s="210"/>
      <c r="O221" s="210"/>
      <c r="P221" s="210"/>
      <c r="Q221" s="210"/>
      <c r="R221" s="210"/>
      <c r="S221" s="210"/>
      <c r="T221" s="21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5" t="s">
        <v>223</v>
      </c>
      <c r="AU221" s="205" t="s">
        <v>81</v>
      </c>
      <c r="AV221" s="13" t="s">
        <v>89</v>
      </c>
      <c r="AW221" s="13" t="s">
        <v>30</v>
      </c>
      <c r="AX221" s="13" t="s">
        <v>73</v>
      </c>
      <c r="AY221" s="205" t="s">
        <v>217</v>
      </c>
    </row>
    <row r="222" spans="1:51" s="13" customFormat="1" ht="12">
      <c r="A222" s="13"/>
      <c r="B222" s="203"/>
      <c r="C222" s="13"/>
      <c r="D222" s="204" t="s">
        <v>223</v>
      </c>
      <c r="E222" s="205" t="s">
        <v>418</v>
      </c>
      <c r="F222" s="206" t="s">
        <v>419</v>
      </c>
      <c r="G222" s="13"/>
      <c r="H222" s="207">
        <v>291.16</v>
      </c>
      <c r="I222" s="208"/>
      <c r="J222" s="13"/>
      <c r="K222" s="13"/>
      <c r="L222" s="203"/>
      <c r="M222" s="209"/>
      <c r="N222" s="210"/>
      <c r="O222" s="210"/>
      <c r="P222" s="210"/>
      <c r="Q222" s="210"/>
      <c r="R222" s="210"/>
      <c r="S222" s="210"/>
      <c r="T222" s="21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5" t="s">
        <v>223</v>
      </c>
      <c r="AU222" s="205" t="s">
        <v>81</v>
      </c>
      <c r="AV222" s="13" t="s">
        <v>89</v>
      </c>
      <c r="AW222" s="13" t="s">
        <v>30</v>
      </c>
      <c r="AX222" s="13" t="s">
        <v>73</v>
      </c>
      <c r="AY222" s="205" t="s">
        <v>217</v>
      </c>
    </row>
    <row r="223" spans="1:51" s="13" customFormat="1" ht="12">
      <c r="A223" s="13"/>
      <c r="B223" s="203"/>
      <c r="C223" s="13"/>
      <c r="D223" s="204" t="s">
        <v>223</v>
      </c>
      <c r="E223" s="205" t="s">
        <v>420</v>
      </c>
      <c r="F223" s="206" t="s">
        <v>421</v>
      </c>
      <c r="G223" s="13"/>
      <c r="H223" s="207">
        <v>45.86</v>
      </c>
      <c r="I223" s="208"/>
      <c r="J223" s="13"/>
      <c r="K223" s="13"/>
      <c r="L223" s="203"/>
      <c r="M223" s="209"/>
      <c r="N223" s="210"/>
      <c r="O223" s="210"/>
      <c r="P223" s="210"/>
      <c r="Q223" s="210"/>
      <c r="R223" s="210"/>
      <c r="S223" s="210"/>
      <c r="T223" s="21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5" t="s">
        <v>223</v>
      </c>
      <c r="AU223" s="205" t="s">
        <v>81</v>
      </c>
      <c r="AV223" s="13" t="s">
        <v>89</v>
      </c>
      <c r="AW223" s="13" t="s">
        <v>30</v>
      </c>
      <c r="AX223" s="13" t="s">
        <v>73</v>
      </c>
      <c r="AY223" s="205" t="s">
        <v>217</v>
      </c>
    </row>
    <row r="224" spans="1:51" s="13" customFormat="1" ht="12">
      <c r="A224" s="13"/>
      <c r="B224" s="203"/>
      <c r="C224" s="13"/>
      <c r="D224" s="204" t="s">
        <v>223</v>
      </c>
      <c r="E224" s="205" t="s">
        <v>422</v>
      </c>
      <c r="F224" s="206" t="s">
        <v>423</v>
      </c>
      <c r="G224" s="13"/>
      <c r="H224" s="207">
        <v>0</v>
      </c>
      <c r="I224" s="208"/>
      <c r="J224" s="13"/>
      <c r="K224" s="13"/>
      <c r="L224" s="203"/>
      <c r="M224" s="209"/>
      <c r="N224" s="210"/>
      <c r="O224" s="210"/>
      <c r="P224" s="210"/>
      <c r="Q224" s="210"/>
      <c r="R224" s="210"/>
      <c r="S224" s="210"/>
      <c r="T224" s="21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5" t="s">
        <v>223</v>
      </c>
      <c r="AU224" s="205" t="s">
        <v>81</v>
      </c>
      <c r="AV224" s="13" t="s">
        <v>89</v>
      </c>
      <c r="AW224" s="13" t="s">
        <v>30</v>
      </c>
      <c r="AX224" s="13" t="s">
        <v>73</v>
      </c>
      <c r="AY224" s="205" t="s">
        <v>217</v>
      </c>
    </row>
    <row r="225" spans="1:51" s="13" customFormat="1" ht="12">
      <c r="A225" s="13"/>
      <c r="B225" s="203"/>
      <c r="C225" s="13"/>
      <c r="D225" s="204" t="s">
        <v>223</v>
      </c>
      <c r="E225" s="205" t="s">
        <v>424</v>
      </c>
      <c r="F225" s="206" t="s">
        <v>425</v>
      </c>
      <c r="G225" s="13"/>
      <c r="H225" s="207">
        <v>0</v>
      </c>
      <c r="I225" s="208"/>
      <c r="J225" s="13"/>
      <c r="K225" s="13"/>
      <c r="L225" s="203"/>
      <c r="M225" s="209"/>
      <c r="N225" s="210"/>
      <c r="O225" s="210"/>
      <c r="P225" s="210"/>
      <c r="Q225" s="210"/>
      <c r="R225" s="210"/>
      <c r="S225" s="210"/>
      <c r="T225" s="21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5" t="s">
        <v>223</v>
      </c>
      <c r="AU225" s="205" t="s">
        <v>81</v>
      </c>
      <c r="AV225" s="13" t="s">
        <v>89</v>
      </c>
      <c r="AW225" s="13" t="s">
        <v>30</v>
      </c>
      <c r="AX225" s="13" t="s">
        <v>73</v>
      </c>
      <c r="AY225" s="205" t="s">
        <v>217</v>
      </c>
    </row>
    <row r="226" spans="1:51" s="13" customFormat="1" ht="12">
      <c r="A226" s="13"/>
      <c r="B226" s="203"/>
      <c r="C226" s="13"/>
      <c r="D226" s="204" t="s">
        <v>223</v>
      </c>
      <c r="E226" s="205" t="s">
        <v>426</v>
      </c>
      <c r="F226" s="206" t="s">
        <v>427</v>
      </c>
      <c r="G226" s="13"/>
      <c r="H226" s="207">
        <v>113.9</v>
      </c>
      <c r="I226" s="208"/>
      <c r="J226" s="13"/>
      <c r="K226" s="13"/>
      <c r="L226" s="203"/>
      <c r="M226" s="209"/>
      <c r="N226" s="210"/>
      <c r="O226" s="210"/>
      <c r="P226" s="210"/>
      <c r="Q226" s="210"/>
      <c r="R226" s="210"/>
      <c r="S226" s="210"/>
      <c r="T226" s="21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5" t="s">
        <v>223</v>
      </c>
      <c r="AU226" s="205" t="s">
        <v>81</v>
      </c>
      <c r="AV226" s="13" t="s">
        <v>89</v>
      </c>
      <c r="AW226" s="13" t="s">
        <v>30</v>
      </c>
      <c r="AX226" s="13" t="s">
        <v>73</v>
      </c>
      <c r="AY226" s="205" t="s">
        <v>217</v>
      </c>
    </row>
    <row r="227" spans="1:51" s="13" customFormat="1" ht="12">
      <c r="A227" s="13"/>
      <c r="B227" s="203"/>
      <c r="C227" s="13"/>
      <c r="D227" s="204" t="s">
        <v>223</v>
      </c>
      <c r="E227" s="205" t="s">
        <v>428</v>
      </c>
      <c r="F227" s="206" t="s">
        <v>429</v>
      </c>
      <c r="G227" s="13"/>
      <c r="H227" s="207">
        <v>159.76</v>
      </c>
      <c r="I227" s="208"/>
      <c r="J227" s="13"/>
      <c r="K227" s="13"/>
      <c r="L227" s="203"/>
      <c r="M227" s="209"/>
      <c r="N227" s="210"/>
      <c r="O227" s="210"/>
      <c r="P227" s="210"/>
      <c r="Q227" s="210"/>
      <c r="R227" s="210"/>
      <c r="S227" s="210"/>
      <c r="T227" s="21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05" t="s">
        <v>223</v>
      </c>
      <c r="AU227" s="205" t="s">
        <v>81</v>
      </c>
      <c r="AV227" s="13" t="s">
        <v>89</v>
      </c>
      <c r="AW227" s="13" t="s">
        <v>30</v>
      </c>
      <c r="AX227" s="13" t="s">
        <v>73</v>
      </c>
      <c r="AY227" s="205" t="s">
        <v>217</v>
      </c>
    </row>
    <row r="228" spans="1:51" s="14" customFormat="1" ht="12">
      <c r="A228" s="14"/>
      <c r="B228" s="212"/>
      <c r="C228" s="14"/>
      <c r="D228" s="204" t="s">
        <v>223</v>
      </c>
      <c r="E228" s="213" t="s">
        <v>1</v>
      </c>
      <c r="F228" s="214" t="s">
        <v>430</v>
      </c>
      <c r="G228" s="14"/>
      <c r="H228" s="213" t="s">
        <v>1</v>
      </c>
      <c r="I228" s="215"/>
      <c r="J228" s="14"/>
      <c r="K228" s="14"/>
      <c r="L228" s="212"/>
      <c r="M228" s="216"/>
      <c r="N228" s="217"/>
      <c r="O228" s="217"/>
      <c r="P228" s="217"/>
      <c r="Q228" s="217"/>
      <c r="R228" s="217"/>
      <c r="S228" s="217"/>
      <c r="T228" s="21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13" t="s">
        <v>223</v>
      </c>
      <c r="AU228" s="213" t="s">
        <v>81</v>
      </c>
      <c r="AV228" s="14" t="s">
        <v>81</v>
      </c>
      <c r="AW228" s="14" t="s">
        <v>30</v>
      </c>
      <c r="AX228" s="14" t="s">
        <v>73</v>
      </c>
      <c r="AY228" s="213" t="s">
        <v>217</v>
      </c>
    </row>
    <row r="229" spans="1:51" s="13" customFormat="1" ht="12">
      <c r="A229" s="13"/>
      <c r="B229" s="203"/>
      <c r="C229" s="13"/>
      <c r="D229" s="204" t="s">
        <v>223</v>
      </c>
      <c r="E229" s="205" t="s">
        <v>431</v>
      </c>
      <c r="F229" s="206" t="s">
        <v>432</v>
      </c>
      <c r="G229" s="13"/>
      <c r="H229" s="207">
        <v>204.8</v>
      </c>
      <c r="I229" s="208"/>
      <c r="J229" s="13"/>
      <c r="K229" s="13"/>
      <c r="L229" s="203"/>
      <c r="M229" s="209"/>
      <c r="N229" s="210"/>
      <c r="O229" s="210"/>
      <c r="P229" s="210"/>
      <c r="Q229" s="210"/>
      <c r="R229" s="210"/>
      <c r="S229" s="210"/>
      <c r="T229" s="21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5" t="s">
        <v>223</v>
      </c>
      <c r="AU229" s="205" t="s">
        <v>81</v>
      </c>
      <c r="AV229" s="13" t="s">
        <v>89</v>
      </c>
      <c r="AW229" s="13" t="s">
        <v>30</v>
      </c>
      <c r="AX229" s="13" t="s">
        <v>73</v>
      </c>
      <c r="AY229" s="205" t="s">
        <v>217</v>
      </c>
    </row>
    <row r="230" spans="1:51" s="13" customFormat="1" ht="12">
      <c r="A230" s="13"/>
      <c r="B230" s="203"/>
      <c r="C230" s="13"/>
      <c r="D230" s="204" t="s">
        <v>223</v>
      </c>
      <c r="E230" s="205" t="s">
        <v>433</v>
      </c>
      <c r="F230" s="206" t="s">
        <v>434</v>
      </c>
      <c r="G230" s="13"/>
      <c r="H230" s="207">
        <v>250.28</v>
      </c>
      <c r="I230" s="208"/>
      <c r="J230" s="13"/>
      <c r="K230" s="13"/>
      <c r="L230" s="203"/>
      <c r="M230" s="209"/>
      <c r="N230" s="210"/>
      <c r="O230" s="210"/>
      <c r="P230" s="210"/>
      <c r="Q230" s="210"/>
      <c r="R230" s="210"/>
      <c r="S230" s="210"/>
      <c r="T230" s="21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5" t="s">
        <v>223</v>
      </c>
      <c r="AU230" s="205" t="s">
        <v>81</v>
      </c>
      <c r="AV230" s="13" t="s">
        <v>89</v>
      </c>
      <c r="AW230" s="13" t="s">
        <v>30</v>
      </c>
      <c r="AX230" s="13" t="s">
        <v>73</v>
      </c>
      <c r="AY230" s="205" t="s">
        <v>217</v>
      </c>
    </row>
    <row r="231" spans="1:51" s="13" customFormat="1" ht="12">
      <c r="A231" s="13"/>
      <c r="B231" s="203"/>
      <c r="C231" s="13"/>
      <c r="D231" s="204" t="s">
        <v>223</v>
      </c>
      <c r="E231" s="205" t="s">
        <v>435</v>
      </c>
      <c r="F231" s="206" t="s">
        <v>436</v>
      </c>
      <c r="G231" s="13"/>
      <c r="H231" s="207">
        <v>29.18</v>
      </c>
      <c r="I231" s="208"/>
      <c r="J231" s="13"/>
      <c r="K231" s="13"/>
      <c r="L231" s="203"/>
      <c r="M231" s="209"/>
      <c r="N231" s="210"/>
      <c r="O231" s="210"/>
      <c r="P231" s="210"/>
      <c r="Q231" s="210"/>
      <c r="R231" s="210"/>
      <c r="S231" s="210"/>
      <c r="T231" s="21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5" t="s">
        <v>223</v>
      </c>
      <c r="AU231" s="205" t="s">
        <v>81</v>
      </c>
      <c r="AV231" s="13" t="s">
        <v>89</v>
      </c>
      <c r="AW231" s="13" t="s">
        <v>30</v>
      </c>
      <c r="AX231" s="13" t="s">
        <v>73</v>
      </c>
      <c r="AY231" s="205" t="s">
        <v>217</v>
      </c>
    </row>
    <row r="232" spans="1:51" s="13" customFormat="1" ht="12">
      <c r="A232" s="13"/>
      <c r="B232" s="203"/>
      <c r="C232" s="13"/>
      <c r="D232" s="204" t="s">
        <v>223</v>
      </c>
      <c r="E232" s="205" t="s">
        <v>437</v>
      </c>
      <c r="F232" s="206" t="s">
        <v>438</v>
      </c>
      <c r="G232" s="13"/>
      <c r="H232" s="207">
        <v>49.375</v>
      </c>
      <c r="I232" s="208"/>
      <c r="J232" s="13"/>
      <c r="K232" s="13"/>
      <c r="L232" s="203"/>
      <c r="M232" s="209"/>
      <c r="N232" s="210"/>
      <c r="O232" s="210"/>
      <c r="P232" s="210"/>
      <c r="Q232" s="210"/>
      <c r="R232" s="210"/>
      <c r="S232" s="210"/>
      <c r="T232" s="21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05" t="s">
        <v>223</v>
      </c>
      <c r="AU232" s="205" t="s">
        <v>81</v>
      </c>
      <c r="AV232" s="13" t="s">
        <v>89</v>
      </c>
      <c r="AW232" s="13" t="s">
        <v>30</v>
      </c>
      <c r="AX232" s="13" t="s">
        <v>73</v>
      </c>
      <c r="AY232" s="205" t="s">
        <v>217</v>
      </c>
    </row>
    <row r="233" spans="1:51" s="13" customFormat="1" ht="12">
      <c r="A233" s="13"/>
      <c r="B233" s="203"/>
      <c r="C233" s="13"/>
      <c r="D233" s="204" t="s">
        <v>223</v>
      </c>
      <c r="E233" s="205" t="s">
        <v>439</v>
      </c>
      <c r="F233" s="206" t="s">
        <v>440</v>
      </c>
      <c r="G233" s="13"/>
      <c r="H233" s="207">
        <v>533.635</v>
      </c>
      <c r="I233" s="208"/>
      <c r="J233" s="13"/>
      <c r="K233" s="13"/>
      <c r="L233" s="203"/>
      <c r="M233" s="209"/>
      <c r="N233" s="210"/>
      <c r="O233" s="210"/>
      <c r="P233" s="210"/>
      <c r="Q233" s="210"/>
      <c r="R233" s="210"/>
      <c r="S233" s="210"/>
      <c r="T233" s="21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5" t="s">
        <v>223</v>
      </c>
      <c r="AU233" s="205" t="s">
        <v>81</v>
      </c>
      <c r="AV233" s="13" t="s">
        <v>89</v>
      </c>
      <c r="AW233" s="13" t="s">
        <v>30</v>
      </c>
      <c r="AX233" s="13" t="s">
        <v>73</v>
      </c>
      <c r="AY233" s="205" t="s">
        <v>217</v>
      </c>
    </row>
    <row r="234" spans="1:51" s="14" customFormat="1" ht="12">
      <c r="A234" s="14"/>
      <c r="B234" s="212"/>
      <c r="C234" s="14"/>
      <c r="D234" s="204" t="s">
        <v>223</v>
      </c>
      <c r="E234" s="213" t="s">
        <v>1</v>
      </c>
      <c r="F234" s="214" t="s">
        <v>441</v>
      </c>
      <c r="G234" s="14"/>
      <c r="H234" s="213" t="s">
        <v>1</v>
      </c>
      <c r="I234" s="215"/>
      <c r="J234" s="14"/>
      <c r="K234" s="14"/>
      <c r="L234" s="212"/>
      <c r="M234" s="216"/>
      <c r="N234" s="217"/>
      <c r="O234" s="217"/>
      <c r="P234" s="217"/>
      <c r="Q234" s="217"/>
      <c r="R234" s="217"/>
      <c r="S234" s="217"/>
      <c r="T234" s="21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13" t="s">
        <v>223</v>
      </c>
      <c r="AU234" s="213" t="s">
        <v>81</v>
      </c>
      <c r="AV234" s="14" t="s">
        <v>81</v>
      </c>
      <c r="AW234" s="14" t="s">
        <v>30</v>
      </c>
      <c r="AX234" s="14" t="s">
        <v>73</v>
      </c>
      <c r="AY234" s="213" t="s">
        <v>217</v>
      </c>
    </row>
    <row r="235" spans="1:51" s="13" customFormat="1" ht="12">
      <c r="A235" s="13"/>
      <c r="B235" s="203"/>
      <c r="C235" s="13"/>
      <c r="D235" s="204" t="s">
        <v>223</v>
      </c>
      <c r="E235" s="205" t="s">
        <v>442</v>
      </c>
      <c r="F235" s="206" t="s">
        <v>443</v>
      </c>
      <c r="G235" s="13"/>
      <c r="H235" s="207">
        <v>19.3</v>
      </c>
      <c r="I235" s="208"/>
      <c r="J235" s="13"/>
      <c r="K235" s="13"/>
      <c r="L235" s="203"/>
      <c r="M235" s="209"/>
      <c r="N235" s="210"/>
      <c r="O235" s="210"/>
      <c r="P235" s="210"/>
      <c r="Q235" s="210"/>
      <c r="R235" s="210"/>
      <c r="S235" s="210"/>
      <c r="T235" s="21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5" t="s">
        <v>223</v>
      </c>
      <c r="AU235" s="205" t="s">
        <v>81</v>
      </c>
      <c r="AV235" s="13" t="s">
        <v>89</v>
      </c>
      <c r="AW235" s="13" t="s">
        <v>30</v>
      </c>
      <c r="AX235" s="13" t="s">
        <v>73</v>
      </c>
      <c r="AY235" s="205" t="s">
        <v>217</v>
      </c>
    </row>
    <row r="236" spans="1:51" s="13" customFormat="1" ht="12">
      <c r="A236" s="13"/>
      <c r="B236" s="203"/>
      <c r="C236" s="13"/>
      <c r="D236" s="204" t="s">
        <v>223</v>
      </c>
      <c r="E236" s="205" t="s">
        <v>444</v>
      </c>
      <c r="F236" s="206" t="s">
        <v>445</v>
      </c>
      <c r="G236" s="13"/>
      <c r="H236" s="207">
        <v>19.3</v>
      </c>
      <c r="I236" s="208"/>
      <c r="J236" s="13"/>
      <c r="K236" s="13"/>
      <c r="L236" s="203"/>
      <c r="M236" s="209"/>
      <c r="N236" s="210"/>
      <c r="O236" s="210"/>
      <c r="P236" s="210"/>
      <c r="Q236" s="210"/>
      <c r="R236" s="210"/>
      <c r="S236" s="210"/>
      <c r="T236" s="21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5" t="s">
        <v>223</v>
      </c>
      <c r="AU236" s="205" t="s">
        <v>81</v>
      </c>
      <c r="AV236" s="13" t="s">
        <v>89</v>
      </c>
      <c r="AW236" s="13" t="s">
        <v>30</v>
      </c>
      <c r="AX236" s="13" t="s">
        <v>73</v>
      </c>
      <c r="AY236" s="205" t="s">
        <v>217</v>
      </c>
    </row>
    <row r="237" spans="1:51" s="13" customFormat="1" ht="12">
      <c r="A237" s="13"/>
      <c r="B237" s="203"/>
      <c r="C237" s="13"/>
      <c r="D237" s="204" t="s">
        <v>223</v>
      </c>
      <c r="E237" s="205" t="s">
        <v>446</v>
      </c>
      <c r="F237" s="206" t="s">
        <v>447</v>
      </c>
      <c r="G237" s="13"/>
      <c r="H237" s="207">
        <v>2140.776</v>
      </c>
      <c r="I237" s="208"/>
      <c r="J237" s="13"/>
      <c r="K237" s="13"/>
      <c r="L237" s="203"/>
      <c r="M237" s="209"/>
      <c r="N237" s="210"/>
      <c r="O237" s="210"/>
      <c r="P237" s="210"/>
      <c r="Q237" s="210"/>
      <c r="R237" s="210"/>
      <c r="S237" s="210"/>
      <c r="T237" s="21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5" t="s">
        <v>223</v>
      </c>
      <c r="AU237" s="205" t="s">
        <v>81</v>
      </c>
      <c r="AV237" s="13" t="s">
        <v>89</v>
      </c>
      <c r="AW237" s="13" t="s">
        <v>30</v>
      </c>
      <c r="AX237" s="13" t="s">
        <v>73</v>
      </c>
      <c r="AY237" s="205" t="s">
        <v>217</v>
      </c>
    </row>
    <row r="238" spans="1:51" s="13" customFormat="1" ht="12">
      <c r="A238" s="13"/>
      <c r="B238" s="203"/>
      <c r="C238" s="13"/>
      <c r="D238" s="204" t="s">
        <v>223</v>
      </c>
      <c r="E238" s="205" t="s">
        <v>1</v>
      </c>
      <c r="F238" s="206" t="s">
        <v>448</v>
      </c>
      <c r="G238" s="13"/>
      <c r="H238" s="207">
        <v>55.98</v>
      </c>
      <c r="I238" s="208"/>
      <c r="J238" s="13"/>
      <c r="K238" s="13"/>
      <c r="L238" s="203"/>
      <c r="M238" s="209"/>
      <c r="N238" s="210"/>
      <c r="O238" s="210"/>
      <c r="P238" s="210"/>
      <c r="Q238" s="210"/>
      <c r="R238" s="210"/>
      <c r="S238" s="210"/>
      <c r="T238" s="21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5" t="s">
        <v>223</v>
      </c>
      <c r="AU238" s="205" t="s">
        <v>81</v>
      </c>
      <c r="AV238" s="13" t="s">
        <v>89</v>
      </c>
      <c r="AW238" s="13" t="s">
        <v>30</v>
      </c>
      <c r="AX238" s="13" t="s">
        <v>73</v>
      </c>
      <c r="AY238" s="205" t="s">
        <v>217</v>
      </c>
    </row>
    <row r="239" spans="1:51" s="13" customFormat="1" ht="12">
      <c r="A239" s="13"/>
      <c r="B239" s="203"/>
      <c r="C239" s="13"/>
      <c r="D239" s="204" t="s">
        <v>223</v>
      </c>
      <c r="E239" s="205" t="s">
        <v>1</v>
      </c>
      <c r="F239" s="206" t="s">
        <v>449</v>
      </c>
      <c r="G239" s="13"/>
      <c r="H239" s="207">
        <v>2196.756</v>
      </c>
      <c r="I239" s="208"/>
      <c r="J239" s="13"/>
      <c r="K239" s="13"/>
      <c r="L239" s="203"/>
      <c r="M239" s="209"/>
      <c r="N239" s="210"/>
      <c r="O239" s="210"/>
      <c r="P239" s="210"/>
      <c r="Q239" s="210"/>
      <c r="R239" s="210"/>
      <c r="S239" s="210"/>
      <c r="T239" s="21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5" t="s">
        <v>223</v>
      </c>
      <c r="AU239" s="205" t="s">
        <v>81</v>
      </c>
      <c r="AV239" s="13" t="s">
        <v>89</v>
      </c>
      <c r="AW239" s="13" t="s">
        <v>30</v>
      </c>
      <c r="AX239" s="13" t="s">
        <v>81</v>
      </c>
      <c r="AY239" s="205" t="s">
        <v>217</v>
      </c>
    </row>
    <row r="240" spans="1:65" s="2" customFormat="1" ht="16.5" customHeight="1">
      <c r="A240" s="37"/>
      <c r="B240" s="188"/>
      <c r="C240" s="219" t="s">
        <v>7</v>
      </c>
      <c r="D240" s="219" t="s">
        <v>342</v>
      </c>
      <c r="E240" s="220" t="s">
        <v>450</v>
      </c>
      <c r="F240" s="221" t="s">
        <v>451</v>
      </c>
      <c r="G240" s="222" t="s">
        <v>342</v>
      </c>
      <c r="H240" s="223">
        <v>1587.711</v>
      </c>
      <c r="I240" s="224"/>
      <c r="J240" s="225">
        <f>ROUND(I240*H240,2)</f>
        <v>0</v>
      </c>
      <c r="K240" s="226"/>
      <c r="L240" s="227"/>
      <c r="M240" s="228" t="s">
        <v>1</v>
      </c>
      <c r="N240" s="229" t="s">
        <v>38</v>
      </c>
      <c r="O240" s="76"/>
      <c r="P240" s="199">
        <f>O240*H240</f>
        <v>0</v>
      </c>
      <c r="Q240" s="199">
        <v>3E-05</v>
      </c>
      <c r="R240" s="199">
        <f>Q240*H240</f>
        <v>0.04763133</v>
      </c>
      <c r="S240" s="199">
        <v>0</v>
      </c>
      <c r="T240" s="20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01" t="s">
        <v>283</v>
      </c>
      <c r="AT240" s="201" t="s">
        <v>342</v>
      </c>
      <c r="AU240" s="201" t="s">
        <v>81</v>
      </c>
      <c r="AY240" s="18" t="s">
        <v>217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8" t="s">
        <v>81</v>
      </c>
      <c r="BK240" s="202">
        <f>ROUND(I240*H240,2)</f>
        <v>0</v>
      </c>
      <c r="BL240" s="18" t="s">
        <v>216</v>
      </c>
      <c r="BM240" s="201" t="s">
        <v>452</v>
      </c>
    </row>
    <row r="241" spans="1:51" s="13" customFormat="1" ht="12">
      <c r="A241" s="13"/>
      <c r="B241" s="203"/>
      <c r="C241" s="13"/>
      <c r="D241" s="204" t="s">
        <v>223</v>
      </c>
      <c r="E241" s="205" t="s">
        <v>453</v>
      </c>
      <c r="F241" s="206" t="s">
        <v>454</v>
      </c>
      <c r="G241" s="13"/>
      <c r="H241" s="207">
        <v>1587.711</v>
      </c>
      <c r="I241" s="208"/>
      <c r="J241" s="13"/>
      <c r="K241" s="13"/>
      <c r="L241" s="203"/>
      <c r="M241" s="209"/>
      <c r="N241" s="210"/>
      <c r="O241" s="210"/>
      <c r="P241" s="210"/>
      <c r="Q241" s="210"/>
      <c r="R241" s="210"/>
      <c r="S241" s="210"/>
      <c r="T241" s="21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5" t="s">
        <v>223</v>
      </c>
      <c r="AU241" s="205" t="s">
        <v>81</v>
      </c>
      <c r="AV241" s="13" t="s">
        <v>89</v>
      </c>
      <c r="AW241" s="13" t="s">
        <v>30</v>
      </c>
      <c r="AX241" s="13" t="s">
        <v>81</v>
      </c>
      <c r="AY241" s="205" t="s">
        <v>217</v>
      </c>
    </row>
    <row r="242" spans="1:65" s="2" customFormat="1" ht="16.5" customHeight="1">
      <c r="A242" s="37"/>
      <c r="B242" s="188"/>
      <c r="C242" s="219" t="s">
        <v>455</v>
      </c>
      <c r="D242" s="219" t="s">
        <v>342</v>
      </c>
      <c r="E242" s="220" t="s">
        <v>456</v>
      </c>
      <c r="F242" s="221" t="s">
        <v>457</v>
      </c>
      <c r="G242" s="222" t="s">
        <v>342</v>
      </c>
      <c r="H242" s="223">
        <v>370.677</v>
      </c>
      <c r="I242" s="224"/>
      <c r="J242" s="225">
        <f>ROUND(I242*H242,2)</f>
        <v>0</v>
      </c>
      <c r="K242" s="226"/>
      <c r="L242" s="227"/>
      <c r="M242" s="228" t="s">
        <v>1</v>
      </c>
      <c r="N242" s="229" t="s">
        <v>38</v>
      </c>
      <c r="O242" s="76"/>
      <c r="P242" s="199">
        <f>O242*H242</f>
        <v>0</v>
      </c>
      <c r="Q242" s="199">
        <v>0.0003</v>
      </c>
      <c r="R242" s="199">
        <f>Q242*H242</f>
        <v>0.1112031</v>
      </c>
      <c r="S242" s="199">
        <v>0</v>
      </c>
      <c r="T242" s="20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1" t="s">
        <v>283</v>
      </c>
      <c r="AT242" s="201" t="s">
        <v>342</v>
      </c>
      <c r="AU242" s="201" t="s">
        <v>81</v>
      </c>
      <c r="AY242" s="18" t="s">
        <v>217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18" t="s">
        <v>81</v>
      </c>
      <c r="BK242" s="202">
        <f>ROUND(I242*H242,2)</f>
        <v>0</v>
      </c>
      <c r="BL242" s="18" t="s">
        <v>216</v>
      </c>
      <c r="BM242" s="201" t="s">
        <v>458</v>
      </c>
    </row>
    <row r="243" spans="1:51" s="13" customFormat="1" ht="12">
      <c r="A243" s="13"/>
      <c r="B243" s="203"/>
      <c r="C243" s="13"/>
      <c r="D243" s="204" t="s">
        <v>223</v>
      </c>
      <c r="E243" s="205" t="s">
        <v>459</v>
      </c>
      <c r="F243" s="206" t="s">
        <v>460</v>
      </c>
      <c r="G243" s="13"/>
      <c r="H243" s="207">
        <v>370.677</v>
      </c>
      <c r="I243" s="208"/>
      <c r="J243" s="13"/>
      <c r="K243" s="13"/>
      <c r="L243" s="203"/>
      <c r="M243" s="209"/>
      <c r="N243" s="210"/>
      <c r="O243" s="210"/>
      <c r="P243" s="210"/>
      <c r="Q243" s="210"/>
      <c r="R243" s="210"/>
      <c r="S243" s="210"/>
      <c r="T243" s="21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5" t="s">
        <v>223</v>
      </c>
      <c r="AU243" s="205" t="s">
        <v>81</v>
      </c>
      <c r="AV243" s="13" t="s">
        <v>89</v>
      </c>
      <c r="AW243" s="13" t="s">
        <v>30</v>
      </c>
      <c r="AX243" s="13" t="s">
        <v>81</v>
      </c>
      <c r="AY243" s="205" t="s">
        <v>217</v>
      </c>
    </row>
    <row r="244" spans="1:65" s="2" customFormat="1" ht="16.5" customHeight="1">
      <c r="A244" s="37"/>
      <c r="B244" s="188"/>
      <c r="C244" s="219" t="s">
        <v>461</v>
      </c>
      <c r="D244" s="219" t="s">
        <v>342</v>
      </c>
      <c r="E244" s="220" t="s">
        <v>462</v>
      </c>
      <c r="F244" s="221" t="s">
        <v>463</v>
      </c>
      <c r="G244" s="222" t="s">
        <v>342</v>
      </c>
      <c r="H244" s="223">
        <v>318.971</v>
      </c>
      <c r="I244" s="224"/>
      <c r="J244" s="225">
        <f>ROUND(I244*H244,2)</f>
        <v>0</v>
      </c>
      <c r="K244" s="226"/>
      <c r="L244" s="227"/>
      <c r="M244" s="228" t="s">
        <v>1</v>
      </c>
      <c r="N244" s="229" t="s">
        <v>38</v>
      </c>
      <c r="O244" s="76"/>
      <c r="P244" s="199">
        <f>O244*H244</f>
        <v>0</v>
      </c>
      <c r="Q244" s="199">
        <v>0.0002</v>
      </c>
      <c r="R244" s="199">
        <f>Q244*H244</f>
        <v>0.06379420000000001</v>
      </c>
      <c r="S244" s="199">
        <v>0</v>
      </c>
      <c r="T244" s="20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01" t="s">
        <v>283</v>
      </c>
      <c r="AT244" s="201" t="s">
        <v>342</v>
      </c>
      <c r="AU244" s="201" t="s">
        <v>81</v>
      </c>
      <c r="AY244" s="18" t="s">
        <v>217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18" t="s">
        <v>81</v>
      </c>
      <c r="BK244" s="202">
        <f>ROUND(I244*H244,2)</f>
        <v>0</v>
      </c>
      <c r="BL244" s="18" t="s">
        <v>216</v>
      </c>
      <c r="BM244" s="201" t="s">
        <v>464</v>
      </c>
    </row>
    <row r="245" spans="1:51" s="13" customFormat="1" ht="12">
      <c r="A245" s="13"/>
      <c r="B245" s="203"/>
      <c r="C245" s="13"/>
      <c r="D245" s="204" t="s">
        <v>223</v>
      </c>
      <c r="E245" s="205" t="s">
        <v>465</v>
      </c>
      <c r="F245" s="206" t="s">
        <v>466</v>
      </c>
      <c r="G245" s="13"/>
      <c r="H245" s="207">
        <v>318.971</v>
      </c>
      <c r="I245" s="208"/>
      <c r="J245" s="13"/>
      <c r="K245" s="13"/>
      <c r="L245" s="203"/>
      <c r="M245" s="209"/>
      <c r="N245" s="210"/>
      <c r="O245" s="210"/>
      <c r="P245" s="210"/>
      <c r="Q245" s="210"/>
      <c r="R245" s="210"/>
      <c r="S245" s="210"/>
      <c r="T245" s="21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5" t="s">
        <v>223</v>
      </c>
      <c r="AU245" s="205" t="s">
        <v>81</v>
      </c>
      <c r="AV245" s="13" t="s">
        <v>89</v>
      </c>
      <c r="AW245" s="13" t="s">
        <v>30</v>
      </c>
      <c r="AX245" s="13" t="s">
        <v>81</v>
      </c>
      <c r="AY245" s="205" t="s">
        <v>217</v>
      </c>
    </row>
    <row r="246" spans="1:65" s="2" customFormat="1" ht="21.75" customHeight="1">
      <c r="A246" s="37"/>
      <c r="B246" s="188"/>
      <c r="C246" s="189" t="s">
        <v>467</v>
      </c>
      <c r="D246" s="189" t="s">
        <v>218</v>
      </c>
      <c r="E246" s="190" t="s">
        <v>468</v>
      </c>
      <c r="F246" s="191" t="s">
        <v>469</v>
      </c>
      <c r="G246" s="192" t="s">
        <v>342</v>
      </c>
      <c r="H246" s="193">
        <v>1747.376</v>
      </c>
      <c r="I246" s="194"/>
      <c r="J246" s="195">
        <f>ROUND(I246*H246,2)</f>
        <v>0</v>
      </c>
      <c r="K246" s="196"/>
      <c r="L246" s="38"/>
      <c r="M246" s="197" t="s">
        <v>1</v>
      </c>
      <c r="N246" s="198" t="s">
        <v>38</v>
      </c>
      <c r="O246" s="76"/>
      <c r="P246" s="199">
        <f>O246*H246</f>
        <v>0</v>
      </c>
      <c r="Q246" s="199">
        <v>0</v>
      </c>
      <c r="R246" s="199">
        <f>Q246*H246</f>
        <v>0</v>
      </c>
      <c r="S246" s="199">
        <v>0</v>
      </c>
      <c r="T246" s="200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1" t="s">
        <v>216</v>
      </c>
      <c r="AT246" s="201" t="s">
        <v>218</v>
      </c>
      <c r="AU246" s="201" t="s">
        <v>81</v>
      </c>
      <c r="AY246" s="18" t="s">
        <v>217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18" t="s">
        <v>81</v>
      </c>
      <c r="BK246" s="202">
        <f>ROUND(I246*H246,2)</f>
        <v>0</v>
      </c>
      <c r="BL246" s="18" t="s">
        <v>216</v>
      </c>
      <c r="BM246" s="201" t="s">
        <v>470</v>
      </c>
    </row>
    <row r="247" spans="1:51" s="13" customFormat="1" ht="12">
      <c r="A247" s="13"/>
      <c r="B247" s="203"/>
      <c r="C247" s="13"/>
      <c r="D247" s="204" t="s">
        <v>223</v>
      </c>
      <c r="E247" s="205" t="s">
        <v>471</v>
      </c>
      <c r="F247" s="206" t="s">
        <v>379</v>
      </c>
      <c r="G247" s="13"/>
      <c r="H247" s="207">
        <v>154.94</v>
      </c>
      <c r="I247" s="208"/>
      <c r="J247" s="13"/>
      <c r="K247" s="13"/>
      <c r="L247" s="203"/>
      <c r="M247" s="209"/>
      <c r="N247" s="210"/>
      <c r="O247" s="210"/>
      <c r="P247" s="210"/>
      <c r="Q247" s="210"/>
      <c r="R247" s="210"/>
      <c r="S247" s="210"/>
      <c r="T247" s="21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5" t="s">
        <v>223</v>
      </c>
      <c r="AU247" s="205" t="s">
        <v>81</v>
      </c>
      <c r="AV247" s="13" t="s">
        <v>89</v>
      </c>
      <c r="AW247" s="13" t="s">
        <v>30</v>
      </c>
      <c r="AX247" s="13" t="s">
        <v>73</v>
      </c>
      <c r="AY247" s="205" t="s">
        <v>217</v>
      </c>
    </row>
    <row r="248" spans="1:51" s="13" customFormat="1" ht="12">
      <c r="A248" s="13"/>
      <c r="B248" s="203"/>
      <c r="C248" s="13"/>
      <c r="D248" s="204" t="s">
        <v>223</v>
      </c>
      <c r="E248" s="205" t="s">
        <v>472</v>
      </c>
      <c r="F248" s="206" t="s">
        <v>381</v>
      </c>
      <c r="G248" s="13"/>
      <c r="H248" s="207">
        <v>224.8</v>
      </c>
      <c r="I248" s="208"/>
      <c r="J248" s="13"/>
      <c r="K248" s="13"/>
      <c r="L248" s="203"/>
      <c r="M248" s="209"/>
      <c r="N248" s="210"/>
      <c r="O248" s="210"/>
      <c r="P248" s="210"/>
      <c r="Q248" s="210"/>
      <c r="R248" s="210"/>
      <c r="S248" s="210"/>
      <c r="T248" s="21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05" t="s">
        <v>223</v>
      </c>
      <c r="AU248" s="205" t="s">
        <v>81</v>
      </c>
      <c r="AV248" s="13" t="s">
        <v>89</v>
      </c>
      <c r="AW248" s="13" t="s">
        <v>30</v>
      </c>
      <c r="AX248" s="13" t="s">
        <v>73</v>
      </c>
      <c r="AY248" s="205" t="s">
        <v>217</v>
      </c>
    </row>
    <row r="249" spans="1:51" s="13" customFormat="1" ht="12">
      <c r="A249" s="13"/>
      <c r="B249" s="203"/>
      <c r="C249" s="13"/>
      <c r="D249" s="204" t="s">
        <v>223</v>
      </c>
      <c r="E249" s="205" t="s">
        <v>473</v>
      </c>
      <c r="F249" s="206" t="s">
        <v>383</v>
      </c>
      <c r="G249" s="13"/>
      <c r="H249" s="207">
        <v>133</v>
      </c>
      <c r="I249" s="208"/>
      <c r="J249" s="13"/>
      <c r="K249" s="13"/>
      <c r="L249" s="203"/>
      <c r="M249" s="209"/>
      <c r="N249" s="210"/>
      <c r="O249" s="210"/>
      <c r="P249" s="210"/>
      <c r="Q249" s="210"/>
      <c r="R249" s="210"/>
      <c r="S249" s="210"/>
      <c r="T249" s="21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05" t="s">
        <v>223</v>
      </c>
      <c r="AU249" s="205" t="s">
        <v>81</v>
      </c>
      <c r="AV249" s="13" t="s">
        <v>89</v>
      </c>
      <c r="AW249" s="13" t="s">
        <v>30</v>
      </c>
      <c r="AX249" s="13" t="s">
        <v>73</v>
      </c>
      <c r="AY249" s="205" t="s">
        <v>217</v>
      </c>
    </row>
    <row r="250" spans="1:51" s="13" customFormat="1" ht="12">
      <c r="A250" s="13"/>
      <c r="B250" s="203"/>
      <c r="C250" s="13"/>
      <c r="D250" s="204" t="s">
        <v>223</v>
      </c>
      <c r="E250" s="205" t="s">
        <v>474</v>
      </c>
      <c r="F250" s="206" t="s">
        <v>385</v>
      </c>
      <c r="G250" s="13"/>
      <c r="H250" s="207">
        <v>512.74</v>
      </c>
      <c r="I250" s="208"/>
      <c r="J250" s="13"/>
      <c r="K250" s="13"/>
      <c r="L250" s="203"/>
      <c r="M250" s="209"/>
      <c r="N250" s="210"/>
      <c r="O250" s="210"/>
      <c r="P250" s="210"/>
      <c r="Q250" s="210"/>
      <c r="R250" s="210"/>
      <c r="S250" s="210"/>
      <c r="T250" s="21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05" t="s">
        <v>223</v>
      </c>
      <c r="AU250" s="205" t="s">
        <v>81</v>
      </c>
      <c r="AV250" s="13" t="s">
        <v>89</v>
      </c>
      <c r="AW250" s="13" t="s">
        <v>30</v>
      </c>
      <c r="AX250" s="13" t="s">
        <v>73</v>
      </c>
      <c r="AY250" s="205" t="s">
        <v>217</v>
      </c>
    </row>
    <row r="251" spans="1:51" s="14" customFormat="1" ht="12">
      <c r="A251" s="14"/>
      <c r="B251" s="212"/>
      <c r="C251" s="14"/>
      <c r="D251" s="204" t="s">
        <v>223</v>
      </c>
      <c r="E251" s="213" t="s">
        <v>475</v>
      </c>
      <c r="F251" s="214" t="s">
        <v>387</v>
      </c>
      <c r="G251" s="14"/>
      <c r="H251" s="213" t="s">
        <v>1</v>
      </c>
      <c r="I251" s="215"/>
      <c r="J251" s="14"/>
      <c r="K251" s="14"/>
      <c r="L251" s="212"/>
      <c r="M251" s="216"/>
      <c r="N251" s="217"/>
      <c r="O251" s="217"/>
      <c r="P251" s="217"/>
      <c r="Q251" s="217"/>
      <c r="R251" s="217"/>
      <c r="S251" s="217"/>
      <c r="T251" s="21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13" t="s">
        <v>223</v>
      </c>
      <c r="AU251" s="213" t="s">
        <v>81</v>
      </c>
      <c r="AV251" s="14" t="s">
        <v>81</v>
      </c>
      <c r="AW251" s="14" t="s">
        <v>30</v>
      </c>
      <c r="AX251" s="14" t="s">
        <v>73</v>
      </c>
      <c r="AY251" s="213" t="s">
        <v>217</v>
      </c>
    </row>
    <row r="252" spans="1:51" s="13" customFormat="1" ht="12">
      <c r="A252" s="13"/>
      <c r="B252" s="203"/>
      <c r="C252" s="13"/>
      <c r="D252" s="204" t="s">
        <v>223</v>
      </c>
      <c r="E252" s="205" t="s">
        <v>476</v>
      </c>
      <c r="F252" s="206" t="s">
        <v>389</v>
      </c>
      <c r="G252" s="13"/>
      <c r="H252" s="207">
        <v>3.54</v>
      </c>
      <c r="I252" s="208"/>
      <c r="J252" s="13"/>
      <c r="K252" s="13"/>
      <c r="L252" s="203"/>
      <c r="M252" s="209"/>
      <c r="N252" s="210"/>
      <c r="O252" s="210"/>
      <c r="P252" s="210"/>
      <c r="Q252" s="210"/>
      <c r="R252" s="210"/>
      <c r="S252" s="210"/>
      <c r="T252" s="21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5" t="s">
        <v>223</v>
      </c>
      <c r="AU252" s="205" t="s">
        <v>81</v>
      </c>
      <c r="AV252" s="13" t="s">
        <v>89</v>
      </c>
      <c r="AW252" s="13" t="s">
        <v>30</v>
      </c>
      <c r="AX252" s="13" t="s">
        <v>73</v>
      </c>
      <c r="AY252" s="205" t="s">
        <v>217</v>
      </c>
    </row>
    <row r="253" spans="1:51" s="13" customFormat="1" ht="12">
      <c r="A253" s="13"/>
      <c r="B253" s="203"/>
      <c r="C253" s="13"/>
      <c r="D253" s="204" t="s">
        <v>223</v>
      </c>
      <c r="E253" s="205" t="s">
        <v>477</v>
      </c>
      <c r="F253" s="206" t="s">
        <v>391</v>
      </c>
      <c r="G253" s="13"/>
      <c r="H253" s="207">
        <v>85.856</v>
      </c>
      <c r="I253" s="208"/>
      <c r="J253" s="13"/>
      <c r="K253" s="13"/>
      <c r="L253" s="203"/>
      <c r="M253" s="209"/>
      <c r="N253" s="210"/>
      <c r="O253" s="210"/>
      <c r="P253" s="210"/>
      <c r="Q253" s="210"/>
      <c r="R253" s="210"/>
      <c r="S253" s="210"/>
      <c r="T253" s="21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05" t="s">
        <v>223</v>
      </c>
      <c r="AU253" s="205" t="s">
        <v>81</v>
      </c>
      <c r="AV253" s="13" t="s">
        <v>89</v>
      </c>
      <c r="AW253" s="13" t="s">
        <v>30</v>
      </c>
      <c r="AX253" s="13" t="s">
        <v>73</v>
      </c>
      <c r="AY253" s="205" t="s">
        <v>217</v>
      </c>
    </row>
    <row r="254" spans="1:51" s="13" customFormat="1" ht="12">
      <c r="A254" s="13"/>
      <c r="B254" s="203"/>
      <c r="C254" s="13"/>
      <c r="D254" s="204" t="s">
        <v>223</v>
      </c>
      <c r="E254" s="205" t="s">
        <v>478</v>
      </c>
      <c r="F254" s="206" t="s">
        <v>393</v>
      </c>
      <c r="G254" s="13"/>
      <c r="H254" s="207">
        <v>59.82</v>
      </c>
      <c r="I254" s="208"/>
      <c r="J254" s="13"/>
      <c r="K254" s="13"/>
      <c r="L254" s="203"/>
      <c r="M254" s="209"/>
      <c r="N254" s="210"/>
      <c r="O254" s="210"/>
      <c r="P254" s="210"/>
      <c r="Q254" s="210"/>
      <c r="R254" s="210"/>
      <c r="S254" s="210"/>
      <c r="T254" s="21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05" t="s">
        <v>223</v>
      </c>
      <c r="AU254" s="205" t="s">
        <v>81</v>
      </c>
      <c r="AV254" s="13" t="s">
        <v>89</v>
      </c>
      <c r="AW254" s="13" t="s">
        <v>30</v>
      </c>
      <c r="AX254" s="13" t="s">
        <v>73</v>
      </c>
      <c r="AY254" s="205" t="s">
        <v>217</v>
      </c>
    </row>
    <row r="255" spans="1:51" s="13" customFormat="1" ht="12">
      <c r="A255" s="13"/>
      <c r="B255" s="203"/>
      <c r="C255" s="13"/>
      <c r="D255" s="204" t="s">
        <v>223</v>
      </c>
      <c r="E255" s="205" t="s">
        <v>479</v>
      </c>
      <c r="F255" s="206" t="s">
        <v>395</v>
      </c>
      <c r="G255" s="13"/>
      <c r="H255" s="207">
        <v>47.6</v>
      </c>
      <c r="I255" s="208"/>
      <c r="J255" s="13"/>
      <c r="K255" s="13"/>
      <c r="L255" s="203"/>
      <c r="M255" s="209"/>
      <c r="N255" s="210"/>
      <c r="O255" s="210"/>
      <c r="P255" s="210"/>
      <c r="Q255" s="210"/>
      <c r="R255" s="210"/>
      <c r="S255" s="210"/>
      <c r="T255" s="21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5" t="s">
        <v>223</v>
      </c>
      <c r="AU255" s="205" t="s">
        <v>81</v>
      </c>
      <c r="AV255" s="13" t="s">
        <v>89</v>
      </c>
      <c r="AW255" s="13" t="s">
        <v>30</v>
      </c>
      <c r="AX255" s="13" t="s">
        <v>73</v>
      </c>
      <c r="AY255" s="205" t="s">
        <v>217</v>
      </c>
    </row>
    <row r="256" spans="1:51" s="13" customFormat="1" ht="12">
      <c r="A256" s="13"/>
      <c r="B256" s="203"/>
      <c r="C256" s="13"/>
      <c r="D256" s="204" t="s">
        <v>223</v>
      </c>
      <c r="E256" s="205" t="s">
        <v>480</v>
      </c>
      <c r="F256" s="206" t="s">
        <v>397</v>
      </c>
      <c r="G256" s="13"/>
      <c r="H256" s="207">
        <v>92.38</v>
      </c>
      <c r="I256" s="208"/>
      <c r="J256" s="13"/>
      <c r="K256" s="13"/>
      <c r="L256" s="203"/>
      <c r="M256" s="209"/>
      <c r="N256" s="210"/>
      <c r="O256" s="210"/>
      <c r="P256" s="210"/>
      <c r="Q256" s="210"/>
      <c r="R256" s="210"/>
      <c r="S256" s="210"/>
      <c r="T256" s="21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5" t="s">
        <v>223</v>
      </c>
      <c r="AU256" s="205" t="s">
        <v>81</v>
      </c>
      <c r="AV256" s="13" t="s">
        <v>89</v>
      </c>
      <c r="AW256" s="13" t="s">
        <v>30</v>
      </c>
      <c r="AX256" s="13" t="s">
        <v>73</v>
      </c>
      <c r="AY256" s="205" t="s">
        <v>217</v>
      </c>
    </row>
    <row r="257" spans="1:51" s="13" customFormat="1" ht="12">
      <c r="A257" s="13"/>
      <c r="B257" s="203"/>
      <c r="C257" s="13"/>
      <c r="D257" s="204" t="s">
        <v>223</v>
      </c>
      <c r="E257" s="205" t="s">
        <v>481</v>
      </c>
      <c r="F257" s="206" t="s">
        <v>399</v>
      </c>
      <c r="G257" s="13"/>
      <c r="H257" s="207">
        <v>100.6</v>
      </c>
      <c r="I257" s="208"/>
      <c r="J257" s="13"/>
      <c r="K257" s="13"/>
      <c r="L257" s="203"/>
      <c r="M257" s="209"/>
      <c r="N257" s="210"/>
      <c r="O257" s="210"/>
      <c r="P257" s="210"/>
      <c r="Q257" s="210"/>
      <c r="R257" s="210"/>
      <c r="S257" s="210"/>
      <c r="T257" s="21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05" t="s">
        <v>223</v>
      </c>
      <c r="AU257" s="205" t="s">
        <v>81</v>
      </c>
      <c r="AV257" s="13" t="s">
        <v>89</v>
      </c>
      <c r="AW257" s="13" t="s">
        <v>30</v>
      </c>
      <c r="AX257" s="13" t="s">
        <v>73</v>
      </c>
      <c r="AY257" s="205" t="s">
        <v>217</v>
      </c>
    </row>
    <row r="258" spans="1:51" s="13" customFormat="1" ht="12">
      <c r="A258" s="13"/>
      <c r="B258" s="203"/>
      <c r="C258" s="13"/>
      <c r="D258" s="204" t="s">
        <v>223</v>
      </c>
      <c r="E258" s="205" t="s">
        <v>482</v>
      </c>
      <c r="F258" s="206" t="s">
        <v>401</v>
      </c>
      <c r="G258" s="13"/>
      <c r="H258" s="207">
        <v>50.26</v>
      </c>
      <c r="I258" s="208"/>
      <c r="J258" s="13"/>
      <c r="K258" s="13"/>
      <c r="L258" s="203"/>
      <c r="M258" s="209"/>
      <c r="N258" s="210"/>
      <c r="O258" s="210"/>
      <c r="P258" s="210"/>
      <c r="Q258" s="210"/>
      <c r="R258" s="210"/>
      <c r="S258" s="210"/>
      <c r="T258" s="21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05" t="s">
        <v>223</v>
      </c>
      <c r="AU258" s="205" t="s">
        <v>81</v>
      </c>
      <c r="AV258" s="13" t="s">
        <v>89</v>
      </c>
      <c r="AW258" s="13" t="s">
        <v>30</v>
      </c>
      <c r="AX258" s="13" t="s">
        <v>73</v>
      </c>
      <c r="AY258" s="205" t="s">
        <v>217</v>
      </c>
    </row>
    <row r="259" spans="1:51" s="13" customFormat="1" ht="12">
      <c r="A259" s="13"/>
      <c r="B259" s="203"/>
      <c r="C259" s="13"/>
      <c r="D259" s="204" t="s">
        <v>223</v>
      </c>
      <c r="E259" s="205" t="s">
        <v>483</v>
      </c>
      <c r="F259" s="206" t="s">
        <v>403</v>
      </c>
      <c r="G259" s="13"/>
      <c r="H259" s="207">
        <v>53</v>
      </c>
      <c r="I259" s="208"/>
      <c r="J259" s="13"/>
      <c r="K259" s="13"/>
      <c r="L259" s="203"/>
      <c r="M259" s="209"/>
      <c r="N259" s="210"/>
      <c r="O259" s="210"/>
      <c r="P259" s="210"/>
      <c r="Q259" s="210"/>
      <c r="R259" s="210"/>
      <c r="S259" s="210"/>
      <c r="T259" s="21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05" t="s">
        <v>223</v>
      </c>
      <c r="AU259" s="205" t="s">
        <v>81</v>
      </c>
      <c r="AV259" s="13" t="s">
        <v>89</v>
      </c>
      <c r="AW259" s="13" t="s">
        <v>30</v>
      </c>
      <c r="AX259" s="13" t="s">
        <v>73</v>
      </c>
      <c r="AY259" s="205" t="s">
        <v>217</v>
      </c>
    </row>
    <row r="260" spans="1:51" s="13" customFormat="1" ht="12">
      <c r="A260" s="13"/>
      <c r="B260" s="203"/>
      <c r="C260" s="13"/>
      <c r="D260" s="204" t="s">
        <v>223</v>
      </c>
      <c r="E260" s="205" t="s">
        <v>484</v>
      </c>
      <c r="F260" s="206" t="s">
        <v>405</v>
      </c>
      <c r="G260" s="13"/>
      <c r="H260" s="207">
        <v>643.556</v>
      </c>
      <c r="I260" s="208"/>
      <c r="J260" s="13"/>
      <c r="K260" s="13"/>
      <c r="L260" s="203"/>
      <c r="M260" s="209"/>
      <c r="N260" s="210"/>
      <c r="O260" s="210"/>
      <c r="P260" s="210"/>
      <c r="Q260" s="210"/>
      <c r="R260" s="210"/>
      <c r="S260" s="210"/>
      <c r="T260" s="21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05" t="s">
        <v>223</v>
      </c>
      <c r="AU260" s="205" t="s">
        <v>81</v>
      </c>
      <c r="AV260" s="13" t="s">
        <v>89</v>
      </c>
      <c r="AW260" s="13" t="s">
        <v>30</v>
      </c>
      <c r="AX260" s="13" t="s">
        <v>73</v>
      </c>
      <c r="AY260" s="205" t="s">
        <v>217</v>
      </c>
    </row>
    <row r="261" spans="1:51" s="13" customFormat="1" ht="12">
      <c r="A261" s="13"/>
      <c r="B261" s="203"/>
      <c r="C261" s="13"/>
      <c r="D261" s="204" t="s">
        <v>223</v>
      </c>
      <c r="E261" s="205" t="s">
        <v>485</v>
      </c>
      <c r="F261" s="206" t="s">
        <v>407</v>
      </c>
      <c r="G261" s="13"/>
      <c r="H261" s="207">
        <v>64.36</v>
      </c>
      <c r="I261" s="208"/>
      <c r="J261" s="13"/>
      <c r="K261" s="13"/>
      <c r="L261" s="203"/>
      <c r="M261" s="209"/>
      <c r="N261" s="210"/>
      <c r="O261" s="210"/>
      <c r="P261" s="210"/>
      <c r="Q261" s="210"/>
      <c r="R261" s="210"/>
      <c r="S261" s="210"/>
      <c r="T261" s="21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5" t="s">
        <v>223</v>
      </c>
      <c r="AU261" s="205" t="s">
        <v>81</v>
      </c>
      <c r="AV261" s="13" t="s">
        <v>89</v>
      </c>
      <c r="AW261" s="13" t="s">
        <v>30</v>
      </c>
      <c r="AX261" s="13" t="s">
        <v>73</v>
      </c>
      <c r="AY261" s="205" t="s">
        <v>217</v>
      </c>
    </row>
    <row r="262" spans="1:51" s="13" customFormat="1" ht="12">
      <c r="A262" s="13"/>
      <c r="B262" s="203"/>
      <c r="C262" s="13"/>
      <c r="D262" s="204" t="s">
        <v>223</v>
      </c>
      <c r="E262" s="205" t="s">
        <v>486</v>
      </c>
      <c r="F262" s="206" t="s">
        <v>409</v>
      </c>
      <c r="G262" s="13"/>
      <c r="H262" s="207">
        <v>112.44</v>
      </c>
      <c r="I262" s="208"/>
      <c r="J262" s="13"/>
      <c r="K262" s="13"/>
      <c r="L262" s="203"/>
      <c r="M262" s="209"/>
      <c r="N262" s="210"/>
      <c r="O262" s="210"/>
      <c r="P262" s="210"/>
      <c r="Q262" s="210"/>
      <c r="R262" s="210"/>
      <c r="S262" s="210"/>
      <c r="T262" s="21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5" t="s">
        <v>223</v>
      </c>
      <c r="AU262" s="205" t="s">
        <v>81</v>
      </c>
      <c r="AV262" s="13" t="s">
        <v>89</v>
      </c>
      <c r="AW262" s="13" t="s">
        <v>30</v>
      </c>
      <c r="AX262" s="13" t="s">
        <v>73</v>
      </c>
      <c r="AY262" s="205" t="s">
        <v>217</v>
      </c>
    </row>
    <row r="263" spans="1:51" s="13" customFormat="1" ht="12">
      <c r="A263" s="13"/>
      <c r="B263" s="203"/>
      <c r="C263" s="13"/>
      <c r="D263" s="204" t="s">
        <v>223</v>
      </c>
      <c r="E263" s="205" t="s">
        <v>487</v>
      </c>
      <c r="F263" s="206" t="s">
        <v>411</v>
      </c>
      <c r="G263" s="13"/>
      <c r="H263" s="207">
        <v>54.56</v>
      </c>
      <c r="I263" s="208"/>
      <c r="J263" s="13"/>
      <c r="K263" s="13"/>
      <c r="L263" s="203"/>
      <c r="M263" s="209"/>
      <c r="N263" s="210"/>
      <c r="O263" s="210"/>
      <c r="P263" s="210"/>
      <c r="Q263" s="210"/>
      <c r="R263" s="210"/>
      <c r="S263" s="210"/>
      <c r="T263" s="21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05" t="s">
        <v>223</v>
      </c>
      <c r="AU263" s="205" t="s">
        <v>81</v>
      </c>
      <c r="AV263" s="13" t="s">
        <v>89</v>
      </c>
      <c r="AW263" s="13" t="s">
        <v>30</v>
      </c>
      <c r="AX263" s="13" t="s">
        <v>73</v>
      </c>
      <c r="AY263" s="205" t="s">
        <v>217</v>
      </c>
    </row>
    <row r="264" spans="1:51" s="13" customFormat="1" ht="12">
      <c r="A264" s="13"/>
      <c r="B264" s="203"/>
      <c r="C264" s="13"/>
      <c r="D264" s="204" t="s">
        <v>223</v>
      </c>
      <c r="E264" s="205" t="s">
        <v>488</v>
      </c>
      <c r="F264" s="206" t="s">
        <v>413</v>
      </c>
      <c r="G264" s="13"/>
      <c r="H264" s="207">
        <v>12.2</v>
      </c>
      <c r="I264" s="208"/>
      <c r="J264" s="13"/>
      <c r="K264" s="13"/>
      <c r="L264" s="203"/>
      <c r="M264" s="209"/>
      <c r="N264" s="210"/>
      <c r="O264" s="210"/>
      <c r="P264" s="210"/>
      <c r="Q264" s="210"/>
      <c r="R264" s="210"/>
      <c r="S264" s="210"/>
      <c r="T264" s="21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05" t="s">
        <v>223</v>
      </c>
      <c r="AU264" s="205" t="s">
        <v>81</v>
      </c>
      <c r="AV264" s="13" t="s">
        <v>89</v>
      </c>
      <c r="AW264" s="13" t="s">
        <v>30</v>
      </c>
      <c r="AX264" s="13" t="s">
        <v>73</v>
      </c>
      <c r="AY264" s="205" t="s">
        <v>217</v>
      </c>
    </row>
    <row r="265" spans="1:51" s="13" customFormat="1" ht="12">
      <c r="A265" s="13"/>
      <c r="B265" s="203"/>
      <c r="C265" s="13"/>
      <c r="D265" s="204" t="s">
        <v>223</v>
      </c>
      <c r="E265" s="205" t="s">
        <v>489</v>
      </c>
      <c r="F265" s="206" t="s">
        <v>415</v>
      </c>
      <c r="G265" s="13"/>
      <c r="H265" s="207">
        <v>34.2</v>
      </c>
      <c r="I265" s="208"/>
      <c r="J265" s="13"/>
      <c r="K265" s="13"/>
      <c r="L265" s="203"/>
      <c r="M265" s="209"/>
      <c r="N265" s="210"/>
      <c r="O265" s="210"/>
      <c r="P265" s="210"/>
      <c r="Q265" s="210"/>
      <c r="R265" s="210"/>
      <c r="S265" s="210"/>
      <c r="T265" s="21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05" t="s">
        <v>223</v>
      </c>
      <c r="AU265" s="205" t="s">
        <v>81</v>
      </c>
      <c r="AV265" s="13" t="s">
        <v>89</v>
      </c>
      <c r="AW265" s="13" t="s">
        <v>30</v>
      </c>
      <c r="AX265" s="13" t="s">
        <v>73</v>
      </c>
      <c r="AY265" s="205" t="s">
        <v>217</v>
      </c>
    </row>
    <row r="266" spans="1:51" s="13" customFormat="1" ht="12">
      <c r="A266" s="13"/>
      <c r="B266" s="203"/>
      <c r="C266" s="13"/>
      <c r="D266" s="204" t="s">
        <v>223</v>
      </c>
      <c r="E266" s="205" t="s">
        <v>490</v>
      </c>
      <c r="F266" s="206" t="s">
        <v>417</v>
      </c>
      <c r="G266" s="13"/>
      <c r="H266" s="207">
        <v>13.4</v>
      </c>
      <c r="I266" s="208"/>
      <c r="J266" s="13"/>
      <c r="K266" s="13"/>
      <c r="L266" s="203"/>
      <c r="M266" s="209"/>
      <c r="N266" s="210"/>
      <c r="O266" s="210"/>
      <c r="P266" s="210"/>
      <c r="Q266" s="210"/>
      <c r="R266" s="210"/>
      <c r="S266" s="210"/>
      <c r="T266" s="21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05" t="s">
        <v>223</v>
      </c>
      <c r="AU266" s="205" t="s">
        <v>81</v>
      </c>
      <c r="AV266" s="13" t="s">
        <v>89</v>
      </c>
      <c r="AW266" s="13" t="s">
        <v>30</v>
      </c>
      <c r="AX266" s="13" t="s">
        <v>73</v>
      </c>
      <c r="AY266" s="205" t="s">
        <v>217</v>
      </c>
    </row>
    <row r="267" spans="1:51" s="13" customFormat="1" ht="12">
      <c r="A267" s="13"/>
      <c r="B267" s="203"/>
      <c r="C267" s="13"/>
      <c r="D267" s="204" t="s">
        <v>223</v>
      </c>
      <c r="E267" s="205" t="s">
        <v>491</v>
      </c>
      <c r="F267" s="206" t="s">
        <v>419</v>
      </c>
      <c r="G267" s="13"/>
      <c r="H267" s="207">
        <v>291.16</v>
      </c>
      <c r="I267" s="208"/>
      <c r="J267" s="13"/>
      <c r="K267" s="13"/>
      <c r="L267" s="203"/>
      <c r="M267" s="209"/>
      <c r="N267" s="210"/>
      <c r="O267" s="210"/>
      <c r="P267" s="210"/>
      <c r="Q267" s="210"/>
      <c r="R267" s="210"/>
      <c r="S267" s="210"/>
      <c r="T267" s="21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5" t="s">
        <v>223</v>
      </c>
      <c r="AU267" s="205" t="s">
        <v>81</v>
      </c>
      <c r="AV267" s="13" t="s">
        <v>89</v>
      </c>
      <c r="AW267" s="13" t="s">
        <v>30</v>
      </c>
      <c r="AX267" s="13" t="s">
        <v>73</v>
      </c>
      <c r="AY267" s="205" t="s">
        <v>217</v>
      </c>
    </row>
    <row r="268" spans="1:51" s="13" customFormat="1" ht="12">
      <c r="A268" s="13"/>
      <c r="B268" s="203"/>
      <c r="C268" s="13"/>
      <c r="D268" s="204" t="s">
        <v>223</v>
      </c>
      <c r="E268" s="205" t="s">
        <v>492</v>
      </c>
      <c r="F268" s="206" t="s">
        <v>421</v>
      </c>
      <c r="G268" s="13"/>
      <c r="H268" s="207">
        <v>45.86</v>
      </c>
      <c r="I268" s="208"/>
      <c r="J268" s="13"/>
      <c r="K268" s="13"/>
      <c r="L268" s="203"/>
      <c r="M268" s="209"/>
      <c r="N268" s="210"/>
      <c r="O268" s="210"/>
      <c r="P268" s="210"/>
      <c r="Q268" s="210"/>
      <c r="R268" s="210"/>
      <c r="S268" s="210"/>
      <c r="T268" s="21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05" t="s">
        <v>223</v>
      </c>
      <c r="AU268" s="205" t="s">
        <v>81</v>
      </c>
      <c r="AV268" s="13" t="s">
        <v>89</v>
      </c>
      <c r="AW268" s="13" t="s">
        <v>30</v>
      </c>
      <c r="AX268" s="13" t="s">
        <v>73</v>
      </c>
      <c r="AY268" s="205" t="s">
        <v>217</v>
      </c>
    </row>
    <row r="269" spans="1:51" s="13" customFormat="1" ht="12">
      <c r="A269" s="13"/>
      <c r="B269" s="203"/>
      <c r="C269" s="13"/>
      <c r="D269" s="204" t="s">
        <v>223</v>
      </c>
      <c r="E269" s="205" t="s">
        <v>493</v>
      </c>
      <c r="F269" s="206" t="s">
        <v>423</v>
      </c>
      <c r="G269" s="13"/>
      <c r="H269" s="207">
        <v>0</v>
      </c>
      <c r="I269" s="208"/>
      <c r="J269" s="13"/>
      <c r="K269" s="13"/>
      <c r="L269" s="203"/>
      <c r="M269" s="209"/>
      <c r="N269" s="210"/>
      <c r="O269" s="210"/>
      <c r="P269" s="210"/>
      <c r="Q269" s="210"/>
      <c r="R269" s="210"/>
      <c r="S269" s="210"/>
      <c r="T269" s="21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05" t="s">
        <v>223</v>
      </c>
      <c r="AU269" s="205" t="s">
        <v>81</v>
      </c>
      <c r="AV269" s="13" t="s">
        <v>89</v>
      </c>
      <c r="AW269" s="13" t="s">
        <v>30</v>
      </c>
      <c r="AX269" s="13" t="s">
        <v>73</v>
      </c>
      <c r="AY269" s="205" t="s">
        <v>217</v>
      </c>
    </row>
    <row r="270" spans="1:51" s="13" customFormat="1" ht="12">
      <c r="A270" s="13"/>
      <c r="B270" s="203"/>
      <c r="C270" s="13"/>
      <c r="D270" s="204" t="s">
        <v>223</v>
      </c>
      <c r="E270" s="205" t="s">
        <v>494</v>
      </c>
      <c r="F270" s="206" t="s">
        <v>425</v>
      </c>
      <c r="G270" s="13"/>
      <c r="H270" s="207">
        <v>0</v>
      </c>
      <c r="I270" s="208"/>
      <c r="J270" s="13"/>
      <c r="K270" s="13"/>
      <c r="L270" s="203"/>
      <c r="M270" s="209"/>
      <c r="N270" s="210"/>
      <c r="O270" s="210"/>
      <c r="P270" s="210"/>
      <c r="Q270" s="210"/>
      <c r="R270" s="210"/>
      <c r="S270" s="210"/>
      <c r="T270" s="21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5" t="s">
        <v>223</v>
      </c>
      <c r="AU270" s="205" t="s">
        <v>81</v>
      </c>
      <c r="AV270" s="13" t="s">
        <v>89</v>
      </c>
      <c r="AW270" s="13" t="s">
        <v>30</v>
      </c>
      <c r="AX270" s="13" t="s">
        <v>73</v>
      </c>
      <c r="AY270" s="205" t="s">
        <v>217</v>
      </c>
    </row>
    <row r="271" spans="1:51" s="13" customFormat="1" ht="12">
      <c r="A271" s="13"/>
      <c r="B271" s="203"/>
      <c r="C271" s="13"/>
      <c r="D271" s="204" t="s">
        <v>223</v>
      </c>
      <c r="E271" s="205" t="s">
        <v>495</v>
      </c>
      <c r="F271" s="206" t="s">
        <v>427</v>
      </c>
      <c r="G271" s="13"/>
      <c r="H271" s="207">
        <v>113.9</v>
      </c>
      <c r="I271" s="208"/>
      <c r="J271" s="13"/>
      <c r="K271" s="13"/>
      <c r="L271" s="203"/>
      <c r="M271" s="209"/>
      <c r="N271" s="210"/>
      <c r="O271" s="210"/>
      <c r="P271" s="210"/>
      <c r="Q271" s="210"/>
      <c r="R271" s="210"/>
      <c r="S271" s="210"/>
      <c r="T271" s="21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05" t="s">
        <v>223</v>
      </c>
      <c r="AU271" s="205" t="s">
        <v>81</v>
      </c>
      <c r="AV271" s="13" t="s">
        <v>89</v>
      </c>
      <c r="AW271" s="13" t="s">
        <v>30</v>
      </c>
      <c r="AX271" s="13" t="s">
        <v>73</v>
      </c>
      <c r="AY271" s="205" t="s">
        <v>217</v>
      </c>
    </row>
    <row r="272" spans="1:51" s="13" customFormat="1" ht="12">
      <c r="A272" s="13"/>
      <c r="B272" s="203"/>
      <c r="C272" s="13"/>
      <c r="D272" s="204" t="s">
        <v>223</v>
      </c>
      <c r="E272" s="205" t="s">
        <v>496</v>
      </c>
      <c r="F272" s="206" t="s">
        <v>429</v>
      </c>
      <c r="G272" s="13"/>
      <c r="H272" s="207">
        <v>159.76</v>
      </c>
      <c r="I272" s="208"/>
      <c r="J272" s="13"/>
      <c r="K272" s="13"/>
      <c r="L272" s="203"/>
      <c r="M272" s="209"/>
      <c r="N272" s="210"/>
      <c r="O272" s="210"/>
      <c r="P272" s="210"/>
      <c r="Q272" s="210"/>
      <c r="R272" s="210"/>
      <c r="S272" s="210"/>
      <c r="T272" s="21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05" t="s">
        <v>223</v>
      </c>
      <c r="AU272" s="205" t="s">
        <v>81</v>
      </c>
      <c r="AV272" s="13" t="s">
        <v>89</v>
      </c>
      <c r="AW272" s="13" t="s">
        <v>30</v>
      </c>
      <c r="AX272" s="13" t="s">
        <v>73</v>
      </c>
      <c r="AY272" s="205" t="s">
        <v>217</v>
      </c>
    </row>
    <row r="273" spans="1:51" s="14" customFormat="1" ht="12">
      <c r="A273" s="14"/>
      <c r="B273" s="212"/>
      <c r="C273" s="14"/>
      <c r="D273" s="204" t="s">
        <v>223</v>
      </c>
      <c r="E273" s="213" t="s">
        <v>1</v>
      </c>
      <c r="F273" s="214" t="s">
        <v>441</v>
      </c>
      <c r="G273" s="14"/>
      <c r="H273" s="213" t="s">
        <v>1</v>
      </c>
      <c r="I273" s="215"/>
      <c r="J273" s="14"/>
      <c r="K273" s="14"/>
      <c r="L273" s="212"/>
      <c r="M273" s="216"/>
      <c r="N273" s="217"/>
      <c r="O273" s="217"/>
      <c r="P273" s="217"/>
      <c r="Q273" s="217"/>
      <c r="R273" s="217"/>
      <c r="S273" s="217"/>
      <c r="T273" s="21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13" t="s">
        <v>223</v>
      </c>
      <c r="AU273" s="213" t="s">
        <v>81</v>
      </c>
      <c r="AV273" s="14" t="s">
        <v>81</v>
      </c>
      <c r="AW273" s="14" t="s">
        <v>30</v>
      </c>
      <c r="AX273" s="14" t="s">
        <v>73</v>
      </c>
      <c r="AY273" s="213" t="s">
        <v>217</v>
      </c>
    </row>
    <row r="274" spans="1:51" s="13" customFormat="1" ht="12">
      <c r="A274" s="13"/>
      <c r="B274" s="203"/>
      <c r="C274" s="13"/>
      <c r="D274" s="204" t="s">
        <v>223</v>
      </c>
      <c r="E274" s="205" t="s">
        <v>497</v>
      </c>
      <c r="F274" s="206" t="s">
        <v>498</v>
      </c>
      <c r="G274" s="13"/>
      <c r="H274" s="207">
        <v>28.2</v>
      </c>
      <c r="I274" s="208"/>
      <c r="J274" s="13"/>
      <c r="K274" s="13"/>
      <c r="L274" s="203"/>
      <c r="M274" s="209"/>
      <c r="N274" s="210"/>
      <c r="O274" s="210"/>
      <c r="P274" s="210"/>
      <c r="Q274" s="210"/>
      <c r="R274" s="210"/>
      <c r="S274" s="210"/>
      <c r="T274" s="21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05" t="s">
        <v>223</v>
      </c>
      <c r="AU274" s="205" t="s">
        <v>81</v>
      </c>
      <c r="AV274" s="13" t="s">
        <v>89</v>
      </c>
      <c r="AW274" s="13" t="s">
        <v>30</v>
      </c>
      <c r="AX274" s="13" t="s">
        <v>73</v>
      </c>
      <c r="AY274" s="205" t="s">
        <v>217</v>
      </c>
    </row>
    <row r="275" spans="1:51" s="13" customFormat="1" ht="12">
      <c r="A275" s="13"/>
      <c r="B275" s="203"/>
      <c r="C275" s="13"/>
      <c r="D275" s="204" t="s">
        <v>223</v>
      </c>
      <c r="E275" s="205" t="s">
        <v>499</v>
      </c>
      <c r="F275" s="206" t="s">
        <v>500</v>
      </c>
      <c r="G275" s="13"/>
      <c r="H275" s="207">
        <v>28.2</v>
      </c>
      <c r="I275" s="208"/>
      <c r="J275" s="13"/>
      <c r="K275" s="13"/>
      <c r="L275" s="203"/>
      <c r="M275" s="209"/>
      <c r="N275" s="210"/>
      <c r="O275" s="210"/>
      <c r="P275" s="210"/>
      <c r="Q275" s="210"/>
      <c r="R275" s="210"/>
      <c r="S275" s="210"/>
      <c r="T275" s="21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05" t="s">
        <v>223</v>
      </c>
      <c r="AU275" s="205" t="s">
        <v>81</v>
      </c>
      <c r="AV275" s="13" t="s">
        <v>89</v>
      </c>
      <c r="AW275" s="13" t="s">
        <v>30</v>
      </c>
      <c r="AX275" s="13" t="s">
        <v>73</v>
      </c>
      <c r="AY275" s="205" t="s">
        <v>217</v>
      </c>
    </row>
    <row r="276" spans="1:51" s="13" customFormat="1" ht="12">
      <c r="A276" s="13"/>
      <c r="B276" s="203"/>
      <c r="C276" s="13"/>
      <c r="D276" s="204" t="s">
        <v>223</v>
      </c>
      <c r="E276" s="205" t="s">
        <v>501</v>
      </c>
      <c r="F276" s="206" t="s">
        <v>502</v>
      </c>
      <c r="G276" s="13"/>
      <c r="H276" s="207">
        <v>1635.416</v>
      </c>
      <c r="I276" s="208"/>
      <c r="J276" s="13"/>
      <c r="K276" s="13"/>
      <c r="L276" s="203"/>
      <c r="M276" s="209"/>
      <c r="N276" s="210"/>
      <c r="O276" s="210"/>
      <c r="P276" s="210"/>
      <c r="Q276" s="210"/>
      <c r="R276" s="210"/>
      <c r="S276" s="210"/>
      <c r="T276" s="21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05" t="s">
        <v>223</v>
      </c>
      <c r="AU276" s="205" t="s">
        <v>81</v>
      </c>
      <c r="AV276" s="13" t="s">
        <v>89</v>
      </c>
      <c r="AW276" s="13" t="s">
        <v>30</v>
      </c>
      <c r="AX276" s="13" t="s">
        <v>73</v>
      </c>
      <c r="AY276" s="205" t="s">
        <v>217</v>
      </c>
    </row>
    <row r="277" spans="1:51" s="13" customFormat="1" ht="12">
      <c r="A277" s="13"/>
      <c r="B277" s="203"/>
      <c r="C277" s="13"/>
      <c r="D277" s="204" t="s">
        <v>223</v>
      </c>
      <c r="E277" s="205" t="s">
        <v>1</v>
      </c>
      <c r="F277" s="206" t="s">
        <v>503</v>
      </c>
      <c r="G277" s="13"/>
      <c r="H277" s="207">
        <v>111.96</v>
      </c>
      <c r="I277" s="208"/>
      <c r="J277" s="13"/>
      <c r="K277" s="13"/>
      <c r="L277" s="203"/>
      <c r="M277" s="209"/>
      <c r="N277" s="210"/>
      <c r="O277" s="210"/>
      <c r="P277" s="210"/>
      <c r="Q277" s="210"/>
      <c r="R277" s="210"/>
      <c r="S277" s="210"/>
      <c r="T277" s="21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05" t="s">
        <v>223</v>
      </c>
      <c r="AU277" s="205" t="s">
        <v>81</v>
      </c>
      <c r="AV277" s="13" t="s">
        <v>89</v>
      </c>
      <c r="AW277" s="13" t="s">
        <v>30</v>
      </c>
      <c r="AX277" s="13" t="s">
        <v>73</v>
      </c>
      <c r="AY277" s="205" t="s">
        <v>217</v>
      </c>
    </row>
    <row r="278" spans="1:51" s="13" customFormat="1" ht="12">
      <c r="A278" s="13"/>
      <c r="B278" s="203"/>
      <c r="C278" s="13"/>
      <c r="D278" s="204" t="s">
        <v>223</v>
      </c>
      <c r="E278" s="205" t="s">
        <v>1</v>
      </c>
      <c r="F278" s="206" t="s">
        <v>504</v>
      </c>
      <c r="G278" s="13"/>
      <c r="H278" s="207">
        <v>1747.376</v>
      </c>
      <c r="I278" s="208"/>
      <c r="J278" s="13"/>
      <c r="K278" s="13"/>
      <c r="L278" s="203"/>
      <c r="M278" s="209"/>
      <c r="N278" s="210"/>
      <c r="O278" s="210"/>
      <c r="P278" s="210"/>
      <c r="Q278" s="210"/>
      <c r="R278" s="210"/>
      <c r="S278" s="210"/>
      <c r="T278" s="21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05" t="s">
        <v>223</v>
      </c>
      <c r="AU278" s="205" t="s">
        <v>81</v>
      </c>
      <c r="AV278" s="13" t="s">
        <v>89</v>
      </c>
      <c r="AW278" s="13" t="s">
        <v>30</v>
      </c>
      <c r="AX278" s="13" t="s">
        <v>81</v>
      </c>
      <c r="AY278" s="205" t="s">
        <v>217</v>
      </c>
    </row>
    <row r="279" spans="1:65" s="2" customFormat="1" ht="16.5" customHeight="1">
      <c r="A279" s="37"/>
      <c r="B279" s="188"/>
      <c r="C279" s="219" t="s">
        <v>505</v>
      </c>
      <c r="D279" s="219" t="s">
        <v>342</v>
      </c>
      <c r="E279" s="220" t="s">
        <v>506</v>
      </c>
      <c r="F279" s="221" t="s">
        <v>507</v>
      </c>
      <c r="G279" s="222" t="s">
        <v>342</v>
      </c>
      <c r="H279" s="223">
        <v>1922.114</v>
      </c>
      <c r="I279" s="224"/>
      <c r="J279" s="225">
        <f>ROUND(I279*H279,2)</f>
        <v>0</v>
      </c>
      <c r="K279" s="226"/>
      <c r="L279" s="227"/>
      <c r="M279" s="228" t="s">
        <v>1</v>
      </c>
      <c r="N279" s="229" t="s">
        <v>38</v>
      </c>
      <c r="O279" s="76"/>
      <c r="P279" s="199">
        <f>O279*H279</f>
        <v>0</v>
      </c>
      <c r="Q279" s="199">
        <v>4E-05</v>
      </c>
      <c r="R279" s="199">
        <f>Q279*H279</f>
        <v>0.07688456</v>
      </c>
      <c r="S279" s="199">
        <v>0</v>
      </c>
      <c r="T279" s="20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01" t="s">
        <v>283</v>
      </c>
      <c r="AT279" s="201" t="s">
        <v>342</v>
      </c>
      <c r="AU279" s="201" t="s">
        <v>81</v>
      </c>
      <c r="AY279" s="18" t="s">
        <v>217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8" t="s">
        <v>81</v>
      </c>
      <c r="BK279" s="202">
        <f>ROUND(I279*H279,2)</f>
        <v>0</v>
      </c>
      <c r="BL279" s="18" t="s">
        <v>216</v>
      </c>
      <c r="BM279" s="201" t="s">
        <v>508</v>
      </c>
    </row>
    <row r="280" spans="1:51" s="13" customFormat="1" ht="12">
      <c r="A280" s="13"/>
      <c r="B280" s="203"/>
      <c r="C280" s="13"/>
      <c r="D280" s="204" t="s">
        <v>223</v>
      </c>
      <c r="E280" s="205" t="s">
        <v>1</v>
      </c>
      <c r="F280" s="206" t="s">
        <v>509</v>
      </c>
      <c r="G280" s="13"/>
      <c r="H280" s="207">
        <v>1922.114</v>
      </c>
      <c r="I280" s="208"/>
      <c r="J280" s="13"/>
      <c r="K280" s="13"/>
      <c r="L280" s="203"/>
      <c r="M280" s="209"/>
      <c r="N280" s="210"/>
      <c r="O280" s="210"/>
      <c r="P280" s="210"/>
      <c r="Q280" s="210"/>
      <c r="R280" s="210"/>
      <c r="S280" s="210"/>
      <c r="T280" s="21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05" t="s">
        <v>223</v>
      </c>
      <c r="AU280" s="205" t="s">
        <v>81</v>
      </c>
      <c r="AV280" s="13" t="s">
        <v>89</v>
      </c>
      <c r="AW280" s="13" t="s">
        <v>30</v>
      </c>
      <c r="AX280" s="13" t="s">
        <v>81</v>
      </c>
      <c r="AY280" s="205" t="s">
        <v>217</v>
      </c>
    </row>
    <row r="281" spans="1:65" s="2" customFormat="1" ht="21.75" customHeight="1">
      <c r="A281" s="37"/>
      <c r="B281" s="188"/>
      <c r="C281" s="189" t="s">
        <v>510</v>
      </c>
      <c r="D281" s="189" t="s">
        <v>218</v>
      </c>
      <c r="E281" s="190" t="s">
        <v>511</v>
      </c>
      <c r="F281" s="191" t="s">
        <v>512</v>
      </c>
      <c r="G281" s="192" t="s">
        <v>221</v>
      </c>
      <c r="H281" s="193">
        <v>691.67</v>
      </c>
      <c r="I281" s="194"/>
      <c r="J281" s="195">
        <f>ROUND(I281*H281,2)</f>
        <v>0</v>
      </c>
      <c r="K281" s="196"/>
      <c r="L281" s="38"/>
      <c r="M281" s="197" t="s">
        <v>1</v>
      </c>
      <c r="N281" s="198" t="s">
        <v>38</v>
      </c>
      <c r="O281" s="76"/>
      <c r="P281" s="199">
        <f>O281*H281</f>
        <v>0</v>
      </c>
      <c r="Q281" s="199">
        <v>0.0086</v>
      </c>
      <c r="R281" s="199">
        <f>Q281*H281</f>
        <v>5.9483619999999995</v>
      </c>
      <c r="S281" s="199">
        <v>0</v>
      </c>
      <c r="T281" s="20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01" t="s">
        <v>216</v>
      </c>
      <c r="AT281" s="201" t="s">
        <v>218</v>
      </c>
      <c r="AU281" s="201" t="s">
        <v>81</v>
      </c>
      <c r="AY281" s="18" t="s">
        <v>217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18" t="s">
        <v>81</v>
      </c>
      <c r="BK281" s="202">
        <f>ROUND(I281*H281,2)</f>
        <v>0</v>
      </c>
      <c r="BL281" s="18" t="s">
        <v>216</v>
      </c>
      <c r="BM281" s="201" t="s">
        <v>513</v>
      </c>
    </row>
    <row r="282" spans="1:51" s="14" customFormat="1" ht="12">
      <c r="A282" s="14"/>
      <c r="B282" s="212"/>
      <c r="C282" s="14"/>
      <c r="D282" s="204" t="s">
        <v>223</v>
      </c>
      <c r="E282" s="213" t="s">
        <v>1</v>
      </c>
      <c r="F282" s="214" t="s">
        <v>514</v>
      </c>
      <c r="G282" s="14"/>
      <c r="H282" s="213" t="s">
        <v>1</v>
      </c>
      <c r="I282" s="215"/>
      <c r="J282" s="14"/>
      <c r="K282" s="14"/>
      <c r="L282" s="212"/>
      <c r="M282" s="216"/>
      <c r="N282" s="217"/>
      <c r="O282" s="217"/>
      <c r="P282" s="217"/>
      <c r="Q282" s="217"/>
      <c r="R282" s="217"/>
      <c r="S282" s="217"/>
      <c r="T282" s="21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13" t="s">
        <v>223</v>
      </c>
      <c r="AU282" s="213" t="s">
        <v>81</v>
      </c>
      <c r="AV282" s="14" t="s">
        <v>81</v>
      </c>
      <c r="AW282" s="14" t="s">
        <v>30</v>
      </c>
      <c r="AX282" s="14" t="s">
        <v>73</v>
      </c>
      <c r="AY282" s="213" t="s">
        <v>217</v>
      </c>
    </row>
    <row r="283" spans="1:51" s="13" customFormat="1" ht="12">
      <c r="A283" s="13"/>
      <c r="B283" s="203"/>
      <c r="C283" s="13"/>
      <c r="D283" s="204" t="s">
        <v>223</v>
      </c>
      <c r="E283" s="205" t="s">
        <v>515</v>
      </c>
      <c r="F283" s="206" t="s">
        <v>516</v>
      </c>
      <c r="G283" s="13"/>
      <c r="H283" s="207">
        <v>266.238</v>
      </c>
      <c r="I283" s="208"/>
      <c r="J283" s="13"/>
      <c r="K283" s="13"/>
      <c r="L283" s="203"/>
      <c r="M283" s="209"/>
      <c r="N283" s="210"/>
      <c r="O283" s="210"/>
      <c r="P283" s="210"/>
      <c r="Q283" s="210"/>
      <c r="R283" s="210"/>
      <c r="S283" s="210"/>
      <c r="T283" s="21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05" t="s">
        <v>223</v>
      </c>
      <c r="AU283" s="205" t="s">
        <v>81</v>
      </c>
      <c r="AV283" s="13" t="s">
        <v>89</v>
      </c>
      <c r="AW283" s="13" t="s">
        <v>30</v>
      </c>
      <c r="AX283" s="13" t="s">
        <v>73</v>
      </c>
      <c r="AY283" s="205" t="s">
        <v>217</v>
      </c>
    </row>
    <row r="284" spans="1:51" s="13" customFormat="1" ht="12">
      <c r="A284" s="13"/>
      <c r="B284" s="203"/>
      <c r="C284" s="13"/>
      <c r="D284" s="204" t="s">
        <v>223</v>
      </c>
      <c r="E284" s="205" t="s">
        <v>517</v>
      </c>
      <c r="F284" s="206" t="s">
        <v>518</v>
      </c>
      <c r="G284" s="13"/>
      <c r="H284" s="207">
        <v>10.5</v>
      </c>
      <c r="I284" s="208"/>
      <c r="J284" s="13"/>
      <c r="K284" s="13"/>
      <c r="L284" s="203"/>
      <c r="M284" s="209"/>
      <c r="N284" s="210"/>
      <c r="O284" s="210"/>
      <c r="P284" s="210"/>
      <c r="Q284" s="210"/>
      <c r="R284" s="210"/>
      <c r="S284" s="210"/>
      <c r="T284" s="21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05" t="s">
        <v>223</v>
      </c>
      <c r="AU284" s="205" t="s">
        <v>81</v>
      </c>
      <c r="AV284" s="13" t="s">
        <v>89</v>
      </c>
      <c r="AW284" s="13" t="s">
        <v>30</v>
      </c>
      <c r="AX284" s="13" t="s">
        <v>73</v>
      </c>
      <c r="AY284" s="205" t="s">
        <v>217</v>
      </c>
    </row>
    <row r="285" spans="1:51" s="13" customFormat="1" ht="12">
      <c r="A285" s="13"/>
      <c r="B285" s="203"/>
      <c r="C285" s="13"/>
      <c r="D285" s="204" t="s">
        <v>223</v>
      </c>
      <c r="E285" s="205" t="s">
        <v>519</v>
      </c>
      <c r="F285" s="206" t="s">
        <v>520</v>
      </c>
      <c r="G285" s="13"/>
      <c r="H285" s="207">
        <v>-24.15</v>
      </c>
      <c r="I285" s="208"/>
      <c r="J285" s="13"/>
      <c r="K285" s="13"/>
      <c r="L285" s="203"/>
      <c r="M285" s="209"/>
      <c r="N285" s="210"/>
      <c r="O285" s="210"/>
      <c r="P285" s="210"/>
      <c r="Q285" s="210"/>
      <c r="R285" s="210"/>
      <c r="S285" s="210"/>
      <c r="T285" s="21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05" t="s">
        <v>223</v>
      </c>
      <c r="AU285" s="205" t="s">
        <v>81</v>
      </c>
      <c r="AV285" s="13" t="s">
        <v>89</v>
      </c>
      <c r="AW285" s="13" t="s">
        <v>30</v>
      </c>
      <c r="AX285" s="13" t="s">
        <v>73</v>
      </c>
      <c r="AY285" s="205" t="s">
        <v>217</v>
      </c>
    </row>
    <row r="286" spans="1:51" s="13" customFormat="1" ht="12">
      <c r="A286" s="13"/>
      <c r="B286" s="203"/>
      <c r="C286" s="13"/>
      <c r="D286" s="204" t="s">
        <v>223</v>
      </c>
      <c r="E286" s="205" t="s">
        <v>521</v>
      </c>
      <c r="F286" s="206" t="s">
        <v>522</v>
      </c>
      <c r="G286" s="13"/>
      <c r="H286" s="207">
        <v>122.514</v>
      </c>
      <c r="I286" s="208"/>
      <c r="J286" s="13"/>
      <c r="K286" s="13"/>
      <c r="L286" s="203"/>
      <c r="M286" s="209"/>
      <c r="N286" s="210"/>
      <c r="O286" s="210"/>
      <c r="P286" s="210"/>
      <c r="Q286" s="210"/>
      <c r="R286" s="210"/>
      <c r="S286" s="210"/>
      <c r="T286" s="21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05" t="s">
        <v>223</v>
      </c>
      <c r="AU286" s="205" t="s">
        <v>81</v>
      </c>
      <c r="AV286" s="13" t="s">
        <v>89</v>
      </c>
      <c r="AW286" s="13" t="s">
        <v>30</v>
      </c>
      <c r="AX286" s="13" t="s">
        <v>73</v>
      </c>
      <c r="AY286" s="205" t="s">
        <v>217</v>
      </c>
    </row>
    <row r="287" spans="1:51" s="13" customFormat="1" ht="12">
      <c r="A287" s="13"/>
      <c r="B287" s="203"/>
      <c r="C287" s="13"/>
      <c r="D287" s="204" t="s">
        <v>223</v>
      </c>
      <c r="E287" s="205" t="s">
        <v>523</v>
      </c>
      <c r="F287" s="206" t="s">
        <v>524</v>
      </c>
      <c r="G287" s="13"/>
      <c r="H287" s="207">
        <v>-8.415</v>
      </c>
      <c r="I287" s="208"/>
      <c r="J287" s="13"/>
      <c r="K287" s="13"/>
      <c r="L287" s="203"/>
      <c r="M287" s="209"/>
      <c r="N287" s="210"/>
      <c r="O287" s="210"/>
      <c r="P287" s="210"/>
      <c r="Q287" s="210"/>
      <c r="R287" s="210"/>
      <c r="S287" s="210"/>
      <c r="T287" s="21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05" t="s">
        <v>223</v>
      </c>
      <c r="AU287" s="205" t="s">
        <v>81</v>
      </c>
      <c r="AV287" s="13" t="s">
        <v>89</v>
      </c>
      <c r="AW287" s="13" t="s">
        <v>30</v>
      </c>
      <c r="AX287" s="13" t="s">
        <v>73</v>
      </c>
      <c r="AY287" s="205" t="s">
        <v>217</v>
      </c>
    </row>
    <row r="288" spans="1:51" s="13" customFormat="1" ht="12">
      <c r="A288" s="13"/>
      <c r="B288" s="203"/>
      <c r="C288" s="13"/>
      <c r="D288" s="204" t="s">
        <v>223</v>
      </c>
      <c r="E288" s="205" t="s">
        <v>525</v>
      </c>
      <c r="F288" s="206" t="s">
        <v>526</v>
      </c>
      <c r="G288" s="13"/>
      <c r="H288" s="207">
        <v>204.372</v>
      </c>
      <c r="I288" s="208"/>
      <c r="J288" s="13"/>
      <c r="K288" s="13"/>
      <c r="L288" s="203"/>
      <c r="M288" s="209"/>
      <c r="N288" s="210"/>
      <c r="O288" s="210"/>
      <c r="P288" s="210"/>
      <c r="Q288" s="210"/>
      <c r="R288" s="210"/>
      <c r="S288" s="210"/>
      <c r="T288" s="21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05" t="s">
        <v>223</v>
      </c>
      <c r="AU288" s="205" t="s">
        <v>81</v>
      </c>
      <c r="AV288" s="13" t="s">
        <v>89</v>
      </c>
      <c r="AW288" s="13" t="s">
        <v>30</v>
      </c>
      <c r="AX288" s="13" t="s">
        <v>73</v>
      </c>
      <c r="AY288" s="205" t="s">
        <v>217</v>
      </c>
    </row>
    <row r="289" spans="1:51" s="13" customFormat="1" ht="12">
      <c r="A289" s="13"/>
      <c r="B289" s="203"/>
      <c r="C289" s="13"/>
      <c r="D289" s="204" t="s">
        <v>223</v>
      </c>
      <c r="E289" s="205" t="s">
        <v>527</v>
      </c>
      <c r="F289" s="206" t="s">
        <v>528</v>
      </c>
      <c r="G289" s="13"/>
      <c r="H289" s="207">
        <v>-13.9</v>
      </c>
      <c r="I289" s="208"/>
      <c r="J289" s="13"/>
      <c r="K289" s="13"/>
      <c r="L289" s="203"/>
      <c r="M289" s="209"/>
      <c r="N289" s="210"/>
      <c r="O289" s="210"/>
      <c r="P289" s="210"/>
      <c r="Q289" s="210"/>
      <c r="R289" s="210"/>
      <c r="S289" s="210"/>
      <c r="T289" s="21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05" t="s">
        <v>223</v>
      </c>
      <c r="AU289" s="205" t="s">
        <v>81</v>
      </c>
      <c r="AV289" s="13" t="s">
        <v>89</v>
      </c>
      <c r="AW289" s="13" t="s">
        <v>30</v>
      </c>
      <c r="AX289" s="13" t="s">
        <v>73</v>
      </c>
      <c r="AY289" s="205" t="s">
        <v>217</v>
      </c>
    </row>
    <row r="290" spans="1:51" s="13" customFormat="1" ht="12">
      <c r="A290" s="13"/>
      <c r="B290" s="203"/>
      <c r="C290" s="13"/>
      <c r="D290" s="204" t="s">
        <v>223</v>
      </c>
      <c r="E290" s="205" t="s">
        <v>529</v>
      </c>
      <c r="F290" s="206" t="s">
        <v>530</v>
      </c>
      <c r="G290" s="13"/>
      <c r="H290" s="207">
        <v>-17.163</v>
      </c>
      <c r="I290" s="208"/>
      <c r="J290" s="13"/>
      <c r="K290" s="13"/>
      <c r="L290" s="203"/>
      <c r="M290" s="209"/>
      <c r="N290" s="210"/>
      <c r="O290" s="210"/>
      <c r="P290" s="210"/>
      <c r="Q290" s="210"/>
      <c r="R290" s="210"/>
      <c r="S290" s="210"/>
      <c r="T290" s="21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05" t="s">
        <v>223</v>
      </c>
      <c r="AU290" s="205" t="s">
        <v>81</v>
      </c>
      <c r="AV290" s="13" t="s">
        <v>89</v>
      </c>
      <c r="AW290" s="13" t="s">
        <v>30</v>
      </c>
      <c r="AX290" s="13" t="s">
        <v>73</v>
      </c>
      <c r="AY290" s="205" t="s">
        <v>217</v>
      </c>
    </row>
    <row r="291" spans="1:51" s="13" customFormat="1" ht="12">
      <c r="A291" s="13"/>
      <c r="B291" s="203"/>
      <c r="C291" s="13"/>
      <c r="D291" s="204" t="s">
        <v>223</v>
      </c>
      <c r="E291" s="205" t="s">
        <v>531</v>
      </c>
      <c r="F291" s="206" t="s">
        <v>532</v>
      </c>
      <c r="G291" s="13"/>
      <c r="H291" s="207">
        <v>23.94</v>
      </c>
      <c r="I291" s="208"/>
      <c r="J291" s="13"/>
      <c r="K291" s="13"/>
      <c r="L291" s="203"/>
      <c r="M291" s="209"/>
      <c r="N291" s="210"/>
      <c r="O291" s="210"/>
      <c r="P291" s="210"/>
      <c r="Q291" s="210"/>
      <c r="R291" s="210"/>
      <c r="S291" s="210"/>
      <c r="T291" s="21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05" t="s">
        <v>223</v>
      </c>
      <c r="AU291" s="205" t="s">
        <v>81</v>
      </c>
      <c r="AV291" s="13" t="s">
        <v>89</v>
      </c>
      <c r="AW291" s="13" t="s">
        <v>30</v>
      </c>
      <c r="AX291" s="13" t="s">
        <v>73</v>
      </c>
      <c r="AY291" s="205" t="s">
        <v>217</v>
      </c>
    </row>
    <row r="292" spans="1:51" s="13" customFormat="1" ht="12">
      <c r="A292" s="13"/>
      <c r="B292" s="203"/>
      <c r="C292" s="13"/>
      <c r="D292" s="204" t="s">
        <v>223</v>
      </c>
      <c r="E292" s="205" t="s">
        <v>533</v>
      </c>
      <c r="F292" s="206" t="s">
        <v>534</v>
      </c>
      <c r="G292" s="13"/>
      <c r="H292" s="207">
        <v>33.825</v>
      </c>
      <c r="I292" s="208"/>
      <c r="J292" s="13"/>
      <c r="K292" s="13"/>
      <c r="L292" s="203"/>
      <c r="M292" s="209"/>
      <c r="N292" s="210"/>
      <c r="O292" s="210"/>
      <c r="P292" s="210"/>
      <c r="Q292" s="210"/>
      <c r="R292" s="210"/>
      <c r="S292" s="210"/>
      <c r="T292" s="21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05" t="s">
        <v>223</v>
      </c>
      <c r="AU292" s="205" t="s">
        <v>81</v>
      </c>
      <c r="AV292" s="13" t="s">
        <v>89</v>
      </c>
      <c r="AW292" s="13" t="s">
        <v>30</v>
      </c>
      <c r="AX292" s="13" t="s">
        <v>73</v>
      </c>
      <c r="AY292" s="205" t="s">
        <v>217</v>
      </c>
    </row>
    <row r="293" spans="1:51" s="13" customFormat="1" ht="12">
      <c r="A293" s="13"/>
      <c r="B293" s="203"/>
      <c r="C293" s="13"/>
      <c r="D293" s="204" t="s">
        <v>223</v>
      </c>
      <c r="E293" s="205" t="s">
        <v>535</v>
      </c>
      <c r="F293" s="206" t="s">
        <v>536</v>
      </c>
      <c r="G293" s="13"/>
      <c r="H293" s="207">
        <v>22.01</v>
      </c>
      <c r="I293" s="208"/>
      <c r="J293" s="13"/>
      <c r="K293" s="13"/>
      <c r="L293" s="203"/>
      <c r="M293" s="209"/>
      <c r="N293" s="210"/>
      <c r="O293" s="210"/>
      <c r="P293" s="210"/>
      <c r="Q293" s="210"/>
      <c r="R293" s="210"/>
      <c r="S293" s="210"/>
      <c r="T293" s="21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05" t="s">
        <v>223</v>
      </c>
      <c r="AU293" s="205" t="s">
        <v>81</v>
      </c>
      <c r="AV293" s="13" t="s">
        <v>89</v>
      </c>
      <c r="AW293" s="13" t="s">
        <v>30</v>
      </c>
      <c r="AX293" s="13" t="s">
        <v>73</v>
      </c>
      <c r="AY293" s="205" t="s">
        <v>217</v>
      </c>
    </row>
    <row r="294" spans="1:51" s="13" customFormat="1" ht="12">
      <c r="A294" s="13"/>
      <c r="B294" s="203"/>
      <c r="C294" s="13"/>
      <c r="D294" s="204" t="s">
        <v>223</v>
      </c>
      <c r="E294" s="205" t="s">
        <v>537</v>
      </c>
      <c r="F294" s="206" t="s">
        <v>538</v>
      </c>
      <c r="G294" s="13"/>
      <c r="H294" s="207">
        <v>97.052</v>
      </c>
      <c r="I294" s="208"/>
      <c r="J294" s="13"/>
      <c r="K294" s="13"/>
      <c r="L294" s="203"/>
      <c r="M294" s="209"/>
      <c r="N294" s="210"/>
      <c r="O294" s="210"/>
      <c r="P294" s="210"/>
      <c r="Q294" s="210"/>
      <c r="R294" s="210"/>
      <c r="S294" s="210"/>
      <c r="T294" s="21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05" t="s">
        <v>223</v>
      </c>
      <c r="AU294" s="205" t="s">
        <v>81</v>
      </c>
      <c r="AV294" s="13" t="s">
        <v>89</v>
      </c>
      <c r="AW294" s="13" t="s">
        <v>30</v>
      </c>
      <c r="AX294" s="13" t="s">
        <v>73</v>
      </c>
      <c r="AY294" s="205" t="s">
        <v>217</v>
      </c>
    </row>
    <row r="295" spans="1:51" s="13" customFormat="1" ht="12">
      <c r="A295" s="13"/>
      <c r="B295" s="203"/>
      <c r="C295" s="13"/>
      <c r="D295" s="204" t="s">
        <v>223</v>
      </c>
      <c r="E295" s="205" t="s">
        <v>539</v>
      </c>
      <c r="F295" s="206" t="s">
        <v>540</v>
      </c>
      <c r="G295" s="13"/>
      <c r="H295" s="207">
        <v>-14.494</v>
      </c>
      <c r="I295" s="208"/>
      <c r="J295" s="13"/>
      <c r="K295" s="13"/>
      <c r="L295" s="203"/>
      <c r="M295" s="209"/>
      <c r="N295" s="210"/>
      <c r="O295" s="210"/>
      <c r="P295" s="210"/>
      <c r="Q295" s="210"/>
      <c r="R295" s="210"/>
      <c r="S295" s="210"/>
      <c r="T295" s="21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05" t="s">
        <v>223</v>
      </c>
      <c r="AU295" s="205" t="s">
        <v>81</v>
      </c>
      <c r="AV295" s="13" t="s">
        <v>89</v>
      </c>
      <c r="AW295" s="13" t="s">
        <v>30</v>
      </c>
      <c r="AX295" s="13" t="s">
        <v>73</v>
      </c>
      <c r="AY295" s="205" t="s">
        <v>217</v>
      </c>
    </row>
    <row r="296" spans="1:51" s="13" customFormat="1" ht="12">
      <c r="A296" s="13"/>
      <c r="B296" s="203"/>
      <c r="C296" s="13"/>
      <c r="D296" s="204" t="s">
        <v>223</v>
      </c>
      <c r="E296" s="205" t="s">
        <v>541</v>
      </c>
      <c r="F296" s="206" t="s">
        <v>542</v>
      </c>
      <c r="G296" s="13"/>
      <c r="H296" s="207">
        <v>-10.659</v>
      </c>
      <c r="I296" s="208"/>
      <c r="J296" s="13"/>
      <c r="K296" s="13"/>
      <c r="L296" s="203"/>
      <c r="M296" s="209"/>
      <c r="N296" s="210"/>
      <c r="O296" s="210"/>
      <c r="P296" s="210"/>
      <c r="Q296" s="210"/>
      <c r="R296" s="210"/>
      <c r="S296" s="210"/>
      <c r="T296" s="21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05" t="s">
        <v>223</v>
      </c>
      <c r="AU296" s="205" t="s">
        <v>81</v>
      </c>
      <c r="AV296" s="13" t="s">
        <v>89</v>
      </c>
      <c r="AW296" s="13" t="s">
        <v>30</v>
      </c>
      <c r="AX296" s="13" t="s">
        <v>73</v>
      </c>
      <c r="AY296" s="205" t="s">
        <v>217</v>
      </c>
    </row>
    <row r="297" spans="1:51" s="13" customFormat="1" ht="12">
      <c r="A297" s="13"/>
      <c r="B297" s="203"/>
      <c r="C297" s="13"/>
      <c r="D297" s="204" t="s">
        <v>223</v>
      </c>
      <c r="E297" s="205" t="s">
        <v>543</v>
      </c>
      <c r="F297" s="206" t="s">
        <v>544</v>
      </c>
      <c r="G297" s="13"/>
      <c r="H297" s="207">
        <v>691.67</v>
      </c>
      <c r="I297" s="208"/>
      <c r="J297" s="13"/>
      <c r="K297" s="13"/>
      <c r="L297" s="203"/>
      <c r="M297" s="209"/>
      <c r="N297" s="210"/>
      <c r="O297" s="210"/>
      <c r="P297" s="210"/>
      <c r="Q297" s="210"/>
      <c r="R297" s="210"/>
      <c r="S297" s="210"/>
      <c r="T297" s="21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05" t="s">
        <v>223</v>
      </c>
      <c r="AU297" s="205" t="s">
        <v>81</v>
      </c>
      <c r="AV297" s="13" t="s">
        <v>89</v>
      </c>
      <c r="AW297" s="13" t="s">
        <v>30</v>
      </c>
      <c r="AX297" s="13" t="s">
        <v>81</v>
      </c>
      <c r="AY297" s="205" t="s">
        <v>217</v>
      </c>
    </row>
    <row r="298" spans="1:65" s="2" customFormat="1" ht="16.5" customHeight="1">
      <c r="A298" s="37"/>
      <c r="B298" s="188"/>
      <c r="C298" s="219" t="s">
        <v>545</v>
      </c>
      <c r="D298" s="219" t="s">
        <v>342</v>
      </c>
      <c r="E298" s="220" t="s">
        <v>546</v>
      </c>
      <c r="F298" s="221" t="s">
        <v>547</v>
      </c>
      <c r="G298" s="222" t="s">
        <v>221</v>
      </c>
      <c r="H298" s="223">
        <v>705.503</v>
      </c>
      <c r="I298" s="224"/>
      <c r="J298" s="225">
        <f>ROUND(I298*H298,2)</f>
        <v>0</v>
      </c>
      <c r="K298" s="226"/>
      <c r="L298" s="227"/>
      <c r="M298" s="228" t="s">
        <v>1</v>
      </c>
      <c r="N298" s="229" t="s">
        <v>38</v>
      </c>
      <c r="O298" s="76"/>
      <c r="P298" s="199">
        <f>O298*H298</f>
        <v>0</v>
      </c>
      <c r="Q298" s="199">
        <v>0.0056</v>
      </c>
      <c r="R298" s="199">
        <f>Q298*H298</f>
        <v>3.9508168</v>
      </c>
      <c r="S298" s="199">
        <v>0</v>
      </c>
      <c r="T298" s="200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01" t="s">
        <v>283</v>
      </c>
      <c r="AT298" s="201" t="s">
        <v>342</v>
      </c>
      <c r="AU298" s="201" t="s">
        <v>81</v>
      </c>
      <c r="AY298" s="18" t="s">
        <v>217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18" t="s">
        <v>81</v>
      </c>
      <c r="BK298" s="202">
        <f>ROUND(I298*H298,2)</f>
        <v>0</v>
      </c>
      <c r="BL298" s="18" t="s">
        <v>216</v>
      </c>
      <c r="BM298" s="201" t="s">
        <v>548</v>
      </c>
    </row>
    <row r="299" spans="1:51" s="13" customFormat="1" ht="12">
      <c r="A299" s="13"/>
      <c r="B299" s="203"/>
      <c r="C299" s="13"/>
      <c r="D299" s="204" t="s">
        <v>223</v>
      </c>
      <c r="E299" s="205" t="s">
        <v>549</v>
      </c>
      <c r="F299" s="206" t="s">
        <v>550</v>
      </c>
      <c r="G299" s="13"/>
      <c r="H299" s="207">
        <v>705.503</v>
      </c>
      <c r="I299" s="208"/>
      <c r="J299" s="13"/>
      <c r="K299" s="13"/>
      <c r="L299" s="203"/>
      <c r="M299" s="209"/>
      <c r="N299" s="210"/>
      <c r="O299" s="210"/>
      <c r="P299" s="210"/>
      <c r="Q299" s="210"/>
      <c r="R299" s="210"/>
      <c r="S299" s="210"/>
      <c r="T299" s="21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05" t="s">
        <v>223</v>
      </c>
      <c r="AU299" s="205" t="s">
        <v>81</v>
      </c>
      <c r="AV299" s="13" t="s">
        <v>89</v>
      </c>
      <c r="AW299" s="13" t="s">
        <v>30</v>
      </c>
      <c r="AX299" s="13" t="s">
        <v>81</v>
      </c>
      <c r="AY299" s="205" t="s">
        <v>217</v>
      </c>
    </row>
    <row r="300" spans="1:65" s="2" customFormat="1" ht="21.75" customHeight="1">
      <c r="A300" s="37"/>
      <c r="B300" s="188"/>
      <c r="C300" s="189" t="s">
        <v>551</v>
      </c>
      <c r="D300" s="189" t="s">
        <v>218</v>
      </c>
      <c r="E300" s="190" t="s">
        <v>552</v>
      </c>
      <c r="F300" s="191" t="s">
        <v>553</v>
      </c>
      <c r="G300" s="192" t="s">
        <v>342</v>
      </c>
      <c r="H300" s="193">
        <v>255.199</v>
      </c>
      <c r="I300" s="194"/>
      <c r="J300" s="195">
        <f>ROUND(I300*H300,2)</f>
        <v>0</v>
      </c>
      <c r="K300" s="196"/>
      <c r="L300" s="38"/>
      <c r="M300" s="197" t="s">
        <v>1</v>
      </c>
      <c r="N300" s="198" t="s">
        <v>38</v>
      </c>
      <c r="O300" s="76"/>
      <c r="P300" s="199">
        <f>O300*H300</f>
        <v>0</v>
      </c>
      <c r="Q300" s="199">
        <v>0.00339</v>
      </c>
      <c r="R300" s="199">
        <f>Q300*H300</f>
        <v>0.86512461</v>
      </c>
      <c r="S300" s="199">
        <v>0</v>
      </c>
      <c r="T300" s="200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01" t="s">
        <v>216</v>
      </c>
      <c r="AT300" s="201" t="s">
        <v>218</v>
      </c>
      <c r="AU300" s="201" t="s">
        <v>81</v>
      </c>
      <c r="AY300" s="18" t="s">
        <v>217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18" t="s">
        <v>81</v>
      </c>
      <c r="BK300" s="202">
        <f>ROUND(I300*H300,2)</f>
        <v>0</v>
      </c>
      <c r="BL300" s="18" t="s">
        <v>216</v>
      </c>
      <c r="BM300" s="201" t="s">
        <v>554</v>
      </c>
    </row>
    <row r="301" spans="1:51" s="14" customFormat="1" ht="12">
      <c r="A301" s="14"/>
      <c r="B301" s="212"/>
      <c r="C301" s="14"/>
      <c r="D301" s="204" t="s">
        <v>223</v>
      </c>
      <c r="E301" s="213" t="s">
        <v>1</v>
      </c>
      <c r="F301" s="214" t="s">
        <v>514</v>
      </c>
      <c r="G301" s="14"/>
      <c r="H301" s="213" t="s">
        <v>1</v>
      </c>
      <c r="I301" s="215"/>
      <c r="J301" s="14"/>
      <c r="K301" s="14"/>
      <c r="L301" s="212"/>
      <c r="M301" s="216"/>
      <c r="N301" s="217"/>
      <c r="O301" s="217"/>
      <c r="P301" s="217"/>
      <c r="Q301" s="217"/>
      <c r="R301" s="217"/>
      <c r="S301" s="217"/>
      <c r="T301" s="21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13" t="s">
        <v>223</v>
      </c>
      <c r="AU301" s="213" t="s">
        <v>81</v>
      </c>
      <c r="AV301" s="14" t="s">
        <v>81</v>
      </c>
      <c r="AW301" s="14" t="s">
        <v>30</v>
      </c>
      <c r="AX301" s="14" t="s">
        <v>73</v>
      </c>
      <c r="AY301" s="213" t="s">
        <v>217</v>
      </c>
    </row>
    <row r="302" spans="1:51" s="13" customFormat="1" ht="12">
      <c r="A302" s="13"/>
      <c r="B302" s="203"/>
      <c r="C302" s="13"/>
      <c r="D302" s="204" t="s">
        <v>223</v>
      </c>
      <c r="E302" s="205" t="s">
        <v>555</v>
      </c>
      <c r="F302" s="206" t="s">
        <v>556</v>
      </c>
      <c r="G302" s="13"/>
      <c r="H302" s="207">
        <v>71.4</v>
      </c>
      <c r="I302" s="208"/>
      <c r="J302" s="13"/>
      <c r="K302" s="13"/>
      <c r="L302" s="203"/>
      <c r="M302" s="209"/>
      <c r="N302" s="210"/>
      <c r="O302" s="210"/>
      <c r="P302" s="210"/>
      <c r="Q302" s="210"/>
      <c r="R302" s="210"/>
      <c r="S302" s="210"/>
      <c r="T302" s="21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05" t="s">
        <v>223</v>
      </c>
      <c r="AU302" s="205" t="s">
        <v>81</v>
      </c>
      <c r="AV302" s="13" t="s">
        <v>89</v>
      </c>
      <c r="AW302" s="13" t="s">
        <v>30</v>
      </c>
      <c r="AX302" s="13" t="s">
        <v>73</v>
      </c>
      <c r="AY302" s="205" t="s">
        <v>217</v>
      </c>
    </row>
    <row r="303" spans="1:51" s="13" customFormat="1" ht="12">
      <c r="A303" s="13"/>
      <c r="B303" s="203"/>
      <c r="C303" s="13"/>
      <c r="D303" s="204" t="s">
        <v>223</v>
      </c>
      <c r="E303" s="205" t="s">
        <v>557</v>
      </c>
      <c r="F303" s="206" t="s">
        <v>558</v>
      </c>
      <c r="G303" s="13"/>
      <c r="H303" s="207">
        <v>35.1</v>
      </c>
      <c r="I303" s="208"/>
      <c r="J303" s="13"/>
      <c r="K303" s="13"/>
      <c r="L303" s="203"/>
      <c r="M303" s="209"/>
      <c r="N303" s="210"/>
      <c r="O303" s="210"/>
      <c r="P303" s="210"/>
      <c r="Q303" s="210"/>
      <c r="R303" s="210"/>
      <c r="S303" s="210"/>
      <c r="T303" s="21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05" t="s">
        <v>223</v>
      </c>
      <c r="AU303" s="205" t="s">
        <v>81</v>
      </c>
      <c r="AV303" s="13" t="s">
        <v>89</v>
      </c>
      <c r="AW303" s="13" t="s">
        <v>30</v>
      </c>
      <c r="AX303" s="13" t="s">
        <v>73</v>
      </c>
      <c r="AY303" s="205" t="s">
        <v>217</v>
      </c>
    </row>
    <row r="304" spans="1:51" s="13" customFormat="1" ht="12">
      <c r="A304" s="13"/>
      <c r="B304" s="203"/>
      <c r="C304" s="13"/>
      <c r="D304" s="204" t="s">
        <v>223</v>
      </c>
      <c r="E304" s="205" t="s">
        <v>559</v>
      </c>
      <c r="F304" s="206" t="s">
        <v>560</v>
      </c>
      <c r="G304" s="13"/>
      <c r="H304" s="207">
        <v>44.6</v>
      </c>
      <c r="I304" s="208"/>
      <c r="J304" s="13"/>
      <c r="K304" s="13"/>
      <c r="L304" s="203"/>
      <c r="M304" s="209"/>
      <c r="N304" s="210"/>
      <c r="O304" s="210"/>
      <c r="P304" s="210"/>
      <c r="Q304" s="210"/>
      <c r="R304" s="210"/>
      <c r="S304" s="210"/>
      <c r="T304" s="21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5" t="s">
        <v>223</v>
      </c>
      <c r="AU304" s="205" t="s">
        <v>81</v>
      </c>
      <c r="AV304" s="13" t="s">
        <v>89</v>
      </c>
      <c r="AW304" s="13" t="s">
        <v>30</v>
      </c>
      <c r="AX304" s="13" t="s">
        <v>73</v>
      </c>
      <c r="AY304" s="205" t="s">
        <v>217</v>
      </c>
    </row>
    <row r="305" spans="1:51" s="13" customFormat="1" ht="12">
      <c r="A305" s="13"/>
      <c r="B305" s="203"/>
      <c r="C305" s="13"/>
      <c r="D305" s="204" t="s">
        <v>223</v>
      </c>
      <c r="E305" s="205" t="s">
        <v>561</v>
      </c>
      <c r="F305" s="206" t="s">
        <v>562</v>
      </c>
      <c r="G305" s="13"/>
      <c r="H305" s="207">
        <v>64.06</v>
      </c>
      <c r="I305" s="208"/>
      <c r="J305" s="13"/>
      <c r="K305" s="13"/>
      <c r="L305" s="203"/>
      <c r="M305" s="209"/>
      <c r="N305" s="210"/>
      <c r="O305" s="210"/>
      <c r="P305" s="210"/>
      <c r="Q305" s="210"/>
      <c r="R305" s="210"/>
      <c r="S305" s="210"/>
      <c r="T305" s="21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05" t="s">
        <v>223</v>
      </c>
      <c r="AU305" s="205" t="s">
        <v>81</v>
      </c>
      <c r="AV305" s="13" t="s">
        <v>89</v>
      </c>
      <c r="AW305" s="13" t="s">
        <v>30</v>
      </c>
      <c r="AX305" s="13" t="s">
        <v>73</v>
      </c>
      <c r="AY305" s="205" t="s">
        <v>217</v>
      </c>
    </row>
    <row r="306" spans="1:51" s="13" customFormat="1" ht="12">
      <c r="A306" s="13"/>
      <c r="B306" s="203"/>
      <c r="C306" s="13"/>
      <c r="D306" s="204" t="s">
        <v>223</v>
      </c>
      <c r="E306" s="205" t="s">
        <v>563</v>
      </c>
      <c r="F306" s="206" t="s">
        <v>564</v>
      </c>
      <c r="G306" s="13"/>
      <c r="H306" s="207">
        <v>9.692</v>
      </c>
      <c r="I306" s="208"/>
      <c r="J306" s="13"/>
      <c r="K306" s="13"/>
      <c r="L306" s="203"/>
      <c r="M306" s="209"/>
      <c r="N306" s="210"/>
      <c r="O306" s="210"/>
      <c r="P306" s="210"/>
      <c r="Q306" s="210"/>
      <c r="R306" s="210"/>
      <c r="S306" s="210"/>
      <c r="T306" s="21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05" t="s">
        <v>223</v>
      </c>
      <c r="AU306" s="205" t="s">
        <v>81</v>
      </c>
      <c r="AV306" s="13" t="s">
        <v>89</v>
      </c>
      <c r="AW306" s="13" t="s">
        <v>30</v>
      </c>
      <c r="AX306" s="13" t="s">
        <v>73</v>
      </c>
      <c r="AY306" s="205" t="s">
        <v>217</v>
      </c>
    </row>
    <row r="307" spans="1:51" s="13" customFormat="1" ht="12">
      <c r="A307" s="13"/>
      <c r="B307" s="203"/>
      <c r="C307" s="13"/>
      <c r="D307" s="204" t="s">
        <v>223</v>
      </c>
      <c r="E307" s="205" t="s">
        <v>565</v>
      </c>
      <c r="F307" s="206" t="s">
        <v>566</v>
      </c>
      <c r="G307" s="13"/>
      <c r="H307" s="207">
        <v>13.947</v>
      </c>
      <c r="I307" s="208"/>
      <c r="J307" s="13"/>
      <c r="K307" s="13"/>
      <c r="L307" s="203"/>
      <c r="M307" s="209"/>
      <c r="N307" s="210"/>
      <c r="O307" s="210"/>
      <c r="P307" s="210"/>
      <c r="Q307" s="210"/>
      <c r="R307" s="210"/>
      <c r="S307" s="210"/>
      <c r="T307" s="21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05" t="s">
        <v>223</v>
      </c>
      <c r="AU307" s="205" t="s">
        <v>81</v>
      </c>
      <c r="AV307" s="13" t="s">
        <v>89</v>
      </c>
      <c r="AW307" s="13" t="s">
        <v>30</v>
      </c>
      <c r="AX307" s="13" t="s">
        <v>73</v>
      </c>
      <c r="AY307" s="205" t="s">
        <v>217</v>
      </c>
    </row>
    <row r="308" spans="1:51" s="14" customFormat="1" ht="12">
      <c r="A308" s="14"/>
      <c r="B308" s="212"/>
      <c r="C308" s="14"/>
      <c r="D308" s="204" t="s">
        <v>223</v>
      </c>
      <c r="E308" s="213" t="s">
        <v>1</v>
      </c>
      <c r="F308" s="214" t="s">
        <v>441</v>
      </c>
      <c r="G308" s="14"/>
      <c r="H308" s="213" t="s">
        <v>1</v>
      </c>
      <c r="I308" s="215"/>
      <c r="J308" s="14"/>
      <c r="K308" s="14"/>
      <c r="L308" s="212"/>
      <c r="M308" s="216"/>
      <c r="N308" s="217"/>
      <c r="O308" s="217"/>
      <c r="P308" s="217"/>
      <c r="Q308" s="217"/>
      <c r="R308" s="217"/>
      <c r="S308" s="217"/>
      <c r="T308" s="21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13" t="s">
        <v>223</v>
      </c>
      <c r="AU308" s="213" t="s">
        <v>81</v>
      </c>
      <c r="AV308" s="14" t="s">
        <v>81</v>
      </c>
      <c r="AW308" s="14" t="s">
        <v>30</v>
      </c>
      <c r="AX308" s="14" t="s">
        <v>73</v>
      </c>
      <c r="AY308" s="213" t="s">
        <v>217</v>
      </c>
    </row>
    <row r="309" spans="1:51" s="13" customFormat="1" ht="12">
      <c r="A309" s="13"/>
      <c r="B309" s="203"/>
      <c r="C309" s="13"/>
      <c r="D309" s="204" t="s">
        <v>223</v>
      </c>
      <c r="E309" s="205" t="s">
        <v>567</v>
      </c>
      <c r="F309" s="206" t="s">
        <v>568</v>
      </c>
      <c r="G309" s="13"/>
      <c r="H309" s="207">
        <v>16.4</v>
      </c>
      <c r="I309" s="208"/>
      <c r="J309" s="13"/>
      <c r="K309" s="13"/>
      <c r="L309" s="203"/>
      <c r="M309" s="209"/>
      <c r="N309" s="210"/>
      <c r="O309" s="210"/>
      <c r="P309" s="210"/>
      <c r="Q309" s="210"/>
      <c r="R309" s="210"/>
      <c r="S309" s="210"/>
      <c r="T309" s="21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05" t="s">
        <v>223</v>
      </c>
      <c r="AU309" s="205" t="s">
        <v>81</v>
      </c>
      <c r="AV309" s="13" t="s">
        <v>89</v>
      </c>
      <c r="AW309" s="13" t="s">
        <v>30</v>
      </c>
      <c r="AX309" s="13" t="s">
        <v>73</v>
      </c>
      <c r="AY309" s="205" t="s">
        <v>217</v>
      </c>
    </row>
    <row r="310" spans="1:51" s="13" customFormat="1" ht="12">
      <c r="A310" s="13"/>
      <c r="B310" s="203"/>
      <c r="C310" s="13"/>
      <c r="D310" s="204" t="s">
        <v>223</v>
      </c>
      <c r="E310" s="205" t="s">
        <v>569</v>
      </c>
      <c r="F310" s="206" t="s">
        <v>570</v>
      </c>
      <c r="G310" s="13"/>
      <c r="H310" s="207">
        <v>255.199</v>
      </c>
      <c r="I310" s="208"/>
      <c r="J310" s="13"/>
      <c r="K310" s="13"/>
      <c r="L310" s="203"/>
      <c r="M310" s="209"/>
      <c r="N310" s="210"/>
      <c r="O310" s="210"/>
      <c r="P310" s="210"/>
      <c r="Q310" s="210"/>
      <c r="R310" s="210"/>
      <c r="S310" s="210"/>
      <c r="T310" s="21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05" t="s">
        <v>223</v>
      </c>
      <c r="AU310" s="205" t="s">
        <v>81</v>
      </c>
      <c r="AV310" s="13" t="s">
        <v>89</v>
      </c>
      <c r="AW310" s="13" t="s">
        <v>30</v>
      </c>
      <c r="AX310" s="13" t="s">
        <v>81</v>
      </c>
      <c r="AY310" s="205" t="s">
        <v>217</v>
      </c>
    </row>
    <row r="311" spans="1:65" s="2" customFormat="1" ht="16.5" customHeight="1">
      <c r="A311" s="37"/>
      <c r="B311" s="188"/>
      <c r="C311" s="219" t="s">
        <v>571</v>
      </c>
      <c r="D311" s="219" t="s">
        <v>342</v>
      </c>
      <c r="E311" s="220" t="s">
        <v>572</v>
      </c>
      <c r="F311" s="221" t="s">
        <v>573</v>
      </c>
      <c r="G311" s="222" t="s">
        <v>221</v>
      </c>
      <c r="H311" s="223">
        <v>112.288</v>
      </c>
      <c r="I311" s="224"/>
      <c r="J311" s="225">
        <f>ROUND(I311*H311,2)</f>
        <v>0</v>
      </c>
      <c r="K311" s="226"/>
      <c r="L311" s="227"/>
      <c r="M311" s="228" t="s">
        <v>1</v>
      </c>
      <c r="N311" s="229" t="s">
        <v>38</v>
      </c>
      <c r="O311" s="76"/>
      <c r="P311" s="199">
        <f>O311*H311</f>
        <v>0</v>
      </c>
      <c r="Q311" s="199">
        <v>0.0014</v>
      </c>
      <c r="R311" s="199">
        <f>Q311*H311</f>
        <v>0.1572032</v>
      </c>
      <c r="S311" s="199">
        <v>0</v>
      </c>
      <c r="T311" s="20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01" t="s">
        <v>283</v>
      </c>
      <c r="AT311" s="201" t="s">
        <v>342</v>
      </c>
      <c r="AU311" s="201" t="s">
        <v>81</v>
      </c>
      <c r="AY311" s="18" t="s">
        <v>217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18" t="s">
        <v>81</v>
      </c>
      <c r="BK311" s="202">
        <f>ROUND(I311*H311,2)</f>
        <v>0</v>
      </c>
      <c r="BL311" s="18" t="s">
        <v>216</v>
      </c>
      <c r="BM311" s="201" t="s">
        <v>574</v>
      </c>
    </row>
    <row r="312" spans="1:51" s="13" customFormat="1" ht="12">
      <c r="A312" s="13"/>
      <c r="B312" s="203"/>
      <c r="C312" s="13"/>
      <c r="D312" s="204" t="s">
        <v>223</v>
      </c>
      <c r="E312" s="205" t="s">
        <v>575</v>
      </c>
      <c r="F312" s="206" t="s">
        <v>576</v>
      </c>
      <c r="G312" s="13"/>
      <c r="H312" s="207">
        <v>112.288</v>
      </c>
      <c r="I312" s="208"/>
      <c r="J312" s="13"/>
      <c r="K312" s="13"/>
      <c r="L312" s="203"/>
      <c r="M312" s="209"/>
      <c r="N312" s="210"/>
      <c r="O312" s="210"/>
      <c r="P312" s="210"/>
      <c r="Q312" s="210"/>
      <c r="R312" s="210"/>
      <c r="S312" s="210"/>
      <c r="T312" s="21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05" t="s">
        <v>223</v>
      </c>
      <c r="AU312" s="205" t="s">
        <v>81</v>
      </c>
      <c r="AV312" s="13" t="s">
        <v>89</v>
      </c>
      <c r="AW312" s="13" t="s">
        <v>30</v>
      </c>
      <c r="AX312" s="13" t="s">
        <v>81</v>
      </c>
      <c r="AY312" s="205" t="s">
        <v>217</v>
      </c>
    </row>
    <row r="313" spans="1:65" s="2" customFormat="1" ht="21.75" customHeight="1">
      <c r="A313" s="37"/>
      <c r="B313" s="188"/>
      <c r="C313" s="189" t="s">
        <v>577</v>
      </c>
      <c r="D313" s="189" t="s">
        <v>218</v>
      </c>
      <c r="E313" s="190" t="s">
        <v>578</v>
      </c>
      <c r="F313" s="191" t="s">
        <v>579</v>
      </c>
      <c r="G313" s="192" t="s">
        <v>221</v>
      </c>
      <c r="H313" s="193">
        <v>2517.932</v>
      </c>
      <c r="I313" s="194"/>
      <c r="J313" s="195">
        <f>ROUND(I313*H313,2)</f>
        <v>0</v>
      </c>
      <c r="K313" s="196"/>
      <c r="L313" s="38"/>
      <c r="M313" s="197" t="s">
        <v>1</v>
      </c>
      <c r="N313" s="198" t="s">
        <v>38</v>
      </c>
      <c r="O313" s="76"/>
      <c r="P313" s="199">
        <f>O313*H313</f>
        <v>0</v>
      </c>
      <c r="Q313" s="199">
        <v>0.01162</v>
      </c>
      <c r="R313" s="199">
        <f>Q313*H313</f>
        <v>29.258369839999997</v>
      </c>
      <c r="S313" s="199">
        <v>0</v>
      </c>
      <c r="T313" s="200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01" t="s">
        <v>216</v>
      </c>
      <c r="AT313" s="201" t="s">
        <v>218</v>
      </c>
      <c r="AU313" s="201" t="s">
        <v>81</v>
      </c>
      <c r="AY313" s="18" t="s">
        <v>217</v>
      </c>
      <c r="BE313" s="202">
        <f>IF(N313="základní",J313,0)</f>
        <v>0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18" t="s">
        <v>81</v>
      </c>
      <c r="BK313" s="202">
        <f>ROUND(I313*H313,2)</f>
        <v>0</v>
      </c>
      <c r="BL313" s="18" t="s">
        <v>216</v>
      </c>
      <c r="BM313" s="201" t="s">
        <v>580</v>
      </c>
    </row>
    <row r="314" spans="1:65" s="2" customFormat="1" ht="16.5" customHeight="1">
      <c r="A314" s="37"/>
      <c r="B314" s="188"/>
      <c r="C314" s="219" t="s">
        <v>581</v>
      </c>
      <c r="D314" s="219" t="s">
        <v>342</v>
      </c>
      <c r="E314" s="220" t="s">
        <v>582</v>
      </c>
      <c r="F314" s="221" t="s">
        <v>583</v>
      </c>
      <c r="G314" s="222" t="s">
        <v>221</v>
      </c>
      <c r="H314" s="223">
        <v>2568.291</v>
      </c>
      <c r="I314" s="224"/>
      <c r="J314" s="225">
        <f>ROUND(I314*H314,2)</f>
        <v>0</v>
      </c>
      <c r="K314" s="226"/>
      <c r="L314" s="227"/>
      <c r="M314" s="228" t="s">
        <v>1</v>
      </c>
      <c r="N314" s="229" t="s">
        <v>38</v>
      </c>
      <c r="O314" s="76"/>
      <c r="P314" s="199">
        <f>O314*H314</f>
        <v>0</v>
      </c>
      <c r="Q314" s="199">
        <v>0.03</v>
      </c>
      <c r="R314" s="199">
        <f>Q314*H314</f>
        <v>77.04873</v>
      </c>
      <c r="S314" s="199">
        <v>0</v>
      </c>
      <c r="T314" s="200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01" t="s">
        <v>283</v>
      </c>
      <c r="AT314" s="201" t="s">
        <v>342</v>
      </c>
      <c r="AU314" s="201" t="s">
        <v>81</v>
      </c>
      <c r="AY314" s="18" t="s">
        <v>217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8" t="s">
        <v>81</v>
      </c>
      <c r="BK314" s="202">
        <f>ROUND(I314*H314,2)</f>
        <v>0</v>
      </c>
      <c r="BL314" s="18" t="s">
        <v>216</v>
      </c>
      <c r="BM314" s="201" t="s">
        <v>584</v>
      </c>
    </row>
    <row r="315" spans="1:65" s="2" customFormat="1" ht="21.75" customHeight="1">
      <c r="A315" s="37"/>
      <c r="B315" s="188"/>
      <c r="C315" s="189" t="s">
        <v>585</v>
      </c>
      <c r="D315" s="189" t="s">
        <v>218</v>
      </c>
      <c r="E315" s="190" t="s">
        <v>586</v>
      </c>
      <c r="F315" s="191" t="s">
        <v>587</v>
      </c>
      <c r="G315" s="192" t="s">
        <v>342</v>
      </c>
      <c r="H315" s="193">
        <v>1463.456</v>
      </c>
      <c r="I315" s="194"/>
      <c r="J315" s="195">
        <f>ROUND(I315*H315,2)</f>
        <v>0</v>
      </c>
      <c r="K315" s="196"/>
      <c r="L315" s="38"/>
      <c r="M315" s="197" t="s">
        <v>1</v>
      </c>
      <c r="N315" s="198" t="s">
        <v>38</v>
      </c>
      <c r="O315" s="76"/>
      <c r="P315" s="199">
        <f>O315*H315</f>
        <v>0</v>
      </c>
      <c r="Q315" s="199">
        <v>0.00339</v>
      </c>
      <c r="R315" s="199">
        <f>Q315*H315</f>
        <v>4.96111584</v>
      </c>
      <c r="S315" s="199">
        <v>0</v>
      </c>
      <c r="T315" s="200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01" t="s">
        <v>216</v>
      </c>
      <c r="AT315" s="201" t="s">
        <v>218</v>
      </c>
      <c r="AU315" s="201" t="s">
        <v>81</v>
      </c>
      <c r="AY315" s="18" t="s">
        <v>217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18" t="s">
        <v>81</v>
      </c>
      <c r="BK315" s="202">
        <f>ROUND(I315*H315,2)</f>
        <v>0</v>
      </c>
      <c r="BL315" s="18" t="s">
        <v>216</v>
      </c>
      <c r="BM315" s="201" t="s">
        <v>588</v>
      </c>
    </row>
    <row r="316" spans="1:51" s="14" customFormat="1" ht="12">
      <c r="A316" s="14"/>
      <c r="B316" s="212"/>
      <c r="C316" s="14"/>
      <c r="D316" s="204" t="s">
        <v>223</v>
      </c>
      <c r="E316" s="213" t="s">
        <v>1</v>
      </c>
      <c r="F316" s="214" t="s">
        <v>589</v>
      </c>
      <c r="G316" s="14"/>
      <c r="H316" s="213" t="s">
        <v>1</v>
      </c>
      <c r="I316" s="215"/>
      <c r="J316" s="14"/>
      <c r="K316" s="14"/>
      <c r="L316" s="212"/>
      <c r="M316" s="216"/>
      <c r="N316" s="217"/>
      <c r="O316" s="217"/>
      <c r="P316" s="217"/>
      <c r="Q316" s="217"/>
      <c r="R316" s="217"/>
      <c r="S316" s="217"/>
      <c r="T316" s="21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13" t="s">
        <v>223</v>
      </c>
      <c r="AU316" s="213" t="s">
        <v>81</v>
      </c>
      <c r="AV316" s="14" t="s">
        <v>81</v>
      </c>
      <c r="AW316" s="14" t="s">
        <v>30</v>
      </c>
      <c r="AX316" s="14" t="s">
        <v>73</v>
      </c>
      <c r="AY316" s="213" t="s">
        <v>217</v>
      </c>
    </row>
    <row r="317" spans="1:51" s="13" customFormat="1" ht="12">
      <c r="A317" s="13"/>
      <c r="B317" s="203"/>
      <c r="C317" s="13"/>
      <c r="D317" s="204" t="s">
        <v>223</v>
      </c>
      <c r="E317" s="205" t="s">
        <v>590</v>
      </c>
      <c r="F317" s="206" t="s">
        <v>591</v>
      </c>
      <c r="G317" s="13"/>
      <c r="H317" s="207">
        <v>42</v>
      </c>
      <c r="I317" s="208"/>
      <c r="J317" s="13"/>
      <c r="K317" s="13"/>
      <c r="L317" s="203"/>
      <c r="M317" s="209"/>
      <c r="N317" s="210"/>
      <c r="O317" s="210"/>
      <c r="P317" s="210"/>
      <c r="Q317" s="210"/>
      <c r="R317" s="210"/>
      <c r="S317" s="210"/>
      <c r="T317" s="21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5" t="s">
        <v>223</v>
      </c>
      <c r="AU317" s="205" t="s">
        <v>81</v>
      </c>
      <c r="AV317" s="13" t="s">
        <v>89</v>
      </c>
      <c r="AW317" s="13" t="s">
        <v>30</v>
      </c>
      <c r="AX317" s="13" t="s">
        <v>73</v>
      </c>
      <c r="AY317" s="205" t="s">
        <v>217</v>
      </c>
    </row>
    <row r="318" spans="1:51" s="13" customFormat="1" ht="12">
      <c r="A318" s="13"/>
      <c r="B318" s="203"/>
      <c r="C318" s="13"/>
      <c r="D318" s="204" t="s">
        <v>223</v>
      </c>
      <c r="E318" s="205" t="s">
        <v>592</v>
      </c>
      <c r="F318" s="206" t="s">
        <v>593</v>
      </c>
      <c r="G318" s="13"/>
      <c r="H318" s="207">
        <v>49.94</v>
      </c>
      <c r="I318" s="208"/>
      <c r="J318" s="13"/>
      <c r="K318" s="13"/>
      <c r="L318" s="203"/>
      <c r="M318" s="209"/>
      <c r="N318" s="210"/>
      <c r="O318" s="210"/>
      <c r="P318" s="210"/>
      <c r="Q318" s="210"/>
      <c r="R318" s="210"/>
      <c r="S318" s="210"/>
      <c r="T318" s="21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05" t="s">
        <v>223</v>
      </c>
      <c r="AU318" s="205" t="s">
        <v>81</v>
      </c>
      <c r="AV318" s="13" t="s">
        <v>89</v>
      </c>
      <c r="AW318" s="13" t="s">
        <v>30</v>
      </c>
      <c r="AX318" s="13" t="s">
        <v>73</v>
      </c>
      <c r="AY318" s="205" t="s">
        <v>217</v>
      </c>
    </row>
    <row r="319" spans="1:51" s="13" customFormat="1" ht="12">
      <c r="A319" s="13"/>
      <c r="B319" s="203"/>
      <c r="C319" s="13"/>
      <c r="D319" s="204" t="s">
        <v>223</v>
      </c>
      <c r="E319" s="205" t="s">
        <v>594</v>
      </c>
      <c r="F319" s="206" t="s">
        <v>591</v>
      </c>
      <c r="G319" s="13"/>
      <c r="H319" s="207">
        <v>42</v>
      </c>
      <c r="I319" s="208"/>
      <c r="J319" s="13"/>
      <c r="K319" s="13"/>
      <c r="L319" s="203"/>
      <c r="M319" s="209"/>
      <c r="N319" s="210"/>
      <c r="O319" s="210"/>
      <c r="P319" s="210"/>
      <c r="Q319" s="210"/>
      <c r="R319" s="210"/>
      <c r="S319" s="210"/>
      <c r="T319" s="21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5" t="s">
        <v>223</v>
      </c>
      <c r="AU319" s="205" t="s">
        <v>81</v>
      </c>
      <c r="AV319" s="13" t="s">
        <v>89</v>
      </c>
      <c r="AW319" s="13" t="s">
        <v>30</v>
      </c>
      <c r="AX319" s="13" t="s">
        <v>73</v>
      </c>
      <c r="AY319" s="205" t="s">
        <v>217</v>
      </c>
    </row>
    <row r="320" spans="1:51" s="13" customFormat="1" ht="12">
      <c r="A320" s="13"/>
      <c r="B320" s="203"/>
      <c r="C320" s="13"/>
      <c r="D320" s="204" t="s">
        <v>223</v>
      </c>
      <c r="E320" s="205" t="s">
        <v>595</v>
      </c>
      <c r="F320" s="206" t="s">
        <v>596</v>
      </c>
      <c r="G320" s="13"/>
      <c r="H320" s="207">
        <v>210.4</v>
      </c>
      <c r="I320" s="208"/>
      <c r="J320" s="13"/>
      <c r="K320" s="13"/>
      <c r="L320" s="203"/>
      <c r="M320" s="209"/>
      <c r="N320" s="210"/>
      <c r="O320" s="210"/>
      <c r="P320" s="210"/>
      <c r="Q320" s="210"/>
      <c r="R320" s="210"/>
      <c r="S320" s="210"/>
      <c r="T320" s="21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5" t="s">
        <v>223</v>
      </c>
      <c r="AU320" s="205" t="s">
        <v>81</v>
      </c>
      <c r="AV320" s="13" t="s">
        <v>89</v>
      </c>
      <c r="AW320" s="13" t="s">
        <v>30</v>
      </c>
      <c r="AX320" s="13" t="s">
        <v>73</v>
      </c>
      <c r="AY320" s="205" t="s">
        <v>217</v>
      </c>
    </row>
    <row r="321" spans="1:51" s="13" customFormat="1" ht="12">
      <c r="A321" s="13"/>
      <c r="B321" s="203"/>
      <c r="C321" s="13"/>
      <c r="D321" s="204" t="s">
        <v>223</v>
      </c>
      <c r="E321" s="205" t="s">
        <v>597</v>
      </c>
      <c r="F321" s="206" t="s">
        <v>591</v>
      </c>
      <c r="G321" s="13"/>
      <c r="H321" s="207">
        <v>42</v>
      </c>
      <c r="I321" s="208"/>
      <c r="J321" s="13"/>
      <c r="K321" s="13"/>
      <c r="L321" s="203"/>
      <c r="M321" s="209"/>
      <c r="N321" s="210"/>
      <c r="O321" s="210"/>
      <c r="P321" s="210"/>
      <c r="Q321" s="210"/>
      <c r="R321" s="210"/>
      <c r="S321" s="210"/>
      <c r="T321" s="21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05" t="s">
        <v>223</v>
      </c>
      <c r="AU321" s="205" t="s">
        <v>81</v>
      </c>
      <c r="AV321" s="13" t="s">
        <v>89</v>
      </c>
      <c r="AW321" s="13" t="s">
        <v>30</v>
      </c>
      <c r="AX321" s="13" t="s">
        <v>73</v>
      </c>
      <c r="AY321" s="205" t="s">
        <v>217</v>
      </c>
    </row>
    <row r="322" spans="1:51" s="13" customFormat="1" ht="12">
      <c r="A322" s="13"/>
      <c r="B322" s="203"/>
      <c r="C322" s="13"/>
      <c r="D322" s="204" t="s">
        <v>223</v>
      </c>
      <c r="E322" s="205" t="s">
        <v>598</v>
      </c>
      <c r="F322" s="206" t="s">
        <v>599</v>
      </c>
      <c r="G322" s="13"/>
      <c r="H322" s="207">
        <v>70</v>
      </c>
      <c r="I322" s="208"/>
      <c r="J322" s="13"/>
      <c r="K322" s="13"/>
      <c r="L322" s="203"/>
      <c r="M322" s="209"/>
      <c r="N322" s="210"/>
      <c r="O322" s="210"/>
      <c r="P322" s="210"/>
      <c r="Q322" s="210"/>
      <c r="R322" s="210"/>
      <c r="S322" s="210"/>
      <c r="T322" s="21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5" t="s">
        <v>223</v>
      </c>
      <c r="AU322" s="205" t="s">
        <v>81</v>
      </c>
      <c r="AV322" s="13" t="s">
        <v>89</v>
      </c>
      <c r="AW322" s="13" t="s">
        <v>30</v>
      </c>
      <c r="AX322" s="13" t="s">
        <v>73</v>
      </c>
      <c r="AY322" s="205" t="s">
        <v>217</v>
      </c>
    </row>
    <row r="323" spans="1:51" s="13" customFormat="1" ht="12">
      <c r="A323" s="13"/>
      <c r="B323" s="203"/>
      <c r="C323" s="13"/>
      <c r="D323" s="204" t="s">
        <v>223</v>
      </c>
      <c r="E323" s="205" t="s">
        <v>600</v>
      </c>
      <c r="F323" s="206" t="s">
        <v>591</v>
      </c>
      <c r="G323" s="13"/>
      <c r="H323" s="207">
        <v>42</v>
      </c>
      <c r="I323" s="208"/>
      <c r="J323" s="13"/>
      <c r="K323" s="13"/>
      <c r="L323" s="203"/>
      <c r="M323" s="209"/>
      <c r="N323" s="210"/>
      <c r="O323" s="210"/>
      <c r="P323" s="210"/>
      <c r="Q323" s="210"/>
      <c r="R323" s="210"/>
      <c r="S323" s="210"/>
      <c r="T323" s="21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05" t="s">
        <v>223</v>
      </c>
      <c r="AU323" s="205" t="s">
        <v>81</v>
      </c>
      <c r="AV323" s="13" t="s">
        <v>89</v>
      </c>
      <c r="AW323" s="13" t="s">
        <v>30</v>
      </c>
      <c r="AX323" s="13" t="s">
        <v>73</v>
      </c>
      <c r="AY323" s="205" t="s">
        <v>217</v>
      </c>
    </row>
    <row r="324" spans="1:51" s="13" customFormat="1" ht="12">
      <c r="A324" s="13"/>
      <c r="B324" s="203"/>
      <c r="C324" s="13"/>
      <c r="D324" s="204" t="s">
        <v>223</v>
      </c>
      <c r="E324" s="205" t="s">
        <v>601</v>
      </c>
      <c r="F324" s="206" t="s">
        <v>599</v>
      </c>
      <c r="G324" s="13"/>
      <c r="H324" s="207">
        <v>70</v>
      </c>
      <c r="I324" s="208"/>
      <c r="J324" s="13"/>
      <c r="K324" s="13"/>
      <c r="L324" s="203"/>
      <c r="M324" s="209"/>
      <c r="N324" s="210"/>
      <c r="O324" s="210"/>
      <c r="P324" s="210"/>
      <c r="Q324" s="210"/>
      <c r="R324" s="210"/>
      <c r="S324" s="210"/>
      <c r="T324" s="21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05" t="s">
        <v>223</v>
      </c>
      <c r="AU324" s="205" t="s">
        <v>81</v>
      </c>
      <c r="AV324" s="13" t="s">
        <v>89</v>
      </c>
      <c r="AW324" s="13" t="s">
        <v>30</v>
      </c>
      <c r="AX324" s="13" t="s">
        <v>73</v>
      </c>
      <c r="AY324" s="205" t="s">
        <v>217</v>
      </c>
    </row>
    <row r="325" spans="1:51" s="13" customFormat="1" ht="12">
      <c r="A325" s="13"/>
      <c r="B325" s="203"/>
      <c r="C325" s="13"/>
      <c r="D325" s="204" t="s">
        <v>223</v>
      </c>
      <c r="E325" s="205" t="s">
        <v>602</v>
      </c>
      <c r="F325" s="206" t="s">
        <v>591</v>
      </c>
      <c r="G325" s="13"/>
      <c r="H325" s="207">
        <v>42</v>
      </c>
      <c r="I325" s="208"/>
      <c r="J325" s="13"/>
      <c r="K325" s="13"/>
      <c r="L325" s="203"/>
      <c r="M325" s="209"/>
      <c r="N325" s="210"/>
      <c r="O325" s="210"/>
      <c r="P325" s="210"/>
      <c r="Q325" s="210"/>
      <c r="R325" s="210"/>
      <c r="S325" s="210"/>
      <c r="T325" s="21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05" t="s">
        <v>223</v>
      </c>
      <c r="AU325" s="205" t="s">
        <v>81</v>
      </c>
      <c r="AV325" s="13" t="s">
        <v>89</v>
      </c>
      <c r="AW325" s="13" t="s">
        <v>30</v>
      </c>
      <c r="AX325" s="13" t="s">
        <v>73</v>
      </c>
      <c r="AY325" s="205" t="s">
        <v>217</v>
      </c>
    </row>
    <row r="326" spans="1:51" s="13" customFormat="1" ht="12">
      <c r="A326" s="13"/>
      <c r="B326" s="203"/>
      <c r="C326" s="13"/>
      <c r="D326" s="204" t="s">
        <v>223</v>
      </c>
      <c r="E326" s="205" t="s">
        <v>603</v>
      </c>
      <c r="F326" s="206" t="s">
        <v>604</v>
      </c>
      <c r="G326" s="13"/>
      <c r="H326" s="207">
        <v>610.34</v>
      </c>
      <c r="I326" s="208"/>
      <c r="J326" s="13"/>
      <c r="K326" s="13"/>
      <c r="L326" s="203"/>
      <c r="M326" s="209"/>
      <c r="N326" s="210"/>
      <c r="O326" s="210"/>
      <c r="P326" s="210"/>
      <c r="Q326" s="210"/>
      <c r="R326" s="210"/>
      <c r="S326" s="210"/>
      <c r="T326" s="21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05" t="s">
        <v>223</v>
      </c>
      <c r="AU326" s="205" t="s">
        <v>81</v>
      </c>
      <c r="AV326" s="13" t="s">
        <v>89</v>
      </c>
      <c r="AW326" s="13" t="s">
        <v>30</v>
      </c>
      <c r="AX326" s="13" t="s">
        <v>73</v>
      </c>
      <c r="AY326" s="205" t="s">
        <v>217</v>
      </c>
    </row>
    <row r="327" spans="1:51" s="14" customFormat="1" ht="12">
      <c r="A327" s="14"/>
      <c r="B327" s="212"/>
      <c r="C327" s="14"/>
      <c r="D327" s="204" t="s">
        <v>223</v>
      </c>
      <c r="E327" s="213" t="s">
        <v>1</v>
      </c>
      <c r="F327" s="214" t="s">
        <v>605</v>
      </c>
      <c r="G327" s="14"/>
      <c r="H327" s="213" t="s">
        <v>1</v>
      </c>
      <c r="I327" s="215"/>
      <c r="J327" s="14"/>
      <c r="K327" s="14"/>
      <c r="L327" s="212"/>
      <c r="M327" s="216"/>
      <c r="N327" s="217"/>
      <c r="O327" s="217"/>
      <c r="P327" s="217"/>
      <c r="Q327" s="217"/>
      <c r="R327" s="217"/>
      <c r="S327" s="217"/>
      <c r="T327" s="21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13" t="s">
        <v>223</v>
      </c>
      <c r="AU327" s="213" t="s">
        <v>81</v>
      </c>
      <c r="AV327" s="14" t="s">
        <v>81</v>
      </c>
      <c r="AW327" s="14" t="s">
        <v>30</v>
      </c>
      <c r="AX327" s="14" t="s">
        <v>73</v>
      </c>
      <c r="AY327" s="213" t="s">
        <v>217</v>
      </c>
    </row>
    <row r="328" spans="1:51" s="13" customFormat="1" ht="12">
      <c r="A328" s="13"/>
      <c r="B328" s="203"/>
      <c r="C328" s="13"/>
      <c r="D328" s="204" t="s">
        <v>223</v>
      </c>
      <c r="E328" s="205" t="s">
        <v>606</v>
      </c>
      <c r="F328" s="206" t="s">
        <v>607</v>
      </c>
      <c r="G328" s="13"/>
      <c r="H328" s="207">
        <v>77.8</v>
      </c>
      <c r="I328" s="208"/>
      <c r="J328" s="13"/>
      <c r="K328" s="13"/>
      <c r="L328" s="203"/>
      <c r="M328" s="209"/>
      <c r="N328" s="210"/>
      <c r="O328" s="210"/>
      <c r="P328" s="210"/>
      <c r="Q328" s="210"/>
      <c r="R328" s="210"/>
      <c r="S328" s="210"/>
      <c r="T328" s="21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05" t="s">
        <v>223</v>
      </c>
      <c r="AU328" s="205" t="s">
        <v>81</v>
      </c>
      <c r="AV328" s="13" t="s">
        <v>89</v>
      </c>
      <c r="AW328" s="13" t="s">
        <v>30</v>
      </c>
      <c r="AX328" s="13" t="s">
        <v>73</v>
      </c>
      <c r="AY328" s="205" t="s">
        <v>217</v>
      </c>
    </row>
    <row r="329" spans="1:51" s="13" customFormat="1" ht="12">
      <c r="A329" s="13"/>
      <c r="B329" s="203"/>
      <c r="C329" s="13"/>
      <c r="D329" s="204" t="s">
        <v>223</v>
      </c>
      <c r="E329" s="205" t="s">
        <v>608</v>
      </c>
      <c r="F329" s="206" t="s">
        <v>609</v>
      </c>
      <c r="G329" s="13"/>
      <c r="H329" s="207">
        <v>26</v>
      </c>
      <c r="I329" s="208"/>
      <c r="J329" s="13"/>
      <c r="K329" s="13"/>
      <c r="L329" s="203"/>
      <c r="M329" s="209"/>
      <c r="N329" s="210"/>
      <c r="O329" s="210"/>
      <c r="P329" s="210"/>
      <c r="Q329" s="210"/>
      <c r="R329" s="210"/>
      <c r="S329" s="210"/>
      <c r="T329" s="21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5" t="s">
        <v>223</v>
      </c>
      <c r="AU329" s="205" t="s">
        <v>81</v>
      </c>
      <c r="AV329" s="13" t="s">
        <v>89</v>
      </c>
      <c r="AW329" s="13" t="s">
        <v>30</v>
      </c>
      <c r="AX329" s="13" t="s">
        <v>73</v>
      </c>
      <c r="AY329" s="205" t="s">
        <v>217</v>
      </c>
    </row>
    <row r="330" spans="1:51" s="13" customFormat="1" ht="12">
      <c r="A330" s="13"/>
      <c r="B330" s="203"/>
      <c r="C330" s="13"/>
      <c r="D330" s="204" t="s">
        <v>223</v>
      </c>
      <c r="E330" s="205" t="s">
        <v>610</v>
      </c>
      <c r="F330" s="206" t="s">
        <v>611</v>
      </c>
      <c r="G330" s="13"/>
      <c r="H330" s="207">
        <v>25.6</v>
      </c>
      <c r="I330" s="208"/>
      <c r="J330" s="13"/>
      <c r="K330" s="13"/>
      <c r="L330" s="203"/>
      <c r="M330" s="209"/>
      <c r="N330" s="210"/>
      <c r="O330" s="210"/>
      <c r="P330" s="210"/>
      <c r="Q330" s="210"/>
      <c r="R330" s="210"/>
      <c r="S330" s="210"/>
      <c r="T330" s="21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05" t="s">
        <v>223</v>
      </c>
      <c r="AU330" s="205" t="s">
        <v>81</v>
      </c>
      <c r="AV330" s="13" t="s">
        <v>89</v>
      </c>
      <c r="AW330" s="13" t="s">
        <v>30</v>
      </c>
      <c r="AX330" s="13" t="s">
        <v>73</v>
      </c>
      <c r="AY330" s="205" t="s">
        <v>217</v>
      </c>
    </row>
    <row r="331" spans="1:51" s="13" customFormat="1" ht="12">
      <c r="A331" s="13"/>
      <c r="B331" s="203"/>
      <c r="C331" s="13"/>
      <c r="D331" s="204" t="s">
        <v>223</v>
      </c>
      <c r="E331" s="205" t="s">
        <v>612</v>
      </c>
      <c r="F331" s="206" t="s">
        <v>613</v>
      </c>
      <c r="G331" s="13"/>
      <c r="H331" s="207">
        <v>18.94</v>
      </c>
      <c r="I331" s="208"/>
      <c r="J331" s="13"/>
      <c r="K331" s="13"/>
      <c r="L331" s="203"/>
      <c r="M331" s="209"/>
      <c r="N331" s="210"/>
      <c r="O331" s="210"/>
      <c r="P331" s="210"/>
      <c r="Q331" s="210"/>
      <c r="R331" s="210"/>
      <c r="S331" s="210"/>
      <c r="T331" s="21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05" t="s">
        <v>223</v>
      </c>
      <c r="AU331" s="205" t="s">
        <v>81</v>
      </c>
      <c r="AV331" s="13" t="s">
        <v>89</v>
      </c>
      <c r="AW331" s="13" t="s">
        <v>30</v>
      </c>
      <c r="AX331" s="13" t="s">
        <v>73</v>
      </c>
      <c r="AY331" s="205" t="s">
        <v>217</v>
      </c>
    </row>
    <row r="332" spans="1:51" s="13" customFormat="1" ht="12">
      <c r="A332" s="13"/>
      <c r="B332" s="203"/>
      <c r="C332" s="13"/>
      <c r="D332" s="204" t="s">
        <v>223</v>
      </c>
      <c r="E332" s="205" t="s">
        <v>614</v>
      </c>
      <c r="F332" s="206" t="s">
        <v>615</v>
      </c>
      <c r="G332" s="13"/>
      <c r="H332" s="207">
        <v>40.888</v>
      </c>
      <c r="I332" s="208"/>
      <c r="J332" s="13"/>
      <c r="K332" s="13"/>
      <c r="L332" s="203"/>
      <c r="M332" s="209"/>
      <c r="N332" s="210"/>
      <c r="O332" s="210"/>
      <c r="P332" s="210"/>
      <c r="Q332" s="210"/>
      <c r="R332" s="210"/>
      <c r="S332" s="210"/>
      <c r="T332" s="21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05" t="s">
        <v>223</v>
      </c>
      <c r="AU332" s="205" t="s">
        <v>81</v>
      </c>
      <c r="AV332" s="13" t="s">
        <v>89</v>
      </c>
      <c r="AW332" s="13" t="s">
        <v>30</v>
      </c>
      <c r="AX332" s="13" t="s">
        <v>73</v>
      </c>
      <c r="AY332" s="205" t="s">
        <v>217</v>
      </c>
    </row>
    <row r="333" spans="1:51" s="13" customFormat="1" ht="12">
      <c r="A333" s="13"/>
      <c r="B333" s="203"/>
      <c r="C333" s="13"/>
      <c r="D333" s="204" t="s">
        <v>223</v>
      </c>
      <c r="E333" s="205" t="s">
        <v>616</v>
      </c>
      <c r="F333" s="206" t="s">
        <v>617</v>
      </c>
      <c r="G333" s="13"/>
      <c r="H333" s="207">
        <v>26.544</v>
      </c>
      <c r="I333" s="208"/>
      <c r="J333" s="13"/>
      <c r="K333" s="13"/>
      <c r="L333" s="203"/>
      <c r="M333" s="209"/>
      <c r="N333" s="210"/>
      <c r="O333" s="210"/>
      <c r="P333" s="210"/>
      <c r="Q333" s="210"/>
      <c r="R333" s="210"/>
      <c r="S333" s="210"/>
      <c r="T333" s="21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05" t="s">
        <v>223</v>
      </c>
      <c r="AU333" s="205" t="s">
        <v>81</v>
      </c>
      <c r="AV333" s="13" t="s">
        <v>89</v>
      </c>
      <c r="AW333" s="13" t="s">
        <v>30</v>
      </c>
      <c r="AX333" s="13" t="s">
        <v>73</v>
      </c>
      <c r="AY333" s="205" t="s">
        <v>217</v>
      </c>
    </row>
    <row r="334" spans="1:51" s="13" customFormat="1" ht="12">
      <c r="A334" s="13"/>
      <c r="B334" s="203"/>
      <c r="C334" s="13"/>
      <c r="D334" s="204" t="s">
        <v>223</v>
      </c>
      <c r="E334" s="205" t="s">
        <v>618</v>
      </c>
      <c r="F334" s="206" t="s">
        <v>619</v>
      </c>
      <c r="G334" s="13"/>
      <c r="H334" s="207">
        <v>33.944</v>
      </c>
      <c r="I334" s="208"/>
      <c r="J334" s="13"/>
      <c r="K334" s="13"/>
      <c r="L334" s="203"/>
      <c r="M334" s="209"/>
      <c r="N334" s="210"/>
      <c r="O334" s="210"/>
      <c r="P334" s="210"/>
      <c r="Q334" s="210"/>
      <c r="R334" s="210"/>
      <c r="S334" s="210"/>
      <c r="T334" s="21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05" t="s">
        <v>223</v>
      </c>
      <c r="AU334" s="205" t="s">
        <v>81</v>
      </c>
      <c r="AV334" s="13" t="s">
        <v>89</v>
      </c>
      <c r="AW334" s="13" t="s">
        <v>30</v>
      </c>
      <c r="AX334" s="13" t="s">
        <v>73</v>
      </c>
      <c r="AY334" s="205" t="s">
        <v>217</v>
      </c>
    </row>
    <row r="335" spans="1:51" s="13" customFormat="1" ht="12">
      <c r="A335" s="13"/>
      <c r="B335" s="203"/>
      <c r="C335" s="13"/>
      <c r="D335" s="204" t="s">
        <v>223</v>
      </c>
      <c r="E335" s="205" t="s">
        <v>620</v>
      </c>
      <c r="F335" s="206" t="s">
        <v>621</v>
      </c>
      <c r="G335" s="13"/>
      <c r="H335" s="207">
        <v>49.2</v>
      </c>
      <c r="I335" s="208"/>
      <c r="J335" s="13"/>
      <c r="K335" s="13"/>
      <c r="L335" s="203"/>
      <c r="M335" s="209"/>
      <c r="N335" s="210"/>
      <c r="O335" s="210"/>
      <c r="P335" s="210"/>
      <c r="Q335" s="210"/>
      <c r="R335" s="210"/>
      <c r="S335" s="210"/>
      <c r="T335" s="21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05" t="s">
        <v>223</v>
      </c>
      <c r="AU335" s="205" t="s">
        <v>81</v>
      </c>
      <c r="AV335" s="13" t="s">
        <v>89</v>
      </c>
      <c r="AW335" s="13" t="s">
        <v>30</v>
      </c>
      <c r="AX335" s="13" t="s">
        <v>73</v>
      </c>
      <c r="AY335" s="205" t="s">
        <v>217</v>
      </c>
    </row>
    <row r="336" spans="1:51" s="13" customFormat="1" ht="12">
      <c r="A336" s="13"/>
      <c r="B336" s="203"/>
      <c r="C336" s="13"/>
      <c r="D336" s="204" t="s">
        <v>223</v>
      </c>
      <c r="E336" s="205" t="s">
        <v>622</v>
      </c>
      <c r="F336" s="206" t="s">
        <v>623</v>
      </c>
      <c r="G336" s="13"/>
      <c r="H336" s="207">
        <v>87.6</v>
      </c>
      <c r="I336" s="208"/>
      <c r="J336" s="13"/>
      <c r="K336" s="13"/>
      <c r="L336" s="203"/>
      <c r="M336" s="209"/>
      <c r="N336" s="210"/>
      <c r="O336" s="210"/>
      <c r="P336" s="210"/>
      <c r="Q336" s="210"/>
      <c r="R336" s="210"/>
      <c r="S336" s="210"/>
      <c r="T336" s="21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05" t="s">
        <v>223</v>
      </c>
      <c r="AU336" s="205" t="s">
        <v>81</v>
      </c>
      <c r="AV336" s="13" t="s">
        <v>89</v>
      </c>
      <c r="AW336" s="13" t="s">
        <v>30</v>
      </c>
      <c r="AX336" s="13" t="s">
        <v>73</v>
      </c>
      <c r="AY336" s="205" t="s">
        <v>217</v>
      </c>
    </row>
    <row r="337" spans="1:51" s="13" customFormat="1" ht="12">
      <c r="A337" s="13"/>
      <c r="B337" s="203"/>
      <c r="C337" s="13"/>
      <c r="D337" s="204" t="s">
        <v>223</v>
      </c>
      <c r="E337" s="205" t="s">
        <v>624</v>
      </c>
      <c r="F337" s="206" t="s">
        <v>625</v>
      </c>
      <c r="G337" s="13"/>
      <c r="H337" s="207">
        <v>28</v>
      </c>
      <c r="I337" s="208"/>
      <c r="J337" s="13"/>
      <c r="K337" s="13"/>
      <c r="L337" s="203"/>
      <c r="M337" s="209"/>
      <c r="N337" s="210"/>
      <c r="O337" s="210"/>
      <c r="P337" s="210"/>
      <c r="Q337" s="210"/>
      <c r="R337" s="210"/>
      <c r="S337" s="210"/>
      <c r="T337" s="21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05" t="s">
        <v>223</v>
      </c>
      <c r="AU337" s="205" t="s">
        <v>81</v>
      </c>
      <c r="AV337" s="13" t="s">
        <v>89</v>
      </c>
      <c r="AW337" s="13" t="s">
        <v>30</v>
      </c>
      <c r="AX337" s="13" t="s">
        <v>73</v>
      </c>
      <c r="AY337" s="205" t="s">
        <v>217</v>
      </c>
    </row>
    <row r="338" spans="1:51" s="13" customFormat="1" ht="12">
      <c r="A338" s="13"/>
      <c r="B338" s="203"/>
      <c r="C338" s="13"/>
      <c r="D338" s="204" t="s">
        <v>223</v>
      </c>
      <c r="E338" s="205" t="s">
        <v>626</v>
      </c>
      <c r="F338" s="206" t="s">
        <v>627</v>
      </c>
      <c r="G338" s="13"/>
      <c r="H338" s="207">
        <v>34.4</v>
      </c>
      <c r="I338" s="208"/>
      <c r="J338" s="13"/>
      <c r="K338" s="13"/>
      <c r="L338" s="203"/>
      <c r="M338" s="209"/>
      <c r="N338" s="210"/>
      <c r="O338" s="210"/>
      <c r="P338" s="210"/>
      <c r="Q338" s="210"/>
      <c r="R338" s="210"/>
      <c r="S338" s="210"/>
      <c r="T338" s="21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05" t="s">
        <v>223</v>
      </c>
      <c r="AU338" s="205" t="s">
        <v>81</v>
      </c>
      <c r="AV338" s="13" t="s">
        <v>89</v>
      </c>
      <c r="AW338" s="13" t="s">
        <v>30</v>
      </c>
      <c r="AX338" s="13" t="s">
        <v>73</v>
      </c>
      <c r="AY338" s="205" t="s">
        <v>217</v>
      </c>
    </row>
    <row r="339" spans="1:51" s="13" customFormat="1" ht="12">
      <c r="A339" s="13"/>
      <c r="B339" s="203"/>
      <c r="C339" s="13"/>
      <c r="D339" s="204" t="s">
        <v>223</v>
      </c>
      <c r="E339" s="205" t="s">
        <v>628</v>
      </c>
      <c r="F339" s="206" t="s">
        <v>629</v>
      </c>
      <c r="G339" s="13"/>
      <c r="H339" s="207">
        <v>40</v>
      </c>
      <c r="I339" s="208"/>
      <c r="J339" s="13"/>
      <c r="K339" s="13"/>
      <c r="L339" s="203"/>
      <c r="M339" s="209"/>
      <c r="N339" s="210"/>
      <c r="O339" s="210"/>
      <c r="P339" s="210"/>
      <c r="Q339" s="210"/>
      <c r="R339" s="210"/>
      <c r="S339" s="210"/>
      <c r="T339" s="21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05" t="s">
        <v>223</v>
      </c>
      <c r="AU339" s="205" t="s">
        <v>81</v>
      </c>
      <c r="AV339" s="13" t="s">
        <v>89</v>
      </c>
      <c r="AW339" s="13" t="s">
        <v>30</v>
      </c>
      <c r="AX339" s="13" t="s">
        <v>73</v>
      </c>
      <c r="AY339" s="205" t="s">
        <v>217</v>
      </c>
    </row>
    <row r="340" spans="1:51" s="13" customFormat="1" ht="12">
      <c r="A340" s="13"/>
      <c r="B340" s="203"/>
      <c r="C340" s="13"/>
      <c r="D340" s="204" t="s">
        <v>223</v>
      </c>
      <c r="E340" s="205" t="s">
        <v>630</v>
      </c>
      <c r="F340" s="206" t="s">
        <v>631</v>
      </c>
      <c r="G340" s="13"/>
      <c r="H340" s="207">
        <v>488.916</v>
      </c>
      <c r="I340" s="208"/>
      <c r="J340" s="13"/>
      <c r="K340" s="13"/>
      <c r="L340" s="203"/>
      <c r="M340" s="209"/>
      <c r="N340" s="210"/>
      <c r="O340" s="210"/>
      <c r="P340" s="210"/>
      <c r="Q340" s="210"/>
      <c r="R340" s="210"/>
      <c r="S340" s="210"/>
      <c r="T340" s="21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5" t="s">
        <v>223</v>
      </c>
      <c r="AU340" s="205" t="s">
        <v>81</v>
      </c>
      <c r="AV340" s="13" t="s">
        <v>89</v>
      </c>
      <c r="AW340" s="13" t="s">
        <v>30</v>
      </c>
      <c r="AX340" s="13" t="s">
        <v>73</v>
      </c>
      <c r="AY340" s="205" t="s">
        <v>217</v>
      </c>
    </row>
    <row r="341" spans="1:51" s="14" customFormat="1" ht="12">
      <c r="A341" s="14"/>
      <c r="B341" s="212"/>
      <c r="C341" s="14"/>
      <c r="D341" s="204" t="s">
        <v>223</v>
      </c>
      <c r="E341" s="213" t="s">
        <v>1</v>
      </c>
      <c r="F341" s="214" t="s">
        <v>632</v>
      </c>
      <c r="G341" s="14"/>
      <c r="H341" s="213" t="s">
        <v>1</v>
      </c>
      <c r="I341" s="215"/>
      <c r="J341" s="14"/>
      <c r="K341" s="14"/>
      <c r="L341" s="212"/>
      <c r="M341" s="216"/>
      <c r="N341" s="217"/>
      <c r="O341" s="217"/>
      <c r="P341" s="217"/>
      <c r="Q341" s="217"/>
      <c r="R341" s="217"/>
      <c r="S341" s="217"/>
      <c r="T341" s="21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13" t="s">
        <v>223</v>
      </c>
      <c r="AU341" s="213" t="s">
        <v>81</v>
      </c>
      <c r="AV341" s="14" t="s">
        <v>81</v>
      </c>
      <c r="AW341" s="14" t="s">
        <v>30</v>
      </c>
      <c r="AX341" s="14" t="s">
        <v>73</v>
      </c>
      <c r="AY341" s="213" t="s">
        <v>217</v>
      </c>
    </row>
    <row r="342" spans="1:51" s="13" customFormat="1" ht="12">
      <c r="A342" s="13"/>
      <c r="B342" s="203"/>
      <c r="C342" s="13"/>
      <c r="D342" s="204" t="s">
        <v>223</v>
      </c>
      <c r="E342" s="205" t="s">
        <v>633</v>
      </c>
      <c r="F342" s="206" t="s">
        <v>591</v>
      </c>
      <c r="G342" s="13"/>
      <c r="H342" s="207">
        <v>42</v>
      </c>
      <c r="I342" s="208"/>
      <c r="J342" s="13"/>
      <c r="K342" s="13"/>
      <c r="L342" s="203"/>
      <c r="M342" s="209"/>
      <c r="N342" s="210"/>
      <c r="O342" s="210"/>
      <c r="P342" s="210"/>
      <c r="Q342" s="210"/>
      <c r="R342" s="210"/>
      <c r="S342" s="210"/>
      <c r="T342" s="21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5" t="s">
        <v>223</v>
      </c>
      <c r="AU342" s="205" t="s">
        <v>81</v>
      </c>
      <c r="AV342" s="13" t="s">
        <v>89</v>
      </c>
      <c r="AW342" s="13" t="s">
        <v>30</v>
      </c>
      <c r="AX342" s="13" t="s">
        <v>73</v>
      </c>
      <c r="AY342" s="205" t="s">
        <v>217</v>
      </c>
    </row>
    <row r="343" spans="1:51" s="14" customFormat="1" ht="12">
      <c r="A343" s="14"/>
      <c r="B343" s="212"/>
      <c r="C343" s="14"/>
      <c r="D343" s="204" t="s">
        <v>223</v>
      </c>
      <c r="E343" s="213" t="s">
        <v>1</v>
      </c>
      <c r="F343" s="214" t="s">
        <v>634</v>
      </c>
      <c r="G343" s="14"/>
      <c r="H343" s="213" t="s">
        <v>1</v>
      </c>
      <c r="I343" s="215"/>
      <c r="J343" s="14"/>
      <c r="K343" s="14"/>
      <c r="L343" s="212"/>
      <c r="M343" s="216"/>
      <c r="N343" s="217"/>
      <c r="O343" s="217"/>
      <c r="P343" s="217"/>
      <c r="Q343" s="217"/>
      <c r="R343" s="217"/>
      <c r="S343" s="217"/>
      <c r="T343" s="21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13" t="s">
        <v>223</v>
      </c>
      <c r="AU343" s="213" t="s">
        <v>81</v>
      </c>
      <c r="AV343" s="14" t="s">
        <v>81</v>
      </c>
      <c r="AW343" s="14" t="s">
        <v>30</v>
      </c>
      <c r="AX343" s="14" t="s">
        <v>73</v>
      </c>
      <c r="AY343" s="213" t="s">
        <v>217</v>
      </c>
    </row>
    <row r="344" spans="1:51" s="13" customFormat="1" ht="12">
      <c r="A344" s="13"/>
      <c r="B344" s="203"/>
      <c r="C344" s="13"/>
      <c r="D344" s="204" t="s">
        <v>223</v>
      </c>
      <c r="E344" s="205" t="s">
        <v>635</v>
      </c>
      <c r="F344" s="206" t="s">
        <v>636</v>
      </c>
      <c r="G344" s="13"/>
      <c r="H344" s="207">
        <v>120.8</v>
      </c>
      <c r="I344" s="208"/>
      <c r="J344" s="13"/>
      <c r="K344" s="13"/>
      <c r="L344" s="203"/>
      <c r="M344" s="209"/>
      <c r="N344" s="210"/>
      <c r="O344" s="210"/>
      <c r="P344" s="210"/>
      <c r="Q344" s="210"/>
      <c r="R344" s="210"/>
      <c r="S344" s="210"/>
      <c r="T344" s="21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5" t="s">
        <v>223</v>
      </c>
      <c r="AU344" s="205" t="s">
        <v>81</v>
      </c>
      <c r="AV344" s="13" t="s">
        <v>89</v>
      </c>
      <c r="AW344" s="13" t="s">
        <v>30</v>
      </c>
      <c r="AX344" s="13" t="s">
        <v>73</v>
      </c>
      <c r="AY344" s="205" t="s">
        <v>217</v>
      </c>
    </row>
    <row r="345" spans="1:51" s="13" customFormat="1" ht="12">
      <c r="A345" s="13"/>
      <c r="B345" s="203"/>
      <c r="C345" s="13"/>
      <c r="D345" s="204" t="s">
        <v>223</v>
      </c>
      <c r="E345" s="205" t="s">
        <v>637</v>
      </c>
      <c r="F345" s="206" t="s">
        <v>638</v>
      </c>
      <c r="G345" s="13"/>
      <c r="H345" s="207">
        <v>162.8</v>
      </c>
      <c r="I345" s="208"/>
      <c r="J345" s="13"/>
      <c r="K345" s="13"/>
      <c r="L345" s="203"/>
      <c r="M345" s="209"/>
      <c r="N345" s="210"/>
      <c r="O345" s="210"/>
      <c r="P345" s="210"/>
      <c r="Q345" s="210"/>
      <c r="R345" s="210"/>
      <c r="S345" s="210"/>
      <c r="T345" s="21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05" t="s">
        <v>223</v>
      </c>
      <c r="AU345" s="205" t="s">
        <v>81</v>
      </c>
      <c r="AV345" s="13" t="s">
        <v>89</v>
      </c>
      <c r="AW345" s="13" t="s">
        <v>30</v>
      </c>
      <c r="AX345" s="13" t="s">
        <v>73</v>
      </c>
      <c r="AY345" s="205" t="s">
        <v>217</v>
      </c>
    </row>
    <row r="346" spans="1:51" s="13" customFormat="1" ht="12">
      <c r="A346" s="13"/>
      <c r="B346" s="203"/>
      <c r="C346" s="13"/>
      <c r="D346" s="204" t="s">
        <v>223</v>
      </c>
      <c r="E346" s="205" t="s">
        <v>639</v>
      </c>
      <c r="F346" s="206" t="s">
        <v>640</v>
      </c>
      <c r="G346" s="13"/>
      <c r="H346" s="207">
        <v>40.6</v>
      </c>
      <c r="I346" s="208"/>
      <c r="J346" s="13"/>
      <c r="K346" s="13"/>
      <c r="L346" s="203"/>
      <c r="M346" s="209"/>
      <c r="N346" s="210"/>
      <c r="O346" s="210"/>
      <c r="P346" s="210"/>
      <c r="Q346" s="210"/>
      <c r="R346" s="210"/>
      <c r="S346" s="210"/>
      <c r="T346" s="21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05" t="s">
        <v>223</v>
      </c>
      <c r="AU346" s="205" t="s">
        <v>81</v>
      </c>
      <c r="AV346" s="13" t="s">
        <v>89</v>
      </c>
      <c r="AW346" s="13" t="s">
        <v>30</v>
      </c>
      <c r="AX346" s="13" t="s">
        <v>73</v>
      </c>
      <c r="AY346" s="205" t="s">
        <v>217</v>
      </c>
    </row>
    <row r="347" spans="1:51" s="13" customFormat="1" ht="12">
      <c r="A347" s="13"/>
      <c r="B347" s="203"/>
      <c r="C347" s="13"/>
      <c r="D347" s="204" t="s">
        <v>223</v>
      </c>
      <c r="E347" s="205" t="s">
        <v>641</v>
      </c>
      <c r="F347" s="206" t="s">
        <v>642</v>
      </c>
      <c r="G347" s="13"/>
      <c r="H347" s="207">
        <v>68.8</v>
      </c>
      <c r="I347" s="208"/>
      <c r="J347" s="13"/>
      <c r="K347" s="13"/>
      <c r="L347" s="203"/>
      <c r="M347" s="209"/>
      <c r="N347" s="210"/>
      <c r="O347" s="210"/>
      <c r="P347" s="210"/>
      <c r="Q347" s="210"/>
      <c r="R347" s="210"/>
      <c r="S347" s="210"/>
      <c r="T347" s="21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5" t="s">
        <v>223</v>
      </c>
      <c r="AU347" s="205" t="s">
        <v>81</v>
      </c>
      <c r="AV347" s="13" t="s">
        <v>89</v>
      </c>
      <c r="AW347" s="13" t="s">
        <v>30</v>
      </c>
      <c r="AX347" s="13" t="s">
        <v>73</v>
      </c>
      <c r="AY347" s="205" t="s">
        <v>217</v>
      </c>
    </row>
    <row r="348" spans="1:51" s="13" customFormat="1" ht="12">
      <c r="A348" s="13"/>
      <c r="B348" s="203"/>
      <c r="C348" s="13"/>
      <c r="D348" s="204" t="s">
        <v>223</v>
      </c>
      <c r="E348" s="205" t="s">
        <v>643</v>
      </c>
      <c r="F348" s="206" t="s">
        <v>644</v>
      </c>
      <c r="G348" s="13"/>
      <c r="H348" s="207">
        <v>51.8</v>
      </c>
      <c r="I348" s="208"/>
      <c r="J348" s="13"/>
      <c r="K348" s="13"/>
      <c r="L348" s="203"/>
      <c r="M348" s="209"/>
      <c r="N348" s="210"/>
      <c r="O348" s="210"/>
      <c r="P348" s="210"/>
      <c r="Q348" s="210"/>
      <c r="R348" s="210"/>
      <c r="S348" s="210"/>
      <c r="T348" s="21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05" t="s">
        <v>223</v>
      </c>
      <c r="AU348" s="205" t="s">
        <v>81</v>
      </c>
      <c r="AV348" s="13" t="s">
        <v>89</v>
      </c>
      <c r="AW348" s="13" t="s">
        <v>30</v>
      </c>
      <c r="AX348" s="13" t="s">
        <v>73</v>
      </c>
      <c r="AY348" s="205" t="s">
        <v>217</v>
      </c>
    </row>
    <row r="349" spans="1:51" s="13" customFormat="1" ht="12">
      <c r="A349" s="13"/>
      <c r="B349" s="203"/>
      <c r="C349" s="13"/>
      <c r="D349" s="204" t="s">
        <v>223</v>
      </c>
      <c r="E349" s="205" t="s">
        <v>645</v>
      </c>
      <c r="F349" s="206" t="s">
        <v>646</v>
      </c>
      <c r="G349" s="13"/>
      <c r="H349" s="207">
        <v>34.4</v>
      </c>
      <c r="I349" s="208"/>
      <c r="J349" s="13"/>
      <c r="K349" s="13"/>
      <c r="L349" s="203"/>
      <c r="M349" s="209"/>
      <c r="N349" s="210"/>
      <c r="O349" s="210"/>
      <c r="P349" s="210"/>
      <c r="Q349" s="210"/>
      <c r="R349" s="210"/>
      <c r="S349" s="210"/>
      <c r="T349" s="21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05" t="s">
        <v>223</v>
      </c>
      <c r="AU349" s="205" t="s">
        <v>81</v>
      </c>
      <c r="AV349" s="13" t="s">
        <v>89</v>
      </c>
      <c r="AW349" s="13" t="s">
        <v>30</v>
      </c>
      <c r="AX349" s="13" t="s">
        <v>73</v>
      </c>
      <c r="AY349" s="205" t="s">
        <v>217</v>
      </c>
    </row>
    <row r="350" spans="1:51" s="13" customFormat="1" ht="12">
      <c r="A350" s="13"/>
      <c r="B350" s="203"/>
      <c r="C350" s="13"/>
      <c r="D350" s="204" t="s">
        <v>223</v>
      </c>
      <c r="E350" s="205" t="s">
        <v>647</v>
      </c>
      <c r="F350" s="206" t="s">
        <v>648</v>
      </c>
      <c r="G350" s="13"/>
      <c r="H350" s="207">
        <v>195.6</v>
      </c>
      <c r="I350" s="208"/>
      <c r="J350" s="13"/>
      <c r="K350" s="13"/>
      <c r="L350" s="203"/>
      <c r="M350" s="209"/>
      <c r="N350" s="210"/>
      <c r="O350" s="210"/>
      <c r="P350" s="210"/>
      <c r="Q350" s="210"/>
      <c r="R350" s="210"/>
      <c r="S350" s="210"/>
      <c r="T350" s="21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05" t="s">
        <v>223</v>
      </c>
      <c r="AU350" s="205" t="s">
        <v>81</v>
      </c>
      <c r="AV350" s="13" t="s">
        <v>89</v>
      </c>
      <c r="AW350" s="13" t="s">
        <v>30</v>
      </c>
      <c r="AX350" s="13" t="s">
        <v>73</v>
      </c>
      <c r="AY350" s="205" t="s">
        <v>217</v>
      </c>
    </row>
    <row r="351" spans="1:51" s="14" customFormat="1" ht="12">
      <c r="A351" s="14"/>
      <c r="B351" s="212"/>
      <c r="C351" s="14"/>
      <c r="D351" s="204" t="s">
        <v>223</v>
      </c>
      <c r="E351" s="213" t="s">
        <v>1</v>
      </c>
      <c r="F351" s="214" t="s">
        <v>441</v>
      </c>
      <c r="G351" s="14"/>
      <c r="H351" s="213" t="s">
        <v>1</v>
      </c>
      <c r="I351" s="215"/>
      <c r="J351" s="14"/>
      <c r="K351" s="14"/>
      <c r="L351" s="212"/>
      <c r="M351" s="216"/>
      <c r="N351" s="217"/>
      <c r="O351" s="217"/>
      <c r="P351" s="217"/>
      <c r="Q351" s="217"/>
      <c r="R351" s="217"/>
      <c r="S351" s="217"/>
      <c r="T351" s="21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13" t="s">
        <v>223</v>
      </c>
      <c r="AU351" s="213" t="s">
        <v>81</v>
      </c>
      <c r="AV351" s="14" t="s">
        <v>81</v>
      </c>
      <c r="AW351" s="14" t="s">
        <v>30</v>
      </c>
      <c r="AX351" s="14" t="s">
        <v>73</v>
      </c>
      <c r="AY351" s="213" t="s">
        <v>217</v>
      </c>
    </row>
    <row r="352" spans="1:51" s="13" customFormat="1" ht="12">
      <c r="A352" s="13"/>
      <c r="B352" s="203"/>
      <c r="C352" s="13"/>
      <c r="D352" s="204" t="s">
        <v>223</v>
      </c>
      <c r="E352" s="205" t="s">
        <v>649</v>
      </c>
      <c r="F352" s="206" t="s">
        <v>650</v>
      </c>
      <c r="G352" s="13"/>
      <c r="H352" s="207">
        <v>5.8</v>
      </c>
      <c r="I352" s="208"/>
      <c r="J352" s="13"/>
      <c r="K352" s="13"/>
      <c r="L352" s="203"/>
      <c r="M352" s="209"/>
      <c r="N352" s="210"/>
      <c r="O352" s="210"/>
      <c r="P352" s="210"/>
      <c r="Q352" s="210"/>
      <c r="R352" s="210"/>
      <c r="S352" s="210"/>
      <c r="T352" s="21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05" t="s">
        <v>223</v>
      </c>
      <c r="AU352" s="205" t="s">
        <v>81</v>
      </c>
      <c r="AV352" s="13" t="s">
        <v>89</v>
      </c>
      <c r="AW352" s="13" t="s">
        <v>30</v>
      </c>
      <c r="AX352" s="13" t="s">
        <v>73</v>
      </c>
      <c r="AY352" s="205" t="s">
        <v>217</v>
      </c>
    </row>
    <row r="353" spans="1:51" s="13" customFormat="1" ht="12">
      <c r="A353" s="13"/>
      <c r="B353" s="203"/>
      <c r="C353" s="13"/>
      <c r="D353" s="204" t="s">
        <v>223</v>
      </c>
      <c r="E353" s="205" t="s">
        <v>651</v>
      </c>
      <c r="F353" s="206" t="s">
        <v>652</v>
      </c>
      <c r="G353" s="13"/>
      <c r="H353" s="207">
        <v>5.8</v>
      </c>
      <c r="I353" s="208"/>
      <c r="J353" s="13"/>
      <c r="K353" s="13"/>
      <c r="L353" s="203"/>
      <c r="M353" s="209"/>
      <c r="N353" s="210"/>
      <c r="O353" s="210"/>
      <c r="P353" s="210"/>
      <c r="Q353" s="210"/>
      <c r="R353" s="210"/>
      <c r="S353" s="210"/>
      <c r="T353" s="21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05" t="s">
        <v>223</v>
      </c>
      <c r="AU353" s="205" t="s">
        <v>81</v>
      </c>
      <c r="AV353" s="13" t="s">
        <v>89</v>
      </c>
      <c r="AW353" s="13" t="s">
        <v>30</v>
      </c>
      <c r="AX353" s="13" t="s">
        <v>73</v>
      </c>
      <c r="AY353" s="205" t="s">
        <v>217</v>
      </c>
    </row>
    <row r="354" spans="1:51" s="13" customFormat="1" ht="12">
      <c r="A354" s="13"/>
      <c r="B354" s="203"/>
      <c r="C354" s="13"/>
      <c r="D354" s="204" t="s">
        <v>223</v>
      </c>
      <c r="E354" s="205" t="s">
        <v>653</v>
      </c>
      <c r="F354" s="206" t="s">
        <v>654</v>
      </c>
      <c r="G354" s="13"/>
      <c r="H354" s="207">
        <v>1463.456</v>
      </c>
      <c r="I354" s="208"/>
      <c r="J354" s="13"/>
      <c r="K354" s="13"/>
      <c r="L354" s="203"/>
      <c r="M354" s="209"/>
      <c r="N354" s="210"/>
      <c r="O354" s="210"/>
      <c r="P354" s="210"/>
      <c r="Q354" s="210"/>
      <c r="R354" s="210"/>
      <c r="S354" s="210"/>
      <c r="T354" s="21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05" t="s">
        <v>223</v>
      </c>
      <c r="AU354" s="205" t="s">
        <v>81</v>
      </c>
      <c r="AV354" s="13" t="s">
        <v>89</v>
      </c>
      <c r="AW354" s="13" t="s">
        <v>30</v>
      </c>
      <c r="AX354" s="13" t="s">
        <v>81</v>
      </c>
      <c r="AY354" s="205" t="s">
        <v>217</v>
      </c>
    </row>
    <row r="355" spans="1:65" s="2" customFormat="1" ht="16.5" customHeight="1">
      <c r="A355" s="37"/>
      <c r="B355" s="188"/>
      <c r="C355" s="219" t="s">
        <v>655</v>
      </c>
      <c r="D355" s="219" t="s">
        <v>342</v>
      </c>
      <c r="E355" s="220" t="s">
        <v>656</v>
      </c>
      <c r="F355" s="221" t="s">
        <v>657</v>
      </c>
      <c r="G355" s="222" t="s">
        <v>221</v>
      </c>
      <c r="H355" s="223">
        <v>804.901</v>
      </c>
      <c r="I355" s="224"/>
      <c r="J355" s="225">
        <f>ROUND(I355*H355,2)</f>
        <v>0</v>
      </c>
      <c r="K355" s="226"/>
      <c r="L355" s="227"/>
      <c r="M355" s="228" t="s">
        <v>1</v>
      </c>
      <c r="N355" s="229" t="s">
        <v>38</v>
      </c>
      <c r="O355" s="76"/>
      <c r="P355" s="199">
        <f>O355*H355</f>
        <v>0</v>
      </c>
      <c r="Q355" s="199">
        <v>0.002</v>
      </c>
      <c r="R355" s="199">
        <f>Q355*H355</f>
        <v>1.609802</v>
      </c>
      <c r="S355" s="199">
        <v>0</v>
      </c>
      <c r="T355" s="200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01" t="s">
        <v>283</v>
      </c>
      <c r="AT355" s="201" t="s">
        <v>342</v>
      </c>
      <c r="AU355" s="201" t="s">
        <v>81</v>
      </c>
      <c r="AY355" s="18" t="s">
        <v>217</v>
      </c>
      <c r="BE355" s="202">
        <f>IF(N355="základní",J355,0)</f>
        <v>0</v>
      </c>
      <c r="BF355" s="202">
        <f>IF(N355="snížená",J355,0)</f>
        <v>0</v>
      </c>
      <c r="BG355" s="202">
        <f>IF(N355="zákl. přenesená",J355,0)</f>
        <v>0</v>
      </c>
      <c r="BH355" s="202">
        <f>IF(N355="sníž. přenesená",J355,0)</f>
        <v>0</v>
      </c>
      <c r="BI355" s="202">
        <f>IF(N355="nulová",J355,0)</f>
        <v>0</v>
      </c>
      <c r="BJ355" s="18" t="s">
        <v>81</v>
      </c>
      <c r="BK355" s="202">
        <f>ROUND(I355*H355,2)</f>
        <v>0</v>
      </c>
      <c r="BL355" s="18" t="s">
        <v>216</v>
      </c>
      <c r="BM355" s="201" t="s">
        <v>658</v>
      </c>
    </row>
    <row r="356" spans="1:51" s="13" customFormat="1" ht="12">
      <c r="A356" s="13"/>
      <c r="B356" s="203"/>
      <c r="C356" s="13"/>
      <c r="D356" s="204" t="s">
        <v>223</v>
      </c>
      <c r="E356" s="205" t="s">
        <v>659</v>
      </c>
      <c r="F356" s="206" t="s">
        <v>660</v>
      </c>
      <c r="G356" s="13"/>
      <c r="H356" s="207">
        <v>804.901</v>
      </c>
      <c r="I356" s="208"/>
      <c r="J356" s="13"/>
      <c r="K356" s="13"/>
      <c r="L356" s="203"/>
      <c r="M356" s="209"/>
      <c r="N356" s="210"/>
      <c r="O356" s="210"/>
      <c r="P356" s="210"/>
      <c r="Q356" s="210"/>
      <c r="R356" s="210"/>
      <c r="S356" s="210"/>
      <c r="T356" s="21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05" t="s">
        <v>223</v>
      </c>
      <c r="AU356" s="205" t="s">
        <v>81</v>
      </c>
      <c r="AV356" s="13" t="s">
        <v>89</v>
      </c>
      <c r="AW356" s="13" t="s">
        <v>30</v>
      </c>
      <c r="AX356" s="13" t="s">
        <v>81</v>
      </c>
      <c r="AY356" s="205" t="s">
        <v>217</v>
      </c>
    </row>
    <row r="357" spans="1:65" s="2" customFormat="1" ht="21.75" customHeight="1">
      <c r="A357" s="37"/>
      <c r="B357" s="188"/>
      <c r="C357" s="189" t="s">
        <v>661</v>
      </c>
      <c r="D357" s="189" t="s">
        <v>218</v>
      </c>
      <c r="E357" s="190" t="s">
        <v>662</v>
      </c>
      <c r="F357" s="191" t="s">
        <v>663</v>
      </c>
      <c r="G357" s="192" t="s">
        <v>221</v>
      </c>
      <c r="H357" s="193">
        <v>793.75</v>
      </c>
      <c r="I357" s="194"/>
      <c r="J357" s="195">
        <f>ROUND(I357*H357,2)</f>
        <v>0</v>
      </c>
      <c r="K357" s="196"/>
      <c r="L357" s="38"/>
      <c r="M357" s="197" t="s">
        <v>1</v>
      </c>
      <c r="N357" s="198" t="s">
        <v>38</v>
      </c>
      <c r="O357" s="76"/>
      <c r="P357" s="199">
        <f>O357*H357</f>
        <v>0</v>
      </c>
      <c r="Q357" s="199">
        <v>0.00628</v>
      </c>
      <c r="R357" s="199">
        <f>Q357*H357</f>
        <v>4.98475</v>
      </c>
      <c r="S357" s="199">
        <v>0</v>
      </c>
      <c r="T357" s="200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01" t="s">
        <v>216</v>
      </c>
      <c r="AT357" s="201" t="s">
        <v>218</v>
      </c>
      <c r="AU357" s="201" t="s">
        <v>81</v>
      </c>
      <c r="AY357" s="18" t="s">
        <v>217</v>
      </c>
      <c r="BE357" s="202">
        <f>IF(N357="základní",J357,0)</f>
        <v>0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18" t="s">
        <v>81</v>
      </c>
      <c r="BK357" s="202">
        <f>ROUND(I357*H357,2)</f>
        <v>0</v>
      </c>
      <c r="BL357" s="18" t="s">
        <v>216</v>
      </c>
      <c r="BM357" s="201" t="s">
        <v>664</v>
      </c>
    </row>
    <row r="358" spans="1:51" s="13" customFormat="1" ht="12">
      <c r="A358" s="13"/>
      <c r="B358" s="203"/>
      <c r="C358" s="13"/>
      <c r="D358" s="204" t="s">
        <v>223</v>
      </c>
      <c r="E358" s="205" t="s">
        <v>665</v>
      </c>
      <c r="F358" s="206" t="s">
        <v>666</v>
      </c>
      <c r="G358" s="13"/>
      <c r="H358" s="207">
        <v>691.67</v>
      </c>
      <c r="I358" s="208"/>
      <c r="J358" s="13"/>
      <c r="K358" s="13"/>
      <c r="L358" s="203"/>
      <c r="M358" s="209"/>
      <c r="N358" s="210"/>
      <c r="O358" s="210"/>
      <c r="P358" s="210"/>
      <c r="Q358" s="210"/>
      <c r="R358" s="210"/>
      <c r="S358" s="210"/>
      <c r="T358" s="21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05" t="s">
        <v>223</v>
      </c>
      <c r="AU358" s="205" t="s">
        <v>81</v>
      </c>
      <c r="AV358" s="13" t="s">
        <v>89</v>
      </c>
      <c r="AW358" s="13" t="s">
        <v>30</v>
      </c>
      <c r="AX358" s="13" t="s">
        <v>73</v>
      </c>
      <c r="AY358" s="205" t="s">
        <v>217</v>
      </c>
    </row>
    <row r="359" spans="1:51" s="13" customFormat="1" ht="12">
      <c r="A359" s="13"/>
      <c r="B359" s="203"/>
      <c r="C359" s="13"/>
      <c r="D359" s="204" t="s">
        <v>223</v>
      </c>
      <c r="E359" s="205" t="s">
        <v>667</v>
      </c>
      <c r="F359" s="206" t="s">
        <v>668</v>
      </c>
      <c r="G359" s="13"/>
      <c r="H359" s="207">
        <v>102.08</v>
      </c>
      <c r="I359" s="208"/>
      <c r="J359" s="13"/>
      <c r="K359" s="13"/>
      <c r="L359" s="203"/>
      <c r="M359" s="209"/>
      <c r="N359" s="210"/>
      <c r="O359" s="210"/>
      <c r="P359" s="210"/>
      <c r="Q359" s="210"/>
      <c r="R359" s="210"/>
      <c r="S359" s="210"/>
      <c r="T359" s="21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05" t="s">
        <v>223</v>
      </c>
      <c r="AU359" s="205" t="s">
        <v>81</v>
      </c>
      <c r="AV359" s="13" t="s">
        <v>89</v>
      </c>
      <c r="AW359" s="13" t="s">
        <v>30</v>
      </c>
      <c r="AX359" s="13" t="s">
        <v>73</v>
      </c>
      <c r="AY359" s="205" t="s">
        <v>217</v>
      </c>
    </row>
    <row r="360" spans="1:51" s="13" customFormat="1" ht="12">
      <c r="A360" s="13"/>
      <c r="B360" s="203"/>
      <c r="C360" s="13"/>
      <c r="D360" s="204" t="s">
        <v>223</v>
      </c>
      <c r="E360" s="205" t="s">
        <v>669</v>
      </c>
      <c r="F360" s="206" t="s">
        <v>670</v>
      </c>
      <c r="G360" s="13"/>
      <c r="H360" s="207">
        <v>793.75</v>
      </c>
      <c r="I360" s="208"/>
      <c r="J360" s="13"/>
      <c r="K360" s="13"/>
      <c r="L360" s="203"/>
      <c r="M360" s="209"/>
      <c r="N360" s="210"/>
      <c r="O360" s="210"/>
      <c r="P360" s="210"/>
      <c r="Q360" s="210"/>
      <c r="R360" s="210"/>
      <c r="S360" s="210"/>
      <c r="T360" s="21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05" t="s">
        <v>223</v>
      </c>
      <c r="AU360" s="205" t="s">
        <v>81</v>
      </c>
      <c r="AV360" s="13" t="s">
        <v>89</v>
      </c>
      <c r="AW360" s="13" t="s">
        <v>30</v>
      </c>
      <c r="AX360" s="13" t="s">
        <v>81</v>
      </c>
      <c r="AY360" s="205" t="s">
        <v>217</v>
      </c>
    </row>
    <row r="361" spans="1:65" s="2" customFormat="1" ht="21.75" customHeight="1">
      <c r="A361" s="37"/>
      <c r="B361" s="188"/>
      <c r="C361" s="189" t="s">
        <v>671</v>
      </c>
      <c r="D361" s="189" t="s">
        <v>218</v>
      </c>
      <c r="E361" s="190" t="s">
        <v>672</v>
      </c>
      <c r="F361" s="191" t="s">
        <v>673</v>
      </c>
      <c r="G361" s="192" t="s">
        <v>221</v>
      </c>
      <c r="H361" s="193">
        <v>3116.728</v>
      </c>
      <c r="I361" s="194"/>
      <c r="J361" s="195">
        <f>ROUND(I361*H361,2)</f>
        <v>0</v>
      </c>
      <c r="K361" s="196"/>
      <c r="L361" s="38"/>
      <c r="M361" s="197" t="s">
        <v>1</v>
      </c>
      <c r="N361" s="198" t="s">
        <v>38</v>
      </c>
      <c r="O361" s="76"/>
      <c r="P361" s="199">
        <f>O361*H361</f>
        <v>0</v>
      </c>
      <c r="Q361" s="199">
        <v>0.00348</v>
      </c>
      <c r="R361" s="199">
        <f>Q361*H361</f>
        <v>10.84621344</v>
      </c>
      <c r="S361" s="199">
        <v>0</v>
      </c>
      <c r="T361" s="200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01" t="s">
        <v>216</v>
      </c>
      <c r="AT361" s="201" t="s">
        <v>218</v>
      </c>
      <c r="AU361" s="201" t="s">
        <v>81</v>
      </c>
      <c r="AY361" s="18" t="s">
        <v>217</v>
      </c>
      <c r="BE361" s="202">
        <f>IF(N361="základní",J361,0)</f>
        <v>0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18" t="s">
        <v>81</v>
      </c>
      <c r="BK361" s="202">
        <f>ROUND(I361*H361,2)</f>
        <v>0</v>
      </c>
      <c r="BL361" s="18" t="s">
        <v>216</v>
      </c>
      <c r="BM361" s="201" t="s">
        <v>674</v>
      </c>
    </row>
    <row r="362" spans="1:51" s="13" customFormat="1" ht="12">
      <c r="A362" s="13"/>
      <c r="B362" s="203"/>
      <c r="C362" s="13"/>
      <c r="D362" s="204" t="s">
        <v>223</v>
      </c>
      <c r="E362" s="205" t="s">
        <v>675</v>
      </c>
      <c r="F362" s="206" t="s">
        <v>676</v>
      </c>
      <c r="G362" s="13"/>
      <c r="H362" s="207">
        <v>2517.932</v>
      </c>
      <c r="I362" s="208"/>
      <c r="J362" s="13"/>
      <c r="K362" s="13"/>
      <c r="L362" s="203"/>
      <c r="M362" s="209"/>
      <c r="N362" s="210"/>
      <c r="O362" s="210"/>
      <c r="P362" s="210"/>
      <c r="Q362" s="210"/>
      <c r="R362" s="210"/>
      <c r="S362" s="210"/>
      <c r="T362" s="21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05" t="s">
        <v>223</v>
      </c>
      <c r="AU362" s="205" t="s">
        <v>81</v>
      </c>
      <c r="AV362" s="13" t="s">
        <v>89</v>
      </c>
      <c r="AW362" s="13" t="s">
        <v>30</v>
      </c>
      <c r="AX362" s="13" t="s">
        <v>73</v>
      </c>
      <c r="AY362" s="205" t="s">
        <v>217</v>
      </c>
    </row>
    <row r="363" spans="1:51" s="13" customFormat="1" ht="12">
      <c r="A363" s="13"/>
      <c r="B363" s="203"/>
      <c r="C363" s="13"/>
      <c r="D363" s="204" t="s">
        <v>223</v>
      </c>
      <c r="E363" s="205" t="s">
        <v>677</v>
      </c>
      <c r="F363" s="206" t="s">
        <v>678</v>
      </c>
      <c r="G363" s="13"/>
      <c r="H363" s="207">
        <v>50</v>
      </c>
      <c r="I363" s="208"/>
      <c r="J363" s="13"/>
      <c r="K363" s="13"/>
      <c r="L363" s="203"/>
      <c r="M363" s="209"/>
      <c r="N363" s="210"/>
      <c r="O363" s="210"/>
      <c r="P363" s="210"/>
      <c r="Q363" s="210"/>
      <c r="R363" s="210"/>
      <c r="S363" s="210"/>
      <c r="T363" s="21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05" t="s">
        <v>223</v>
      </c>
      <c r="AU363" s="205" t="s">
        <v>81</v>
      </c>
      <c r="AV363" s="13" t="s">
        <v>89</v>
      </c>
      <c r="AW363" s="13" t="s">
        <v>30</v>
      </c>
      <c r="AX363" s="13" t="s">
        <v>73</v>
      </c>
      <c r="AY363" s="205" t="s">
        <v>217</v>
      </c>
    </row>
    <row r="364" spans="1:51" s="13" customFormat="1" ht="12">
      <c r="A364" s="13"/>
      <c r="B364" s="203"/>
      <c r="C364" s="13"/>
      <c r="D364" s="204" t="s">
        <v>223</v>
      </c>
      <c r="E364" s="205" t="s">
        <v>679</v>
      </c>
      <c r="F364" s="206" t="s">
        <v>680</v>
      </c>
      <c r="G364" s="13"/>
      <c r="H364" s="207">
        <v>548.796</v>
      </c>
      <c r="I364" s="208"/>
      <c r="J364" s="13"/>
      <c r="K364" s="13"/>
      <c r="L364" s="203"/>
      <c r="M364" s="209"/>
      <c r="N364" s="210"/>
      <c r="O364" s="210"/>
      <c r="P364" s="210"/>
      <c r="Q364" s="210"/>
      <c r="R364" s="210"/>
      <c r="S364" s="210"/>
      <c r="T364" s="21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05" t="s">
        <v>223</v>
      </c>
      <c r="AU364" s="205" t="s">
        <v>81</v>
      </c>
      <c r="AV364" s="13" t="s">
        <v>89</v>
      </c>
      <c r="AW364" s="13" t="s">
        <v>30</v>
      </c>
      <c r="AX364" s="13" t="s">
        <v>73</v>
      </c>
      <c r="AY364" s="205" t="s">
        <v>217</v>
      </c>
    </row>
    <row r="365" spans="1:51" s="13" customFormat="1" ht="12">
      <c r="A365" s="13"/>
      <c r="B365" s="203"/>
      <c r="C365" s="13"/>
      <c r="D365" s="204" t="s">
        <v>223</v>
      </c>
      <c r="E365" s="205" t="s">
        <v>681</v>
      </c>
      <c r="F365" s="206" t="s">
        <v>682</v>
      </c>
      <c r="G365" s="13"/>
      <c r="H365" s="207">
        <v>3116.728</v>
      </c>
      <c r="I365" s="208"/>
      <c r="J365" s="13"/>
      <c r="K365" s="13"/>
      <c r="L365" s="203"/>
      <c r="M365" s="209"/>
      <c r="N365" s="210"/>
      <c r="O365" s="210"/>
      <c r="P365" s="210"/>
      <c r="Q365" s="210"/>
      <c r="R365" s="210"/>
      <c r="S365" s="210"/>
      <c r="T365" s="21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5" t="s">
        <v>223</v>
      </c>
      <c r="AU365" s="205" t="s">
        <v>81</v>
      </c>
      <c r="AV365" s="13" t="s">
        <v>89</v>
      </c>
      <c r="AW365" s="13" t="s">
        <v>30</v>
      </c>
      <c r="AX365" s="13" t="s">
        <v>81</v>
      </c>
      <c r="AY365" s="205" t="s">
        <v>217</v>
      </c>
    </row>
    <row r="366" spans="1:65" s="2" customFormat="1" ht="21.75" customHeight="1">
      <c r="A366" s="37"/>
      <c r="B366" s="188"/>
      <c r="C366" s="189" t="s">
        <v>683</v>
      </c>
      <c r="D366" s="189" t="s">
        <v>218</v>
      </c>
      <c r="E366" s="190" t="s">
        <v>684</v>
      </c>
      <c r="F366" s="191" t="s">
        <v>685</v>
      </c>
      <c r="G366" s="192" t="s">
        <v>221</v>
      </c>
      <c r="H366" s="193">
        <v>944.421</v>
      </c>
      <c r="I366" s="194"/>
      <c r="J366" s="195">
        <f>ROUND(I366*H366,2)</f>
        <v>0</v>
      </c>
      <c r="K366" s="196"/>
      <c r="L366" s="38"/>
      <c r="M366" s="197" t="s">
        <v>1</v>
      </c>
      <c r="N366" s="198" t="s">
        <v>38</v>
      </c>
      <c r="O366" s="76"/>
      <c r="P366" s="199">
        <f>O366*H366</f>
        <v>0</v>
      </c>
      <c r="Q366" s="199">
        <v>0</v>
      </c>
      <c r="R366" s="199">
        <f>Q366*H366</f>
        <v>0</v>
      </c>
      <c r="S366" s="199">
        <v>0</v>
      </c>
      <c r="T366" s="200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01" t="s">
        <v>216</v>
      </c>
      <c r="AT366" s="201" t="s">
        <v>218</v>
      </c>
      <c r="AU366" s="201" t="s">
        <v>81</v>
      </c>
      <c r="AY366" s="18" t="s">
        <v>217</v>
      </c>
      <c r="BE366" s="202">
        <f>IF(N366="základní",J366,0)</f>
        <v>0</v>
      </c>
      <c r="BF366" s="202">
        <f>IF(N366="snížená",J366,0)</f>
        <v>0</v>
      </c>
      <c r="BG366" s="202">
        <f>IF(N366="zákl. přenesená",J366,0)</f>
        <v>0</v>
      </c>
      <c r="BH366" s="202">
        <f>IF(N366="sníž. přenesená",J366,0)</f>
        <v>0</v>
      </c>
      <c r="BI366" s="202">
        <f>IF(N366="nulová",J366,0)</f>
        <v>0</v>
      </c>
      <c r="BJ366" s="18" t="s">
        <v>81</v>
      </c>
      <c r="BK366" s="202">
        <f>ROUND(I366*H366,2)</f>
        <v>0</v>
      </c>
      <c r="BL366" s="18" t="s">
        <v>216</v>
      </c>
      <c r="BM366" s="201" t="s">
        <v>686</v>
      </c>
    </row>
    <row r="367" spans="1:65" s="2" customFormat="1" ht="16.5" customHeight="1">
      <c r="A367" s="37"/>
      <c r="B367" s="188"/>
      <c r="C367" s="189" t="s">
        <v>687</v>
      </c>
      <c r="D367" s="189" t="s">
        <v>218</v>
      </c>
      <c r="E367" s="190" t="s">
        <v>688</v>
      </c>
      <c r="F367" s="191" t="s">
        <v>689</v>
      </c>
      <c r="G367" s="192" t="s">
        <v>221</v>
      </c>
      <c r="H367" s="193">
        <v>3209.602</v>
      </c>
      <c r="I367" s="194"/>
      <c r="J367" s="195">
        <f>ROUND(I367*H367,2)</f>
        <v>0</v>
      </c>
      <c r="K367" s="196"/>
      <c r="L367" s="38"/>
      <c r="M367" s="197" t="s">
        <v>1</v>
      </c>
      <c r="N367" s="198" t="s">
        <v>38</v>
      </c>
      <c r="O367" s="76"/>
      <c r="P367" s="199">
        <f>O367*H367</f>
        <v>0</v>
      </c>
      <c r="Q367" s="199">
        <v>0</v>
      </c>
      <c r="R367" s="199">
        <f>Q367*H367</f>
        <v>0</v>
      </c>
      <c r="S367" s="199">
        <v>0</v>
      </c>
      <c r="T367" s="200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01" t="s">
        <v>216</v>
      </c>
      <c r="AT367" s="201" t="s">
        <v>218</v>
      </c>
      <c r="AU367" s="201" t="s">
        <v>81</v>
      </c>
      <c r="AY367" s="18" t="s">
        <v>217</v>
      </c>
      <c r="BE367" s="202">
        <f>IF(N367="základní",J367,0)</f>
        <v>0</v>
      </c>
      <c r="BF367" s="202">
        <f>IF(N367="snížená",J367,0)</f>
        <v>0</v>
      </c>
      <c r="BG367" s="202">
        <f>IF(N367="zákl. přenesená",J367,0)</f>
        <v>0</v>
      </c>
      <c r="BH367" s="202">
        <f>IF(N367="sníž. přenesená",J367,0)</f>
        <v>0</v>
      </c>
      <c r="BI367" s="202">
        <f>IF(N367="nulová",J367,0)</f>
        <v>0</v>
      </c>
      <c r="BJ367" s="18" t="s">
        <v>81</v>
      </c>
      <c r="BK367" s="202">
        <f>ROUND(I367*H367,2)</f>
        <v>0</v>
      </c>
      <c r="BL367" s="18" t="s">
        <v>216</v>
      </c>
      <c r="BM367" s="201" t="s">
        <v>690</v>
      </c>
    </row>
    <row r="368" spans="1:51" s="13" customFormat="1" ht="12">
      <c r="A368" s="13"/>
      <c r="B368" s="203"/>
      <c r="C368" s="13"/>
      <c r="D368" s="204" t="s">
        <v>223</v>
      </c>
      <c r="E368" s="205" t="s">
        <v>691</v>
      </c>
      <c r="F368" s="206" t="s">
        <v>692</v>
      </c>
      <c r="G368" s="13"/>
      <c r="H368" s="207">
        <v>3209.602</v>
      </c>
      <c r="I368" s="208"/>
      <c r="J368" s="13"/>
      <c r="K368" s="13"/>
      <c r="L368" s="203"/>
      <c r="M368" s="209"/>
      <c r="N368" s="210"/>
      <c r="O368" s="210"/>
      <c r="P368" s="210"/>
      <c r="Q368" s="210"/>
      <c r="R368" s="210"/>
      <c r="S368" s="210"/>
      <c r="T368" s="21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05" t="s">
        <v>223</v>
      </c>
      <c r="AU368" s="205" t="s">
        <v>81</v>
      </c>
      <c r="AV368" s="13" t="s">
        <v>89</v>
      </c>
      <c r="AW368" s="13" t="s">
        <v>30</v>
      </c>
      <c r="AX368" s="13" t="s">
        <v>81</v>
      </c>
      <c r="AY368" s="205" t="s">
        <v>217</v>
      </c>
    </row>
    <row r="369" spans="1:65" s="2" customFormat="1" ht="16.5" customHeight="1">
      <c r="A369" s="37"/>
      <c r="B369" s="188"/>
      <c r="C369" s="189" t="s">
        <v>693</v>
      </c>
      <c r="D369" s="189" t="s">
        <v>218</v>
      </c>
      <c r="E369" s="190" t="s">
        <v>694</v>
      </c>
      <c r="F369" s="191" t="s">
        <v>695</v>
      </c>
      <c r="G369" s="192" t="s">
        <v>221</v>
      </c>
      <c r="H369" s="193">
        <v>114.366</v>
      </c>
      <c r="I369" s="194"/>
      <c r="J369" s="195">
        <f>ROUND(I369*H369,2)</f>
        <v>0</v>
      </c>
      <c r="K369" s="196"/>
      <c r="L369" s="38"/>
      <c r="M369" s="197" t="s">
        <v>1</v>
      </c>
      <c r="N369" s="198" t="s">
        <v>38</v>
      </c>
      <c r="O369" s="76"/>
      <c r="P369" s="199">
        <f>O369*H369</f>
        <v>0</v>
      </c>
      <c r="Q369" s="199">
        <v>0.26141</v>
      </c>
      <c r="R369" s="199">
        <f>Q369*H369</f>
        <v>29.896416059999996</v>
      </c>
      <c r="S369" s="199">
        <v>0</v>
      </c>
      <c r="T369" s="200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01" t="s">
        <v>216</v>
      </c>
      <c r="AT369" s="201" t="s">
        <v>218</v>
      </c>
      <c r="AU369" s="201" t="s">
        <v>81</v>
      </c>
      <c r="AY369" s="18" t="s">
        <v>217</v>
      </c>
      <c r="BE369" s="202">
        <f>IF(N369="základní",J369,0)</f>
        <v>0</v>
      </c>
      <c r="BF369" s="202">
        <f>IF(N369="snížená",J369,0)</f>
        <v>0</v>
      </c>
      <c r="BG369" s="202">
        <f>IF(N369="zákl. přenesená",J369,0)</f>
        <v>0</v>
      </c>
      <c r="BH369" s="202">
        <f>IF(N369="sníž. přenesená",J369,0)</f>
        <v>0</v>
      </c>
      <c r="BI369" s="202">
        <f>IF(N369="nulová",J369,0)</f>
        <v>0</v>
      </c>
      <c r="BJ369" s="18" t="s">
        <v>81</v>
      </c>
      <c r="BK369" s="202">
        <f>ROUND(I369*H369,2)</f>
        <v>0</v>
      </c>
      <c r="BL369" s="18" t="s">
        <v>216</v>
      </c>
      <c r="BM369" s="201" t="s">
        <v>696</v>
      </c>
    </row>
    <row r="370" spans="1:51" s="14" customFormat="1" ht="12">
      <c r="A370" s="14"/>
      <c r="B370" s="212"/>
      <c r="C370" s="14"/>
      <c r="D370" s="204" t="s">
        <v>223</v>
      </c>
      <c r="E370" s="213" t="s">
        <v>1</v>
      </c>
      <c r="F370" s="214" t="s">
        <v>697</v>
      </c>
      <c r="G370" s="14"/>
      <c r="H370" s="213" t="s">
        <v>1</v>
      </c>
      <c r="I370" s="215"/>
      <c r="J370" s="14"/>
      <c r="K370" s="14"/>
      <c r="L370" s="212"/>
      <c r="M370" s="216"/>
      <c r="N370" s="217"/>
      <c r="O370" s="217"/>
      <c r="P370" s="217"/>
      <c r="Q370" s="217"/>
      <c r="R370" s="217"/>
      <c r="S370" s="217"/>
      <c r="T370" s="21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13" t="s">
        <v>223</v>
      </c>
      <c r="AU370" s="213" t="s">
        <v>81</v>
      </c>
      <c r="AV370" s="14" t="s">
        <v>81</v>
      </c>
      <c r="AW370" s="14" t="s">
        <v>30</v>
      </c>
      <c r="AX370" s="14" t="s">
        <v>73</v>
      </c>
      <c r="AY370" s="213" t="s">
        <v>217</v>
      </c>
    </row>
    <row r="371" spans="1:51" s="13" customFormat="1" ht="12">
      <c r="A371" s="13"/>
      <c r="B371" s="203"/>
      <c r="C371" s="13"/>
      <c r="D371" s="204" t="s">
        <v>223</v>
      </c>
      <c r="E371" s="205" t="s">
        <v>698</v>
      </c>
      <c r="F371" s="206" t="s">
        <v>699</v>
      </c>
      <c r="G371" s="13"/>
      <c r="H371" s="207">
        <v>63.468</v>
      </c>
      <c r="I371" s="208"/>
      <c r="J371" s="13"/>
      <c r="K371" s="13"/>
      <c r="L371" s="203"/>
      <c r="M371" s="209"/>
      <c r="N371" s="210"/>
      <c r="O371" s="210"/>
      <c r="P371" s="210"/>
      <c r="Q371" s="210"/>
      <c r="R371" s="210"/>
      <c r="S371" s="210"/>
      <c r="T371" s="21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05" t="s">
        <v>223</v>
      </c>
      <c r="AU371" s="205" t="s">
        <v>81</v>
      </c>
      <c r="AV371" s="13" t="s">
        <v>89</v>
      </c>
      <c r="AW371" s="13" t="s">
        <v>30</v>
      </c>
      <c r="AX371" s="13" t="s">
        <v>73</v>
      </c>
      <c r="AY371" s="205" t="s">
        <v>217</v>
      </c>
    </row>
    <row r="372" spans="1:51" s="13" customFormat="1" ht="12">
      <c r="A372" s="13"/>
      <c r="B372" s="203"/>
      <c r="C372" s="13"/>
      <c r="D372" s="204" t="s">
        <v>223</v>
      </c>
      <c r="E372" s="205" t="s">
        <v>700</v>
      </c>
      <c r="F372" s="206" t="s">
        <v>701</v>
      </c>
      <c r="G372" s="13"/>
      <c r="H372" s="207">
        <v>14.52</v>
      </c>
      <c r="I372" s="208"/>
      <c r="J372" s="13"/>
      <c r="K372" s="13"/>
      <c r="L372" s="203"/>
      <c r="M372" s="209"/>
      <c r="N372" s="210"/>
      <c r="O372" s="210"/>
      <c r="P372" s="210"/>
      <c r="Q372" s="210"/>
      <c r="R372" s="210"/>
      <c r="S372" s="210"/>
      <c r="T372" s="21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05" t="s">
        <v>223</v>
      </c>
      <c r="AU372" s="205" t="s">
        <v>81</v>
      </c>
      <c r="AV372" s="13" t="s">
        <v>89</v>
      </c>
      <c r="AW372" s="13" t="s">
        <v>30</v>
      </c>
      <c r="AX372" s="13" t="s">
        <v>73</v>
      </c>
      <c r="AY372" s="205" t="s">
        <v>217</v>
      </c>
    </row>
    <row r="373" spans="1:51" s="13" customFormat="1" ht="12">
      <c r="A373" s="13"/>
      <c r="B373" s="203"/>
      <c r="C373" s="13"/>
      <c r="D373" s="204" t="s">
        <v>223</v>
      </c>
      <c r="E373" s="205" t="s">
        <v>702</v>
      </c>
      <c r="F373" s="206" t="s">
        <v>703</v>
      </c>
      <c r="G373" s="13"/>
      <c r="H373" s="207">
        <v>8.649</v>
      </c>
      <c r="I373" s="208"/>
      <c r="J373" s="13"/>
      <c r="K373" s="13"/>
      <c r="L373" s="203"/>
      <c r="M373" s="209"/>
      <c r="N373" s="210"/>
      <c r="O373" s="210"/>
      <c r="P373" s="210"/>
      <c r="Q373" s="210"/>
      <c r="R373" s="210"/>
      <c r="S373" s="210"/>
      <c r="T373" s="21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5" t="s">
        <v>223</v>
      </c>
      <c r="AU373" s="205" t="s">
        <v>81</v>
      </c>
      <c r="AV373" s="13" t="s">
        <v>89</v>
      </c>
      <c r="AW373" s="13" t="s">
        <v>30</v>
      </c>
      <c r="AX373" s="13" t="s">
        <v>73</v>
      </c>
      <c r="AY373" s="205" t="s">
        <v>217</v>
      </c>
    </row>
    <row r="374" spans="1:51" s="13" customFormat="1" ht="12">
      <c r="A374" s="13"/>
      <c r="B374" s="203"/>
      <c r="C374" s="13"/>
      <c r="D374" s="204" t="s">
        <v>223</v>
      </c>
      <c r="E374" s="205" t="s">
        <v>704</v>
      </c>
      <c r="F374" s="206" t="s">
        <v>705</v>
      </c>
      <c r="G374" s="13"/>
      <c r="H374" s="207">
        <v>27.729</v>
      </c>
      <c r="I374" s="208"/>
      <c r="J374" s="13"/>
      <c r="K374" s="13"/>
      <c r="L374" s="203"/>
      <c r="M374" s="209"/>
      <c r="N374" s="210"/>
      <c r="O374" s="210"/>
      <c r="P374" s="210"/>
      <c r="Q374" s="210"/>
      <c r="R374" s="210"/>
      <c r="S374" s="210"/>
      <c r="T374" s="21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05" t="s">
        <v>223</v>
      </c>
      <c r="AU374" s="205" t="s">
        <v>81</v>
      </c>
      <c r="AV374" s="13" t="s">
        <v>89</v>
      </c>
      <c r="AW374" s="13" t="s">
        <v>30</v>
      </c>
      <c r="AX374" s="13" t="s">
        <v>73</v>
      </c>
      <c r="AY374" s="205" t="s">
        <v>217</v>
      </c>
    </row>
    <row r="375" spans="1:51" s="13" customFormat="1" ht="12">
      <c r="A375" s="13"/>
      <c r="B375" s="203"/>
      <c r="C375" s="13"/>
      <c r="D375" s="204" t="s">
        <v>223</v>
      </c>
      <c r="E375" s="205" t="s">
        <v>706</v>
      </c>
      <c r="F375" s="206" t="s">
        <v>707</v>
      </c>
      <c r="G375" s="13"/>
      <c r="H375" s="207">
        <v>114.366</v>
      </c>
      <c r="I375" s="208"/>
      <c r="J375" s="13"/>
      <c r="K375" s="13"/>
      <c r="L375" s="203"/>
      <c r="M375" s="209"/>
      <c r="N375" s="210"/>
      <c r="O375" s="210"/>
      <c r="P375" s="210"/>
      <c r="Q375" s="210"/>
      <c r="R375" s="210"/>
      <c r="S375" s="210"/>
      <c r="T375" s="21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05" t="s">
        <v>223</v>
      </c>
      <c r="AU375" s="205" t="s">
        <v>81</v>
      </c>
      <c r="AV375" s="13" t="s">
        <v>89</v>
      </c>
      <c r="AW375" s="13" t="s">
        <v>30</v>
      </c>
      <c r="AX375" s="13" t="s">
        <v>81</v>
      </c>
      <c r="AY375" s="205" t="s">
        <v>217</v>
      </c>
    </row>
    <row r="376" spans="1:63" s="12" customFormat="1" ht="22.8" customHeight="1">
      <c r="A376" s="12"/>
      <c r="B376" s="177"/>
      <c r="C376" s="12"/>
      <c r="D376" s="178" t="s">
        <v>72</v>
      </c>
      <c r="E376" s="230" t="s">
        <v>292</v>
      </c>
      <c r="F376" s="230" t="s">
        <v>708</v>
      </c>
      <c r="G376" s="12"/>
      <c r="H376" s="12"/>
      <c r="I376" s="180"/>
      <c r="J376" s="231">
        <f>BK376</f>
        <v>0</v>
      </c>
      <c r="K376" s="12"/>
      <c r="L376" s="177"/>
      <c r="M376" s="182"/>
      <c r="N376" s="183"/>
      <c r="O376" s="183"/>
      <c r="P376" s="184">
        <f>SUM(P377:P459)</f>
        <v>0</v>
      </c>
      <c r="Q376" s="183"/>
      <c r="R376" s="184">
        <f>SUM(R377:R459)</f>
        <v>0.1333653</v>
      </c>
      <c r="S376" s="183"/>
      <c r="T376" s="185">
        <f>SUM(T377:T459)</f>
        <v>22.097058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178" t="s">
        <v>216</v>
      </c>
      <c r="AT376" s="186" t="s">
        <v>72</v>
      </c>
      <c r="AU376" s="186" t="s">
        <v>81</v>
      </c>
      <c r="AY376" s="178" t="s">
        <v>217</v>
      </c>
      <c r="BK376" s="187">
        <f>SUM(BK377:BK459)</f>
        <v>0</v>
      </c>
    </row>
    <row r="377" spans="1:65" s="2" customFormat="1" ht="16.5" customHeight="1">
      <c r="A377" s="37"/>
      <c r="B377" s="188"/>
      <c r="C377" s="189" t="s">
        <v>709</v>
      </c>
      <c r="D377" s="189" t="s">
        <v>218</v>
      </c>
      <c r="E377" s="190" t="s">
        <v>710</v>
      </c>
      <c r="F377" s="191" t="s">
        <v>711</v>
      </c>
      <c r="G377" s="192" t="s">
        <v>712</v>
      </c>
      <c r="H377" s="193">
        <v>1</v>
      </c>
      <c r="I377" s="194"/>
      <c r="J377" s="195">
        <f>ROUND(I377*H377,2)</f>
        <v>0</v>
      </c>
      <c r="K377" s="196"/>
      <c r="L377" s="38"/>
      <c r="M377" s="197" t="s">
        <v>1</v>
      </c>
      <c r="N377" s="198" t="s">
        <v>38</v>
      </c>
      <c r="O377" s="76"/>
      <c r="P377" s="199">
        <f>O377*H377</f>
        <v>0</v>
      </c>
      <c r="Q377" s="199">
        <v>0.0007</v>
      </c>
      <c r="R377" s="199">
        <f>Q377*H377</f>
        <v>0.0007</v>
      </c>
      <c r="S377" s="199">
        <v>0</v>
      </c>
      <c r="T377" s="200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01" t="s">
        <v>216</v>
      </c>
      <c r="AT377" s="201" t="s">
        <v>218</v>
      </c>
      <c r="AU377" s="201" t="s">
        <v>89</v>
      </c>
      <c r="AY377" s="18" t="s">
        <v>217</v>
      </c>
      <c r="BE377" s="202">
        <f>IF(N377="základní",J377,0)</f>
        <v>0</v>
      </c>
      <c r="BF377" s="202">
        <f>IF(N377="snížená",J377,0)</f>
        <v>0</v>
      </c>
      <c r="BG377" s="202">
        <f>IF(N377="zákl. přenesená",J377,0)</f>
        <v>0</v>
      </c>
      <c r="BH377" s="202">
        <f>IF(N377="sníž. přenesená",J377,0)</f>
        <v>0</v>
      </c>
      <c r="BI377" s="202">
        <f>IF(N377="nulová",J377,0)</f>
        <v>0</v>
      </c>
      <c r="BJ377" s="18" t="s">
        <v>81</v>
      </c>
      <c r="BK377" s="202">
        <f>ROUND(I377*H377,2)</f>
        <v>0</v>
      </c>
      <c r="BL377" s="18" t="s">
        <v>216</v>
      </c>
      <c r="BM377" s="201" t="s">
        <v>713</v>
      </c>
    </row>
    <row r="378" spans="1:51" s="13" customFormat="1" ht="12">
      <c r="A378" s="13"/>
      <c r="B378" s="203"/>
      <c r="C378" s="13"/>
      <c r="D378" s="204" t="s">
        <v>223</v>
      </c>
      <c r="E378" s="205" t="s">
        <v>714</v>
      </c>
      <c r="F378" s="206" t="s">
        <v>715</v>
      </c>
      <c r="G378" s="13"/>
      <c r="H378" s="207">
        <v>1</v>
      </c>
      <c r="I378" s="208"/>
      <c r="J378" s="13"/>
      <c r="K378" s="13"/>
      <c r="L378" s="203"/>
      <c r="M378" s="209"/>
      <c r="N378" s="210"/>
      <c r="O378" s="210"/>
      <c r="P378" s="210"/>
      <c r="Q378" s="210"/>
      <c r="R378" s="210"/>
      <c r="S378" s="210"/>
      <c r="T378" s="21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05" t="s">
        <v>223</v>
      </c>
      <c r="AU378" s="205" t="s">
        <v>89</v>
      </c>
      <c r="AV378" s="13" t="s">
        <v>89</v>
      </c>
      <c r="AW378" s="13" t="s">
        <v>30</v>
      </c>
      <c r="AX378" s="13" t="s">
        <v>81</v>
      </c>
      <c r="AY378" s="205" t="s">
        <v>217</v>
      </c>
    </row>
    <row r="379" spans="1:65" s="2" customFormat="1" ht="16.5" customHeight="1">
      <c r="A379" s="37"/>
      <c r="B379" s="188"/>
      <c r="C379" s="219" t="s">
        <v>716</v>
      </c>
      <c r="D379" s="219" t="s">
        <v>342</v>
      </c>
      <c r="E379" s="220" t="s">
        <v>717</v>
      </c>
      <c r="F379" s="221" t="s">
        <v>718</v>
      </c>
      <c r="G379" s="222" t="s">
        <v>712</v>
      </c>
      <c r="H379" s="223">
        <v>1</v>
      </c>
      <c r="I379" s="224"/>
      <c r="J379" s="225">
        <f>ROUND(I379*H379,2)</f>
        <v>0</v>
      </c>
      <c r="K379" s="226"/>
      <c r="L379" s="227"/>
      <c r="M379" s="228" t="s">
        <v>1</v>
      </c>
      <c r="N379" s="229" t="s">
        <v>38</v>
      </c>
      <c r="O379" s="76"/>
      <c r="P379" s="199">
        <f>O379*H379</f>
        <v>0</v>
      </c>
      <c r="Q379" s="199">
        <v>0</v>
      </c>
      <c r="R379" s="199">
        <f>Q379*H379</f>
        <v>0</v>
      </c>
      <c r="S379" s="199">
        <v>0</v>
      </c>
      <c r="T379" s="200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01" t="s">
        <v>283</v>
      </c>
      <c r="AT379" s="201" t="s">
        <v>342</v>
      </c>
      <c r="AU379" s="201" t="s">
        <v>89</v>
      </c>
      <c r="AY379" s="18" t="s">
        <v>217</v>
      </c>
      <c r="BE379" s="202">
        <f>IF(N379="základní",J379,0)</f>
        <v>0</v>
      </c>
      <c r="BF379" s="202">
        <f>IF(N379="snížená",J379,0)</f>
        <v>0</v>
      </c>
      <c r="BG379" s="202">
        <f>IF(N379="zákl. přenesená",J379,0)</f>
        <v>0</v>
      </c>
      <c r="BH379" s="202">
        <f>IF(N379="sníž. přenesená",J379,0)</f>
        <v>0</v>
      </c>
      <c r="BI379" s="202">
        <f>IF(N379="nulová",J379,0)</f>
        <v>0</v>
      </c>
      <c r="BJ379" s="18" t="s">
        <v>81</v>
      </c>
      <c r="BK379" s="202">
        <f>ROUND(I379*H379,2)</f>
        <v>0</v>
      </c>
      <c r="BL379" s="18" t="s">
        <v>216</v>
      </c>
      <c r="BM379" s="201" t="s">
        <v>719</v>
      </c>
    </row>
    <row r="380" spans="1:65" s="2" customFormat="1" ht="21.75" customHeight="1">
      <c r="A380" s="37"/>
      <c r="B380" s="188"/>
      <c r="C380" s="189" t="s">
        <v>720</v>
      </c>
      <c r="D380" s="189" t="s">
        <v>218</v>
      </c>
      <c r="E380" s="190" t="s">
        <v>721</v>
      </c>
      <c r="F380" s="191" t="s">
        <v>722</v>
      </c>
      <c r="G380" s="192" t="s">
        <v>342</v>
      </c>
      <c r="H380" s="193">
        <v>52.73</v>
      </c>
      <c r="I380" s="194"/>
      <c r="J380" s="195">
        <f>ROUND(I380*H380,2)</f>
        <v>0</v>
      </c>
      <c r="K380" s="196"/>
      <c r="L380" s="38"/>
      <c r="M380" s="197" t="s">
        <v>1</v>
      </c>
      <c r="N380" s="198" t="s">
        <v>38</v>
      </c>
      <c r="O380" s="76"/>
      <c r="P380" s="199">
        <f>O380*H380</f>
        <v>0</v>
      </c>
      <c r="Q380" s="199">
        <v>0.00061</v>
      </c>
      <c r="R380" s="199">
        <f>Q380*H380</f>
        <v>0.032165299999999994</v>
      </c>
      <c r="S380" s="199">
        <v>0</v>
      </c>
      <c r="T380" s="200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01" t="s">
        <v>216</v>
      </c>
      <c r="AT380" s="201" t="s">
        <v>218</v>
      </c>
      <c r="AU380" s="201" t="s">
        <v>89</v>
      </c>
      <c r="AY380" s="18" t="s">
        <v>217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18" t="s">
        <v>81</v>
      </c>
      <c r="BK380" s="202">
        <f>ROUND(I380*H380,2)</f>
        <v>0</v>
      </c>
      <c r="BL380" s="18" t="s">
        <v>216</v>
      </c>
      <c r="BM380" s="201" t="s">
        <v>723</v>
      </c>
    </row>
    <row r="381" spans="1:51" s="13" customFormat="1" ht="12">
      <c r="A381" s="13"/>
      <c r="B381" s="203"/>
      <c r="C381" s="13"/>
      <c r="D381" s="204" t="s">
        <v>223</v>
      </c>
      <c r="E381" s="205" t="s">
        <v>724</v>
      </c>
      <c r="F381" s="206" t="s">
        <v>725</v>
      </c>
      <c r="G381" s="13"/>
      <c r="H381" s="207">
        <v>52.73</v>
      </c>
      <c r="I381" s="208"/>
      <c r="J381" s="13"/>
      <c r="K381" s="13"/>
      <c r="L381" s="203"/>
      <c r="M381" s="209"/>
      <c r="N381" s="210"/>
      <c r="O381" s="210"/>
      <c r="P381" s="210"/>
      <c r="Q381" s="210"/>
      <c r="R381" s="210"/>
      <c r="S381" s="210"/>
      <c r="T381" s="21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05" t="s">
        <v>223</v>
      </c>
      <c r="AU381" s="205" t="s">
        <v>89</v>
      </c>
      <c r="AV381" s="13" t="s">
        <v>89</v>
      </c>
      <c r="AW381" s="13" t="s">
        <v>30</v>
      </c>
      <c r="AX381" s="13" t="s">
        <v>81</v>
      </c>
      <c r="AY381" s="205" t="s">
        <v>217</v>
      </c>
    </row>
    <row r="382" spans="1:65" s="2" customFormat="1" ht="16.5" customHeight="1">
      <c r="A382" s="37"/>
      <c r="B382" s="188"/>
      <c r="C382" s="189" t="s">
        <v>726</v>
      </c>
      <c r="D382" s="189" t="s">
        <v>218</v>
      </c>
      <c r="E382" s="190" t="s">
        <v>727</v>
      </c>
      <c r="F382" s="191" t="s">
        <v>728</v>
      </c>
      <c r="G382" s="192" t="s">
        <v>342</v>
      </c>
      <c r="H382" s="193">
        <v>58.73</v>
      </c>
      <c r="I382" s="194"/>
      <c r="J382" s="195">
        <f>ROUND(I382*H382,2)</f>
        <v>0</v>
      </c>
      <c r="K382" s="196"/>
      <c r="L382" s="38"/>
      <c r="M382" s="197" t="s">
        <v>1</v>
      </c>
      <c r="N382" s="198" t="s">
        <v>38</v>
      </c>
      <c r="O382" s="76"/>
      <c r="P382" s="199">
        <f>O382*H382</f>
        <v>0</v>
      </c>
      <c r="Q382" s="199">
        <v>0</v>
      </c>
      <c r="R382" s="199">
        <f>Q382*H382</f>
        <v>0</v>
      </c>
      <c r="S382" s="199">
        <v>0</v>
      </c>
      <c r="T382" s="200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01" t="s">
        <v>216</v>
      </c>
      <c r="AT382" s="201" t="s">
        <v>218</v>
      </c>
      <c r="AU382" s="201" t="s">
        <v>89</v>
      </c>
      <c r="AY382" s="18" t="s">
        <v>217</v>
      </c>
      <c r="BE382" s="202">
        <f>IF(N382="základní",J382,0)</f>
        <v>0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18" t="s">
        <v>81</v>
      </c>
      <c r="BK382" s="202">
        <f>ROUND(I382*H382,2)</f>
        <v>0</v>
      </c>
      <c r="BL382" s="18" t="s">
        <v>216</v>
      </c>
      <c r="BM382" s="201" t="s">
        <v>729</v>
      </c>
    </row>
    <row r="383" spans="1:51" s="13" customFormat="1" ht="12">
      <c r="A383" s="13"/>
      <c r="B383" s="203"/>
      <c r="C383" s="13"/>
      <c r="D383" s="204" t="s">
        <v>223</v>
      </c>
      <c r="E383" s="205" t="s">
        <v>730</v>
      </c>
      <c r="F383" s="206" t="s">
        <v>731</v>
      </c>
      <c r="G383" s="13"/>
      <c r="H383" s="207">
        <v>58.73</v>
      </c>
      <c r="I383" s="208"/>
      <c r="J383" s="13"/>
      <c r="K383" s="13"/>
      <c r="L383" s="203"/>
      <c r="M383" s="209"/>
      <c r="N383" s="210"/>
      <c r="O383" s="210"/>
      <c r="P383" s="210"/>
      <c r="Q383" s="210"/>
      <c r="R383" s="210"/>
      <c r="S383" s="210"/>
      <c r="T383" s="21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05" t="s">
        <v>223</v>
      </c>
      <c r="AU383" s="205" t="s">
        <v>89</v>
      </c>
      <c r="AV383" s="13" t="s">
        <v>89</v>
      </c>
      <c r="AW383" s="13" t="s">
        <v>30</v>
      </c>
      <c r="AX383" s="13" t="s">
        <v>81</v>
      </c>
      <c r="AY383" s="205" t="s">
        <v>217</v>
      </c>
    </row>
    <row r="384" spans="1:65" s="2" customFormat="1" ht="21.75" customHeight="1">
      <c r="A384" s="37"/>
      <c r="B384" s="188"/>
      <c r="C384" s="189" t="s">
        <v>732</v>
      </c>
      <c r="D384" s="189" t="s">
        <v>218</v>
      </c>
      <c r="E384" s="190" t="s">
        <v>733</v>
      </c>
      <c r="F384" s="191" t="s">
        <v>734</v>
      </c>
      <c r="G384" s="192" t="s">
        <v>221</v>
      </c>
      <c r="H384" s="193">
        <v>3719.79</v>
      </c>
      <c r="I384" s="194"/>
      <c r="J384" s="195">
        <f>ROUND(I384*H384,2)</f>
        <v>0</v>
      </c>
      <c r="K384" s="196"/>
      <c r="L384" s="38"/>
      <c r="M384" s="197" t="s">
        <v>1</v>
      </c>
      <c r="N384" s="198" t="s">
        <v>38</v>
      </c>
      <c r="O384" s="76"/>
      <c r="P384" s="199">
        <f>O384*H384</f>
        <v>0</v>
      </c>
      <c r="Q384" s="199">
        <v>0</v>
      </c>
      <c r="R384" s="199">
        <f>Q384*H384</f>
        <v>0</v>
      </c>
      <c r="S384" s="199">
        <v>0</v>
      </c>
      <c r="T384" s="200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01" t="s">
        <v>216</v>
      </c>
      <c r="AT384" s="201" t="s">
        <v>218</v>
      </c>
      <c r="AU384" s="201" t="s">
        <v>89</v>
      </c>
      <c r="AY384" s="18" t="s">
        <v>217</v>
      </c>
      <c r="BE384" s="202">
        <f>IF(N384="základní",J384,0)</f>
        <v>0</v>
      </c>
      <c r="BF384" s="202">
        <f>IF(N384="snížená",J384,0)</f>
        <v>0</v>
      </c>
      <c r="BG384" s="202">
        <f>IF(N384="zákl. přenesená",J384,0)</f>
        <v>0</v>
      </c>
      <c r="BH384" s="202">
        <f>IF(N384="sníž. přenesená",J384,0)</f>
        <v>0</v>
      </c>
      <c r="BI384" s="202">
        <f>IF(N384="nulová",J384,0)</f>
        <v>0</v>
      </c>
      <c r="BJ384" s="18" t="s">
        <v>81</v>
      </c>
      <c r="BK384" s="202">
        <f>ROUND(I384*H384,2)</f>
        <v>0</v>
      </c>
      <c r="BL384" s="18" t="s">
        <v>216</v>
      </c>
      <c r="BM384" s="201" t="s">
        <v>735</v>
      </c>
    </row>
    <row r="385" spans="1:51" s="13" customFormat="1" ht="12">
      <c r="A385" s="13"/>
      <c r="B385" s="203"/>
      <c r="C385" s="13"/>
      <c r="D385" s="204" t="s">
        <v>223</v>
      </c>
      <c r="E385" s="205" t="s">
        <v>736</v>
      </c>
      <c r="F385" s="206" t="s">
        <v>737</v>
      </c>
      <c r="G385" s="13"/>
      <c r="H385" s="207">
        <v>1393.144</v>
      </c>
      <c r="I385" s="208"/>
      <c r="J385" s="13"/>
      <c r="K385" s="13"/>
      <c r="L385" s="203"/>
      <c r="M385" s="209"/>
      <c r="N385" s="210"/>
      <c r="O385" s="210"/>
      <c r="P385" s="210"/>
      <c r="Q385" s="210"/>
      <c r="R385" s="210"/>
      <c r="S385" s="210"/>
      <c r="T385" s="21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05" t="s">
        <v>223</v>
      </c>
      <c r="AU385" s="205" t="s">
        <v>89</v>
      </c>
      <c r="AV385" s="13" t="s">
        <v>89</v>
      </c>
      <c r="AW385" s="13" t="s">
        <v>30</v>
      </c>
      <c r="AX385" s="13" t="s">
        <v>73</v>
      </c>
      <c r="AY385" s="205" t="s">
        <v>217</v>
      </c>
    </row>
    <row r="386" spans="1:51" s="13" customFormat="1" ht="12">
      <c r="A386" s="13"/>
      <c r="B386" s="203"/>
      <c r="C386" s="13"/>
      <c r="D386" s="204" t="s">
        <v>223</v>
      </c>
      <c r="E386" s="205" t="s">
        <v>738</v>
      </c>
      <c r="F386" s="206" t="s">
        <v>739</v>
      </c>
      <c r="G386" s="13"/>
      <c r="H386" s="207">
        <v>465.528</v>
      </c>
      <c r="I386" s="208"/>
      <c r="J386" s="13"/>
      <c r="K386" s="13"/>
      <c r="L386" s="203"/>
      <c r="M386" s="209"/>
      <c r="N386" s="210"/>
      <c r="O386" s="210"/>
      <c r="P386" s="210"/>
      <c r="Q386" s="210"/>
      <c r="R386" s="210"/>
      <c r="S386" s="210"/>
      <c r="T386" s="21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05" t="s">
        <v>223</v>
      </c>
      <c r="AU386" s="205" t="s">
        <v>89</v>
      </c>
      <c r="AV386" s="13" t="s">
        <v>89</v>
      </c>
      <c r="AW386" s="13" t="s">
        <v>30</v>
      </c>
      <c r="AX386" s="13" t="s">
        <v>73</v>
      </c>
      <c r="AY386" s="205" t="s">
        <v>217</v>
      </c>
    </row>
    <row r="387" spans="1:51" s="13" customFormat="1" ht="12">
      <c r="A387" s="13"/>
      <c r="B387" s="203"/>
      <c r="C387" s="13"/>
      <c r="D387" s="204" t="s">
        <v>223</v>
      </c>
      <c r="E387" s="205" t="s">
        <v>740</v>
      </c>
      <c r="F387" s="206" t="s">
        <v>741</v>
      </c>
      <c r="G387" s="13"/>
      <c r="H387" s="207">
        <v>1239.066</v>
      </c>
      <c r="I387" s="208"/>
      <c r="J387" s="13"/>
      <c r="K387" s="13"/>
      <c r="L387" s="203"/>
      <c r="M387" s="209"/>
      <c r="N387" s="210"/>
      <c r="O387" s="210"/>
      <c r="P387" s="210"/>
      <c r="Q387" s="210"/>
      <c r="R387" s="210"/>
      <c r="S387" s="210"/>
      <c r="T387" s="21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05" t="s">
        <v>223</v>
      </c>
      <c r="AU387" s="205" t="s">
        <v>89</v>
      </c>
      <c r="AV387" s="13" t="s">
        <v>89</v>
      </c>
      <c r="AW387" s="13" t="s">
        <v>30</v>
      </c>
      <c r="AX387" s="13" t="s">
        <v>73</v>
      </c>
      <c r="AY387" s="205" t="s">
        <v>217</v>
      </c>
    </row>
    <row r="388" spans="1:51" s="13" customFormat="1" ht="12">
      <c r="A388" s="13"/>
      <c r="B388" s="203"/>
      <c r="C388" s="13"/>
      <c r="D388" s="204" t="s">
        <v>223</v>
      </c>
      <c r="E388" s="205" t="s">
        <v>742</v>
      </c>
      <c r="F388" s="206" t="s">
        <v>743</v>
      </c>
      <c r="G388" s="13"/>
      <c r="H388" s="207">
        <v>129.39</v>
      </c>
      <c r="I388" s="208"/>
      <c r="J388" s="13"/>
      <c r="K388" s="13"/>
      <c r="L388" s="203"/>
      <c r="M388" s="209"/>
      <c r="N388" s="210"/>
      <c r="O388" s="210"/>
      <c r="P388" s="210"/>
      <c r="Q388" s="210"/>
      <c r="R388" s="210"/>
      <c r="S388" s="210"/>
      <c r="T388" s="21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05" t="s">
        <v>223</v>
      </c>
      <c r="AU388" s="205" t="s">
        <v>89</v>
      </c>
      <c r="AV388" s="13" t="s">
        <v>89</v>
      </c>
      <c r="AW388" s="13" t="s">
        <v>30</v>
      </c>
      <c r="AX388" s="13" t="s">
        <v>73</v>
      </c>
      <c r="AY388" s="205" t="s">
        <v>217</v>
      </c>
    </row>
    <row r="389" spans="1:51" s="13" customFormat="1" ht="12">
      <c r="A389" s="13"/>
      <c r="B389" s="203"/>
      <c r="C389" s="13"/>
      <c r="D389" s="204" t="s">
        <v>223</v>
      </c>
      <c r="E389" s="205" t="s">
        <v>744</v>
      </c>
      <c r="F389" s="206" t="s">
        <v>745</v>
      </c>
      <c r="G389" s="13"/>
      <c r="H389" s="207">
        <v>492.662</v>
      </c>
      <c r="I389" s="208"/>
      <c r="J389" s="13"/>
      <c r="K389" s="13"/>
      <c r="L389" s="203"/>
      <c r="M389" s="209"/>
      <c r="N389" s="210"/>
      <c r="O389" s="210"/>
      <c r="P389" s="210"/>
      <c r="Q389" s="210"/>
      <c r="R389" s="210"/>
      <c r="S389" s="210"/>
      <c r="T389" s="21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05" t="s">
        <v>223</v>
      </c>
      <c r="AU389" s="205" t="s">
        <v>89</v>
      </c>
      <c r="AV389" s="13" t="s">
        <v>89</v>
      </c>
      <c r="AW389" s="13" t="s">
        <v>30</v>
      </c>
      <c r="AX389" s="13" t="s">
        <v>73</v>
      </c>
      <c r="AY389" s="205" t="s">
        <v>217</v>
      </c>
    </row>
    <row r="390" spans="1:51" s="13" customFormat="1" ht="12">
      <c r="A390" s="13"/>
      <c r="B390" s="203"/>
      <c r="C390" s="13"/>
      <c r="D390" s="204" t="s">
        <v>223</v>
      </c>
      <c r="E390" s="205" t="s">
        <v>746</v>
      </c>
      <c r="F390" s="206" t="s">
        <v>747</v>
      </c>
      <c r="G390" s="13"/>
      <c r="H390" s="207">
        <v>3719.79</v>
      </c>
      <c r="I390" s="208"/>
      <c r="J390" s="13"/>
      <c r="K390" s="13"/>
      <c r="L390" s="203"/>
      <c r="M390" s="209"/>
      <c r="N390" s="210"/>
      <c r="O390" s="210"/>
      <c r="P390" s="210"/>
      <c r="Q390" s="210"/>
      <c r="R390" s="210"/>
      <c r="S390" s="210"/>
      <c r="T390" s="21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05" t="s">
        <v>223</v>
      </c>
      <c r="AU390" s="205" t="s">
        <v>89</v>
      </c>
      <c r="AV390" s="13" t="s">
        <v>89</v>
      </c>
      <c r="AW390" s="13" t="s">
        <v>30</v>
      </c>
      <c r="AX390" s="13" t="s">
        <v>81</v>
      </c>
      <c r="AY390" s="205" t="s">
        <v>217</v>
      </c>
    </row>
    <row r="391" spans="1:65" s="2" customFormat="1" ht="21.75" customHeight="1">
      <c r="A391" s="37"/>
      <c r="B391" s="188"/>
      <c r="C391" s="189" t="s">
        <v>748</v>
      </c>
      <c r="D391" s="189" t="s">
        <v>218</v>
      </c>
      <c r="E391" s="190" t="s">
        <v>749</v>
      </c>
      <c r="F391" s="191" t="s">
        <v>750</v>
      </c>
      <c r="G391" s="192" t="s">
        <v>221</v>
      </c>
      <c r="H391" s="193">
        <v>569127.87</v>
      </c>
      <c r="I391" s="194"/>
      <c r="J391" s="195">
        <f>ROUND(I391*H391,2)</f>
        <v>0</v>
      </c>
      <c r="K391" s="196"/>
      <c r="L391" s="38"/>
      <c r="M391" s="197" t="s">
        <v>1</v>
      </c>
      <c r="N391" s="198" t="s">
        <v>38</v>
      </c>
      <c r="O391" s="76"/>
      <c r="P391" s="199">
        <f>O391*H391</f>
        <v>0</v>
      </c>
      <c r="Q391" s="199">
        <v>0</v>
      </c>
      <c r="R391" s="199">
        <f>Q391*H391</f>
        <v>0</v>
      </c>
      <c r="S391" s="199">
        <v>0</v>
      </c>
      <c r="T391" s="200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01" t="s">
        <v>216</v>
      </c>
      <c r="AT391" s="201" t="s">
        <v>218</v>
      </c>
      <c r="AU391" s="201" t="s">
        <v>89</v>
      </c>
      <c r="AY391" s="18" t="s">
        <v>217</v>
      </c>
      <c r="BE391" s="202">
        <f>IF(N391="základní",J391,0)</f>
        <v>0</v>
      </c>
      <c r="BF391" s="202">
        <f>IF(N391="snížená",J391,0)</f>
        <v>0</v>
      </c>
      <c r="BG391" s="202">
        <f>IF(N391="zákl. přenesená",J391,0)</f>
        <v>0</v>
      </c>
      <c r="BH391" s="202">
        <f>IF(N391="sníž. přenesená",J391,0)</f>
        <v>0</v>
      </c>
      <c r="BI391" s="202">
        <f>IF(N391="nulová",J391,0)</f>
        <v>0</v>
      </c>
      <c r="BJ391" s="18" t="s">
        <v>81</v>
      </c>
      <c r="BK391" s="202">
        <f>ROUND(I391*H391,2)</f>
        <v>0</v>
      </c>
      <c r="BL391" s="18" t="s">
        <v>216</v>
      </c>
      <c r="BM391" s="201" t="s">
        <v>751</v>
      </c>
    </row>
    <row r="392" spans="1:51" s="13" customFormat="1" ht="12">
      <c r="A392" s="13"/>
      <c r="B392" s="203"/>
      <c r="C392" s="13"/>
      <c r="D392" s="204" t="s">
        <v>223</v>
      </c>
      <c r="E392" s="205" t="s">
        <v>752</v>
      </c>
      <c r="F392" s="206" t="s">
        <v>753</v>
      </c>
      <c r="G392" s="13"/>
      <c r="H392" s="207">
        <v>569127.87</v>
      </c>
      <c r="I392" s="208"/>
      <c r="J392" s="13"/>
      <c r="K392" s="13"/>
      <c r="L392" s="203"/>
      <c r="M392" s="209"/>
      <c r="N392" s="210"/>
      <c r="O392" s="210"/>
      <c r="P392" s="210"/>
      <c r="Q392" s="210"/>
      <c r="R392" s="210"/>
      <c r="S392" s="210"/>
      <c r="T392" s="21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05" t="s">
        <v>223</v>
      </c>
      <c r="AU392" s="205" t="s">
        <v>89</v>
      </c>
      <c r="AV392" s="13" t="s">
        <v>89</v>
      </c>
      <c r="AW392" s="13" t="s">
        <v>30</v>
      </c>
      <c r="AX392" s="13" t="s">
        <v>81</v>
      </c>
      <c r="AY392" s="205" t="s">
        <v>217</v>
      </c>
    </row>
    <row r="393" spans="1:65" s="2" customFormat="1" ht="21.75" customHeight="1">
      <c r="A393" s="37"/>
      <c r="B393" s="188"/>
      <c r="C393" s="189" t="s">
        <v>754</v>
      </c>
      <c r="D393" s="189" t="s">
        <v>218</v>
      </c>
      <c r="E393" s="190" t="s">
        <v>755</v>
      </c>
      <c r="F393" s="191" t="s">
        <v>756</v>
      </c>
      <c r="G393" s="192" t="s">
        <v>221</v>
      </c>
      <c r="H393" s="193">
        <v>3719.79</v>
      </c>
      <c r="I393" s="194"/>
      <c r="J393" s="195">
        <f>ROUND(I393*H393,2)</f>
        <v>0</v>
      </c>
      <c r="K393" s="196"/>
      <c r="L393" s="38"/>
      <c r="M393" s="197" t="s">
        <v>1</v>
      </c>
      <c r="N393" s="198" t="s">
        <v>38</v>
      </c>
      <c r="O393" s="76"/>
      <c r="P393" s="199">
        <f>O393*H393</f>
        <v>0</v>
      </c>
      <c r="Q393" s="199">
        <v>0</v>
      </c>
      <c r="R393" s="199">
        <f>Q393*H393</f>
        <v>0</v>
      </c>
      <c r="S393" s="199">
        <v>0</v>
      </c>
      <c r="T393" s="200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01" t="s">
        <v>216</v>
      </c>
      <c r="AT393" s="201" t="s">
        <v>218</v>
      </c>
      <c r="AU393" s="201" t="s">
        <v>89</v>
      </c>
      <c r="AY393" s="18" t="s">
        <v>217</v>
      </c>
      <c r="BE393" s="202">
        <f>IF(N393="základní",J393,0)</f>
        <v>0</v>
      </c>
      <c r="BF393" s="202">
        <f>IF(N393="snížená",J393,0)</f>
        <v>0</v>
      </c>
      <c r="BG393" s="202">
        <f>IF(N393="zákl. přenesená",J393,0)</f>
        <v>0</v>
      </c>
      <c r="BH393" s="202">
        <f>IF(N393="sníž. přenesená",J393,0)</f>
        <v>0</v>
      </c>
      <c r="BI393" s="202">
        <f>IF(N393="nulová",J393,0)</f>
        <v>0</v>
      </c>
      <c r="BJ393" s="18" t="s">
        <v>81</v>
      </c>
      <c r="BK393" s="202">
        <f>ROUND(I393*H393,2)</f>
        <v>0</v>
      </c>
      <c r="BL393" s="18" t="s">
        <v>216</v>
      </c>
      <c r="BM393" s="201" t="s">
        <v>757</v>
      </c>
    </row>
    <row r="394" spans="1:51" s="13" customFormat="1" ht="12">
      <c r="A394" s="13"/>
      <c r="B394" s="203"/>
      <c r="C394" s="13"/>
      <c r="D394" s="204" t="s">
        <v>223</v>
      </c>
      <c r="E394" s="205" t="s">
        <v>758</v>
      </c>
      <c r="F394" s="206" t="s">
        <v>759</v>
      </c>
      <c r="G394" s="13"/>
      <c r="H394" s="207">
        <v>3719.79</v>
      </c>
      <c r="I394" s="208"/>
      <c r="J394" s="13"/>
      <c r="K394" s="13"/>
      <c r="L394" s="203"/>
      <c r="M394" s="209"/>
      <c r="N394" s="210"/>
      <c r="O394" s="210"/>
      <c r="P394" s="210"/>
      <c r="Q394" s="210"/>
      <c r="R394" s="210"/>
      <c r="S394" s="210"/>
      <c r="T394" s="21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05" t="s">
        <v>223</v>
      </c>
      <c r="AU394" s="205" t="s">
        <v>89</v>
      </c>
      <c r="AV394" s="13" t="s">
        <v>89</v>
      </c>
      <c r="AW394" s="13" t="s">
        <v>30</v>
      </c>
      <c r="AX394" s="13" t="s">
        <v>81</v>
      </c>
      <c r="AY394" s="205" t="s">
        <v>217</v>
      </c>
    </row>
    <row r="395" spans="1:65" s="2" customFormat="1" ht="16.5" customHeight="1">
      <c r="A395" s="37"/>
      <c r="B395" s="188"/>
      <c r="C395" s="189" t="s">
        <v>760</v>
      </c>
      <c r="D395" s="189" t="s">
        <v>218</v>
      </c>
      <c r="E395" s="190" t="s">
        <v>761</v>
      </c>
      <c r="F395" s="191" t="s">
        <v>762</v>
      </c>
      <c r="G395" s="192" t="s">
        <v>221</v>
      </c>
      <c r="H395" s="193">
        <v>3719.79</v>
      </c>
      <c r="I395" s="194"/>
      <c r="J395" s="195">
        <f>ROUND(I395*H395,2)</f>
        <v>0</v>
      </c>
      <c r="K395" s="196"/>
      <c r="L395" s="38"/>
      <c r="M395" s="197" t="s">
        <v>1</v>
      </c>
      <c r="N395" s="198" t="s">
        <v>38</v>
      </c>
      <c r="O395" s="76"/>
      <c r="P395" s="199">
        <f>O395*H395</f>
        <v>0</v>
      </c>
      <c r="Q395" s="199">
        <v>0</v>
      </c>
      <c r="R395" s="199">
        <f>Q395*H395</f>
        <v>0</v>
      </c>
      <c r="S395" s="199">
        <v>0</v>
      </c>
      <c r="T395" s="200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01" t="s">
        <v>216</v>
      </c>
      <c r="AT395" s="201" t="s">
        <v>218</v>
      </c>
      <c r="AU395" s="201" t="s">
        <v>89</v>
      </c>
      <c r="AY395" s="18" t="s">
        <v>217</v>
      </c>
      <c r="BE395" s="202">
        <f>IF(N395="základní",J395,0)</f>
        <v>0</v>
      </c>
      <c r="BF395" s="202">
        <f>IF(N395="snížená",J395,0)</f>
        <v>0</v>
      </c>
      <c r="BG395" s="202">
        <f>IF(N395="zákl. přenesená",J395,0)</f>
        <v>0</v>
      </c>
      <c r="BH395" s="202">
        <f>IF(N395="sníž. přenesená",J395,0)</f>
        <v>0</v>
      </c>
      <c r="BI395" s="202">
        <f>IF(N395="nulová",J395,0)</f>
        <v>0</v>
      </c>
      <c r="BJ395" s="18" t="s">
        <v>81</v>
      </c>
      <c r="BK395" s="202">
        <f>ROUND(I395*H395,2)</f>
        <v>0</v>
      </c>
      <c r="BL395" s="18" t="s">
        <v>216</v>
      </c>
      <c r="BM395" s="201" t="s">
        <v>763</v>
      </c>
    </row>
    <row r="396" spans="1:51" s="13" customFormat="1" ht="12">
      <c r="A396" s="13"/>
      <c r="B396" s="203"/>
      <c r="C396" s="13"/>
      <c r="D396" s="204" t="s">
        <v>223</v>
      </c>
      <c r="E396" s="205" t="s">
        <v>764</v>
      </c>
      <c r="F396" s="206" t="s">
        <v>759</v>
      </c>
      <c r="G396" s="13"/>
      <c r="H396" s="207">
        <v>3719.79</v>
      </c>
      <c r="I396" s="208"/>
      <c r="J396" s="13"/>
      <c r="K396" s="13"/>
      <c r="L396" s="203"/>
      <c r="M396" s="209"/>
      <c r="N396" s="210"/>
      <c r="O396" s="210"/>
      <c r="P396" s="210"/>
      <c r="Q396" s="210"/>
      <c r="R396" s="210"/>
      <c r="S396" s="210"/>
      <c r="T396" s="21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05" t="s">
        <v>223</v>
      </c>
      <c r="AU396" s="205" t="s">
        <v>89</v>
      </c>
      <c r="AV396" s="13" t="s">
        <v>89</v>
      </c>
      <c r="AW396" s="13" t="s">
        <v>30</v>
      </c>
      <c r="AX396" s="13" t="s">
        <v>81</v>
      </c>
      <c r="AY396" s="205" t="s">
        <v>217</v>
      </c>
    </row>
    <row r="397" spans="1:65" s="2" customFormat="1" ht="16.5" customHeight="1">
      <c r="A397" s="37"/>
      <c r="B397" s="188"/>
      <c r="C397" s="189" t="s">
        <v>765</v>
      </c>
      <c r="D397" s="189" t="s">
        <v>218</v>
      </c>
      <c r="E397" s="190" t="s">
        <v>766</v>
      </c>
      <c r="F397" s="191" t="s">
        <v>767</v>
      </c>
      <c r="G397" s="192" t="s">
        <v>221</v>
      </c>
      <c r="H397" s="193">
        <v>572847.66</v>
      </c>
      <c r="I397" s="194"/>
      <c r="J397" s="195">
        <f>ROUND(I397*H397,2)</f>
        <v>0</v>
      </c>
      <c r="K397" s="196"/>
      <c r="L397" s="38"/>
      <c r="M397" s="197" t="s">
        <v>1</v>
      </c>
      <c r="N397" s="198" t="s">
        <v>38</v>
      </c>
      <c r="O397" s="76"/>
      <c r="P397" s="199">
        <f>O397*H397</f>
        <v>0</v>
      </c>
      <c r="Q397" s="199">
        <v>0</v>
      </c>
      <c r="R397" s="199">
        <f>Q397*H397</f>
        <v>0</v>
      </c>
      <c r="S397" s="199">
        <v>0</v>
      </c>
      <c r="T397" s="200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01" t="s">
        <v>216</v>
      </c>
      <c r="AT397" s="201" t="s">
        <v>218</v>
      </c>
      <c r="AU397" s="201" t="s">
        <v>89</v>
      </c>
      <c r="AY397" s="18" t="s">
        <v>217</v>
      </c>
      <c r="BE397" s="202">
        <f>IF(N397="základní",J397,0)</f>
        <v>0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18" t="s">
        <v>81</v>
      </c>
      <c r="BK397" s="202">
        <f>ROUND(I397*H397,2)</f>
        <v>0</v>
      </c>
      <c r="BL397" s="18" t="s">
        <v>216</v>
      </c>
      <c r="BM397" s="201" t="s">
        <v>768</v>
      </c>
    </row>
    <row r="398" spans="1:51" s="13" customFormat="1" ht="12">
      <c r="A398" s="13"/>
      <c r="B398" s="203"/>
      <c r="C398" s="13"/>
      <c r="D398" s="204" t="s">
        <v>223</v>
      </c>
      <c r="E398" s="205" t="s">
        <v>769</v>
      </c>
      <c r="F398" s="206" t="s">
        <v>770</v>
      </c>
      <c r="G398" s="13"/>
      <c r="H398" s="207">
        <v>572847.66</v>
      </c>
      <c r="I398" s="208"/>
      <c r="J398" s="13"/>
      <c r="K398" s="13"/>
      <c r="L398" s="203"/>
      <c r="M398" s="209"/>
      <c r="N398" s="210"/>
      <c r="O398" s="210"/>
      <c r="P398" s="210"/>
      <c r="Q398" s="210"/>
      <c r="R398" s="210"/>
      <c r="S398" s="210"/>
      <c r="T398" s="21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05" t="s">
        <v>223</v>
      </c>
      <c r="AU398" s="205" t="s">
        <v>89</v>
      </c>
      <c r="AV398" s="13" t="s">
        <v>89</v>
      </c>
      <c r="AW398" s="13" t="s">
        <v>30</v>
      </c>
      <c r="AX398" s="13" t="s">
        <v>81</v>
      </c>
      <c r="AY398" s="205" t="s">
        <v>217</v>
      </c>
    </row>
    <row r="399" spans="1:65" s="2" customFormat="1" ht="16.5" customHeight="1">
      <c r="A399" s="37"/>
      <c r="B399" s="188"/>
      <c r="C399" s="189" t="s">
        <v>771</v>
      </c>
      <c r="D399" s="189" t="s">
        <v>218</v>
      </c>
      <c r="E399" s="190" t="s">
        <v>772</v>
      </c>
      <c r="F399" s="191" t="s">
        <v>773</v>
      </c>
      <c r="G399" s="192" t="s">
        <v>221</v>
      </c>
      <c r="H399" s="193">
        <v>3719.79</v>
      </c>
      <c r="I399" s="194"/>
      <c r="J399" s="195">
        <f>ROUND(I399*H399,2)</f>
        <v>0</v>
      </c>
      <c r="K399" s="196"/>
      <c r="L399" s="38"/>
      <c r="M399" s="197" t="s">
        <v>1</v>
      </c>
      <c r="N399" s="198" t="s">
        <v>38</v>
      </c>
      <c r="O399" s="76"/>
      <c r="P399" s="199">
        <f>O399*H399</f>
        <v>0</v>
      </c>
      <c r="Q399" s="199">
        <v>0</v>
      </c>
      <c r="R399" s="199">
        <f>Q399*H399</f>
        <v>0</v>
      </c>
      <c r="S399" s="199">
        <v>0</v>
      </c>
      <c r="T399" s="200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01" t="s">
        <v>216</v>
      </c>
      <c r="AT399" s="201" t="s">
        <v>218</v>
      </c>
      <c r="AU399" s="201" t="s">
        <v>89</v>
      </c>
      <c r="AY399" s="18" t="s">
        <v>217</v>
      </c>
      <c r="BE399" s="202">
        <f>IF(N399="základní",J399,0)</f>
        <v>0</v>
      </c>
      <c r="BF399" s="202">
        <f>IF(N399="snížená",J399,0)</f>
        <v>0</v>
      </c>
      <c r="BG399" s="202">
        <f>IF(N399="zákl. přenesená",J399,0)</f>
        <v>0</v>
      </c>
      <c r="BH399" s="202">
        <f>IF(N399="sníž. přenesená",J399,0)</f>
        <v>0</v>
      </c>
      <c r="BI399" s="202">
        <f>IF(N399="nulová",J399,0)</f>
        <v>0</v>
      </c>
      <c r="BJ399" s="18" t="s">
        <v>81</v>
      </c>
      <c r="BK399" s="202">
        <f>ROUND(I399*H399,2)</f>
        <v>0</v>
      </c>
      <c r="BL399" s="18" t="s">
        <v>216</v>
      </c>
      <c r="BM399" s="201" t="s">
        <v>774</v>
      </c>
    </row>
    <row r="400" spans="1:51" s="13" customFormat="1" ht="12">
      <c r="A400" s="13"/>
      <c r="B400" s="203"/>
      <c r="C400" s="13"/>
      <c r="D400" s="204" t="s">
        <v>223</v>
      </c>
      <c r="E400" s="205" t="s">
        <v>775</v>
      </c>
      <c r="F400" s="206" t="s">
        <v>759</v>
      </c>
      <c r="G400" s="13"/>
      <c r="H400" s="207">
        <v>3719.79</v>
      </c>
      <c r="I400" s="208"/>
      <c r="J400" s="13"/>
      <c r="K400" s="13"/>
      <c r="L400" s="203"/>
      <c r="M400" s="209"/>
      <c r="N400" s="210"/>
      <c r="O400" s="210"/>
      <c r="P400" s="210"/>
      <c r="Q400" s="210"/>
      <c r="R400" s="210"/>
      <c r="S400" s="210"/>
      <c r="T400" s="21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05" t="s">
        <v>223</v>
      </c>
      <c r="AU400" s="205" t="s">
        <v>89</v>
      </c>
      <c r="AV400" s="13" t="s">
        <v>89</v>
      </c>
      <c r="AW400" s="13" t="s">
        <v>30</v>
      </c>
      <c r="AX400" s="13" t="s">
        <v>81</v>
      </c>
      <c r="AY400" s="205" t="s">
        <v>217</v>
      </c>
    </row>
    <row r="401" spans="1:65" s="2" customFormat="1" ht="21.75" customHeight="1">
      <c r="A401" s="37"/>
      <c r="B401" s="188"/>
      <c r="C401" s="189" t="s">
        <v>776</v>
      </c>
      <c r="D401" s="189" t="s">
        <v>218</v>
      </c>
      <c r="E401" s="190" t="s">
        <v>777</v>
      </c>
      <c r="F401" s="191" t="s">
        <v>778</v>
      </c>
      <c r="G401" s="192" t="s">
        <v>221</v>
      </c>
      <c r="H401" s="193">
        <v>250</v>
      </c>
      <c r="I401" s="194"/>
      <c r="J401" s="195">
        <f>ROUND(I401*H401,2)</f>
        <v>0</v>
      </c>
      <c r="K401" s="196"/>
      <c r="L401" s="38"/>
      <c r="M401" s="197" t="s">
        <v>1</v>
      </c>
      <c r="N401" s="198" t="s">
        <v>38</v>
      </c>
      <c r="O401" s="76"/>
      <c r="P401" s="199">
        <f>O401*H401</f>
        <v>0</v>
      </c>
      <c r="Q401" s="199">
        <v>0.00021</v>
      </c>
      <c r="R401" s="199">
        <f>Q401*H401</f>
        <v>0.052500000000000005</v>
      </c>
      <c r="S401" s="199">
        <v>0</v>
      </c>
      <c r="T401" s="200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01" t="s">
        <v>216</v>
      </c>
      <c r="AT401" s="201" t="s">
        <v>218</v>
      </c>
      <c r="AU401" s="201" t="s">
        <v>89</v>
      </c>
      <c r="AY401" s="18" t="s">
        <v>217</v>
      </c>
      <c r="BE401" s="202">
        <f>IF(N401="základní",J401,0)</f>
        <v>0</v>
      </c>
      <c r="BF401" s="202">
        <f>IF(N401="snížená",J401,0)</f>
        <v>0</v>
      </c>
      <c r="BG401" s="202">
        <f>IF(N401="zákl. přenesená",J401,0)</f>
        <v>0</v>
      </c>
      <c r="BH401" s="202">
        <f>IF(N401="sníž. přenesená",J401,0)</f>
        <v>0</v>
      </c>
      <c r="BI401" s="202">
        <f>IF(N401="nulová",J401,0)</f>
        <v>0</v>
      </c>
      <c r="BJ401" s="18" t="s">
        <v>81</v>
      </c>
      <c r="BK401" s="202">
        <f>ROUND(I401*H401,2)</f>
        <v>0</v>
      </c>
      <c r="BL401" s="18" t="s">
        <v>216</v>
      </c>
      <c r="BM401" s="201" t="s">
        <v>779</v>
      </c>
    </row>
    <row r="402" spans="1:51" s="13" customFormat="1" ht="12">
      <c r="A402" s="13"/>
      <c r="B402" s="203"/>
      <c r="C402" s="13"/>
      <c r="D402" s="204" t="s">
        <v>223</v>
      </c>
      <c r="E402" s="205" t="s">
        <v>780</v>
      </c>
      <c r="F402" s="206" t="s">
        <v>781</v>
      </c>
      <c r="G402" s="13"/>
      <c r="H402" s="207">
        <v>250</v>
      </c>
      <c r="I402" s="208"/>
      <c r="J402" s="13"/>
      <c r="K402" s="13"/>
      <c r="L402" s="203"/>
      <c r="M402" s="209"/>
      <c r="N402" s="210"/>
      <c r="O402" s="210"/>
      <c r="P402" s="210"/>
      <c r="Q402" s="210"/>
      <c r="R402" s="210"/>
      <c r="S402" s="210"/>
      <c r="T402" s="21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5" t="s">
        <v>223</v>
      </c>
      <c r="AU402" s="205" t="s">
        <v>89</v>
      </c>
      <c r="AV402" s="13" t="s">
        <v>89</v>
      </c>
      <c r="AW402" s="13" t="s">
        <v>30</v>
      </c>
      <c r="AX402" s="13" t="s">
        <v>81</v>
      </c>
      <c r="AY402" s="205" t="s">
        <v>217</v>
      </c>
    </row>
    <row r="403" spans="1:65" s="2" customFormat="1" ht="21.75" customHeight="1">
      <c r="A403" s="37"/>
      <c r="B403" s="188"/>
      <c r="C403" s="189" t="s">
        <v>782</v>
      </c>
      <c r="D403" s="189" t="s">
        <v>218</v>
      </c>
      <c r="E403" s="190" t="s">
        <v>783</v>
      </c>
      <c r="F403" s="191" t="s">
        <v>784</v>
      </c>
      <c r="G403" s="192" t="s">
        <v>221</v>
      </c>
      <c r="H403" s="193">
        <v>1200</v>
      </c>
      <c r="I403" s="194"/>
      <c r="J403" s="195">
        <f>ROUND(I403*H403,2)</f>
        <v>0</v>
      </c>
      <c r="K403" s="196"/>
      <c r="L403" s="38"/>
      <c r="M403" s="197" t="s">
        <v>1</v>
      </c>
      <c r="N403" s="198" t="s">
        <v>38</v>
      </c>
      <c r="O403" s="76"/>
      <c r="P403" s="199">
        <f>O403*H403</f>
        <v>0</v>
      </c>
      <c r="Q403" s="199">
        <v>4E-05</v>
      </c>
      <c r="R403" s="199">
        <f>Q403*H403</f>
        <v>0.048</v>
      </c>
      <c r="S403" s="199">
        <v>0</v>
      </c>
      <c r="T403" s="200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01" t="s">
        <v>216</v>
      </c>
      <c r="AT403" s="201" t="s">
        <v>218</v>
      </c>
      <c r="AU403" s="201" t="s">
        <v>89</v>
      </c>
      <c r="AY403" s="18" t="s">
        <v>217</v>
      </c>
      <c r="BE403" s="202">
        <f>IF(N403="základní",J403,0)</f>
        <v>0</v>
      </c>
      <c r="BF403" s="202">
        <f>IF(N403="snížená",J403,0)</f>
        <v>0</v>
      </c>
      <c r="BG403" s="202">
        <f>IF(N403="zákl. přenesená",J403,0)</f>
        <v>0</v>
      </c>
      <c r="BH403" s="202">
        <f>IF(N403="sníž. přenesená",J403,0)</f>
        <v>0</v>
      </c>
      <c r="BI403" s="202">
        <f>IF(N403="nulová",J403,0)</f>
        <v>0</v>
      </c>
      <c r="BJ403" s="18" t="s">
        <v>81</v>
      </c>
      <c r="BK403" s="202">
        <f>ROUND(I403*H403,2)</f>
        <v>0</v>
      </c>
      <c r="BL403" s="18" t="s">
        <v>216</v>
      </c>
      <c r="BM403" s="201" t="s">
        <v>785</v>
      </c>
    </row>
    <row r="404" spans="1:51" s="13" customFormat="1" ht="12">
      <c r="A404" s="13"/>
      <c r="B404" s="203"/>
      <c r="C404" s="13"/>
      <c r="D404" s="204" t="s">
        <v>223</v>
      </c>
      <c r="E404" s="205" t="s">
        <v>786</v>
      </c>
      <c r="F404" s="206" t="s">
        <v>787</v>
      </c>
      <c r="G404" s="13"/>
      <c r="H404" s="207">
        <v>1200</v>
      </c>
      <c r="I404" s="208"/>
      <c r="J404" s="13"/>
      <c r="K404" s="13"/>
      <c r="L404" s="203"/>
      <c r="M404" s="209"/>
      <c r="N404" s="210"/>
      <c r="O404" s="210"/>
      <c r="P404" s="210"/>
      <c r="Q404" s="210"/>
      <c r="R404" s="210"/>
      <c r="S404" s="210"/>
      <c r="T404" s="21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05" t="s">
        <v>223</v>
      </c>
      <c r="AU404" s="205" t="s">
        <v>89</v>
      </c>
      <c r="AV404" s="13" t="s">
        <v>89</v>
      </c>
      <c r="AW404" s="13" t="s">
        <v>30</v>
      </c>
      <c r="AX404" s="13" t="s">
        <v>81</v>
      </c>
      <c r="AY404" s="205" t="s">
        <v>217</v>
      </c>
    </row>
    <row r="405" spans="1:65" s="2" customFormat="1" ht="16.5" customHeight="1">
      <c r="A405" s="37"/>
      <c r="B405" s="188"/>
      <c r="C405" s="189" t="s">
        <v>788</v>
      </c>
      <c r="D405" s="189" t="s">
        <v>218</v>
      </c>
      <c r="E405" s="190" t="s">
        <v>789</v>
      </c>
      <c r="F405" s="191" t="s">
        <v>790</v>
      </c>
      <c r="G405" s="192" t="s">
        <v>221</v>
      </c>
      <c r="H405" s="193">
        <v>23.52</v>
      </c>
      <c r="I405" s="194"/>
      <c r="J405" s="195">
        <f>ROUND(I405*H405,2)</f>
        <v>0</v>
      </c>
      <c r="K405" s="196"/>
      <c r="L405" s="38"/>
      <c r="M405" s="197" t="s">
        <v>1</v>
      </c>
      <c r="N405" s="198" t="s">
        <v>38</v>
      </c>
      <c r="O405" s="76"/>
      <c r="P405" s="199">
        <f>O405*H405</f>
        <v>0</v>
      </c>
      <c r="Q405" s="199">
        <v>0</v>
      </c>
      <c r="R405" s="199">
        <f>Q405*H405</f>
        <v>0</v>
      </c>
      <c r="S405" s="199">
        <v>0.055</v>
      </c>
      <c r="T405" s="200">
        <f>S405*H405</f>
        <v>1.2936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01" t="s">
        <v>216</v>
      </c>
      <c r="AT405" s="201" t="s">
        <v>218</v>
      </c>
      <c r="AU405" s="201" t="s">
        <v>89</v>
      </c>
      <c r="AY405" s="18" t="s">
        <v>217</v>
      </c>
      <c r="BE405" s="202">
        <f>IF(N405="základní",J405,0)</f>
        <v>0</v>
      </c>
      <c r="BF405" s="202">
        <f>IF(N405="snížená",J405,0)</f>
        <v>0</v>
      </c>
      <c r="BG405" s="202">
        <f>IF(N405="zákl. přenesená",J405,0)</f>
        <v>0</v>
      </c>
      <c r="BH405" s="202">
        <f>IF(N405="sníž. přenesená",J405,0)</f>
        <v>0</v>
      </c>
      <c r="BI405" s="202">
        <f>IF(N405="nulová",J405,0)</f>
        <v>0</v>
      </c>
      <c r="BJ405" s="18" t="s">
        <v>81</v>
      </c>
      <c r="BK405" s="202">
        <f>ROUND(I405*H405,2)</f>
        <v>0</v>
      </c>
      <c r="BL405" s="18" t="s">
        <v>216</v>
      </c>
      <c r="BM405" s="201" t="s">
        <v>791</v>
      </c>
    </row>
    <row r="406" spans="1:51" s="13" customFormat="1" ht="12">
      <c r="A406" s="13"/>
      <c r="B406" s="203"/>
      <c r="C406" s="13"/>
      <c r="D406" s="204" t="s">
        <v>223</v>
      </c>
      <c r="E406" s="205" t="s">
        <v>792</v>
      </c>
      <c r="F406" s="206" t="s">
        <v>793</v>
      </c>
      <c r="G406" s="13"/>
      <c r="H406" s="207">
        <v>23.52</v>
      </c>
      <c r="I406" s="208"/>
      <c r="J406" s="13"/>
      <c r="K406" s="13"/>
      <c r="L406" s="203"/>
      <c r="M406" s="209"/>
      <c r="N406" s="210"/>
      <c r="O406" s="210"/>
      <c r="P406" s="210"/>
      <c r="Q406" s="210"/>
      <c r="R406" s="210"/>
      <c r="S406" s="210"/>
      <c r="T406" s="21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05" t="s">
        <v>223</v>
      </c>
      <c r="AU406" s="205" t="s">
        <v>89</v>
      </c>
      <c r="AV406" s="13" t="s">
        <v>89</v>
      </c>
      <c r="AW406" s="13" t="s">
        <v>30</v>
      </c>
      <c r="AX406" s="13" t="s">
        <v>81</v>
      </c>
      <c r="AY406" s="205" t="s">
        <v>217</v>
      </c>
    </row>
    <row r="407" spans="1:65" s="2" customFormat="1" ht="21.75" customHeight="1">
      <c r="A407" s="37"/>
      <c r="B407" s="188"/>
      <c r="C407" s="189" t="s">
        <v>794</v>
      </c>
      <c r="D407" s="189" t="s">
        <v>218</v>
      </c>
      <c r="E407" s="190" t="s">
        <v>795</v>
      </c>
      <c r="F407" s="191" t="s">
        <v>796</v>
      </c>
      <c r="G407" s="192" t="s">
        <v>221</v>
      </c>
      <c r="H407" s="193">
        <v>253.213</v>
      </c>
      <c r="I407" s="194"/>
      <c r="J407" s="195">
        <f>ROUND(I407*H407,2)</f>
        <v>0</v>
      </c>
      <c r="K407" s="196"/>
      <c r="L407" s="38"/>
      <c r="M407" s="197" t="s">
        <v>1</v>
      </c>
      <c r="N407" s="198" t="s">
        <v>38</v>
      </c>
      <c r="O407" s="76"/>
      <c r="P407" s="199">
        <f>O407*H407</f>
        <v>0</v>
      </c>
      <c r="Q407" s="199">
        <v>0</v>
      </c>
      <c r="R407" s="199">
        <f>Q407*H407</f>
        <v>0</v>
      </c>
      <c r="S407" s="199">
        <v>0.055</v>
      </c>
      <c r="T407" s="200">
        <f>S407*H407</f>
        <v>13.926715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01" t="s">
        <v>216</v>
      </c>
      <c r="AT407" s="201" t="s">
        <v>218</v>
      </c>
      <c r="AU407" s="201" t="s">
        <v>89</v>
      </c>
      <c r="AY407" s="18" t="s">
        <v>217</v>
      </c>
      <c r="BE407" s="202">
        <f>IF(N407="základní",J407,0)</f>
        <v>0</v>
      </c>
      <c r="BF407" s="202">
        <f>IF(N407="snížená",J407,0)</f>
        <v>0</v>
      </c>
      <c r="BG407" s="202">
        <f>IF(N407="zákl. přenesená",J407,0)</f>
        <v>0</v>
      </c>
      <c r="BH407" s="202">
        <f>IF(N407="sníž. přenesená",J407,0)</f>
        <v>0</v>
      </c>
      <c r="BI407" s="202">
        <f>IF(N407="nulová",J407,0)</f>
        <v>0</v>
      </c>
      <c r="BJ407" s="18" t="s">
        <v>81</v>
      </c>
      <c r="BK407" s="202">
        <f>ROUND(I407*H407,2)</f>
        <v>0</v>
      </c>
      <c r="BL407" s="18" t="s">
        <v>216</v>
      </c>
      <c r="BM407" s="201" t="s">
        <v>797</v>
      </c>
    </row>
    <row r="408" spans="1:51" s="14" customFormat="1" ht="12">
      <c r="A408" s="14"/>
      <c r="B408" s="212"/>
      <c r="C408" s="14"/>
      <c r="D408" s="204" t="s">
        <v>223</v>
      </c>
      <c r="E408" s="213" t="s">
        <v>1</v>
      </c>
      <c r="F408" s="214" t="s">
        <v>798</v>
      </c>
      <c r="G408" s="14"/>
      <c r="H408" s="213" t="s">
        <v>1</v>
      </c>
      <c r="I408" s="215"/>
      <c r="J408" s="14"/>
      <c r="K408" s="14"/>
      <c r="L408" s="212"/>
      <c r="M408" s="216"/>
      <c r="N408" s="217"/>
      <c r="O408" s="217"/>
      <c r="P408" s="217"/>
      <c r="Q408" s="217"/>
      <c r="R408" s="217"/>
      <c r="S408" s="217"/>
      <c r="T408" s="21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13" t="s">
        <v>223</v>
      </c>
      <c r="AU408" s="213" t="s">
        <v>89</v>
      </c>
      <c r="AV408" s="14" t="s">
        <v>81</v>
      </c>
      <c r="AW408" s="14" t="s">
        <v>30</v>
      </c>
      <c r="AX408" s="14" t="s">
        <v>73</v>
      </c>
      <c r="AY408" s="213" t="s">
        <v>217</v>
      </c>
    </row>
    <row r="409" spans="1:51" s="13" customFormat="1" ht="12">
      <c r="A409" s="13"/>
      <c r="B409" s="203"/>
      <c r="C409" s="13"/>
      <c r="D409" s="204" t="s">
        <v>223</v>
      </c>
      <c r="E409" s="205" t="s">
        <v>799</v>
      </c>
      <c r="F409" s="206" t="s">
        <v>800</v>
      </c>
      <c r="G409" s="13"/>
      <c r="H409" s="207">
        <v>34.34</v>
      </c>
      <c r="I409" s="208"/>
      <c r="J409" s="13"/>
      <c r="K409" s="13"/>
      <c r="L409" s="203"/>
      <c r="M409" s="209"/>
      <c r="N409" s="210"/>
      <c r="O409" s="210"/>
      <c r="P409" s="210"/>
      <c r="Q409" s="210"/>
      <c r="R409" s="210"/>
      <c r="S409" s="210"/>
      <c r="T409" s="21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5" t="s">
        <v>223</v>
      </c>
      <c r="AU409" s="205" t="s">
        <v>89</v>
      </c>
      <c r="AV409" s="13" t="s">
        <v>89</v>
      </c>
      <c r="AW409" s="13" t="s">
        <v>30</v>
      </c>
      <c r="AX409" s="13" t="s">
        <v>73</v>
      </c>
      <c r="AY409" s="205" t="s">
        <v>217</v>
      </c>
    </row>
    <row r="410" spans="1:51" s="13" customFormat="1" ht="12">
      <c r="A410" s="13"/>
      <c r="B410" s="203"/>
      <c r="C410" s="13"/>
      <c r="D410" s="204" t="s">
        <v>223</v>
      </c>
      <c r="E410" s="205" t="s">
        <v>801</v>
      </c>
      <c r="F410" s="206" t="s">
        <v>802</v>
      </c>
      <c r="G410" s="13"/>
      <c r="H410" s="207">
        <v>63.77</v>
      </c>
      <c r="I410" s="208"/>
      <c r="J410" s="13"/>
      <c r="K410" s="13"/>
      <c r="L410" s="203"/>
      <c r="M410" s="209"/>
      <c r="N410" s="210"/>
      <c r="O410" s="210"/>
      <c r="P410" s="210"/>
      <c r="Q410" s="210"/>
      <c r="R410" s="210"/>
      <c r="S410" s="210"/>
      <c r="T410" s="21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05" t="s">
        <v>223</v>
      </c>
      <c r="AU410" s="205" t="s">
        <v>89</v>
      </c>
      <c r="AV410" s="13" t="s">
        <v>89</v>
      </c>
      <c r="AW410" s="13" t="s">
        <v>30</v>
      </c>
      <c r="AX410" s="13" t="s">
        <v>73</v>
      </c>
      <c r="AY410" s="205" t="s">
        <v>217</v>
      </c>
    </row>
    <row r="411" spans="1:51" s="13" customFormat="1" ht="12">
      <c r="A411" s="13"/>
      <c r="B411" s="203"/>
      <c r="C411" s="13"/>
      <c r="D411" s="204" t="s">
        <v>223</v>
      </c>
      <c r="E411" s="205" t="s">
        <v>803</v>
      </c>
      <c r="F411" s="206" t="s">
        <v>804</v>
      </c>
      <c r="G411" s="13"/>
      <c r="H411" s="207">
        <v>103.188</v>
      </c>
      <c r="I411" s="208"/>
      <c r="J411" s="13"/>
      <c r="K411" s="13"/>
      <c r="L411" s="203"/>
      <c r="M411" s="209"/>
      <c r="N411" s="210"/>
      <c r="O411" s="210"/>
      <c r="P411" s="210"/>
      <c r="Q411" s="210"/>
      <c r="R411" s="210"/>
      <c r="S411" s="210"/>
      <c r="T411" s="21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05" t="s">
        <v>223</v>
      </c>
      <c r="AU411" s="205" t="s">
        <v>89</v>
      </c>
      <c r="AV411" s="13" t="s">
        <v>89</v>
      </c>
      <c r="AW411" s="13" t="s">
        <v>30</v>
      </c>
      <c r="AX411" s="13" t="s">
        <v>73</v>
      </c>
      <c r="AY411" s="205" t="s">
        <v>217</v>
      </c>
    </row>
    <row r="412" spans="1:51" s="13" customFormat="1" ht="12">
      <c r="A412" s="13"/>
      <c r="B412" s="203"/>
      <c r="C412" s="13"/>
      <c r="D412" s="204" t="s">
        <v>223</v>
      </c>
      <c r="E412" s="205" t="s">
        <v>805</v>
      </c>
      <c r="F412" s="206" t="s">
        <v>806</v>
      </c>
      <c r="G412" s="13"/>
      <c r="H412" s="207">
        <v>33.65</v>
      </c>
      <c r="I412" s="208"/>
      <c r="J412" s="13"/>
      <c r="K412" s="13"/>
      <c r="L412" s="203"/>
      <c r="M412" s="209"/>
      <c r="N412" s="210"/>
      <c r="O412" s="210"/>
      <c r="P412" s="210"/>
      <c r="Q412" s="210"/>
      <c r="R412" s="210"/>
      <c r="S412" s="210"/>
      <c r="T412" s="21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05" t="s">
        <v>223</v>
      </c>
      <c r="AU412" s="205" t="s">
        <v>89</v>
      </c>
      <c r="AV412" s="13" t="s">
        <v>89</v>
      </c>
      <c r="AW412" s="13" t="s">
        <v>30</v>
      </c>
      <c r="AX412" s="13" t="s">
        <v>73</v>
      </c>
      <c r="AY412" s="205" t="s">
        <v>217</v>
      </c>
    </row>
    <row r="413" spans="1:51" s="13" customFormat="1" ht="12">
      <c r="A413" s="13"/>
      <c r="B413" s="203"/>
      <c r="C413" s="13"/>
      <c r="D413" s="204" t="s">
        <v>223</v>
      </c>
      <c r="E413" s="205" t="s">
        <v>807</v>
      </c>
      <c r="F413" s="206" t="s">
        <v>808</v>
      </c>
      <c r="G413" s="13"/>
      <c r="H413" s="207">
        <v>18.265</v>
      </c>
      <c r="I413" s="208"/>
      <c r="J413" s="13"/>
      <c r="K413" s="13"/>
      <c r="L413" s="203"/>
      <c r="M413" s="209"/>
      <c r="N413" s="210"/>
      <c r="O413" s="210"/>
      <c r="P413" s="210"/>
      <c r="Q413" s="210"/>
      <c r="R413" s="210"/>
      <c r="S413" s="210"/>
      <c r="T413" s="21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05" t="s">
        <v>223</v>
      </c>
      <c r="AU413" s="205" t="s">
        <v>89</v>
      </c>
      <c r="AV413" s="13" t="s">
        <v>89</v>
      </c>
      <c r="AW413" s="13" t="s">
        <v>30</v>
      </c>
      <c r="AX413" s="13" t="s">
        <v>73</v>
      </c>
      <c r="AY413" s="205" t="s">
        <v>217</v>
      </c>
    </row>
    <row r="414" spans="1:51" s="13" customFormat="1" ht="12">
      <c r="A414" s="13"/>
      <c r="B414" s="203"/>
      <c r="C414" s="13"/>
      <c r="D414" s="204" t="s">
        <v>223</v>
      </c>
      <c r="E414" s="205" t="s">
        <v>809</v>
      </c>
      <c r="F414" s="206" t="s">
        <v>810</v>
      </c>
      <c r="G414" s="13"/>
      <c r="H414" s="207">
        <v>253.213</v>
      </c>
      <c r="I414" s="208"/>
      <c r="J414" s="13"/>
      <c r="K414" s="13"/>
      <c r="L414" s="203"/>
      <c r="M414" s="209"/>
      <c r="N414" s="210"/>
      <c r="O414" s="210"/>
      <c r="P414" s="210"/>
      <c r="Q414" s="210"/>
      <c r="R414" s="210"/>
      <c r="S414" s="210"/>
      <c r="T414" s="21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5" t="s">
        <v>223</v>
      </c>
      <c r="AU414" s="205" t="s">
        <v>89</v>
      </c>
      <c r="AV414" s="13" t="s">
        <v>89</v>
      </c>
      <c r="AW414" s="13" t="s">
        <v>30</v>
      </c>
      <c r="AX414" s="13" t="s">
        <v>81</v>
      </c>
      <c r="AY414" s="205" t="s">
        <v>217</v>
      </c>
    </row>
    <row r="415" spans="1:65" s="2" customFormat="1" ht="21.75" customHeight="1">
      <c r="A415" s="37"/>
      <c r="B415" s="188"/>
      <c r="C415" s="189" t="s">
        <v>811</v>
      </c>
      <c r="D415" s="189" t="s">
        <v>218</v>
      </c>
      <c r="E415" s="190" t="s">
        <v>812</v>
      </c>
      <c r="F415" s="191" t="s">
        <v>813</v>
      </c>
      <c r="G415" s="192" t="s">
        <v>221</v>
      </c>
      <c r="H415" s="193">
        <v>10.265</v>
      </c>
      <c r="I415" s="194"/>
      <c r="J415" s="195">
        <f>ROUND(I415*H415,2)</f>
        <v>0</v>
      </c>
      <c r="K415" s="196"/>
      <c r="L415" s="38"/>
      <c r="M415" s="197" t="s">
        <v>1</v>
      </c>
      <c r="N415" s="198" t="s">
        <v>38</v>
      </c>
      <c r="O415" s="76"/>
      <c r="P415" s="199">
        <f>O415*H415</f>
        <v>0</v>
      </c>
      <c r="Q415" s="199">
        <v>0</v>
      </c>
      <c r="R415" s="199">
        <f>Q415*H415</f>
        <v>0</v>
      </c>
      <c r="S415" s="199">
        <v>0.048</v>
      </c>
      <c r="T415" s="200">
        <f>S415*H415</f>
        <v>0.49272000000000005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01" t="s">
        <v>216</v>
      </c>
      <c r="AT415" s="201" t="s">
        <v>218</v>
      </c>
      <c r="AU415" s="201" t="s">
        <v>89</v>
      </c>
      <c r="AY415" s="18" t="s">
        <v>217</v>
      </c>
      <c r="BE415" s="202">
        <f>IF(N415="základní",J415,0)</f>
        <v>0</v>
      </c>
      <c r="BF415" s="202">
        <f>IF(N415="snížená",J415,0)</f>
        <v>0</v>
      </c>
      <c r="BG415" s="202">
        <f>IF(N415="zákl. přenesená",J415,0)</f>
        <v>0</v>
      </c>
      <c r="BH415" s="202">
        <f>IF(N415="sníž. přenesená",J415,0)</f>
        <v>0</v>
      </c>
      <c r="BI415" s="202">
        <f>IF(N415="nulová",J415,0)</f>
        <v>0</v>
      </c>
      <c r="BJ415" s="18" t="s">
        <v>81</v>
      </c>
      <c r="BK415" s="202">
        <f>ROUND(I415*H415,2)</f>
        <v>0</v>
      </c>
      <c r="BL415" s="18" t="s">
        <v>216</v>
      </c>
      <c r="BM415" s="201" t="s">
        <v>814</v>
      </c>
    </row>
    <row r="416" spans="1:51" s="13" customFormat="1" ht="12">
      <c r="A416" s="13"/>
      <c r="B416" s="203"/>
      <c r="C416" s="13"/>
      <c r="D416" s="204" t="s">
        <v>223</v>
      </c>
      <c r="E416" s="205" t="s">
        <v>815</v>
      </c>
      <c r="F416" s="206" t="s">
        <v>816</v>
      </c>
      <c r="G416" s="13"/>
      <c r="H416" s="207">
        <v>0.998</v>
      </c>
      <c r="I416" s="208"/>
      <c r="J416" s="13"/>
      <c r="K416" s="13"/>
      <c r="L416" s="203"/>
      <c r="M416" s="209"/>
      <c r="N416" s="210"/>
      <c r="O416" s="210"/>
      <c r="P416" s="210"/>
      <c r="Q416" s="210"/>
      <c r="R416" s="210"/>
      <c r="S416" s="210"/>
      <c r="T416" s="21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05" t="s">
        <v>223</v>
      </c>
      <c r="AU416" s="205" t="s">
        <v>89</v>
      </c>
      <c r="AV416" s="13" t="s">
        <v>89</v>
      </c>
      <c r="AW416" s="13" t="s">
        <v>30</v>
      </c>
      <c r="AX416" s="13" t="s">
        <v>73</v>
      </c>
      <c r="AY416" s="205" t="s">
        <v>217</v>
      </c>
    </row>
    <row r="417" spans="1:51" s="13" customFormat="1" ht="12">
      <c r="A417" s="13"/>
      <c r="B417" s="203"/>
      <c r="C417" s="13"/>
      <c r="D417" s="204" t="s">
        <v>223</v>
      </c>
      <c r="E417" s="205" t="s">
        <v>817</v>
      </c>
      <c r="F417" s="206" t="s">
        <v>818</v>
      </c>
      <c r="G417" s="13"/>
      <c r="H417" s="207">
        <v>0.93</v>
      </c>
      <c r="I417" s="208"/>
      <c r="J417" s="13"/>
      <c r="K417" s="13"/>
      <c r="L417" s="203"/>
      <c r="M417" s="209"/>
      <c r="N417" s="210"/>
      <c r="O417" s="210"/>
      <c r="P417" s="210"/>
      <c r="Q417" s="210"/>
      <c r="R417" s="210"/>
      <c r="S417" s="210"/>
      <c r="T417" s="21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05" t="s">
        <v>223</v>
      </c>
      <c r="AU417" s="205" t="s">
        <v>89</v>
      </c>
      <c r="AV417" s="13" t="s">
        <v>89</v>
      </c>
      <c r="AW417" s="13" t="s">
        <v>30</v>
      </c>
      <c r="AX417" s="13" t="s">
        <v>73</v>
      </c>
      <c r="AY417" s="205" t="s">
        <v>217</v>
      </c>
    </row>
    <row r="418" spans="1:51" s="13" customFormat="1" ht="12">
      <c r="A418" s="13"/>
      <c r="B418" s="203"/>
      <c r="C418" s="13"/>
      <c r="D418" s="204" t="s">
        <v>223</v>
      </c>
      <c r="E418" s="205" t="s">
        <v>819</v>
      </c>
      <c r="F418" s="206" t="s">
        <v>820</v>
      </c>
      <c r="G418" s="13"/>
      <c r="H418" s="207">
        <v>1.46</v>
      </c>
      <c r="I418" s="208"/>
      <c r="J418" s="13"/>
      <c r="K418" s="13"/>
      <c r="L418" s="203"/>
      <c r="M418" s="209"/>
      <c r="N418" s="210"/>
      <c r="O418" s="210"/>
      <c r="P418" s="210"/>
      <c r="Q418" s="210"/>
      <c r="R418" s="210"/>
      <c r="S418" s="210"/>
      <c r="T418" s="21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5" t="s">
        <v>223</v>
      </c>
      <c r="AU418" s="205" t="s">
        <v>89</v>
      </c>
      <c r="AV418" s="13" t="s">
        <v>89</v>
      </c>
      <c r="AW418" s="13" t="s">
        <v>30</v>
      </c>
      <c r="AX418" s="13" t="s">
        <v>73</v>
      </c>
      <c r="AY418" s="205" t="s">
        <v>217</v>
      </c>
    </row>
    <row r="419" spans="1:51" s="13" customFormat="1" ht="12">
      <c r="A419" s="13"/>
      <c r="B419" s="203"/>
      <c r="C419" s="13"/>
      <c r="D419" s="204" t="s">
        <v>223</v>
      </c>
      <c r="E419" s="205" t="s">
        <v>821</v>
      </c>
      <c r="F419" s="206" t="s">
        <v>822</v>
      </c>
      <c r="G419" s="13"/>
      <c r="H419" s="207">
        <v>1.117</v>
      </c>
      <c r="I419" s="208"/>
      <c r="J419" s="13"/>
      <c r="K419" s="13"/>
      <c r="L419" s="203"/>
      <c r="M419" s="209"/>
      <c r="N419" s="210"/>
      <c r="O419" s="210"/>
      <c r="P419" s="210"/>
      <c r="Q419" s="210"/>
      <c r="R419" s="210"/>
      <c r="S419" s="210"/>
      <c r="T419" s="21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05" t="s">
        <v>223</v>
      </c>
      <c r="AU419" s="205" t="s">
        <v>89</v>
      </c>
      <c r="AV419" s="13" t="s">
        <v>89</v>
      </c>
      <c r="AW419" s="13" t="s">
        <v>30</v>
      </c>
      <c r="AX419" s="13" t="s">
        <v>73</v>
      </c>
      <c r="AY419" s="205" t="s">
        <v>217</v>
      </c>
    </row>
    <row r="420" spans="1:51" s="13" customFormat="1" ht="12">
      <c r="A420" s="13"/>
      <c r="B420" s="203"/>
      <c r="C420" s="13"/>
      <c r="D420" s="204" t="s">
        <v>223</v>
      </c>
      <c r="E420" s="205" t="s">
        <v>823</v>
      </c>
      <c r="F420" s="206" t="s">
        <v>824</v>
      </c>
      <c r="G420" s="13"/>
      <c r="H420" s="207">
        <v>3.6</v>
      </c>
      <c r="I420" s="208"/>
      <c r="J420" s="13"/>
      <c r="K420" s="13"/>
      <c r="L420" s="203"/>
      <c r="M420" s="209"/>
      <c r="N420" s="210"/>
      <c r="O420" s="210"/>
      <c r="P420" s="210"/>
      <c r="Q420" s="210"/>
      <c r="R420" s="210"/>
      <c r="S420" s="210"/>
      <c r="T420" s="21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5" t="s">
        <v>223</v>
      </c>
      <c r="AU420" s="205" t="s">
        <v>89</v>
      </c>
      <c r="AV420" s="13" t="s">
        <v>89</v>
      </c>
      <c r="AW420" s="13" t="s">
        <v>30</v>
      </c>
      <c r="AX420" s="13" t="s">
        <v>73</v>
      </c>
      <c r="AY420" s="205" t="s">
        <v>217</v>
      </c>
    </row>
    <row r="421" spans="1:51" s="13" customFormat="1" ht="12">
      <c r="A421" s="13"/>
      <c r="B421" s="203"/>
      <c r="C421" s="13"/>
      <c r="D421" s="204" t="s">
        <v>223</v>
      </c>
      <c r="E421" s="205" t="s">
        <v>825</v>
      </c>
      <c r="F421" s="206" t="s">
        <v>826</v>
      </c>
      <c r="G421" s="13"/>
      <c r="H421" s="207">
        <v>0.876</v>
      </c>
      <c r="I421" s="208"/>
      <c r="J421" s="13"/>
      <c r="K421" s="13"/>
      <c r="L421" s="203"/>
      <c r="M421" s="209"/>
      <c r="N421" s="210"/>
      <c r="O421" s="210"/>
      <c r="P421" s="210"/>
      <c r="Q421" s="210"/>
      <c r="R421" s="210"/>
      <c r="S421" s="210"/>
      <c r="T421" s="21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05" t="s">
        <v>223</v>
      </c>
      <c r="AU421" s="205" t="s">
        <v>89</v>
      </c>
      <c r="AV421" s="13" t="s">
        <v>89</v>
      </c>
      <c r="AW421" s="13" t="s">
        <v>30</v>
      </c>
      <c r="AX421" s="13" t="s">
        <v>73</v>
      </c>
      <c r="AY421" s="205" t="s">
        <v>217</v>
      </c>
    </row>
    <row r="422" spans="1:51" s="13" customFormat="1" ht="12">
      <c r="A422" s="13"/>
      <c r="B422" s="203"/>
      <c r="C422" s="13"/>
      <c r="D422" s="204" t="s">
        <v>223</v>
      </c>
      <c r="E422" s="205" t="s">
        <v>827</v>
      </c>
      <c r="F422" s="206" t="s">
        <v>828</v>
      </c>
      <c r="G422" s="13"/>
      <c r="H422" s="207">
        <v>0.6</v>
      </c>
      <c r="I422" s="208"/>
      <c r="J422" s="13"/>
      <c r="K422" s="13"/>
      <c r="L422" s="203"/>
      <c r="M422" s="209"/>
      <c r="N422" s="210"/>
      <c r="O422" s="210"/>
      <c r="P422" s="210"/>
      <c r="Q422" s="210"/>
      <c r="R422" s="210"/>
      <c r="S422" s="210"/>
      <c r="T422" s="21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05" t="s">
        <v>223</v>
      </c>
      <c r="AU422" s="205" t="s">
        <v>89</v>
      </c>
      <c r="AV422" s="13" t="s">
        <v>89</v>
      </c>
      <c r="AW422" s="13" t="s">
        <v>30</v>
      </c>
      <c r="AX422" s="13" t="s">
        <v>73</v>
      </c>
      <c r="AY422" s="205" t="s">
        <v>217</v>
      </c>
    </row>
    <row r="423" spans="1:51" s="13" customFormat="1" ht="12">
      <c r="A423" s="13"/>
      <c r="B423" s="203"/>
      <c r="C423" s="13"/>
      <c r="D423" s="204" t="s">
        <v>223</v>
      </c>
      <c r="E423" s="205" t="s">
        <v>829</v>
      </c>
      <c r="F423" s="206" t="s">
        <v>830</v>
      </c>
      <c r="G423" s="13"/>
      <c r="H423" s="207">
        <v>0.684</v>
      </c>
      <c r="I423" s="208"/>
      <c r="J423" s="13"/>
      <c r="K423" s="13"/>
      <c r="L423" s="203"/>
      <c r="M423" s="209"/>
      <c r="N423" s="210"/>
      <c r="O423" s="210"/>
      <c r="P423" s="210"/>
      <c r="Q423" s="210"/>
      <c r="R423" s="210"/>
      <c r="S423" s="210"/>
      <c r="T423" s="21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05" t="s">
        <v>223</v>
      </c>
      <c r="AU423" s="205" t="s">
        <v>89</v>
      </c>
      <c r="AV423" s="13" t="s">
        <v>89</v>
      </c>
      <c r="AW423" s="13" t="s">
        <v>30</v>
      </c>
      <c r="AX423" s="13" t="s">
        <v>73</v>
      </c>
      <c r="AY423" s="205" t="s">
        <v>217</v>
      </c>
    </row>
    <row r="424" spans="1:51" s="13" customFormat="1" ht="12">
      <c r="A424" s="13"/>
      <c r="B424" s="203"/>
      <c r="C424" s="13"/>
      <c r="D424" s="204" t="s">
        <v>223</v>
      </c>
      <c r="E424" s="205" t="s">
        <v>831</v>
      </c>
      <c r="F424" s="206" t="s">
        <v>832</v>
      </c>
      <c r="G424" s="13"/>
      <c r="H424" s="207">
        <v>10.265</v>
      </c>
      <c r="I424" s="208"/>
      <c r="J424" s="13"/>
      <c r="K424" s="13"/>
      <c r="L424" s="203"/>
      <c r="M424" s="209"/>
      <c r="N424" s="210"/>
      <c r="O424" s="210"/>
      <c r="P424" s="210"/>
      <c r="Q424" s="210"/>
      <c r="R424" s="210"/>
      <c r="S424" s="210"/>
      <c r="T424" s="21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05" t="s">
        <v>223</v>
      </c>
      <c r="AU424" s="205" t="s">
        <v>89</v>
      </c>
      <c r="AV424" s="13" t="s">
        <v>89</v>
      </c>
      <c r="AW424" s="13" t="s">
        <v>30</v>
      </c>
      <c r="AX424" s="13" t="s">
        <v>81</v>
      </c>
      <c r="AY424" s="205" t="s">
        <v>217</v>
      </c>
    </row>
    <row r="425" spans="1:65" s="2" customFormat="1" ht="21.75" customHeight="1">
      <c r="A425" s="37"/>
      <c r="B425" s="188"/>
      <c r="C425" s="189" t="s">
        <v>833</v>
      </c>
      <c r="D425" s="189" t="s">
        <v>218</v>
      </c>
      <c r="E425" s="190" t="s">
        <v>834</v>
      </c>
      <c r="F425" s="191" t="s">
        <v>835</v>
      </c>
      <c r="G425" s="192" t="s">
        <v>221</v>
      </c>
      <c r="H425" s="193">
        <v>51.185</v>
      </c>
      <c r="I425" s="194"/>
      <c r="J425" s="195">
        <f>ROUND(I425*H425,2)</f>
        <v>0</v>
      </c>
      <c r="K425" s="196"/>
      <c r="L425" s="38"/>
      <c r="M425" s="197" t="s">
        <v>1</v>
      </c>
      <c r="N425" s="198" t="s">
        <v>38</v>
      </c>
      <c r="O425" s="76"/>
      <c r="P425" s="199">
        <f>O425*H425</f>
        <v>0</v>
      </c>
      <c r="Q425" s="199">
        <v>0</v>
      </c>
      <c r="R425" s="199">
        <f>Q425*H425</f>
        <v>0</v>
      </c>
      <c r="S425" s="199">
        <v>0.038</v>
      </c>
      <c r="T425" s="200">
        <f>S425*H425</f>
        <v>1.94503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01" t="s">
        <v>216</v>
      </c>
      <c r="AT425" s="201" t="s">
        <v>218</v>
      </c>
      <c r="AU425" s="201" t="s">
        <v>89</v>
      </c>
      <c r="AY425" s="18" t="s">
        <v>217</v>
      </c>
      <c r="BE425" s="202">
        <f>IF(N425="základní",J425,0)</f>
        <v>0</v>
      </c>
      <c r="BF425" s="202">
        <f>IF(N425="snížená",J425,0)</f>
        <v>0</v>
      </c>
      <c r="BG425" s="202">
        <f>IF(N425="zákl. přenesená",J425,0)</f>
        <v>0</v>
      </c>
      <c r="BH425" s="202">
        <f>IF(N425="sníž. přenesená",J425,0)</f>
        <v>0</v>
      </c>
      <c r="BI425" s="202">
        <f>IF(N425="nulová",J425,0)</f>
        <v>0</v>
      </c>
      <c r="BJ425" s="18" t="s">
        <v>81</v>
      </c>
      <c r="BK425" s="202">
        <f>ROUND(I425*H425,2)</f>
        <v>0</v>
      </c>
      <c r="BL425" s="18" t="s">
        <v>216</v>
      </c>
      <c r="BM425" s="201" t="s">
        <v>836</v>
      </c>
    </row>
    <row r="426" spans="1:51" s="13" customFormat="1" ht="12">
      <c r="A426" s="13"/>
      <c r="B426" s="203"/>
      <c r="C426" s="13"/>
      <c r="D426" s="204" t="s">
        <v>223</v>
      </c>
      <c r="E426" s="205" t="s">
        <v>837</v>
      </c>
      <c r="F426" s="206" t="s">
        <v>838</v>
      </c>
      <c r="G426" s="13"/>
      <c r="H426" s="207">
        <v>3.96</v>
      </c>
      <c r="I426" s="208"/>
      <c r="J426" s="13"/>
      <c r="K426" s="13"/>
      <c r="L426" s="203"/>
      <c r="M426" s="209"/>
      <c r="N426" s="210"/>
      <c r="O426" s="210"/>
      <c r="P426" s="210"/>
      <c r="Q426" s="210"/>
      <c r="R426" s="210"/>
      <c r="S426" s="210"/>
      <c r="T426" s="21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05" t="s">
        <v>223</v>
      </c>
      <c r="AU426" s="205" t="s">
        <v>89</v>
      </c>
      <c r="AV426" s="13" t="s">
        <v>89</v>
      </c>
      <c r="AW426" s="13" t="s">
        <v>30</v>
      </c>
      <c r="AX426" s="13" t="s">
        <v>73</v>
      </c>
      <c r="AY426" s="205" t="s">
        <v>217</v>
      </c>
    </row>
    <row r="427" spans="1:51" s="13" customFormat="1" ht="12">
      <c r="A427" s="13"/>
      <c r="B427" s="203"/>
      <c r="C427" s="13"/>
      <c r="D427" s="204" t="s">
        <v>223</v>
      </c>
      <c r="E427" s="205" t="s">
        <v>839</v>
      </c>
      <c r="F427" s="206" t="s">
        <v>840</v>
      </c>
      <c r="G427" s="13"/>
      <c r="H427" s="207">
        <v>1.296</v>
      </c>
      <c r="I427" s="208"/>
      <c r="J427" s="13"/>
      <c r="K427" s="13"/>
      <c r="L427" s="203"/>
      <c r="M427" s="209"/>
      <c r="N427" s="210"/>
      <c r="O427" s="210"/>
      <c r="P427" s="210"/>
      <c r="Q427" s="210"/>
      <c r="R427" s="210"/>
      <c r="S427" s="210"/>
      <c r="T427" s="21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5" t="s">
        <v>223</v>
      </c>
      <c r="AU427" s="205" t="s">
        <v>89</v>
      </c>
      <c r="AV427" s="13" t="s">
        <v>89</v>
      </c>
      <c r="AW427" s="13" t="s">
        <v>30</v>
      </c>
      <c r="AX427" s="13" t="s">
        <v>73</v>
      </c>
      <c r="AY427" s="205" t="s">
        <v>217</v>
      </c>
    </row>
    <row r="428" spans="1:51" s="13" customFormat="1" ht="12">
      <c r="A428" s="13"/>
      <c r="B428" s="203"/>
      <c r="C428" s="13"/>
      <c r="D428" s="204" t="s">
        <v>223</v>
      </c>
      <c r="E428" s="205" t="s">
        <v>841</v>
      </c>
      <c r="F428" s="206" t="s">
        <v>842</v>
      </c>
      <c r="G428" s="13"/>
      <c r="H428" s="207">
        <v>1.382</v>
      </c>
      <c r="I428" s="208"/>
      <c r="J428" s="13"/>
      <c r="K428" s="13"/>
      <c r="L428" s="203"/>
      <c r="M428" s="209"/>
      <c r="N428" s="210"/>
      <c r="O428" s="210"/>
      <c r="P428" s="210"/>
      <c r="Q428" s="210"/>
      <c r="R428" s="210"/>
      <c r="S428" s="210"/>
      <c r="T428" s="21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05" t="s">
        <v>223</v>
      </c>
      <c r="AU428" s="205" t="s">
        <v>89</v>
      </c>
      <c r="AV428" s="13" t="s">
        <v>89</v>
      </c>
      <c r="AW428" s="13" t="s">
        <v>30</v>
      </c>
      <c r="AX428" s="13" t="s">
        <v>73</v>
      </c>
      <c r="AY428" s="205" t="s">
        <v>217</v>
      </c>
    </row>
    <row r="429" spans="1:51" s="13" customFormat="1" ht="12">
      <c r="A429" s="13"/>
      <c r="B429" s="203"/>
      <c r="C429" s="13"/>
      <c r="D429" s="204" t="s">
        <v>223</v>
      </c>
      <c r="E429" s="205" t="s">
        <v>843</v>
      </c>
      <c r="F429" s="206" t="s">
        <v>844</v>
      </c>
      <c r="G429" s="13"/>
      <c r="H429" s="207">
        <v>3.596</v>
      </c>
      <c r="I429" s="208"/>
      <c r="J429" s="13"/>
      <c r="K429" s="13"/>
      <c r="L429" s="203"/>
      <c r="M429" s="209"/>
      <c r="N429" s="210"/>
      <c r="O429" s="210"/>
      <c r="P429" s="210"/>
      <c r="Q429" s="210"/>
      <c r="R429" s="210"/>
      <c r="S429" s="210"/>
      <c r="T429" s="21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05" t="s">
        <v>223</v>
      </c>
      <c r="AU429" s="205" t="s">
        <v>89</v>
      </c>
      <c r="AV429" s="13" t="s">
        <v>89</v>
      </c>
      <c r="AW429" s="13" t="s">
        <v>30</v>
      </c>
      <c r="AX429" s="13" t="s">
        <v>73</v>
      </c>
      <c r="AY429" s="205" t="s">
        <v>217</v>
      </c>
    </row>
    <row r="430" spans="1:51" s="13" customFormat="1" ht="12">
      <c r="A430" s="13"/>
      <c r="B430" s="203"/>
      <c r="C430" s="13"/>
      <c r="D430" s="204" t="s">
        <v>223</v>
      </c>
      <c r="E430" s="205" t="s">
        <v>845</v>
      </c>
      <c r="F430" s="206" t="s">
        <v>846</v>
      </c>
      <c r="G430" s="13"/>
      <c r="H430" s="207">
        <v>2.91</v>
      </c>
      <c r="I430" s="208"/>
      <c r="J430" s="13"/>
      <c r="K430" s="13"/>
      <c r="L430" s="203"/>
      <c r="M430" s="209"/>
      <c r="N430" s="210"/>
      <c r="O430" s="210"/>
      <c r="P430" s="210"/>
      <c r="Q430" s="210"/>
      <c r="R430" s="210"/>
      <c r="S430" s="210"/>
      <c r="T430" s="21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05" t="s">
        <v>223</v>
      </c>
      <c r="AU430" s="205" t="s">
        <v>89</v>
      </c>
      <c r="AV430" s="13" t="s">
        <v>89</v>
      </c>
      <c r="AW430" s="13" t="s">
        <v>30</v>
      </c>
      <c r="AX430" s="13" t="s">
        <v>73</v>
      </c>
      <c r="AY430" s="205" t="s">
        <v>217</v>
      </c>
    </row>
    <row r="431" spans="1:51" s="13" customFormat="1" ht="12">
      <c r="A431" s="13"/>
      <c r="B431" s="203"/>
      <c r="C431" s="13"/>
      <c r="D431" s="204" t="s">
        <v>223</v>
      </c>
      <c r="E431" s="205" t="s">
        <v>847</v>
      </c>
      <c r="F431" s="206" t="s">
        <v>848</v>
      </c>
      <c r="G431" s="13"/>
      <c r="H431" s="207">
        <v>11.475</v>
      </c>
      <c r="I431" s="208"/>
      <c r="J431" s="13"/>
      <c r="K431" s="13"/>
      <c r="L431" s="203"/>
      <c r="M431" s="209"/>
      <c r="N431" s="210"/>
      <c r="O431" s="210"/>
      <c r="P431" s="210"/>
      <c r="Q431" s="210"/>
      <c r="R431" s="210"/>
      <c r="S431" s="210"/>
      <c r="T431" s="21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05" t="s">
        <v>223</v>
      </c>
      <c r="AU431" s="205" t="s">
        <v>89</v>
      </c>
      <c r="AV431" s="13" t="s">
        <v>89</v>
      </c>
      <c r="AW431" s="13" t="s">
        <v>30</v>
      </c>
      <c r="AX431" s="13" t="s">
        <v>73</v>
      </c>
      <c r="AY431" s="205" t="s">
        <v>217</v>
      </c>
    </row>
    <row r="432" spans="1:51" s="13" customFormat="1" ht="12">
      <c r="A432" s="13"/>
      <c r="B432" s="203"/>
      <c r="C432" s="13"/>
      <c r="D432" s="204" t="s">
        <v>223</v>
      </c>
      <c r="E432" s="205" t="s">
        <v>849</v>
      </c>
      <c r="F432" s="206" t="s">
        <v>850</v>
      </c>
      <c r="G432" s="13"/>
      <c r="H432" s="207">
        <v>3.066</v>
      </c>
      <c r="I432" s="208"/>
      <c r="J432" s="13"/>
      <c r="K432" s="13"/>
      <c r="L432" s="203"/>
      <c r="M432" s="209"/>
      <c r="N432" s="210"/>
      <c r="O432" s="210"/>
      <c r="P432" s="210"/>
      <c r="Q432" s="210"/>
      <c r="R432" s="210"/>
      <c r="S432" s="210"/>
      <c r="T432" s="21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05" t="s">
        <v>223</v>
      </c>
      <c r="AU432" s="205" t="s">
        <v>89</v>
      </c>
      <c r="AV432" s="13" t="s">
        <v>89</v>
      </c>
      <c r="AW432" s="13" t="s">
        <v>30</v>
      </c>
      <c r="AX432" s="13" t="s">
        <v>73</v>
      </c>
      <c r="AY432" s="205" t="s">
        <v>217</v>
      </c>
    </row>
    <row r="433" spans="1:51" s="13" customFormat="1" ht="12">
      <c r="A433" s="13"/>
      <c r="B433" s="203"/>
      <c r="C433" s="13"/>
      <c r="D433" s="204" t="s">
        <v>223</v>
      </c>
      <c r="E433" s="205" t="s">
        <v>851</v>
      </c>
      <c r="F433" s="206" t="s">
        <v>852</v>
      </c>
      <c r="G433" s="13"/>
      <c r="H433" s="207">
        <v>7.2</v>
      </c>
      <c r="I433" s="208"/>
      <c r="J433" s="13"/>
      <c r="K433" s="13"/>
      <c r="L433" s="203"/>
      <c r="M433" s="209"/>
      <c r="N433" s="210"/>
      <c r="O433" s="210"/>
      <c r="P433" s="210"/>
      <c r="Q433" s="210"/>
      <c r="R433" s="210"/>
      <c r="S433" s="210"/>
      <c r="T433" s="21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05" t="s">
        <v>223</v>
      </c>
      <c r="AU433" s="205" t="s">
        <v>89</v>
      </c>
      <c r="AV433" s="13" t="s">
        <v>89</v>
      </c>
      <c r="AW433" s="13" t="s">
        <v>30</v>
      </c>
      <c r="AX433" s="13" t="s">
        <v>73</v>
      </c>
      <c r="AY433" s="205" t="s">
        <v>217</v>
      </c>
    </row>
    <row r="434" spans="1:51" s="13" customFormat="1" ht="12">
      <c r="A434" s="13"/>
      <c r="B434" s="203"/>
      <c r="C434" s="13"/>
      <c r="D434" s="204" t="s">
        <v>223</v>
      </c>
      <c r="E434" s="205" t="s">
        <v>853</v>
      </c>
      <c r="F434" s="206" t="s">
        <v>854</v>
      </c>
      <c r="G434" s="13"/>
      <c r="H434" s="207">
        <v>1.3</v>
      </c>
      <c r="I434" s="208"/>
      <c r="J434" s="13"/>
      <c r="K434" s="13"/>
      <c r="L434" s="203"/>
      <c r="M434" s="209"/>
      <c r="N434" s="210"/>
      <c r="O434" s="210"/>
      <c r="P434" s="210"/>
      <c r="Q434" s="210"/>
      <c r="R434" s="210"/>
      <c r="S434" s="210"/>
      <c r="T434" s="21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05" t="s">
        <v>223</v>
      </c>
      <c r="AU434" s="205" t="s">
        <v>89</v>
      </c>
      <c r="AV434" s="13" t="s">
        <v>89</v>
      </c>
      <c r="AW434" s="13" t="s">
        <v>30</v>
      </c>
      <c r="AX434" s="13" t="s">
        <v>73</v>
      </c>
      <c r="AY434" s="205" t="s">
        <v>217</v>
      </c>
    </row>
    <row r="435" spans="1:51" s="13" customFormat="1" ht="12">
      <c r="A435" s="13"/>
      <c r="B435" s="203"/>
      <c r="C435" s="13"/>
      <c r="D435" s="204" t="s">
        <v>223</v>
      </c>
      <c r="E435" s="205" t="s">
        <v>855</v>
      </c>
      <c r="F435" s="206" t="s">
        <v>856</v>
      </c>
      <c r="G435" s="13"/>
      <c r="H435" s="207">
        <v>2.52</v>
      </c>
      <c r="I435" s="208"/>
      <c r="J435" s="13"/>
      <c r="K435" s="13"/>
      <c r="L435" s="203"/>
      <c r="M435" s="209"/>
      <c r="N435" s="210"/>
      <c r="O435" s="210"/>
      <c r="P435" s="210"/>
      <c r="Q435" s="210"/>
      <c r="R435" s="210"/>
      <c r="S435" s="210"/>
      <c r="T435" s="21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05" t="s">
        <v>223</v>
      </c>
      <c r="AU435" s="205" t="s">
        <v>89</v>
      </c>
      <c r="AV435" s="13" t="s">
        <v>89</v>
      </c>
      <c r="AW435" s="13" t="s">
        <v>30</v>
      </c>
      <c r="AX435" s="13" t="s">
        <v>73</v>
      </c>
      <c r="AY435" s="205" t="s">
        <v>217</v>
      </c>
    </row>
    <row r="436" spans="1:51" s="13" customFormat="1" ht="12">
      <c r="A436" s="13"/>
      <c r="B436" s="203"/>
      <c r="C436" s="13"/>
      <c r="D436" s="204" t="s">
        <v>223</v>
      </c>
      <c r="E436" s="205" t="s">
        <v>857</v>
      </c>
      <c r="F436" s="206" t="s">
        <v>858</v>
      </c>
      <c r="G436" s="13"/>
      <c r="H436" s="207">
        <v>2.76</v>
      </c>
      <c r="I436" s="208"/>
      <c r="J436" s="13"/>
      <c r="K436" s="13"/>
      <c r="L436" s="203"/>
      <c r="M436" s="209"/>
      <c r="N436" s="210"/>
      <c r="O436" s="210"/>
      <c r="P436" s="210"/>
      <c r="Q436" s="210"/>
      <c r="R436" s="210"/>
      <c r="S436" s="210"/>
      <c r="T436" s="21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05" t="s">
        <v>223</v>
      </c>
      <c r="AU436" s="205" t="s">
        <v>89</v>
      </c>
      <c r="AV436" s="13" t="s">
        <v>89</v>
      </c>
      <c r="AW436" s="13" t="s">
        <v>30</v>
      </c>
      <c r="AX436" s="13" t="s">
        <v>73</v>
      </c>
      <c r="AY436" s="205" t="s">
        <v>217</v>
      </c>
    </row>
    <row r="437" spans="1:51" s="13" customFormat="1" ht="12">
      <c r="A437" s="13"/>
      <c r="B437" s="203"/>
      <c r="C437" s="13"/>
      <c r="D437" s="204" t="s">
        <v>223</v>
      </c>
      <c r="E437" s="205" t="s">
        <v>859</v>
      </c>
      <c r="F437" s="206" t="s">
        <v>860</v>
      </c>
      <c r="G437" s="13"/>
      <c r="H437" s="207">
        <v>9.72</v>
      </c>
      <c r="I437" s="208"/>
      <c r="J437" s="13"/>
      <c r="K437" s="13"/>
      <c r="L437" s="203"/>
      <c r="M437" s="209"/>
      <c r="N437" s="210"/>
      <c r="O437" s="210"/>
      <c r="P437" s="210"/>
      <c r="Q437" s="210"/>
      <c r="R437" s="210"/>
      <c r="S437" s="210"/>
      <c r="T437" s="21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05" t="s">
        <v>223</v>
      </c>
      <c r="AU437" s="205" t="s">
        <v>89</v>
      </c>
      <c r="AV437" s="13" t="s">
        <v>89</v>
      </c>
      <c r="AW437" s="13" t="s">
        <v>30</v>
      </c>
      <c r="AX437" s="13" t="s">
        <v>73</v>
      </c>
      <c r="AY437" s="205" t="s">
        <v>217</v>
      </c>
    </row>
    <row r="438" spans="1:51" s="13" customFormat="1" ht="12">
      <c r="A438" s="13"/>
      <c r="B438" s="203"/>
      <c r="C438" s="13"/>
      <c r="D438" s="204" t="s">
        <v>223</v>
      </c>
      <c r="E438" s="205" t="s">
        <v>861</v>
      </c>
      <c r="F438" s="206" t="s">
        <v>862</v>
      </c>
      <c r="G438" s="13"/>
      <c r="H438" s="207">
        <v>51.185</v>
      </c>
      <c r="I438" s="208"/>
      <c r="J438" s="13"/>
      <c r="K438" s="13"/>
      <c r="L438" s="203"/>
      <c r="M438" s="209"/>
      <c r="N438" s="210"/>
      <c r="O438" s="210"/>
      <c r="P438" s="210"/>
      <c r="Q438" s="210"/>
      <c r="R438" s="210"/>
      <c r="S438" s="210"/>
      <c r="T438" s="21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05" t="s">
        <v>223</v>
      </c>
      <c r="AU438" s="205" t="s">
        <v>89</v>
      </c>
      <c r="AV438" s="13" t="s">
        <v>89</v>
      </c>
      <c r="AW438" s="13" t="s">
        <v>30</v>
      </c>
      <c r="AX438" s="13" t="s">
        <v>81</v>
      </c>
      <c r="AY438" s="205" t="s">
        <v>217</v>
      </c>
    </row>
    <row r="439" spans="1:65" s="2" customFormat="1" ht="21.75" customHeight="1">
      <c r="A439" s="37"/>
      <c r="B439" s="188"/>
      <c r="C439" s="189" t="s">
        <v>863</v>
      </c>
      <c r="D439" s="189" t="s">
        <v>218</v>
      </c>
      <c r="E439" s="190" t="s">
        <v>864</v>
      </c>
      <c r="F439" s="191" t="s">
        <v>865</v>
      </c>
      <c r="G439" s="192" t="s">
        <v>221</v>
      </c>
      <c r="H439" s="193">
        <v>91.928</v>
      </c>
      <c r="I439" s="194"/>
      <c r="J439" s="195">
        <f>ROUND(I439*H439,2)</f>
        <v>0</v>
      </c>
      <c r="K439" s="196"/>
      <c r="L439" s="38"/>
      <c r="M439" s="197" t="s">
        <v>1</v>
      </c>
      <c r="N439" s="198" t="s">
        <v>38</v>
      </c>
      <c r="O439" s="76"/>
      <c r="P439" s="199">
        <f>O439*H439</f>
        <v>0</v>
      </c>
      <c r="Q439" s="199">
        <v>0</v>
      </c>
      <c r="R439" s="199">
        <f>Q439*H439</f>
        <v>0</v>
      </c>
      <c r="S439" s="199">
        <v>0.034</v>
      </c>
      <c r="T439" s="200">
        <f>S439*H439</f>
        <v>3.1255520000000003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01" t="s">
        <v>216</v>
      </c>
      <c r="AT439" s="201" t="s">
        <v>218</v>
      </c>
      <c r="AU439" s="201" t="s">
        <v>89</v>
      </c>
      <c r="AY439" s="18" t="s">
        <v>217</v>
      </c>
      <c r="BE439" s="202">
        <f>IF(N439="základní",J439,0)</f>
        <v>0</v>
      </c>
      <c r="BF439" s="202">
        <f>IF(N439="snížená",J439,0)</f>
        <v>0</v>
      </c>
      <c r="BG439" s="202">
        <f>IF(N439="zákl. přenesená",J439,0)</f>
        <v>0</v>
      </c>
      <c r="BH439" s="202">
        <f>IF(N439="sníž. přenesená",J439,0)</f>
        <v>0</v>
      </c>
      <c r="BI439" s="202">
        <f>IF(N439="nulová",J439,0)</f>
        <v>0</v>
      </c>
      <c r="BJ439" s="18" t="s">
        <v>81</v>
      </c>
      <c r="BK439" s="202">
        <f>ROUND(I439*H439,2)</f>
        <v>0</v>
      </c>
      <c r="BL439" s="18" t="s">
        <v>216</v>
      </c>
      <c r="BM439" s="201" t="s">
        <v>866</v>
      </c>
    </row>
    <row r="440" spans="1:51" s="13" customFormat="1" ht="12">
      <c r="A440" s="13"/>
      <c r="B440" s="203"/>
      <c r="C440" s="13"/>
      <c r="D440" s="204" t="s">
        <v>223</v>
      </c>
      <c r="E440" s="205" t="s">
        <v>867</v>
      </c>
      <c r="F440" s="206" t="s">
        <v>868</v>
      </c>
      <c r="G440" s="13"/>
      <c r="H440" s="207">
        <v>3.423</v>
      </c>
      <c r="I440" s="208"/>
      <c r="J440" s="13"/>
      <c r="K440" s="13"/>
      <c r="L440" s="203"/>
      <c r="M440" s="209"/>
      <c r="N440" s="210"/>
      <c r="O440" s="210"/>
      <c r="P440" s="210"/>
      <c r="Q440" s="210"/>
      <c r="R440" s="210"/>
      <c r="S440" s="210"/>
      <c r="T440" s="21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05" t="s">
        <v>223</v>
      </c>
      <c r="AU440" s="205" t="s">
        <v>89</v>
      </c>
      <c r="AV440" s="13" t="s">
        <v>89</v>
      </c>
      <c r="AW440" s="13" t="s">
        <v>30</v>
      </c>
      <c r="AX440" s="13" t="s">
        <v>73</v>
      </c>
      <c r="AY440" s="205" t="s">
        <v>217</v>
      </c>
    </row>
    <row r="441" spans="1:51" s="13" customFormat="1" ht="12">
      <c r="A441" s="13"/>
      <c r="B441" s="203"/>
      <c r="C441" s="13"/>
      <c r="D441" s="204" t="s">
        <v>223</v>
      </c>
      <c r="E441" s="205" t="s">
        <v>869</v>
      </c>
      <c r="F441" s="206" t="s">
        <v>870</v>
      </c>
      <c r="G441" s="13"/>
      <c r="H441" s="207">
        <v>7.254</v>
      </c>
      <c r="I441" s="208"/>
      <c r="J441" s="13"/>
      <c r="K441" s="13"/>
      <c r="L441" s="203"/>
      <c r="M441" s="209"/>
      <c r="N441" s="210"/>
      <c r="O441" s="210"/>
      <c r="P441" s="210"/>
      <c r="Q441" s="210"/>
      <c r="R441" s="210"/>
      <c r="S441" s="210"/>
      <c r="T441" s="21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05" t="s">
        <v>223</v>
      </c>
      <c r="AU441" s="205" t="s">
        <v>89</v>
      </c>
      <c r="AV441" s="13" t="s">
        <v>89</v>
      </c>
      <c r="AW441" s="13" t="s">
        <v>30</v>
      </c>
      <c r="AX441" s="13" t="s">
        <v>73</v>
      </c>
      <c r="AY441" s="205" t="s">
        <v>217</v>
      </c>
    </row>
    <row r="442" spans="1:51" s="13" customFormat="1" ht="12">
      <c r="A442" s="13"/>
      <c r="B442" s="203"/>
      <c r="C442" s="13"/>
      <c r="D442" s="204" t="s">
        <v>223</v>
      </c>
      <c r="E442" s="205" t="s">
        <v>871</v>
      </c>
      <c r="F442" s="206" t="s">
        <v>872</v>
      </c>
      <c r="G442" s="13"/>
      <c r="H442" s="207">
        <v>2.573</v>
      </c>
      <c r="I442" s="208"/>
      <c r="J442" s="13"/>
      <c r="K442" s="13"/>
      <c r="L442" s="203"/>
      <c r="M442" s="209"/>
      <c r="N442" s="210"/>
      <c r="O442" s="210"/>
      <c r="P442" s="210"/>
      <c r="Q442" s="210"/>
      <c r="R442" s="210"/>
      <c r="S442" s="210"/>
      <c r="T442" s="21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05" t="s">
        <v>223</v>
      </c>
      <c r="AU442" s="205" t="s">
        <v>89</v>
      </c>
      <c r="AV442" s="13" t="s">
        <v>89</v>
      </c>
      <c r="AW442" s="13" t="s">
        <v>30</v>
      </c>
      <c r="AX442" s="13" t="s">
        <v>73</v>
      </c>
      <c r="AY442" s="205" t="s">
        <v>217</v>
      </c>
    </row>
    <row r="443" spans="1:51" s="13" customFormat="1" ht="12">
      <c r="A443" s="13"/>
      <c r="B443" s="203"/>
      <c r="C443" s="13"/>
      <c r="D443" s="204" t="s">
        <v>223</v>
      </c>
      <c r="E443" s="205" t="s">
        <v>873</v>
      </c>
      <c r="F443" s="206" t="s">
        <v>874</v>
      </c>
      <c r="G443" s="13"/>
      <c r="H443" s="207">
        <v>17.94</v>
      </c>
      <c r="I443" s="208"/>
      <c r="J443" s="13"/>
      <c r="K443" s="13"/>
      <c r="L443" s="203"/>
      <c r="M443" s="209"/>
      <c r="N443" s="210"/>
      <c r="O443" s="210"/>
      <c r="P443" s="210"/>
      <c r="Q443" s="210"/>
      <c r="R443" s="210"/>
      <c r="S443" s="210"/>
      <c r="T443" s="21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05" t="s">
        <v>223</v>
      </c>
      <c r="AU443" s="205" t="s">
        <v>89</v>
      </c>
      <c r="AV443" s="13" t="s">
        <v>89</v>
      </c>
      <c r="AW443" s="13" t="s">
        <v>30</v>
      </c>
      <c r="AX443" s="13" t="s">
        <v>73</v>
      </c>
      <c r="AY443" s="205" t="s">
        <v>217</v>
      </c>
    </row>
    <row r="444" spans="1:51" s="13" customFormat="1" ht="12">
      <c r="A444" s="13"/>
      <c r="B444" s="203"/>
      <c r="C444" s="13"/>
      <c r="D444" s="204" t="s">
        <v>223</v>
      </c>
      <c r="E444" s="205" t="s">
        <v>875</v>
      </c>
      <c r="F444" s="206" t="s">
        <v>876</v>
      </c>
      <c r="G444" s="13"/>
      <c r="H444" s="207">
        <v>8.28</v>
      </c>
      <c r="I444" s="208"/>
      <c r="J444" s="13"/>
      <c r="K444" s="13"/>
      <c r="L444" s="203"/>
      <c r="M444" s="209"/>
      <c r="N444" s="210"/>
      <c r="O444" s="210"/>
      <c r="P444" s="210"/>
      <c r="Q444" s="210"/>
      <c r="R444" s="210"/>
      <c r="S444" s="210"/>
      <c r="T444" s="21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05" t="s">
        <v>223</v>
      </c>
      <c r="AU444" s="205" t="s">
        <v>89</v>
      </c>
      <c r="AV444" s="13" t="s">
        <v>89</v>
      </c>
      <c r="AW444" s="13" t="s">
        <v>30</v>
      </c>
      <c r="AX444" s="13" t="s">
        <v>73</v>
      </c>
      <c r="AY444" s="205" t="s">
        <v>217</v>
      </c>
    </row>
    <row r="445" spans="1:51" s="13" customFormat="1" ht="12">
      <c r="A445" s="13"/>
      <c r="B445" s="203"/>
      <c r="C445" s="13"/>
      <c r="D445" s="204" t="s">
        <v>223</v>
      </c>
      <c r="E445" s="205" t="s">
        <v>877</v>
      </c>
      <c r="F445" s="206" t="s">
        <v>878</v>
      </c>
      <c r="G445" s="13"/>
      <c r="H445" s="207">
        <v>7.36</v>
      </c>
      <c r="I445" s="208"/>
      <c r="J445" s="13"/>
      <c r="K445" s="13"/>
      <c r="L445" s="203"/>
      <c r="M445" s="209"/>
      <c r="N445" s="210"/>
      <c r="O445" s="210"/>
      <c r="P445" s="210"/>
      <c r="Q445" s="210"/>
      <c r="R445" s="210"/>
      <c r="S445" s="210"/>
      <c r="T445" s="21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05" t="s">
        <v>223</v>
      </c>
      <c r="AU445" s="205" t="s">
        <v>89</v>
      </c>
      <c r="AV445" s="13" t="s">
        <v>89</v>
      </c>
      <c r="AW445" s="13" t="s">
        <v>30</v>
      </c>
      <c r="AX445" s="13" t="s">
        <v>73</v>
      </c>
      <c r="AY445" s="205" t="s">
        <v>217</v>
      </c>
    </row>
    <row r="446" spans="1:51" s="13" customFormat="1" ht="12">
      <c r="A446" s="13"/>
      <c r="B446" s="203"/>
      <c r="C446" s="13"/>
      <c r="D446" s="204" t="s">
        <v>223</v>
      </c>
      <c r="E446" s="205" t="s">
        <v>879</v>
      </c>
      <c r="F446" s="206" t="s">
        <v>880</v>
      </c>
      <c r="G446" s="13"/>
      <c r="H446" s="207">
        <v>25.018</v>
      </c>
      <c r="I446" s="208"/>
      <c r="J446" s="13"/>
      <c r="K446" s="13"/>
      <c r="L446" s="203"/>
      <c r="M446" s="209"/>
      <c r="N446" s="210"/>
      <c r="O446" s="210"/>
      <c r="P446" s="210"/>
      <c r="Q446" s="210"/>
      <c r="R446" s="210"/>
      <c r="S446" s="210"/>
      <c r="T446" s="21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05" t="s">
        <v>223</v>
      </c>
      <c r="AU446" s="205" t="s">
        <v>89</v>
      </c>
      <c r="AV446" s="13" t="s">
        <v>89</v>
      </c>
      <c r="AW446" s="13" t="s">
        <v>30</v>
      </c>
      <c r="AX446" s="13" t="s">
        <v>73</v>
      </c>
      <c r="AY446" s="205" t="s">
        <v>217</v>
      </c>
    </row>
    <row r="447" spans="1:51" s="13" customFormat="1" ht="12">
      <c r="A447" s="13"/>
      <c r="B447" s="203"/>
      <c r="C447" s="13"/>
      <c r="D447" s="204" t="s">
        <v>223</v>
      </c>
      <c r="E447" s="205" t="s">
        <v>881</v>
      </c>
      <c r="F447" s="206" t="s">
        <v>882</v>
      </c>
      <c r="G447" s="13"/>
      <c r="H447" s="207">
        <v>2.6</v>
      </c>
      <c r="I447" s="208"/>
      <c r="J447" s="13"/>
      <c r="K447" s="13"/>
      <c r="L447" s="203"/>
      <c r="M447" s="209"/>
      <c r="N447" s="210"/>
      <c r="O447" s="210"/>
      <c r="P447" s="210"/>
      <c r="Q447" s="210"/>
      <c r="R447" s="210"/>
      <c r="S447" s="210"/>
      <c r="T447" s="21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05" t="s">
        <v>223</v>
      </c>
      <c r="AU447" s="205" t="s">
        <v>89</v>
      </c>
      <c r="AV447" s="13" t="s">
        <v>89</v>
      </c>
      <c r="AW447" s="13" t="s">
        <v>30</v>
      </c>
      <c r="AX447" s="13" t="s">
        <v>73</v>
      </c>
      <c r="AY447" s="205" t="s">
        <v>217</v>
      </c>
    </row>
    <row r="448" spans="1:51" s="13" customFormat="1" ht="12">
      <c r="A448" s="13"/>
      <c r="B448" s="203"/>
      <c r="C448" s="13"/>
      <c r="D448" s="204" t="s">
        <v>223</v>
      </c>
      <c r="E448" s="205" t="s">
        <v>883</v>
      </c>
      <c r="F448" s="206" t="s">
        <v>884</v>
      </c>
      <c r="G448" s="13"/>
      <c r="H448" s="207">
        <v>6.9</v>
      </c>
      <c r="I448" s="208"/>
      <c r="J448" s="13"/>
      <c r="K448" s="13"/>
      <c r="L448" s="203"/>
      <c r="M448" s="209"/>
      <c r="N448" s="210"/>
      <c r="O448" s="210"/>
      <c r="P448" s="210"/>
      <c r="Q448" s="210"/>
      <c r="R448" s="210"/>
      <c r="S448" s="210"/>
      <c r="T448" s="21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05" t="s">
        <v>223</v>
      </c>
      <c r="AU448" s="205" t="s">
        <v>89</v>
      </c>
      <c r="AV448" s="13" t="s">
        <v>89</v>
      </c>
      <c r="AW448" s="13" t="s">
        <v>30</v>
      </c>
      <c r="AX448" s="13" t="s">
        <v>73</v>
      </c>
      <c r="AY448" s="205" t="s">
        <v>217</v>
      </c>
    </row>
    <row r="449" spans="1:51" s="13" customFormat="1" ht="12">
      <c r="A449" s="13"/>
      <c r="B449" s="203"/>
      <c r="C449" s="13"/>
      <c r="D449" s="204" t="s">
        <v>223</v>
      </c>
      <c r="E449" s="205" t="s">
        <v>885</v>
      </c>
      <c r="F449" s="206" t="s">
        <v>886</v>
      </c>
      <c r="G449" s="13"/>
      <c r="H449" s="207">
        <v>5.06</v>
      </c>
      <c r="I449" s="208"/>
      <c r="J449" s="13"/>
      <c r="K449" s="13"/>
      <c r="L449" s="203"/>
      <c r="M449" s="209"/>
      <c r="N449" s="210"/>
      <c r="O449" s="210"/>
      <c r="P449" s="210"/>
      <c r="Q449" s="210"/>
      <c r="R449" s="210"/>
      <c r="S449" s="210"/>
      <c r="T449" s="21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05" t="s">
        <v>223</v>
      </c>
      <c r="AU449" s="205" t="s">
        <v>89</v>
      </c>
      <c r="AV449" s="13" t="s">
        <v>89</v>
      </c>
      <c r="AW449" s="13" t="s">
        <v>30</v>
      </c>
      <c r="AX449" s="13" t="s">
        <v>73</v>
      </c>
      <c r="AY449" s="205" t="s">
        <v>217</v>
      </c>
    </row>
    <row r="450" spans="1:51" s="13" customFormat="1" ht="12">
      <c r="A450" s="13"/>
      <c r="B450" s="203"/>
      <c r="C450" s="13"/>
      <c r="D450" s="204" t="s">
        <v>223</v>
      </c>
      <c r="E450" s="205" t="s">
        <v>887</v>
      </c>
      <c r="F450" s="206" t="s">
        <v>888</v>
      </c>
      <c r="G450" s="13"/>
      <c r="H450" s="207">
        <v>5.52</v>
      </c>
      <c r="I450" s="208"/>
      <c r="J450" s="13"/>
      <c r="K450" s="13"/>
      <c r="L450" s="203"/>
      <c r="M450" s="209"/>
      <c r="N450" s="210"/>
      <c r="O450" s="210"/>
      <c r="P450" s="210"/>
      <c r="Q450" s="210"/>
      <c r="R450" s="210"/>
      <c r="S450" s="210"/>
      <c r="T450" s="21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05" t="s">
        <v>223</v>
      </c>
      <c r="AU450" s="205" t="s">
        <v>89</v>
      </c>
      <c r="AV450" s="13" t="s">
        <v>89</v>
      </c>
      <c r="AW450" s="13" t="s">
        <v>30</v>
      </c>
      <c r="AX450" s="13" t="s">
        <v>73</v>
      </c>
      <c r="AY450" s="205" t="s">
        <v>217</v>
      </c>
    </row>
    <row r="451" spans="1:51" s="13" customFormat="1" ht="12">
      <c r="A451" s="13"/>
      <c r="B451" s="203"/>
      <c r="C451" s="13"/>
      <c r="D451" s="204" t="s">
        <v>223</v>
      </c>
      <c r="E451" s="205" t="s">
        <v>889</v>
      </c>
      <c r="F451" s="206" t="s">
        <v>890</v>
      </c>
      <c r="G451" s="13"/>
      <c r="H451" s="207">
        <v>91.928</v>
      </c>
      <c r="I451" s="208"/>
      <c r="J451" s="13"/>
      <c r="K451" s="13"/>
      <c r="L451" s="203"/>
      <c r="M451" s="209"/>
      <c r="N451" s="210"/>
      <c r="O451" s="210"/>
      <c r="P451" s="210"/>
      <c r="Q451" s="210"/>
      <c r="R451" s="210"/>
      <c r="S451" s="210"/>
      <c r="T451" s="21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05" t="s">
        <v>223</v>
      </c>
      <c r="AU451" s="205" t="s">
        <v>89</v>
      </c>
      <c r="AV451" s="13" t="s">
        <v>89</v>
      </c>
      <c r="AW451" s="13" t="s">
        <v>30</v>
      </c>
      <c r="AX451" s="13" t="s">
        <v>81</v>
      </c>
      <c r="AY451" s="205" t="s">
        <v>217</v>
      </c>
    </row>
    <row r="452" spans="1:65" s="2" customFormat="1" ht="21.75" customHeight="1">
      <c r="A452" s="37"/>
      <c r="B452" s="188"/>
      <c r="C452" s="189" t="s">
        <v>891</v>
      </c>
      <c r="D452" s="189" t="s">
        <v>218</v>
      </c>
      <c r="E452" s="190" t="s">
        <v>892</v>
      </c>
      <c r="F452" s="191" t="s">
        <v>893</v>
      </c>
      <c r="G452" s="192" t="s">
        <v>221</v>
      </c>
      <c r="H452" s="193">
        <v>4.255</v>
      </c>
      <c r="I452" s="194"/>
      <c r="J452" s="195">
        <f>ROUND(I452*H452,2)</f>
        <v>0</v>
      </c>
      <c r="K452" s="196"/>
      <c r="L452" s="38"/>
      <c r="M452" s="197" t="s">
        <v>1</v>
      </c>
      <c r="N452" s="198" t="s">
        <v>38</v>
      </c>
      <c r="O452" s="76"/>
      <c r="P452" s="199">
        <f>O452*H452</f>
        <v>0</v>
      </c>
      <c r="Q452" s="199">
        <v>0</v>
      </c>
      <c r="R452" s="199">
        <f>Q452*H452</f>
        <v>0</v>
      </c>
      <c r="S452" s="199">
        <v>0.032</v>
      </c>
      <c r="T452" s="200">
        <f>S452*H452</f>
        <v>0.13616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01" t="s">
        <v>216</v>
      </c>
      <c r="AT452" s="201" t="s">
        <v>218</v>
      </c>
      <c r="AU452" s="201" t="s">
        <v>89</v>
      </c>
      <c r="AY452" s="18" t="s">
        <v>217</v>
      </c>
      <c r="BE452" s="202">
        <f>IF(N452="základní",J452,0)</f>
        <v>0</v>
      </c>
      <c r="BF452" s="202">
        <f>IF(N452="snížená",J452,0)</f>
        <v>0</v>
      </c>
      <c r="BG452" s="202">
        <f>IF(N452="zákl. přenesená",J452,0)</f>
        <v>0</v>
      </c>
      <c r="BH452" s="202">
        <f>IF(N452="sníž. přenesená",J452,0)</f>
        <v>0</v>
      </c>
      <c r="BI452" s="202">
        <f>IF(N452="nulová",J452,0)</f>
        <v>0</v>
      </c>
      <c r="BJ452" s="18" t="s">
        <v>81</v>
      </c>
      <c r="BK452" s="202">
        <f>ROUND(I452*H452,2)</f>
        <v>0</v>
      </c>
      <c r="BL452" s="18" t="s">
        <v>216</v>
      </c>
      <c r="BM452" s="201" t="s">
        <v>894</v>
      </c>
    </row>
    <row r="453" spans="1:51" s="13" customFormat="1" ht="12">
      <c r="A453" s="13"/>
      <c r="B453" s="203"/>
      <c r="C453" s="13"/>
      <c r="D453" s="204" t="s">
        <v>223</v>
      </c>
      <c r="E453" s="205" t="s">
        <v>895</v>
      </c>
      <c r="F453" s="206" t="s">
        <v>896</v>
      </c>
      <c r="G453" s="13"/>
      <c r="H453" s="207">
        <v>4.255</v>
      </c>
      <c r="I453" s="208"/>
      <c r="J453" s="13"/>
      <c r="K453" s="13"/>
      <c r="L453" s="203"/>
      <c r="M453" s="209"/>
      <c r="N453" s="210"/>
      <c r="O453" s="210"/>
      <c r="P453" s="210"/>
      <c r="Q453" s="210"/>
      <c r="R453" s="210"/>
      <c r="S453" s="210"/>
      <c r="T453" s="21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05" t="s">
        <v>223</v>
      </c>
      <c r="AU453" s="205" t="s">
        <v>89</v>
      </c>
      <c r="AV453" s="13" t="s">
        <v>89</v>
      </c>
      <c r="AW453" s="13" t="s">
        <v>30</v>
      </c>
      <c r="AX453" s="13" t="s">
        <v>81</v>
      </c>
      <c r="AY453" s="205" t="s">
        <v>217</v>
      </c>
    </row>
    <row r="454" spans="1:65" s="2" customFormat="1" ht="21.75" customHeight="1">
      <c r="A454" s="37"/>
      <c r="B454" s="188"/>
      <c r="C454" s="189" t="s">
        <v>897</v>
      </c>
      <c r="D454" s="189" t="s">
        <v>218</v>
      </c>
      <c r="E454" s="190" t="s">
        <v>898</v>
      </c>
      <c r="F454" s="191" t="s">
        <v>899</v>
      </c>
      <c r="G454" s="192" t="s">
        <v>221</v>
      </c>
      <c r="H454" s="193">
        <v>18.687</v>
      </c>
      <c r="I454" s="194"/>
      <c r="J454" s="195">
        <f>ROUND(I454*H454,2)</f>
        <v>0</v>
      </c>
      <c r="K454" s="196"/>
      <c r="L454" s="38"/>
      <c r="M454" s="197" t="s">
        <v>1</v>
      </c>
      <c r="N454" s="198" t="s">
        <v>38</v>
      </c>
      <c r="O454" s="76"/>
      <c r="P454" s="199">
        <f>O454*H454</f>
        <v>0</v>
      </c>
      <c r="Q454" s="199">
        <v>0</v>
      </c>
      <c r="R454" s="199">
        <f>Q454*H454</f>
        <v>0</v>
      </c>
      <c r="S454" s="199">
        <v>0.063</v>
      </c>
      <c r="T454" s="200">
        <f>S454*H454</f>
        <v>1.177281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01" t="s">
        <v>216</v>
      </c>
      <c r="AT454" s="201" t="s">
        <v>218</v>
      </c>
      <c r="AU454" s="201" t="s">
        <v>89</v>
      </c>
      <c r="AY454" s="18" t="s">
        <v>217</v>
      </c>
      <c r="BE454" s="202">
        <f>IF(N454="základní",J454,0)</f>
        <v>0</v>
      </c>
      <c r="BF454" s="202">
        <f>IF(N454="snížená",J454,0)</f>
        <v>0</v>
      </c>
      <c r="BG454" s="202">
        <f>IF(N454="zákl. přenesená",J454,0)</f>
        <v>0</v>
      </c>
      <c r="BH454" s="202">
        <f>IF(N454="sníž. přenesená",J454,0)</f>
        <v>0</v>
      </c>
      <c r="BI454" s="202">
        <f>IF(N454="nulová",J454,0)</f>
        <v>0</v>
      </c>
      <c r="BJ454" s="18" t="s">
        <v>81</v>
      </c>
      <c r="BK454" s="202">
        <f>ROUND(I454*H454,2)</f>
        <v>0</v>
      </c>
      <c r="BL454" s="18" t="s">
        <v>216</v>
      </c>
      <c r="BM454" s="201" t="s">
        <v>900</v>
      </c>
    </row>
    <row r="455" spans="1:51" s="13" customFormat="1" ht="12">
      <c r="A455" s="13"/>
      <c r="B455" s="203"/>
      <c r="C455" s="13"/>
      <c r="D455" s="204" t="s">
        <v>223</v>
      </c>
      <c r="E455" s="205" t="s">
        <v>901</v>
      </c>
      <c r="F455" s="206" t="s">
        <v>902</v>
      </c>
      <c r="G455" s="13"/>
      <c r="H455" s="207">
        <v>2.664</v>
      </c>
      <c r="I455" s="208"/>
      <c r="J455" s="13"/>
      <c r="K455" s="13"/>
      <c r="L455" s="203"/>
      <c r="M455" s="209"/>
      <c r="N455" s="210"/>
      <c r="O455" s="210"/>
      <c r="P455" s="210"/>
      <c r="Q455" s="210"/>
      <c r="R455" s="210"/>
      <c r="S455" s="210"/>
      <c r="T455" s="21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05" t="s">
        <v>223</v>
      </c>
      <c r="AU455" s="205" t="s">
        <v>89</v>
      </c>
      <c r="AV455" s="13" t="s">
        <v>89</v>
      </c>
      <c r="AW455" s="13" t="s">
        <v>30</v>
      </c>
      <c r="AX455" s="13" t="s">
        <v>73</v>
      </c>
      <c r="AY455" s="205" t="s">
        <v>217</v>
      </c>
    </row>
    <row r="456" spans="1:51" s="13" customFormat="1" ht="12">
      <c r="A456" s="13"/>
      <c r="B456" s="203"/>
      <c r="C456" s="13"/>
      <c r="D456" s="204" t="s">
        <v>223</v>
      </c>
      <c r="E456" s="205" t="s">
        <v>903</v>
      </c>
      <c r="F456" s="206" t="s">
        <v>904</v>
      </c>
      <c r="G456" s="13"/>
      <c r="H456" s="207">
        <v>3.3</v>
      </c>
      <c r="I456" s="208"/>
      <c r="J456" s="13"/>
      <c r="K456" s="13"/>
      <c r="L456" s="203"/>
      <c r="M456" s="209"/>
      <c r="N456" s="210"/>
      <c r="O456" s="210"/>
      <c r="P456" s="210"/>
      <c r="Q456" s="210"/>
      <c r="R456" s="210"/>
      <c r="S456" s="210"/>
      <c r="T456" s="21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05" t="s">
        <v>223</v>
      </c>
      <c r="AU456" s="205" t="s">
        <v>89</v>
      </c>
      <c r="AV456" s="13" t="s">
        <v>89</v>
      </c>
      <c r="AW456" s="13" t="s">
        <v>30</v>
      </c>
      <c r="AX456" s="13" t="s">
        <v>73</v>
      </c>
      <c r="AY456" s="205" t="s">
        <v>217</v>
      </c>
    </row>
    <row r="457" spans="1:51" s="13" customFormat="1" ht="12">
      <c r="A457" s="13"/>
      <c r="B457" s="203"/>
      <c r="C457" s="13"/>
      <c r="D457" s="204" t="s">
        <v>223</v>
      </c>
      <c r="E457" s="205" t="s">
        <v>905</v>
      </c>
      <c r="F457" s="206" t="s">
        <v>906</v>
      </c>
      <c r="G457" s="13"/>
      <c r="H457" s="207">
        <v>6.58</v>
      </c>
      <c r="I457" s="208"/>
      <c r="J457" s="13"/>
      <c r="K457" s="13"/>
      <c r="L457" s="203"/>
      <c r="M457" s="209"/>
      <c r="N457" s="210"/>
      <c r="O457" s="210"/>
      <c r="P457" s="210"/>
      <c r="Q457" s="210"/>
      <c r="R457" s="210"/>
      <c r="S457" s="210"/>
      <c r="T457" s="21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05" t="s">
        <v>223</v>
      </c>
      <c r="AU457" s="205" t="s">
        <v>89</v>
      </c>
      <c r="AV457" s="13" t="s">
        <v>89</v>
      </c>
      <c r="AW457" s="13" t="s">
        <v>30</v>
      </c>
      <c r="AX457" s="13" t="s">
        <v>73</v>
      </c>
      <c r="AY457" s="205" t="s">
        <v>217</v>
      </c>
    </row>
    <row r="458" spans="1:51" s="13" customFormat="1" ht="12">
      <c r="A458" s="13"/>
      <c r="B458" s="203"/>
      <c r="C458" s="13"/>
      <c r="D458" s="204" t="s">
        <v>223</v>
      </c>
      <c r="E458" s="205" t="s">
        <v>907</v>
      </c>
      <c r="F458" s="206" t="s">
        <v>908</v>
      </c>
      <c r="G458" s="13"/>
      <c r="H458" s="207">
        <v>6.143</v>
      </c>
      <c r="I458" s="208"/>
      <c r="J458" s="13"/>
      <c r="K458" s="13"/>
      <c r="L458" s="203"/>
      <c r="M458" s="209"/>
      <c r="N458" s="210"/>
      <c r="O458" s="210"/>
      <c r="P458" s="210"/>
      <c r="Q458" s="210"/>
      <c r="R458" s="210"/>
      <c r="S458" s="210"/>
      <c r="T458" s="21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05" t="s">
        <v>223</v>
      </c>
      <c r="AU458" s="205" t="s">
        <v>89</v>
      </c>
      <c r="AV458" s="13" t="s">
        <v>89</v>
      </c>
      <c r="AW458" s="13" t="s">
        <v>30</v>
      </c>
      <c r="AX458" s="13" t="s">
        <v>73</v>
      </c>
      <c r="AY458" s="205" t="s">
        <v>217</v>
      </c>
    </row>
    <row r="459" spans="1:51" s="13" customFormat="1" ht="12">
      <c r="A459" s="13"/>
      <c r="B459" s="203"/>
      <c r="C459" s="13"/>
      <c r="D459" s="204" t="s">
        <v>223</v>
      </c>
      <c r="E459" s="205" t="s">
        <v>909</v>
      </c>
      <c r="F459" s="206" t="s">
        <v>910</v>
      </c>
      <c r="G459" s="13"/>
      <c r="H459" s="207">
        <v>18.687</v>
      </c>
      <c r="I459" s="208"/>
      <c r="J459" s="13"/>
      <c r="K459" s="13"/>
      <c r="L459" s="203"/>
      <c r="M459" s="209"/>
      <c r="N459" s="210"/>
      <c r="O459" s="210"/>
      <c r="P459" s="210"/>
      <c r="Q459" s="210"/>
      <c r="R459" s="210"/>
      <c r="S459" s="210"/>
      <c r="T459" s="21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05" t="s">
        <v>223</v>
      </c>
      <c r="AU459" s="205" t="s">
        <v>89</v>
      </c>
      <c r="AV459" s="13" t="s">
        <v>89</v>
      </c>
      <c r="AW459" s="13" t="s">
        <v>30</v>
      </c>
      <c r="AX459" s="13" t="s">
        <v>81</v>
      </c>
      <c r="AY459" s="205" t="s">
        <v>217</v>
      </c>
    </row>
    <row r="460" spans="1:63" s="12" customFormat="1" ht="22.8" customHeight="1">
      <c r="A460" s="12"/>
      <c r="B460" s="177"/>
      <c r="C460" s="12"/>
      <c r="D460" s="178" t="s">
        <v>72</v>
      </c>
      <c r="E460" s="230" t="s">
        <v>911</v>
      </c>
      <c r="F460" s="230" t="s">
        <v>912</v>
      </c>
      <c r="G460" s="12"/>
      <c r="H460" s="12"/>
      <c r="I460" s="180"/>
      <c r="J460" s="231">
        <f>BK460</f>
        <v>0</v>
      </c>
      <c r="K460" s="12"/>
      <c r="L460" s="177"/>
      <c r="M460" s="182"/>
      <c r="N460" s="183"/>
      <c r="O460" s="183"/>
      <c r="P460" s="184">
        <f>SUM(P461:P466)</f>
        <v>0</v>
      </c>
      <c r="Q460" s="183"/>
      <c r="R460" s="184">
        <f>SUM(R461:R466)</f>
        <v>0</v>
      </c>
      <c r="S460" s="183"/>
      <c r="T460" s="185">
        <f>SUM(T461:T466)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178" t="s">
        <v>216</v>
      </c>
      <c r="AT460" s="186" t="s">
        <v>72</v>
      </c>
      <c r="AU460" s="186" t="s">
        <v>81</v>
      </c>
      <c r="AY460" s="178" t="s">
        <v>217</v>
      </c>
      <c r="BK460" s="187">
        <f>SUM(BK461:BK466)</f>
        <v>0</v>
      </c>
    </row>
    <row r="461" spans="1:65" s="2" customFormat="1" ht="21.75" customHeight="1">
      <c r="A461" s="37"/>
      <c r="B461" s="188"/>
      <c r="C461" s="189" t="s">
        <v>913</v>
      </c>
      <c r="D461" s="189" t="s">
        <v>218</v>
      </c>
      <c r="E461" s="190" t="s">
        <v>914</v>
      </c>
      <c r="F461" s="191" t="s">
        <v>915</v>
      </c>
      <c r="G461" s="192" t="s">
        <v>286</v>
      </c>
      <c r="H461" s="193">
        <v>146.786</v>
      </c>
      <c r="I461" s="194"/>
      <c r="J461" s="195">
        <f>ROUND(I461*H461,2)</f>
        <v>0</v>
      </c>
      <c r="K461" s="196"/>
      <c r="L461" s="38"/>
      <c r="M461" s="197" t="s">
        <v>1</v>
      </c>
      <c r="N461" s="198" t="s">
        <v>38</v>
      </c>
      <c r="O461" s="76"/>
      <c r="P461" s="199">
        <f>O461*H461</f>
        <v>0</v>
      </c>
      <c r="Q461" s="199">
        <v>0</v>
      </c>
      <c r="R461" s="199">
        <f>Q461*H461</f>
        <v>0</v>
      </c>
      <c r="S461" s="199">
        <v>0</v>
      </c>
      <c r="T461" s="200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01" t="s">
        <v>216</v>
      </c>
      <c r="AT461" s="201" t="s">
        <v>218</v>
      </c>
      <c r="AU461" s="201" t="s">
        <v>89</v>
      </c>
      <c r="AY461" s="18" t="s">
        <v>217</v>
      </c>
      <c r="BE461" s="202">
        <f>IF(N461="základní",J461,0)</f>
        <v>0</v>
      </c>
      <c r="BF461" s="202">
        <f>IF(N461="snížená",J461,0)</f>
        <v>0</v>
      </c>
      <c r="BG461" s="202">
        <f>IF(N461="zákl. přenesená",J461,0)</f>
        <v>0</v>
      </c>
      <c r="BH461" s="202">
        <f>IF(N461="sníž. přenesená",J461,0)</f>
        <v>0</v>
      </c>
      <c r="BI461" s="202">
        <f>IF(N461="nulová",J461,0)</f>
        <v>0</v>
      </c>
      <c r="BJ461" s="18" t="s">
        <v>81</v>
      </c>
      <c r="BK461" s="202">
        <f>ROUND(I461*H461,2)</f>
        <v>0</v>
      </c>
      <c r="BL461" s="18" t="s">
        <v>216</v>
      </c>
      <c r="BM461" s="201" t="s">
        <v>916</v>
      </c>
    </row>
    <row r="462" spans="1:65" s="2" customFormat="1" ht="16.5" customHeight="1">
      <c r="A462" s="37"/>
      <c r="B462" s="188"/>
      <c r="C462" s="189" t="s">
        <v>917</v>
      </c>
      <c r="D462" s="189" t="s">
        <v>218</v>
      </c>
      <c r="E462" s="190" t="s">
        <v>918</v>
      </c>
      <c r="F462" s="191" t="s">
        <v>919</v>
      </c>
      <c r="G462" s="192" t="s">
        <v>286</v>
      </c>
      <c r="H462" s="193">
        <v>146.786</v>
      </c>
      <c r="I462" s="194"/>
      <c r="J462" s="195">
        <f>ROUND(I462*H462,2)</f>
        <v>0</v>
      </c>
      <c r="K462" s="196"/>
      <c r="L462" s="38"/>
      <c r="M462" s="197" t="s">
        <v>1</v>
      </c>
      <c r="N462" s="198" t="s">
        <v>38</v>
      </c>
      <c r="O462" s="76"/>
      <c r="P462" s="199">
        <f>O462*H462</f>
        <v>0</v>
      </c>
      <c r="Q462" s="199">
        <v>0</v>
      </c>
      <c r="R462" s="199">
        <f>Q462*H462</f>
        <v>0</v>
      </c>
      <c r="S462" s="199">
        <v>0</v>
      </c>
      <c r="T462" s="200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01" t="s">
        <v>216</v>
      </c>
      <c r="AT462" s="201" t="s">
        <v>218</v>
      </c>
      <c r="AU462" s="201" t="s">
        <v>89</v>
      </c>
      <c r="AY462" s="18" t="s">
        <v>217</v>
      </c>
      <c r="BE462" s="202">
        <f>IF(N462="základní",J462,0)</f>
        <v>0</v>
      </c>
      <c r="BF462" s="202">
        <f>IF(N462="snížená",J462,0)</f>
        <v>0</v>
      </c>
      <c r="BG462" s="202">
        <f>IF(N462="zákl. přenesená",J462,0)</f>
        <v>0</v>
      </c>
      <c r="BH462" s="202">
        <f>IF(N462="sníž. přenesená",J462,0)</f>
        <v>0</v>
      </c>
      <c r="BI462" s="202">
        <f>IF(N462="nulová",J462,0)</f>
        <v>0</v>
      </c>
      <c r="BJ462" s="18" t="s">
        <v>81</v>
      </c>
      <c r="BK462" s="202">
        <f>ROUND(I462*H462,2)</f>
        <v>0</v>
      </c>
      <c r="BL462" s="18" t="s">
        <v>216</v>
      </c>
      <c r="BM462" s="201" t="s">
        <v>920</v>
      </c>
    </row>
    <row r="463" spans="1:65" s="2" customFormat="1" ht="21.75" customHeight="1">
      <c r="A463" s="37"/>
      <c r="B463" s="188"/>
      <c r="C463" s="189" t="s">
        <v>921</v>
      </c>
      <c r="D463" s="189" t="s">
        <v>218</v>
      </c>
      <c r="E463" s="190" t="s">
        <v>922</v>
      </c>
      <c r="F463" s="191" t="s">
        <v>923</v>
      </c>
      <c r="G463" s="192" t="s">
        <v>286</v>
      </c>
      <c r="H463" s="193">
        <v>1321.074</v>
      </c>
      <c r="I463" s="194"/>
      <c r="J463" s="195">
        <f>ROUND(I463*H463,2)</f>
        <v>0</v>
      </c>
      <c r="K463" s="196"/>
      <c r="L463" s="38"/>
      <c r="M463" s="197" t="s">
        <v>1</v>
      </c>
      <c r="N463" s="198" t="s">
        <v>38</v>
      </c>
      <c r="O463" s="76"/>
      <c r="P463" s="199">
        <f>O463*H463</f>
        <v>0</v>
      </c>
      <c r="Q463" s="199">
        <v>0</v>
      </c>
      <c r="R463" s="199">
        <f>Q463*H463</f>
        <v>0</v>
      </c>
      <c r="S463" s="199">
        <v>0</v>
      </c>
      <c r="T463" s="200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01" t="s">
        <v>216</v>
      </c>
      <c r="AT463" s="201" t="s">
        <v>218</v>
      </c>
      <c r="AU463" s="201" t="s">
        <v>89</v>
      </c>
      <c r="AY463" s="18" t="s">
        <v>217</v>
      </c>
      <c r="BE463" s="202">
        <f>IF(N463="základní",J463,0)</f>
        <v>0</v>
      </c>
      <c r="BF463" s="202">
        <f>IF(N463="snížená",J463,0)</f>
        <v>0</v>
      </c>
      <c r="BG463" s="202">
        <f>IF(N463="zákl. přenesená",J463,0)</f>
        <v>0</v>
      </c>
      <c r="BH463" s="202">
        <f>IF(N463="sníž. přenesená",J463,0)</f>
        <v>0</v>
      </c>
      <c r="BI463" s="202">
        <f>IF(N463="nulová",J463,0)</f>
        <v>0</v>
      </c>
      <c r="BJ463" s="18" t="s">
        <v>81</v>
      </c>
      <c r="BK463" s="202">
        <f>ROUND(I463*H463,2)</f>
        <v>0</v>
      </c>
      <c r="BL463" s="18" t="s">
        <v>216</v>
      </c>
      <c r="BM463" s="201" t="s">
        <v>924</v>
      </c>
    </row>
    <row r="464" spans="1:65" s="2" customFormat="1" ht="21.75" customHeight="1">
      <c r="A464" s="37"/>
      <c r="B464" s="188"/>
      <c r="C464" s="189" t="s">
        <v>925</v>
      </c>
      <c r="D464" s="189" t="s">
        <v>218</v>
      </c>
      <c r="E464" s="190" t="s">
        <v>926</v>
      </c>
      <c r="F464" s="191" t="s">
        <v>927</v>
      </c>
      <c r="G464" s="192" t="s">
        <v>286</v>
      </c>
      <c r="H464" s="193">
        <v>22.847</v>
      </c>
      <c r="I464" s="194"/>
      <c r="J464" s="195">
        <f>ROUND(I464*H464,2)</f>
        <v>0</v>
      </c>
      <c r="K464" s="196"/>
      <c r="L464" s="38"/>
      <c r="M464" s="197" t="s">
        <v>1</v>
      </c>
      <c r="N464" s="198" t="s">
        <v>38</v>
      </c>
      <c r="O464" s="76"/>
      <c r="P464" s="199">
        <f>O464*H464</f>
        <v>0</v>
      </c>
      <c r="Q464" s="199">
        <v>0</v>
      </c>
      <c r="R464" s="199">
        <f>Q464*H464</f>
        <v>0</v>
      </c>
      <c r="S464" s="199">
        <v>0</v>
      </c>
      <c r="T464" s="200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01" t="s">
        <v>216</v>
      </c>
      <c r="AT464" s="201" t="s">
        <v>218</v>
      </c>
      <c r="AU464" s="201" t="s">
        <v>89</v>
      </c>
      <c r="AY464" s="18" t="s">
        <v>217</v>
      </c>
      <c r="BE464" s="202">
        <f>IF(N464="základní",J464,0)</f>
        <v>0</v>
      </c>
      <c r="BF464" s="202">
        <f>IF(N464="snížená",J464,0)</f>
        <v>0</v>
      </c>
      <c r="BG464" s="202">
        <f>IF(N464="zákl. přenesená",J464,0)</f>
        <v>0</v>
      </c>
      <c r="BH464" s="202">
        <f>IF(N464="sníž. přenesená",J464,0)</f>
        <v>0</v>
      </c>
      <c r="BI464" s="202">
        <f>IF(N464="nulová",J464,0)</f>
        <v>0</v>
      </c>
      <c r="BJ464" s="18" t="s">
        <v>81</v>
      </c>
      <c r="BK464" s="202">
        <f>ROUND(I464*H464,2)</f>
        <v>0</v>
      </c>
      <c r="BL464" s="18" t="s">
        <v>216</v>
      </c>
      <c r="BM464" s="201" t="s">
        <v>928</v>
      </c>
    </row>
    <row r="465" spans="1:65" s="2" customFormat="1" ht="21.75" customHeight="1">
      <c r="A465" s="37"/>
      <c r="B465" s="188"/>
      <c r="C465" s="189" t="s">
        <v>929</v>
      </c>
      <c r="D465" s="189" t="s">
        <v>218</v>
      </c>
      <c r="E465" s="190" t="s">
        <v>930</v>
      </c>
      <c r="F465" s="191" t="s">
        <v>285</v>
      </c>
      <c r="G465" s="192" t="s">
        <v>286</v>
      </c>
      <c r="H465" s="193">
        <v>123.939</v>
      </c>
      <c r="I465" s="194"/>
      <c r="J465" s="195">
        <f>ROUND(I465*H465,2)</f>
        <v>0</v>
      </c>
      <c r="K465" s="196"/>
      <c r="L465" s="38"/>
      <c r="M465" s="197" t="s">
        <v>1</v>
      </c>
      <c r="N465" s="198" t="s">
        <v>38</v>
      </c>
      <c r="O465" s="76"/>
      <c r="P465" s="199">
        <f>O465*H465</f>
        <v>0</v>
      </c>
      <c r="Q465" s="199">
        <v>0</v>
      </c>
      <c r="R465" s="199">
        <f>Q465*H465</f>
        <v>0</v>
      </c>
      <c r="S465" s="199">
        <v>0</v>
      </c>
      <c r="T465" s="200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01" t="s">
        <v>216</v>
      </c>
      <c r="AT465" s="201" t="s">
        <v>218</v>
      </c>
      <c r="AU465" s="201" t="s">
        <v>89</v>
      </c>
      <c r="AY465" s="18" t="s">
        <v>217</v>
      </c>
      <c r="BE465" s="202">
        <f>IF(N465="základní",J465,0)</f>
        <v>0</v>
      </c>
      <c r="BF465" s="202">
        <f>IF(N465="snížená",J465,0)</f>
        <v>0</v>
      </c>
      <c r="BG465" s="202">
        <f>IF(N465="zákl. přenesená",J465,0)</f>
        <v>0</v>
      </c>
      <c r="BH465" s="202">
        <f>IF(N465="sníž. přenesená",J465,0)</f>
        <v>0</v>
      </c>
      <c r="BI465" s="202">
        <f>IF(N465="nulová",J465,0)</f>
        <v>0</v>
      </c>
      <c r="BJ465" s="18" t="s">
        <v>81</v>
      </c>
      <c r="BK465" s="202">
        <f>ROUND(I465*H465,2)</f>
        <v>0</v>
      </c>
      <c r="BL465" s="18" t="s">
        <v>216</v>
      </c>
      <c r="BM465" s="201" t="s">
        <v>931</v>
      </c>
    </row>
    <row r="466" spans="1:51" s="13" customFormat="1" ht="12">
      <c r="A466" s="13"/>
      <c r="B466" s="203"/>
      <c r="C466" s="13"/>
      <c r="D466" s="204" t="s">
        <v>223</v>
      </c>
      <c r="E466" s="205" t="s">
        <v>932</v>
      </c>
      <c r="F466" s="206" t="s">
        <v>933</v>
      </c>
      <c r="G466" s="13"/>
      <c r="H466" s="207">
        <v>123.939</v>
      </c>
      <c r="I466" s="208"/>
      <c r="J466" s="13"/>
      <c r="K466" s="13"/>
      <c r="L466" s="203"/>
      <c r="M466" s="209"/>
      <c r="N466" s="210"/>
      <c r="O466" s="210"/>
      <c r="P466" s="210"/>
      <c r="Q466" s="210"/>
      <c r="R466" s="210"/>
      <c r="S466" s="210"/>
      <c r="T466" s="21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05" t="s">
        <v>223</v>
      </c>
      <c r="AU466" s="205" t="s">
        <v>89</v>
      </c>
      <c r="AV466" s="13" t="s">
        <v>89</v>
      </c>
      <c r="AW466" s="13" t="s">
        <v>30</v>
      </c>
      <c r="AX466" s="13" t="s">
        <v>81</v>
      </c>
      <c r="AY466" s="205" t="s">
        <v>217</v>
      </c>
    </row>
    <row r="467" spans="1:63" s="12" customFormat="1" ht="22.8" customHeight="1">
      <c r="A467" s="12"/>
      <c r="B467" s="177"/>
      <c r="C467" s="12"/>
      <c r="D467" s="178" t="s">
        <v>72</v>
      </c>
      <c r="E467" s="230" t="s">
        <v>934</v>
      </c>
      <c r="F467" s="230" t="s">
        <v>935</v>
      </c>
      <c r="G467" s="12"/>
      <c r="H467" s="12"/>
      <c r="I467" s="180"/>
      <c r="J467" s="231">
        <f>BK467</f>
        <v>0</v>
      </c>
      <c r="K467" s="12"/>
      <c r="L467" s="177"/>
      <c r="M467" s="182"/>
      <c r="N467" s="183"/>
      <c r="O467" s="183"/>
      <c r="P467" s="184">
        <f>P468</f>
        <v>0</v>
      </c>
      <c r="Q467" s="183"/>
      <c r="R467" s="184">
        <f>R468</f>
        <v>0</v>
      </c>
      <c r="S467" s="183"/>
      <c r="T467" s="185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178" t="s">
        <v>216</v>
      </c>
      <c r="AT467" s="186" t="s">
        <v>72</v>
      </c>
      <c r="AU467" s="186" t="s">
        <v>81</v>
      </c>
      <c r="AY467" s="178" t="s">
        <v>217</v>
      </c>
      <c r="BK467" s="187">
        <f>BK468</f>
        <v>0</v>
      </c>
    </row>
    <row r="468" spans="1:65" s="2" customFormat="1" ht="21.75" customHeight="1">
      <c r="A468" s="37"/>
      <c r="B468" s="188"/>
      <c r="C468" s="189" t="s">
        <v>936</v>
      </c>
      <c r="D468" s="189" t="s">
        <v>218</v>
      </c>
      <c r="E468" s="190" t="s">
        <v>937</v>
      </c>
      <c r="F468" s="191" t="s">
        <v>938</v>
      </c>
      <c r="G468" s="192" t="s">
        <v>286</v>
      </c>
      <c r="H468" s="193">
        <v>198.311</v>
      </c>
      <c r="I468" s="194"/>
      <c r="J468" s="195">
        <f>ROUND(I468*H468,2)</f>
        <v>0</v>
      </c>
      <c r="K468" s="196"/>
      <c r="L468" s="38"/>
      <c r="M468" s="197" t="s">
        <v>1</v>
      </c>
      <c r="N468" s="198" t="s">
        <v>38</v>
      </c>
      <c r="O468" s="76"/>
      <c r="P468" s="199">
        <f>O468*H468</f>
        <v>0</v>
      </c>
      <c r="Q468" s="199">
        <v>0</v>
      </c>
      <c r="R468" s="199">
        <f>Q468*H468</f>
        <v>0</v>
      </c>
      <c r="S468" s="199">
        <v>0</v>
      </c>
      <c r="T468" s="200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01" t="s">
        <v>216</v>
      </c>
      <c r="AT468" s="201" t="s">
        <v>218</v>
      </c>
      <c r="AU468" s="201" t="s">
        <v>89</v>
      </c>
      <c r="AY468" s="18" t="s">
        <v>217</v>
      </c>
      <c r="BE468" s="202">
        <f>IF(N468="základní",J468,0)</f>
        <v>0</v>
      </c>
      <c r="BF468" s="202">
        <f>IF(N468="snížená",J468,0)</f>
        <v>0</v>
      </c>
      <c r="BG468" s="202">
        <f>IF(N468="zákl. přenesená",J468,0)</f>
        <v>0</v>
      </c>
      <c r="BH468" s="202">
        <f>IF(N468="sníž. přenesená",J468,0)</f>
        <v>0</v>
      </c>
      <c r="BI468" s="202">
        <f>IF(N468="nulová",J468,0)</f>
        <v>0</v>
      </c>
      <c r="BJ468" s="18" t="s">
        <v>81</v>
      </c>
      <c r="BK468" s="202">
        <f>ROUND(I468*H468,2)</f>
        <v>0</v>
      </c>
      <c r="BL468" s="18" t="s">
        <v>216</v>
      </c>
      <c r="BM468" s="201" t="s">
        <v>939</v>
      </c>
    </row>
    <row r="469" spans="1:63" s="12" customFormat="1" ht="25.9" customHeight="1">
      <c r="A469" s="12"/>
      <c r="B469" s="177"/>
      <c r="C469" s="12"/>
      <c r="D469" s="178" t="s">
        <v>72</v>
      </c>
      <c r="E469" s="179" t="s">
        <v>940</v>
      </c>
      <c r="F469" s="179" t="s">
        <v>941</v>
      </c>
      <c r="G469" s="12"/>
      <c r="H469" s="12"/>
      <c r="I469" s="180"/>
      <c r="J469" s="181">
        <f>BK469</f>
        <v>0</v>
      </c>
      <c r="K469" s="12"/>
      <c r="L469" s="177"/>
      <c r="M469" s="182"/>
      <c r="N469" s="183"/>
      <c r="O469" s="183"/>
      <c r="P469" s="184">
        <f>P470</f>
        <v>0</v>
      </c>
      <c r="Q469" s="183"/>
      <c r="R469" s="184">
        <f>R470</f>
        <v>0</v>
      </c>
      <c r="S469" s="183"/>
      <c r="T469" s="185">
        <f>T470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178" t="s">
        <v>216</v>
      </c>
      <c r="AT469" s="186" t="s">
        <v>72</v>
      </c>
      <c r="AU469" s="186" t="s">
        <v>73</v>
      </c>
      <c r="AY469" s="178" t="s">
        <v>217</v>
      </c>
      <c r="BK469" s="187">
        <f>BK470</f>
        <v>0</v>
      </c>
    </row>
    <row r="470" spans="1:65" s="2" customFormat="1" ht="21.75" customHeight="1">
      <c r="A470" s="37"/>
      <c r="B470" s="188"/>
      <c r="C470" s="189" t="s">
        <v>942</v>
      </c>
      <c r="D470" s="189" t="s">
        <v>218</v>
      </c>
      <c r="E470" s="190" t="s">
        <v>943</v>
      </c>
      <c r="F470" s="191" t="s">
        <v>944</v>
      </c>
      <c r="G470" s="192" t="s">
        <v>221</v>
      </c>
      <c r="H470" s="193">
        <v>16</v>
      </c>
      <c r="I470" s="194"/>
      <c r="J470" s="195">
        <f>ROUND(I470*H470,2)</f>
        <v>0</v>
      </c>
      <c r="K470" s="196"/>
      <c r="L470" s="38"/>
      <c r="M470" s="197" t="s">
        <v>1</v>
      </c>
      <c r="N470" s="198" t="s">
        <v>38</v>
      </c>
      <c r="O470" s="76"/>
      <c r="P470" s="199">
        <f>O470*H470</f>
        <v>0</v>
      </c>
      <c r="Q470" s="199">
        <v>0</v>
      </c>
      <c r="R470" s="199">
        <f>Q470*H470</f>
        <v>0</v>
      </c>
      <c r="S470" s="199">
        <v>0</v>
      </c>
      <c r="T470" s="200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01" t="s">
        <v>216</v>
      </c>
      <c r="AT470" s="201" t="s">
        <v>218</v>
      </c>
      <c r="AU470" s="201" t="s">
        <v>81</v>
      </c>
      <c r="AY470" s="18" t="s">
        <v>217</v>
      </c>
      <c r="BE470" s="202">
        <f>IF(N470="základní",J470,0)</f>
        <v>0</v>
      </c>
      <c r="BF470" s="202">
        <f>IF(N470="snížená",J470,0)</f>
        <v>0</v>
      </c>
      <c r="BG470" s="202">
        <f>IF(N470="zákl. přenesená",J470,0)</f>
        <v>0</v>
      </c>
      <c r="BH470" s="202">
        <f>IF(N470="sníž. přenesená",J470,0)</f>
        <v>0</v>
      </c>
      <c r="BI470" s="202">
        <f>IF(N470="nulová",J470,0)</f>
        <v>0</v>
      </c>
      <c r="BJ470" s="18" t="s">
        <v>81</v>
      </c>
      <c r="BK470" s="202">
        <f>ROUND(I470*H470,2)</f>
        <v>0</v>
      </c>
      <c r="BL470" s="18" t="s">
        <v>216</v>
      </c>
      <c r="BM470" s="201" t="s">
        <v>945</v>
      </c>
    </row>
    <row r="471" spans="1:63" s="12" customFormat="1" ht="25.9" customHeight="1">
      <c r="A471" s="12"/>
      <c r="B471" s="177"/>
      <c r="C471" s="12"/>
      <c r="D471" s="178" t="s">
        <v>72</v>
      </c>
      <c r="E471" s="179" t="s">
        <v>946</v>
      </c>
      <c r="F471" s="179" t="s">
        <v>947</v>
      </c>
      <c r="G471" s="12"/>
      <c r="H471" s="12"/>
      <c r="I471" s="180"/>
      <c r="J471" s="181">
        <f>BK471</f>
        <v>0</v>
      </c>
      <c r="K471" s="12"/>
      <c r="L471" s="177"/>
      <c r="M471" s="182"/>
      <c r="N471" s="183"/>
      <c r="O471" s="183"/>
      <c r="P471" s="184">
        <f>SUM(P472:P489)</f>
        <v>0</v>
      </c>
      <c r="Q471" s="183"/>
      <c r="R471" s="184">
        <f>SUM(R472:R489)</f>
        <v>7.634442</v>
      </c>
      <c r="S471" s="183"/>
      <c r="T471" s="185">
        <f>SUM(T472:T489)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178" t="s">
        <v>216</v>
      </c>
      <c r="AT471" s="186" t="s">
        <v>72</v>
      </c>
      <c r="AU471" s="186" t="s">
        <v>73</v>
      </c>
      <c r="AY471" s="178" t="s">
        <v>217</v>
      </c>
      <c r="BK471" s="187">
        <f>SUM(BK472:BK489)</f>
        <v>0</v>
      </c>
    </row>
    <row r="472" spans="1:65" s="2" customFormat="1" ht="21.75" customHeight="1">
      <c r="A472" s="37"/>
      <c r="B472" s="188"/>
      <c r="C472" s="189" t="s">
        <v>948</v>
      </c>
      <c r="D472" s="189" t="s">
        <v>218</v>
      </c>
      <c r="E472" s="190" t="s">
        <v>949</v>
      </c>
      <c r="F472" s="191" t="s">
        <v>950</v>
      </c>
      <c r="G472" s="192" t="s">
        <v>221</v>
      </c>
      <c r="H472" s="193">
        <v>1520.48</v>
      </c>
      <c r="I472" s="194"/>
      <c r="J472" s="195">
        <f>ROUND(I472*H472,2)</f>
        <v>0</v>
      </c>
      <c r="K472" s="196"/>
      <c r="L472" s="38"/>
      <c r="M472" s="197" t="s">
        <v>1</v>
      </c>
      <c r="N472" s="198" t="s">
        <v>38</v>
      </c>
      <c r="O472" s="76"/>
      <c r="P472" s="199">
        <f>O472*H472</f>
        <v>0</v>
      </c>
      <c r="Q472" s="199">
        <v>0</v>
      </c>
      <c r="R472" s="199">
        <f>Q472*H472</f>
        <v>0</v>
      </c>
      <c r="S472" s="199">
        <v>0</v>
      </c>
      <c r="T472" s="200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01" t="s">
        <v>216</v>
      </c>
      <c r="AT472" s="201" t="s">
        <v>218</v>
      </c>
      <c r="AU472" s="201" t="s">
        <v>81</v>
      </c>
      <c r="AY472" s="18" t="s">
        <v>217</v>
      </c>
      <c r="BE472" s="202">
        <f>IF(N472="základní",J472,0)</f>
        <v>0</v>
      </c>
      <c r="BF472" s="202">
        <f>IF(N472="snížená",J472,0)</f>
        <v>0</v>
      </c>
      <c r="BG472" s="202">
        <f>IF(N472="zákl. přenesená",J472,0)</f>
        <v>0</v>
      </c>
      <c r="BH472" s="202">
        <f>IF(N472="sníž. přenesená",J472,0)</f>
        <v>0</v>
      </c>
      <c r="BI472" s="202">
        <f>IF(N472="nulová",J472,0)</f>
        <v>0</v>
      </c>
      <c r="BJ472" s="18" t="s">
        <v>81</v>
      </c>
      <c r="BK472" s="202">
        <f>ROUND(I472*H472,2)</f>
        <v>0</v>
      </c>
      <c r="BL472" s="18" t="s">
        <v>216</v>
      </c>
      <c r="BM472" s="201" t="s">
        <v>951</v>
      </c>
    </row>
    <row r="473" spans="1:51" s="14" customFormat="1" ht="12">
      <c r="A473" s="14"/>
      <c r="B473" s="212"/>
      <c r="C473" s="14"/>
      <c r="D473" s="204" t="s">
        <v>223</v>
      </c>
      <c r="E473" s="213" t="s">
        <v>1</v>
      </c>
      <c r="F473" s="214" t="s">
        <v>952</v>
      </c>
      <c r="G473" s="14"/>
      <c r="H473" s="213" t="s">
        <v>1</v>
      </c>
      <c r="I473" s="215"/>
      <c r="J473" s="14"/>
      <c r="K473" s="14"/>
      <c r="L473" s="212"/>
      <c r="M473" s="216"/>
      <c r="N473" s="217"/>
      <c r="O473" s="217"/>
      <c r="P473" s="217"/>
      <c r="Q473" s="217"/>
      <c r="R473" s="217"/>
      <c r="S473" s="217"/>
      <c r="T473" s="21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13" t="s">
        <v>223</v>
      </c>
      <c r="AU473" s="213" t="s">
        <v>81</v>
      </c>
      <c r="AV473" s="14" t="s">
        <v>81</v>
      </c>
      <c r="AW473" s="14" t="s">
        <v>30</v>
      </c>
      <c r="AX473" s="14" t="s">
        <v>73</v>
      </c>
      <c r="AY473" s="213" t="s">
        <v>217</v>
      </c>
    </row>
    <row r="474" spans="1:51" s="13" customFormat="1" ht="12">
      <c r="A474" s="13"/>
      <c r="B474" s="203"/>
      <c r="C474" s="13"/>
      <c r="D474" s="204" t="s">
        <v>223</v>
      </c>
      <c r="E474" s="205" t="s">
        <v>953</v>
      </c>
      <c r="F474" s="206" t="s">
        <v>954</v>
      </c>
      <c r="G474" s="13"/>
      <c r="H474" s="207">
        <v>1698.38</v>
      </c>
      <c r="I474" s="208"/>
      <c r="J474" s="13"/>
      <c r="K474" s="13"/>
      <c r="L474" s="203"/>
      <c r="M474" s="209"/>
      <c r="N474" s="210"/>
      <c r="O474" s="210"/>
      <c r="P474" s="210"/>
      <c r="Q474" s="210"/>
      <c r="R474" s="210"/>
      <c r="S474" s="210"/>
      <c r="T474" s="21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05" t="s">
        <v>223</v>
      </c>
      <c r="AU474" s="205" t="s">
        <v>81</v>
      </c>
      <c r="AV474" s="13" t="s">
        <v>89</v>
      </c>
      <c r="AW474" s="13" t="s">
        <v>30</v>
      </c>
      <c r="AX474" s="13" t="s">
        <v>73</v>
      </c>
      <c r="AY474" s="205" t="s">
        <v>217</v>
      </c>
    </row>
    <row r="475" spans="1:51" s="13" customFormat="1" ht="12">
      <c r="A475" s="13"/>
      <c r="B475" s="203"/>
      <c r="C475" s="13"/>
      <c r="D475" s="204" t="s">
        <v>223</v>
      </c>
      <c r="E475" s="205" t="s">
        <v>87</v>
      </c>
      <c r="F475" s="206" t="s">
        <v>955</v>
      </c>
      <c r="G475" s="13"/>
      <c r="H475" s="207">
        <v>-105.2</v>
      </c>
      <c r="I475" s="208"/>
      <c r="J475" s="13"/>
      <c r="K475" s="13"/>
      <c r="L475" s="203"/>
      <c r="M475" s="209"/>
      <c r="N475" s="210"/>
      <c r="O475" s="210"/>
      <c r="P475" s="210"/>
      <c r="Q475" s="210"/>
      <c r="R475" s="210"/>
      <c r="S475" s="210"/>
      <c r="T475" s="21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05" t="s">
        <v>223</v>
      </c>
      <c r="AU475" s="205" t="s">
        <v>81</v>
      </c>
      <c r="AV475" s="13" t="s">
        <v>89</v>
      </c>
      <c r="AW475" s="13" t="s">
        <v>30</v>
      </c>
      <c r="AX475" s="13" t="s">
        <v>73</v>
      </c>
      <c r="AY475" s="205" t="s">
        <v>217</v>
      </c>
    </row>
    <row r="476" spans="1:51" s="13" customFormat="1" ht="12">
      <c r="A476" s="13"/>
      <c r="B476" s="203"/>
      <c r="C476" s="13"/>
      <c r="D476" s="204" t="s">
        <v>223</v>
      </c>
      <c r="E476" s="205" t="s">
        <v>90</v>
      </c>
      <c r="F476" s="206" t="s">
        <v>956</v>
      </c>
      <c r="G476" s="13"/>
      <c r="H476" s="207">
        <v>-72.7</v>
      </c>
      <c r="I476" s="208"/>
      <c r="J476" s="13"/>
      <c r="K476" s="13"/>
      <c r="L476" s="203"/>
      <c r="M476" s="209"/>
      <c r="N476" s="210"/>
      <c r="O476" s="210"/>
      <c r="P476" s="210"/>
      <c r="Q476" s="210"/>
      <c r="R476" s="210"/>
      <c r="S476" s="210"/>
      <c r="T476" s="21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05" t="s">
        <v>223</v>
      </c>
      <c r="AU476" s="205" t="s">
        <v>81</v>
      </c>
      <c r="AV476" s="13" t="s">
        <v>89</v>
      </c>
      <c r="AW476" s="13" t="s">
        <v>30</v>
      </c>
      <c r="AX476" s="13" t="s">
        <v>73</v>
      </c>
      <c r="AY476" s="205" t="s">
        <v>217</v>
      </c>
    </row>
    <row r="477" spans="1:51" s="13" customFormat="1" ht="12">
      <c r="A477" s="13"/>
      <c r="B477" s="203"/>
      <c r="C477" s="13"/>
      <c r="D477" s="204" t="s">
        <v>223</v>
      </c>
      <c r="E477" s="205" t="s">
        <v>957</v>
      </c>
      <c r="F477" s="206" t="s">
        <v>958</v>
      </c>
      <c r="G477" s="13"/>
      <c r="H477" s="207">
        <v>1520.48</v>
      </c>
      <c r="I477" s="208"/>
      <c r="J477" s="13"/>
      <c r="K477" s="13"/>
      <c r="L477" s="203"/>
      <c r="M477" s="209"/>
      <c r="N477" s="210"/>
      <c r="O477" s="210"/>
      <c r="P477" s="210"/>
      <c r="Q477" s="210"/>
      <c r="R477" s="210"/>
      <c r="S477" s="210"/>
      <c r="T477" s="21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05" t="s">
        <v>223</v>
      </c>
      <c r="AU477" s="205" t="s">
        <v>81</v>
      </c>
      <c r="AV477" s="13" t="s">
        <v>89</v>
      </c>
      <c r="AW477" s="13" t="s">
        <v>30</v>
      </c>
      <c r="AX477" s="13" t="s">
        <v>81</v>
      </c>
      <c r="AY477" s="205" t="s">
        <v>217</v>
      </c>
    </row>
    <row r="478" spans="1:65" s="2" customFormat="1" ht="16.5" customHeight="1">
      <c r="A478" s="37"/>
      <c r="B478" s="188"/>
      <c r="C478" s="219" t="s">
        <v>959</v>
      </c>
      <c r="D478" s="219" t="s">
        <v>342</v>
      </c>
      <c r="E478" s="220" t="s">
        <v>960</v>
      </c>
      <c r="F478" s="221" t="s">
        <v>961</v>
      </c>
      <c r="G478" s="222" t="s">
        <v>221</v>
      </c>
      <c r="H478" s="223">
        <v>684.716</v>
      </c>
      <c r="I478" s="224"/>
      <c r="J478" s="225">
        <f>ROUND(I478*H478,2)</f>
        <v>0</v>
      </c>
      <c r="K478" s="226"/>
      <c r="L478" s="227"/>
      <c r="M478" s="228" t="s">
        <v>1</v>
      </c>
      <c r="N478" s="229" t="s">
        <v>38</v>
      </c>
      <c r="O478" s="76"/>
      <c r="P478" s="199">
        <f>O478*H478</f>
        <v>0</v>
      </c>
      <c r="Q478" s="199">
        <v>0.0049</v>
      </c>
      <c r="R478" s="199">
        <f>Q478*H478</f>
        <v>3.3551083999999998</v>
      </c>
      <c r="S478" s="199">
        <v>0</v>
      </c>
      <c r="T478" s="200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01" t="s">
        <v>283</v>
      </c>
      <c r="AT478" s="201" t="s">
        <v>342</v>
      </c>
      <c r="AU478" s="201" t="s">
        <v>81</v>
      </c>
      <c r="AY478" s="18" t="s">
        <v>217</v>
      </c>
      <c r="BE478" s="202">
        <f>IF(N478="základní",J478,0)</f>
        <v>0</v>
      </c>
      <c r="BF478" s="202">
        <f>IF(N478="snížená",J478,0)</f>
        <v>0</v>
      </c>
      <c r="BG478" s="202">
        <f>IF(N478="zákl. přenesená",J478,0)</f>
        <v>0</v>
      </c>
      <c r="BH478" s="202">
        <f>IF(N478="sníž. přenesená",J478,0)</f>
        <v>0</v>
      </c>
      <c r="BI478" s="202">
        <f>IF(N478="nulová",J478,0)</f>
        <v>0</v>
      </c>
      <c r="BJ478" s="18" t="s">
        <v>81</v>
      </c>
      <c r="BK478" s="202">
        <f>ROUND(I478*H478,2)</f>
        <v>0</v>
      </c>
      <c r="BL478" s="18" t="s">
        <v>216</v>
      </c>
      <c r="BM478" s="201" t="s">
        <v>962</v>
      </c>
    </row>
    <row r="479" spans="1:51" s="14" customFormat="1" ht="12">
      <c r="A479" s="14"/>
      <c r="B479" s="212"/>
      <c r="C479" s="14"/>
      <c r="D479" s="204" t="s">
        <v>223</v>
      </c>
      <c r="E479" s="213" t="s">
        <v>1</v>
      </c>
      <c r="F479" s="214" t="s">
        <v>952</v>
      </c>
      <c r="G479" s="14"/>
      <c r="H479" s="213" t="s">
        <v>1</v>
      </c>
      <c r="I479" s="215"/>
      <c r="J479" s="14"/>
      <c r="K479" s="14"/>
      <c r="L479" s="212"/>
      <c r="M479" s="216"/>
      <c r="N479" s="217"/>
      <c r="O479" s="217"/>
      <c r="P479" s="217"/>
      <c r="Q479" s="217"/>
      <c r="R479" s="217"/>
      <c r="S479" s="217"/>
      <c r="T479" s="218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13" t="s">
        <v>223</v>
      </c>
      <c r="AU479" s="213" t="s">
        <v>81</v>
      </c>
      <c r="AV479" s="14" t="s">
        <v>81</v>
      </c>
      <c r="AW479" s="14" t="s">
        <v>30</v>
      </c>
      <c r="AX479" s="14" t="s">
        <v>73</v>
      </c>
      <c r="AY479" s="213" t="s">
        <v>217</v>
      </c>
    </row>
    <row r="480" spans="1:51" s="13" customFormat="1" ht="12">
      <c r="A480" s="13"/>
      <c r="B480" s="203"/>
      <c r="C480" s="13"/>
      <c r="D480" s="204" t="s">
        <v>223</v>
      </c>
      <c r="E480" s="205" t="s">
        <v>963</v>
      </c>
      <c r="F480" s="206" t="s">
        <v>964</v>
      </c>
      <c r="G480" s="13"/>
      <c r="H480" s="207">
        <v>866.174</v>
      </c>
      <c r="I480" s="208"/>
      <c r="J480" s="13"/>
      <c r="K480" s="13"/>
      <c r="L480" s="203"/>
      <c r="M480" s="209"/>
      <c r="N480" s="210"/>
      <c r="O480" s="210"/>
      <c r="P480" s="210"/>
      <c r="Q480" s="210"/>
      <c r="R480" s="210"/>
      <c r="S480" s="210"/>
      <c r="T480" s="21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05" t="s">
        <v>223</v>
      </c>
      <c r="AU480" s="205" t="s">
        <v>81</v>
      </c>
      <c r="AV480" s="13" t="s">
        <v>89</v>
      </c>
      <c r="AW480" s="13" t="s">
        <v>30</v>
      </c>
      <c r="AX480" s="13" t="s">
        <v>73</v>
      </c>
      <c r="AY480" s="205" t="s">
        <v>217</v>
      </c>
    </row>
    <row r="481" spans="1:51" s="13" customFormat="1" ht="12">
      <c r="A481" s="13"/>
      <c r="B481" s="203"/>
      <c r="C481" s="13"/>
      <c r="D481" s="204" t="s">
        <v>223</v>
      </c>
      <c r="E481" s="205" t="s">
        <v>93</v>
      </c>
      <c r="F481" s="206" t="s">
        <v>965</v>
      </c>
      <c r="G481" s="13"/>
      <c r="H481" s="207">
        <v>-107.304</v>
      </c>
      <c r="I481" s="208"/>
      <c r="J481" s="13"/>
      <c r="K481" s="13"/>
      <c r="L481" s="203"/>
      <c r="M481" s="209"/>
      <c r="N481" s="210"/>
      <c r="O481" s="210"/>
      <c r="P481" s="210"/>
      <c r="Q481" s="210"/>
      <c r="R481" s="210"/>
      <c r="S481" s="210"/>
      <c r="T481" s="21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05" t="s">
        <v>223</v>
      </c>
      <c r="AU481" s="205" t="s">
        <v>81</v>
      </c>
      <c r="AV481" s="13" t="s">
        <v>89</v>
      </c>
      <c r="AW481" s="13" t="s">
        <v>30</v>
      </c>
      <c r="AX481" s="13" t="s">
        <v>73</v>
      </c>
      <c r="AY481" s="205" t="s">
        <v>217</v>
      </c>
    </row>
    <row r="482" spans="1:51" s="13" customFormat="1" ht="12">
      <c r="A482" s="13"/>
      <c r="B482" s="203"/>
      <c r="C482" s="13"/>
      <c r="D482" s="204" t="s">
        <v>223</v>
      </c>
      <c r="E482" s="205" t="s">
        <v>95</v>
      </c>
      <c r="F482" s="206" t="s">
        <v>966</v>
      </c>
      <c r="G482" s="13"/>
      <c r="H482" s="207">
        <v>-74.154</v>
      </c>
      <c r="I482" s="208"/>
      <c r="J482" s="13"/>
      <c r="K482" s="13"/>
      <c r="L482" s="203"/>
      <c r="M482" s="209"/>
      <c r="N482" s="210"/>
      <c r="O482" s="210"/>
      <c r="P482" s="210"/>
      <c r="Q482" s="210"/>
      <c r="R482" s="210"/>
      <c r="S482" s="210"/>
      <c r="T482" s="21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05" t="s">
        <v>223</v>
      </c>
      <c r="AU482" s="205" t="s">
        <v>81</v>
      </c>
      <c r="AV482" s="13" t="s">
        <v>89</v>
      </c>
      <c r="AW482" s="13" t="s">
        <v>30</v>
      </c>
      <c r="AX482" s="13" t="s">
        <v>73</v>
      </c>
      <c r="AY482" s="205" t="s">
        <v>217</v>
      </c>
    </row>
    <row r="483" spans="1:51" s="13" customFormat="1" ht="12">
      <c r="A483" s="13"/>
      <c r="B483" s="203"/>
      <c r="C483" s="13"/>
      <c r="D483" s="204" t="s">
        <v>223</v>
      </c>
      <c r="E483" s="205" t="s">
        <v>967</v>
      </c>
      <c r="F483" s="206" t="s">
        <v>968</v>
      </c>
      <c r="G483" s="13"/>
      <c r="H483" s="207">
        <v>684.716</v>
      </c>
      <c r="I483" s="208"/>
      <c r="J483" s="13"/>
      <c r="K483" s="13"/>
      <c r="L483" s="203"/>
      <c r="M483" s="209"/>
      <c r="N483" s="210"/>
      <c r="O483" s="210"/>
      <c r="P483" s="210"/>
      <c r="Q483" s="210"/>
      <c r="R483" s="210"/>
      <c r="S483" s="210"/>
      <c r="T483" s="21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05" t="s">
        <v>223</v>
      </c>
      <c r="AU483" s="205" t="s">
        <v>81</v>
      </c>
      <c r="AV483" s="13" t="s">
        <v>89</v>
      </c>
      <c r="AW483" s="13" t="s">
        <v>30</v>
      </c>
      <c r="AX483" s="13" t="s">
        <v>81</v>
      </c>
      <c r="AY483" s="205" t="s">
        <v>217</v>
      </c>
    </row>
    <row r="484" spans="1:65" s="2" customFormat="1" ht="16.5" customHeight="1">
      <c r="A484" s="37"/>
      <c r="B484" s="188"/>
      <c r="C484" s="219" t="s">
        <v>969</v>
      </c>
      <c r="D484" s="219" t="s">
        <v>342</v>
      </c>
      <c r="E484" s="220" t="s">
        <v>970</v>
      </c>
      <c r="F484" s="221" t="s">
        <v>971</v>
      </c>
      <c r="G484" s="222" t="s">
        <v>221</v>
      </c>
      <c r="H484" s="223">
        <v>684.716</v>
      </c>
      <c r="I484" s="224"/>
      <c r="J484" s="225">
        <f>ROUND(I484*H484,2)</f>
        <v>0</v>
      </c>
      <c r="K484" s="226"/>
      <c r="L484" s="227"/>
      <c r="M484" s="228" t="s">
        <v>1</v>
      </c>
      <c r="N484" s="229" t="s">
        <v>38</v>
      </c>
      <c r="O484" s="76"/>
      <c r="P484" s="199">
        <f>O484*H484</f>
        <v>0</v>
      </c>
      <c r="Q484" s="199">
        <v>0.0056</v>
      </c>
      <c r="R484" s="199">
        <f>Q484*H484</f>
        <v>3.8344096</v>
      </c>
      <c r="S484" s="199">
        <v>0</v>
      </c>
      <c r="T484" s="200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01" t="s">
        <v>283</v>
      </c>
      <c r="AT484" s="201" t="s">
        <v>342</v>
      </c>
      <c r="AU484" s="201" t="s">
        <v>81</v>
      </c>
      <c r="AY484" s="18" t="s">
        <v>217</v>
      </c>
      <c r="BE484" s="202">
        <f>IF(N484="základní",J484,0)</f>
        <v>0</v>
      </c>
      <c r="BF484" s="202">
        <f>IF(N484="snížená",J484,0)</f>
        <v>0</v>
      </c>
      <c r="BG484" s="202">
        <f>IF(N484="zákl. přenesená",J484,0)</f>
        <v>0</v>
      </c>
      <c r="BH484" s="202">
        <f>IF(N484="sníž. přenesená",J484,0)</f>
        <v>0</v>
      </c>
      <c r="BI484" s="202">
        <f>IF(N484="nulová",J484,0)</f>
        <v>0</v>
      </c>
      <c r="BJ484" s="18" t="s">
        <v>81</v>
      </c>
      <c r="BK484" s="202">
        <f>ROUND(I484*H484,2)</f>
        <v>0</v>
      </c>
      <c r="BL484" s="18" t="s">
        <v>216</v>
      </c>
      <c r="BM484" s="201" t="s">
        <v>972</v>
      </c>
    </row>
    <row r="485" spans="1:65" s="2" customFormat="1" ht="16.5" customHeight="1">
      <c r="A485" s="37"/>
      <c r="B485" s="188"/>
      <c r="C485" s="219" t="s">
        <v>973</v>
      </c>
      <c r="D485" s="219" t="s">
        <v>342</v>
      </c>
      <c r="E485" s="220" t="s">
        <v>974</v>
      </c>
      <c r="F485" s="221" t="s">
        <v>975</v>
      </c>
      <c r="G485" s="222" t="s">
        <v>221</v>
      </c>
      <c r="H485" s="223">
        <v>74.154</v>
      </c>
      <c r="I485" s="224"/>
      <c r="J485" s="225">
        <f>ROUND(I485*H485,2)</f>
        <v>0</v>
      </c>
      <c r="K485" s="226"/>
      <c r="L485" s="227"/>
      <c r="M485" s="228" t="s">
        <v>1</v>
      </c>
      <c r="N485" s="229" t="s">
        <v>38</v>
      </c>
      <c r="O485" s="76"/>
      <c r="P485" s="199">
        <f>O485*H485</f>
        <v>0</v>
      </c>
      <c r="Q485" s="199">
        <v>0.006</v>
      </c>
      <c r="R485" s="199">
        <f>Q485*H485</f>
        <v>0.444924</v>
      </c>
      <c r="S485" s="199">
        <v>0</v>
      </c>
      <c r="T485" s="200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01" t="s">
        <v>283</v>
      </c>
      <c r="AT485" s="201" t="s">
        <v>342</v>
      </c>
      <c r="AU485" s="201" t="s">
        <v>81</v>
      </c>
      <c r="AY485" s="18" t="s">
        <v>217</v>
      </c>
      <c r="BE485" s="202">
        <f>IF(N485="základní",J485,0)</f>
        <v>0</v>
      </c>
      <c r="BF485" s="202">
        <f>IF(N485="snížená",J485,0)</f>
        <v>0</v>
      </c>
      <c r="BG485" s="202">
        <f>IF(N485="zákl. přenesená",J485,0)</f>
        <v>0</v>
      </c>
      <c r="BH485" s="202">
        <f>IF(N485="sníž. přenesená",J485,0)</f>
        <v>0</v>
      </c>
      <c r="BI485" s="202">
        <f>IF(N485="nulová",J485,0)</f>
        <v>0</v>
      </c>
      <c r="BJ485" s="18" t="s">
        <v>81</v>
      </c>
      <c r="BK485" s="202">
        <f>ROUND(I485*H485,2)</f>
        <v>0</v>
      </c>
      <c r="BL485" s="18" t="s">
        <v>216</v>
      </c>
      <c r="BM485" s="201" t="s">
        <v>976</v>
      </c>
    </row>
    <row r="486" spans="1:51" s="14" customFormat="1" ht="12">
      <c r="A486" s="14"/>
      <c r="B486" s="212"/>
      <c r="C486" s="14"/>
      <c r="D486" s="204" t="s">
        <v>223</v>
      </c>
      <c r="E486" s="213" t="s">
        <v>1</v>
      </c>
      <c r="F486" s="214" t="s">
        <v>952</v>
      </c>
      <c r="G486" s="14"/>
      <c r="H486" s="213" t="s">
        <v>1</v>
      </c>
      <c r="I486" s="215"/>
      <c r="J486" s="14"/>
      <c r="K486" s="14"/>
      <c r="L486" s="212"/>
      <c r="M486" s="216"/>
      <c r="N486" s="217"/>
      <c r="O486" s="217"/>
      <c r="P486" s="217"/>
      <c r="Q486" s="217"/>
      <c r="R486" s="217"/>
      <c r="S486" s="217"/>
      <c r="T486" s="21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13" t="s">
        <v>223</v>
      </c>
      <c r="AU486" s="213" t="s">
        <v>81</v>
      </c>
      <c r="AV486" s="14" t="s">
        <v>81</v>
      </c>
      <c r="AW486" s="14" t="s">
        <v>30</v>
      </c>
      <c r="AX486" s="14" t="s">
        <v>73</v>
      </c>
      <c r="AY486" s="213" t="s">
        <v>217</v>
      </c>
    </row>
    <row r="487" spans="1:51" s="13" customFormat="1" ht="12">
      <c r="A487" s="13"/>
      <c r="B487" s="203"/>
      <c r="C487" s="13"/>
      <c r="D487" s="204" t="s">
        <v>223</v>
      </c>
      <c r="E487" s="205" t="s">
        <v>977</v>
      </c>
      <c r="F487" s="206" t="s">
        <v>978</v>
      </c>
      <c r="G487" s="13"/>
      <c r="H487" s="207">
        <v>74.154</v>
      </c>
      <c r="I487" s="208"/>
      <c r="J487" s="13"/>
      <c r="K487" s="13"/>
      <c r="L487" s="203"/>
      <c r="M487" s="209"/>
      <c r="N487" s="210"/>
      <c r="O487" s="210"/>
      <c r="P487" s="210"/>
      <c r="Q487" s="210"/>
      <c r="R487" s="210"/>
      <c r="S487" s="210"/>
      <c r="T487" s="21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05" t="s">
        <v>223</v>
      </c>
      <c r="AU487" s="205" t="s">
        <v>81</v>
      </c>
      <c r="AV487" s="13" t="s">
        <v>89</v>
      </c>
      <c r="AW487" s="13" t="s">
        <v>30</v>
      </c>
      <c r="AX487" s="13" t="s">
        <v>73</v>
      </c>
      <c r="AY487" s="205" t="s">
        <v>217</v>
      </c>
    </row>
    <row r="488" spans="1:51" s="13" customFormat="1" ht="12">
      <c r="A488" s="13"/>
      <c r="B488" s="203"/>
      <c r="C488" s="13"/>
      <c r="D488" s="204" t="s">
        <v>223</v>
      </c>
      <c r="E488" s="205" t="s">
        <v>979</v>
      </c>
      <c r="F488" s="206" t="s">
        <v>980</v>
      </c>
      <c r="G488" s="13"/>
      <c r="H488" s="207">
        <v>74.154</v>
      </c>
      <c r="I488" s="208"/>
      <c r="J488" s="13"/>
      <c r="K488" s="13"/>
      <c r="L488" s="203"/>
      <c r="M488" s="209"/>
      <c r="N488" s="210"/>
      <c r="O488" s="210"/>
      <c r="P488" s="210"/>
      <c r="Q488" s="210"/>
      <c r="R488" s="210"/>
      <c r="S488" s="210"/>
      <c r="T488" s="21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05" t="s">
        <v>223</v>
      </c>
      <c r="AU488" s="205" t="s">
        <v>81</v>
      </c>
      <c r="AV488" s="13" t="s">
        <v>89</v>
      </c>
      <c r="AW488" s="13" t="s">
        <v>30</v>
      </c>
      <c r="AX488" s="13" t="s">
        <v>81</v>
      </c>
      <c r="AY488" s="205" t="s">
        <v>217</v>
      </c>
    </row>
    <row r="489" spans="1:65" s="2" customFormat="1" ht="21.75" customHeight="1">
      <c r="A489" s="37"/>
      <c r="B489" s="188"/>
      <c r="C489" s="189" t="s">
        <v>981</v>
      </c>
      <c r="D489" s="189" t="s">
        <v>218</v>
      </c>
      <c r="E489" s="190" t="s">
        <v>982</v>
      </c>
      <c r="F489" s="191" t="s">
        <v>983</v>
      </c>
      <c r="G489" s="192" t="s">
        <v>984</v>
      </c>
      <c r="H489" s="232"/>
      <c r="I489" s="194"/>
      <c r="J489" s="195">
        <f>ROUND(I489*H489,2)</f>
        <v>0</v>
      </c>
      <c r="K489" s="196"/>
      <c r="L489" s="38"/>
      <c r="M489" s="197" t="s">
        <v>1</v>
      </c>
      <c r="N489" s="198" t="s">
        <v>38</v>
      </c>
      <c r="O489" s="76"/>
      <c r="P489" s="199">
        <f>O489*H489</f>
        <v>0</v>
      </c>
      <c r="Q489" s="199">
        <v>0</v>
      </c>
      <c r="R489" s="199">
        <f>Q489*H489</f>
        <v>0</v>
      </c>
      <c r="S489" s="199">
        <v>0</v>
      </c>
      <c r="T489" s="200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01" t="s">
        <v>216</v>
      </c>
      <c r="AT489" s="201" t="s">
        <v>218</v>
      </c>
      <c r="AU489" s="201" t="s">
        <v>81</v>
      </c>
      <c r="AY489" s="18" t="s">
        <v>217</v>
      </c>
      <c r="BE489" s="202">
        <f>IF(N489="základní",J489,0)</f>
        <v>0</v>
      </c>
      <c r="BF489" s="202">
        <f>IF(N489="snížená",J489,0)</f>
        <v>0</v>
      </c>
      <c r="BG489" s="202">
        <f>IF(N489="zákl. přenesená",J489,0)</f>
        <v>0</v>
      </c>
      <c r="BH489" s="202">
        <f>IF(N489="sníž. přenesená",J489,0)</f>
        <v>0</v>
      </c>
      <c r="BI489" s="202">
        <f>IF(N489="nulová",J489,0)</f>
        <v>0</v>
      </c>
      <c r="BJ489" s="18" t="s">
        <v>81</v>
      </c>
      <c r="BK489" s="202">
        <f>ROUND(I489*H489,2)</f>
        <v>0</v>
      </c>
      <c r="BL489" s="18" t="s">
        <v>216</v>
      </c>
      <c r="BM489" s="201" t="s">
        <v>985</v>
      </c>
    </row>
    <row r="490" spans="1:63" s="12" customFormat="1" ht="25.9" customHeight="1">
      <c r="A490" s="12"/>
      <c r="B490" s="177"/>
      <c r="C490" s="12"/>
      <c r="D490" s="178" t="s">
        <v>72</v>
      </c>
      <c r="E490" s="179" t="s">
        <v>986</v>
      </c>
      <c r="F490" s="179" t="s">
        <v>987</v>
      </c>
      <c r="G490" s="12"/>
      <c r="H490" s="12"/>
      <c r="I490" s="180"/>
      <c r="J490" s="181">
        <f>BK490</f>
        <v>0</v>
      </c>
      <c r="K490" s="12"/>
      <c r="L490" s="177"/>
      <c r="M490" s="182"/>
      <c r="N490" s="183"/>
      <c r="O490" s="183"/>
      <c r="P490" s="184">
        <f>SUM(P491:P497)</f>
        <v>0</v>
      </c>
      <c r="Q490" s="183"/>
      <c r="R490" s="184">
        <f>SUM(R491:R497)</f>
        <v>0.01</v>
      </c>
      <c r="S490" s="183"/>
      <c r="T490" s="185">
        <f>SUM(T491:T497)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178" t="s">
        <v>216</v>
      </c>
      <c r="AT490" s="186" t="s">
        <v>72</v>
      </c>
      <c r="AU490" s="186" t="s">
        <v>73</v>
      </c>
      <c r="AY490" s="178" t="s">
        <v>217</v>
      </c>
      <c r="BK490" s="187">
        <f>SUM(BK491:BK497)</f>
        <v>0</v>
      </c>
    </row>
    <row r="491" spans="1:65" s="2" customFormat="1" ht="16.5" customHeight="1">
      <c r="A491" s="37"/>
      <c r="B491" s="188"/>
      <c r="C491" s="189" t="s">
        <v>988</v>
      </c>
      <c r="D491" s="189" t="s">
        <v>218</v>
      </c>
      <c r="E491" s="190" t="s">
        <v>989</v>
      </c>
      <c r="F491" s="191" t="s">
        <v>990</v>
      </c>
      <c r="G491" s="192" t="s">
        <v>712</v>
      </c>
      <c r="H491" s="193">
        <v>10</v>
      </c>
      <c r="I491" s="194"/>
      <c r="J491" s="195">
        <f>ROUND(I491*H491,2)</f>
        <v>0</v>
      </c>
      <c r="K491" s="196"/>
      <c r="L491" s="38"/>
      <c r="M491" s="197" t="s">
        <v>1</v>
      </c>
      <c r="N491" s="198" t="s">
        <v>38</v>
      </c>
      <c r="O491" s="76"/>
      <c r="P491" s="199">
        <f>O491*H491</f>
        <v>0</v>
      </c>
      <c r="Q491" s="199">
        <v>0.001</v>
      </c>
      <c r="R491" s="199">
        <f>Q491*H491</f>
        <v>0.01</v>
      </c>
      <c r="S491" s="199">
        <v>0</v>
      </c>
      <c r="T491" s="200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01" t="s">
        <v>216</v>
      </c>
      <c r="AT491" s="201" t="s">
        <v>218</v>
      </c>
      <c r="AU491" s="201" t="s">
        <v>81</v>
      </c>
      <c r="AY491" s="18" t="s">
        <v>217</v>
      </c>
      <c r="BE491" s="202">
        <f>IF(N491="základní",J491,0)</f>
        <v>0</v>
      </c>
      <c r="BF491" s="202">
        <f>IF(N491="snížená",J491,0)</f>
        <v>0</v>
      </c>
      <c r="BG491" s="202">
        <f>IF(N491="zákl. přenesená",J491,0)</f>
        <v>0</v>
      </c>
      <c r="BH491" s="202">
        <f>IF(N491="sníž. přenesená",J491,0)</f>
        <v>0</v>
      </c>
      <c r="BI491" s="202">
        <f>IF(N491="nulová",J491,0)</f>
        <v>0</v>
      </c>
      <c r="BJ491" s="18" t="s">
        <v>81</v>
      </c>
      <c r="BK491" s="202">
        <f>ROUND(I491*H491,2)</f>
        <v>0</v>
      </c>
      <c r="BL491" s="18" t="s">
        <v>216</v>
      </c>
      <c r="BM491" s="201" t="s">
        <v>991</v>
      </c>
    </row>
    <row r="492" spans="1:51" s="14" customFormat="1" ht="12">
      <c r="A492" s="14"/>
      <c r="B492" s="212"/>
      <c r="C492" s="14"/>
      <c r="D492" s="204" t="s">
        <v>223</v>
      </c>
      <c r="E492" s="213" t="s">
        <v>1</v>
      </c>
      <c r="F492" s="214" t="s">
        <v>992</v>
      </c>
      <c r="G492" s="14"/>
      <c r="H492" s="213" t="s">
        <v>1</v>
      </c>
      <c r="I492" s="215"/>
      <c r="J492" s="14"/>
      <c r="K492" s="14"/>
      <c r="L492" s="212"/>
      <c r="M492" s="216"/>
      <c r="N492" s="217"/>
      <c r="O492" s="217"/>
      <c r="P492" s="217"/>
      <c r="Q492" s="217"/>
      <c r="R492" s="217"/>
      <c r="S492" s="217"/>
      <c r="T492" s="21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13" t="s">
        <v>223</v>
      </c>
      <c r="AU492" s="213" t="s">
        <v>81</v>
      </c>
      <c r="AV492" s="14" t="s">
        <v>81</v>
      </c>
      <c r="AW492" s="14" t="s">
        <v>30</v>
      </c>
      <c r="AX492" s="14" t="s">
        <v>73</v>
      </c>
      <c r="AY492" s="213" t="s">
        <v>217</v>
      </c>
    </row>
    <row r="493" spans="1:51" s="13" customFormat="1" ht="12">
      <c r="A493" s="13"/>
      <c r="B493" s="203"/>
      <c r="C493" s="13"/>
      <c r="D493" s="204" t="s">
        <v>223</v>
      </c>
      <c r="E493" s="205" t="s">
        <v>993</v>
      </c>
      <c r="F493" s="206" t="s">
        <v>994</v>
      </c>
      <c r="G493" s="13"/>
      <c r="H493" s="207">
        <v>1</v>
      </c>
      <c r="I493" s="208"/>
      <c r="J493" s="13"/>
      <c r="K493" s="13"/>
      <c r="L493" s="203"/>
      <c r="M493" s="209"/>
      <c r="N493" s="210"/>
      <c r="O493" s="210"/>
      <c r="P493" s="210"/>
      <c r="Q493" s="210"/>
      <c r="R493" s="210"/>
      <c r="S493" s="210"/>
      <c r="T493" s="21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05" t="s">
        <v>223</v>
      </c>
      <c r="AU493" s="205" t="s">
        <v>81</v>
      </c>
      <c r="AV493" s="13" t="s">
        <v>89</v>
      </c>
      <c r="AW493" s="13" t="s">
        <v>30</v>
      </c>
      <c r="AX493" s="13" t="s">
        <v>73</v>
      </c>
      <c r="AY493" s="205" t="s">
        <v>217</v>
      </c>
    </row>
    <row r="494" spans="1:51" s="13" customFormat="1" ht="12">
      <c r="A494" s="13"/>
      <c r="B494" s="203"/>
      <c r="C494" s="13"/>
      <c r="D494" s="204" t="s">
        <v>223</v>
      </c>
      <c r="E494" s="205" t="s">
        <v>995</v>
      </c>
      <c r="F494" s="206" t="s">
        <v>996</v>
      </c>
      <c r="G494" s="13"/>
      <c r="H494" s="207">
        <v>3</v>
      </c>
      <c r="I494" s="208"/>
      <c r="J494" s="13"/>
      <c r="K494" s="13"/>
      <c r="L494" s="203"/>
      <c r="M494" s="209"/>
      <c r="N494" s="210"/>
      <c r="O494" s="210"/>
      <c r="P494" s="210"/>
      <c r="Q494" s="210"/>
      <c r="R494" s="210"/>
      <c r="S494" s="210"/>
      <c r="T494" s="21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05" t="s">
        <v>223</v>
      </c>
      <c r="AU494" s="205" t="s">
        <v>81</v>
      </c>
      <c r="AV494" s="13" t="s">
        <v>89</v>
      </c>
      <c r="AW494" s="13" t="s">
        <v>30</v>
      </c>
      <c r="AX494" s="13" t="s">
        <v>73</v>
      </c>
      <c r="AY494" s="205" t="s">
        <v>217</v>
      </c>
    </row>
    <row r="495" spans="1:51" s="13" customFormat="1" ht="12">
      <c r="A495" s="13"/>
      <c r="B495" s="203"/>
      <c r="C495" s="13"/>
      <c r="D495" s="204" t="s">
        <v>223</v>
      </c>
      <c r="E495" s="205" t="s">
        <v>997</v>
      </c>
      <c r="F495" s="206" t="s">
        <v>998</v>
      </c>
      <c r="G495" s="13"/>
      <c r="H495" s="207">
        <v>2</v>
      </c>
      <c r="I495" s="208"/>
      <c r="J495" s="13"/>
      <c r="K495" s="13"/>
      <c r="L495" s="203"/>
      <c r="M495" s="209"/>
      <c r="N495" s="210"/>
      <c r="O495" s="210"/>
      <c r="P495" s="210"/>
      <c r="Q495" s="210"/>
      <c r="R495" s="210"/>
      <c r="S495" s="210"/>
      <c r="T495" s="21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05" t="s">
        <v>223</v>
      </c>
      <c r="AU495" s="205" t="s">
        <v>81</v>
      </c>
      <c r="AV495" s="13" t="s">
        <v>89</v>
      </c>
      <c r="AW495" s="13" t="s">
        <v>30</v>
      </c>
      <c r="AX495" s="13" t="s">
        <v>73</v>
      </c>
      <c r="AY495" s="205" t="s">
        <v>217</v>
      </c>
    </row>
    <row r="496" spans="1:51" s="13" customFormat="1" ht="12">
      <c r="A496" s="13"/>
      <c r="B496" s="203"/>
      <c r="C496" s="13"/>
      <c r="D496" s="204" t="s">
        <v>223</v>
      </c>
      <c r="E496" s="205" t="s">
        <v>999</v>
      </c>
      <c r="F496" s="206" t="s">
        <v>1000</v>
      </c>
      <c r="G496" s="13"/>
      <c r="H496" s="207">
        <v>4</v>
      </c>
      <c r="I496" s="208"/>
      <c r="J496" s="13"/>
      <c r="K496" s="13"/>
      <c r="L496" s="203"/>
      <c r="M496" s="209"/>
      <c r="N496" s="210"/>
      <c r="O496" s="210"/>
      <c r="P496" s="210"/>
      <c r="Q496" s="210"/>
      <c r="R496" s="210"/>
      <c r="S496" s="210"/>
      <c r="T496" s="21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05" t="s">
        <v>223</v>
      </c>
      <c r="AU496" s="205" t="s">
        <v>81</v>
      </c>
      <c r="AV496" s="13" t="s">
        <v>89</v>
      </c>
      <c r="AW496" s="13" t="s">
        <v>30</v>
      </c>
      <c r="AX496" s="13" t="s">
        <v>73</v>
      </c>
      <c r="AY496" s="205" t="s">
        <v>217</v>
      </c>
    </row>
    <row r="497" spans="1:51" s="13" customFormat="1" ht="12">
      <c r="A497" s="13"/>
      <c r="B497" s="203"/>
      <c r="C497" s="13"/>
      <c r="D497" s="204" t="s">
        <v>223</v>
      </c>
      <c r="E497" s="205" t="s">
        <v>1001</v>
      </c>
      <c r="F497" s="206" t="s">
        <v>1002</v>
      </c>
      <c r="G497" s="13"/>
      <c r="H497" s="207">
        <v>10</v>
      </c>
      <c r="I497" s="208"/>
      <c r="J497" s="13"/>
      <c r="K497" s="13"/>
      <c r="L497" s="203"/>
      <c r="M497" s="209"/>
      <c r="N497" s="210"/>
      <c r="O497" s="210"/>
      <c r="P497" s="210"/>
      <c r="Q497" s="210"/>
      <c r="R497" s="210"/>
      <c r="S497" s="210"/>
      <c r="T497" s="21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05" t="s">
        <v>223</v>
      </c>
      <c r="AU497" s="205" t="s">
        <v>81</v>
      </c>
      <c r="AV497" s="13" t="s">
        <v>89</v>
      </c>
      <c r="AW497" s="13" t="s">
        <v>30</v>
      </c>
      <c r="AX497" s="13" t="s">
        <v>81</v>
      </c>
      <c r="AY497" s="205" t="s">
        <v>217</v>
      </c>
    </row>
    <row r="498" spans="1:63" s="12" customFormat="1" ht="25.9" customHeight="1">
      <c r="A498" s="12"/>
      <c r="B498" s="177"/>
      <c r="C498" s="12"/>
      <c r="D498" s="178" t="s">
        <v>72</v>
      </c>
      <c r="E498" s="179" t="s">
        <v>1003</v>
      </c>
      <c r="F498" s="179" t="s">
        <v>1004</v>
      </c>
      <c r="G498" s="12"/>
      <c r="H498" s="12"/>
      <c r="I498" s="180"/>
      <c r="J498" s="181">
        <f>BK498</f>
        <v>0</v>
      </c>
      <c r="K498" s="12"/>
      <c r="L498" s="177"/>
      <c r="M498" s="182"/>
      <c r="N498" s="183"/>
      <c r="O498" s="183"/>
      <c r="P498" s="184">
        <f>SUM(P499:P536)</f>
        <v>0</v>
      </c>
      <c r="Q498" s="183"/>
      <c r="R498" s="184">
        <f>SUM(R499:R536)</f>
        <v>0.13387500000000002</v>
      </c>
      <c r="S498" s="183"/>
      <c r="T498" s="185">
        <f>SUM(T499:T536)</f>
        <v>0.10010000000000001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178" t="s">
        <v>216</v>
      </c>
      <c r="AT498" s="186" t="s">
        <v>72</v>
      </c>
      <c r="AU498" s="186" t="s">
        <v>73</v>
      </c>
      <c r="AY498" s="178" t="s">
        <v>217</v>
      </c>
      <c r="BK498" s="187">
        <f>SUM(BK499:BK536)</f>
        <v>0</v>
      </c>
    </row>
    <row r="499" spans="1:65" s="2" customFormat="1" ht="16.5" customHeight="1">
      <c r="A499" s="37"/>
      <c r="B499" s="188"/>
      <c r="C499" s="189" t="s">
        <v>1005</v>
      </c>
      <c r="D499" s="189" t="s">
        <v>218</v>
      </c>
      <c r="E499" s="190" t="s">
        <v>1006</v>
      </c>
      <c r="F499" s="191" t="s">
        <v>1007</v>
      </c>
      <c r="G499" s="192" t="s">
        <v>342</v>
      </c>
      <c r="H499" s="193">
        <v>203</v>
      </c>
      <c r="I499" s="194"/>
      <c r="J499" s="195">
        <f>ROUND(I499*H499,2)</f>
        <v>0</v>
      </c>
      <c r="K499" s="196"/>
      <c r="L499" s="38"/>
      <c r="M499" s="197" t="s">
        <v>1</v>
      </c>
      <c r="N499" s="198" t="s">
        <v>38</v>
      </c>
      <c r="O499" s="76"/>
      <c r="P499" s="199">
        <f>O499*H499</f>
        <v>0</v>
      </c>
      <c r="Q499" s="199">
        <v>0</v>
      </c>
      <c r="R499" s="199">
        <f>Q499*H499</f>
        <v>0</v>
      </c>
      <c r="S499" s="199">
        <v>0</v>
      </c>
      <c r="T499" s="200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01" t="s">
        <v>216</v>
      </c>
      <c r="AT499" s="201" t="s">
        <v>218</v>
      </c>
      <c r="AU499" s="201" t="s">
        <v>81</v>
      </c>
      <c r="AY499" s="18" t="s">
        <v>217</v>
      </c>
      <c r="BE499" s="202">
        <f>IF(N499="základní",J499,0)</f>
        <v>0</v>
      </c>
      <c r="BF499" s="202">
        <f>IF(N499="snížená",J499,0)</f>
        <v>0</v>
      </c>
      <c r="BG499" s="202">
        <f>IF(N499="zákl. přenesená",J499,0)</f>
        <v>0</v>
      </c>
      <c r="BH499" s="202">
        <f>IF(N499="sníž. přenesená",J499,0)</f>
        <v>0</v>
      </c>
      <c r="BI499" s="202">
        <f>IF(N499="nulová",J499,0)</f>
        <v>0</v>
      </c>
      <c r="BJ499" s="18" t="s">
        <v>81</v>
      </c>
      <c r="BK499" s="202">
        <f>ROUND(I499*H499,2)</f>
        <v>0</v>
      </c>
      <c r="BL499" s="18" t="s">
        <v>216</v>
      </c>
      <c r="BM499" s="201" t="s">
        <v>1008</v>
      </c>
    </row>
    <row r="500" spans="1:51" s="13" customFormat="1" ht="12">
      <c r="A500" s="13"/>
      <c r="B500" s="203"/>
      <c r="C500" s="13"/>
      <c r="D500" s="204" t="s">
        <v>223</v>
      </c>
      <c r="E500" s="205" t="s">
        <v>1009</v>
      </c>
      <c r="F500" s="206" t="s">
        <v>1010</v>
      </c>
      <c r="G500" s="13"/>
      <c r="H500" s="207">
        <v>52.5</v>
      </c>
      <c r="I500" s="208"/>
      <c r="J500" s="13"/>
      <c r="K500" s="13"/>
      <c r="L500" s="203"/>
      <c r="M500" s="209"/>
      <c r="N500" s="210"/>
      <c r="O500" s="210"/>
      <c r="P500" s="210"/>
      <c r="Q500" s="210"/>
      <c r="R500" s="210"/>
      <c r="S500" s="210"/>
      <c r="T500" s="21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05" t="s">
        <v>223</v>
      </c>
      <c r="AU500" s="205" t="s">
        <v>81</v>
      </c>
      <c r="AV500" s="13" t="s">
        <v>89</v>
      </c>
      <c r="AW500" s="13" t="s">
        <v>30</v>
      </c>
      <c r="AX500" s="13" t="s">
        <v>73</v>
      </c>
      <c r="AY500" s="205" t="s">
        <v>217</v>
      </c>
    </row>
    <row r="501" spans="1:51" s="13" customFormat="1" ht="12">
      <c r="A501" s="13"/>
      <c r="B501" s="203"/>
      <c r="C501" s="13"/>
      <c r="D501" s="204" t="s">
        <v>223</v>
      </c>
      <c r="E501" s="205" t="s">
        <v>1011</v>
      </c>
      <c r="F501" s="206" t="s">
        <v>1012</v>
      </c>
      <c r="G501" s="13"/>
      <c r="H501" s="207">
        <v>21</v>
      </c>
      <c r="I501" s="208"/>
      <c r="J501" s="13"/>
      <c r="K501" s="13"/>
      <c r="L501" s="203"/>
      <c r="M501" s="209"/>
      <c r="N501" s="210"/>
      <c r="O501" s="210"/>
      <c r="P501" s="210"/>
      <c r="Q501" s="210"/>
      <c r="R501" s="210"/>
      <c r="S501" s="210"/>
      <c r="T501" s="21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05" t="s">
        <v>223</v>
      </c>
      <c r="AU501" s="205" t="s">
        <v>81</v>
      </c>
      <c r="AV501" s="13" t="s">
        <v>89</v>
      </c>
      <c r="AW501" s="13" t="s">
        <v>30</v>
      </c>
      <c r="AX501" s="13" t="s">
        <v>73</v>
      </c>
      <c r="AY501" s="205" t="s">
        <v>217</v>
      </c>
    </row>
    <row r="502" spans="1:51" s="13" customFormat="1" ht="12">
      <c r="A502" s="13"/>
      <c r="B502" s="203"/>
      <c r="C502" s="13"/>
      <c r="D502" s="204" t="s">
        <v>223</v>
      </c>
      <c r="E502" s="205" t="s">
        <v>1013</v>
      </c>
      <c r="F502" s="206" t="s">
        <v>1014</v>
      </c>
      <c r="G502" s="13"/>
      <c r="H502" s="207">
        <v>21</v>
      </c>
      <c r="I502" s="208"/>
      <c r="J502" s="13"/>
      <c r="K502" s="13"/>
      <c r="L502" s="203"/>
      <c r="M502" s="209"/>
      <c r="N502" s="210"/>
      <c r="O502" s="210"/>
      <c r="P502" s="210"/>
      <c r="Q502" s="210"/>
      <c r="R502" s="210"/>
      <c r="S502" s="210"/>
      <c r="T502" s="21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05" t="s">
        <v>223</v>
      </c>
      <c r="AU502" s="205" t="s">
        <v>81</v>
      </c>
      <c r="AV502" s="13" t="s">
        <v>89</v>
      </c>
      <c r="AW502" s="13" t="s">
        <v>30</v>
      </c>
      <c r="AX502" s="13" t="s">
        <v>73</v>
      </c>
      <c r="AY502" s="205" t="s">
        <v>217</v>
      </c>
    </row>
    <row r="503" spans="1:51" s="13" customFormat="1" ht="12">
      <c r="A503" s="13"/>
      <c r="B503" s="203"/>
      <c r="C503" s="13"/>
      <c r="D503" s="204" t="s">
        <v>223</v>
      </c>
      <c r="E503" s="205" t="s">
        <v>1015</v>
      </c>
      <c r="F503" s="206" t="s">
        <v>1016</v>
      </c>
      <c r="G503" s="13"/>
      <c r="H503" s="207">
        <v>58.5</v>
      </c>
      <c r="I503" s="208"/>
      <c r="J503" s="13"/>
      <c r="K503" s="13"/>
      <c r="L503" s="203"/>
      <c r="M503" s="209"/>
      <c r="N503" s="210"/>
      <c r="O503" s="210"/>
      <c r="P503" s="210"/>
      <c r="Q503" s="210"/>
      <c r="R503" s="210"/>
      <c r="S503" s="210"/>
      <c r="T503" s="21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05" t="s">
        <v>223</v>
      </c>
      <c r="AU503" s="205" t="s">
        <v>81</v>
      </c>
      <c r="AV503" s="13" t="s">
        <v>89</v>
      </c>
      <c r="AW503" s="13" t="s">
        <v>30</v>
      </c>
      <c r="AX503" s="13" t="s">
        <v>73</v>
      </c>
      <c r="AY503" s="205" t="s">
        <v>217</v>
      </c>
    </row>
    <row r="504" spans="1:51" s="13" customFormat="1" ht="12">
      <c r="A504" s="13"/>
      <c r="B504" s="203"/>
      <c r="C504" s="13"/>
      <c r="D504" s="204" t="s">
        <v>223</v>
      </c>
      <c r="E504" s="205" t="s">
        <v>1017</v>
      </c>
      <c r="F504" s="206" t="s">
        <v>1018</v>
      </c>
      <c r="G504" s="13"/>
      <c r="H504" s="207">
        <v>50</v>
      </c>
      <c r="I504" s="208"/>
      <c r="J504" s="13"/>
      <c r="K504" s="13"/>
      <c r="L504" s="203"/>
      <c r="M504" s="209"/>
      <c r="N504" s="210"/>
      <c r="O504" s="210"/>
      <c r="P504" s="210"/>
      <c r="Q504" s="210"/>
      <c r="R504" s="210"/>
      <c r="S504" s="210"/>
      <c r="T504" s="21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05" t="s">
        <v>223</v>
      </c>
      <c r="AU504" s="205" t="s">
        <v>81</v>
      </c>
      <c r="AV504" s="13" t="s">
        <v>89</v>
      </c>
      <c r="AW504" s="13" t="s">
        <v>30</v>
      </c>
      <c r="AX504" s="13" t="s">
        <v>73</v>
      </c>
      <c r="AY504" s="205" t="s">
        <v>217</v>
      </c>
    </row>
    <row r="505" spans="1:51" s="13" customFormat="1" ht="12">
      <c r="A505" s="13"/>
      <c r="B505" s="203"/>
      <c r="C505" s="13"/>
      <c r="D505" s="204" t="s">
        <v>223</v>
      </c>
      <c r="E505" s="205" t="s">
        <v>1019</v>
      </c>
      <c r="F505" s="206" t="s">
        <v>1020</v>
      </c>
      <c r="G505" s="13"/>
      <c r="H505" s="207">
        <v>203</v>
      </c>
      <c r="I505" s="208"/>
      <c r="J505" s="13"/>
      <c r="K505" s="13"/>
      <c r="L505" s="203"/>
      <c r="M505" s="209"/>
      <c r="N505" s="210"/>
      <c r="O505" s="210"/>
      <c r="P505" s="210"/>
      <c r="Q505" s="210"/>
      <c r="R505" s="210"/>
      <c r="S505" s="210"/>
      <c r="T505" s="21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05" t="s">
        <v>223</v>
      </c>
      <c r="AU505" s="205" t="s">
        <v>81</v>
      </c>
      <c r="AV505" s="13" t="s">
        <v>89</v>
      </c>
      <c r="AW505" s="13" t="s">
        <v>30</v>
      </c>
      <c r="AX505" s="13" t="s">
        <v>81</v>
      </c>
      <c r="AY505" s="205" t="s">
        <v>217</v>
      </c>
    </row>
    <row r="506" spans="1:65" s="2" customFormat="1" ht="16.5" customHeight="1">
      <c r="A506" s="37"/>
      <c r="B506" s="188"/>
      <c r="C506" s="219" t="s">
        <v>1021</v>
      </c>
      <c r="D506" s="219" t="s">
        <v>342</v>
      </c>
      <c r="E506" s="220" t="s">
        <v>1022</v>
      </c>
      <c r="F506" s="221" t="s">
        <v>1023</v>
      </c>
      <c r="G506" s="222" t="s">
        <v>1024</v>
      </c>
      <c r="H506" s="223">
        <v>102.515</v>
      </c>
      <c r="I506" s="224"/>
      <c r="J506" s="225">
        <f>ROUND(I506*H506,2)</f>
        <v>0</v>
      </c>
      <c r="K506" s="226"/>
      <c r="L506" s="227"/>
      <c r="M506" s="228" t="s">
        <v>1</v>
      </c>
      <c r="N506" s="229" t="s">
        <v>38</v>
      </c>
      <c r="O506" s="76"/>
      <c r="P506" s="199">
        <f>O506*H506</f>
        <v>0</v>
      </c>
      <c r="Q506" s="199">
        <v>0.001</v>
      </c>
      <c r="R506" s="199">
        <f>Q506*H506</f>
        <v>0.10251500000000001</v>
      </c>
      <c r="S506" s="199">
        <v>0</v>
      </c>
      <c r="T506" s="200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201" t="s">
        <v>283</v>
      </c>
      <c r="AT506" s="201" t="s">
        <v>342</v>
      </c>
      <c r="AU506" s="201" t="s">
        <v>81</v>
      </c>
      <c r="AY506" s="18" t="s">
        <v>217</v>
      </c>
      <c r="BE506" s="202">
        <f>IF(N506="základní",J506,0)</f>
        <v>0</v>
      </c>
      <c r="BF506" s="202">
        <f>IF(N506="snížená",J506,0)</f>
        <v>0</v>
      </c>
      <c r="BG506" s="202">
        <f>IF(N506="zákl. přenesená",J506,0)</f>
        <v>0</v>
      </c>
      <c r="BH506" s="202">
        <f>IF(N506="sníž. přenesená",J506,0)</f>
        <v>0</v>
      </c>
      <c r="BI506" s="202">
        <f>IF(N506="nulová",J506,0)</f>
        <v>0</v>
      </c>
      <c r="BJ506" s="18" t="s">
        <v>81</v>
      </c>
      <c r="BK506" s="202">
        <f>ROUND(I506*H506,2)</f>
        <v>0</v>
      </c>
      <c r="BL506" s="18" t="s">
        <v>216</v>
      </c>
      <c r="BM506" s="201" t="s">
        <v>1025</v>
      </c>
    </row>
    <row r="507" spans="1:51" s="13" customFormat="1" ht="12">
      <c r="A507" s="13"/>
      <c r="B507" s="203"/>
      <c r="C507" s="13"/>
      <c r="D507" s="204" t="s">
        <v>223</v>
      </c>
      <c r="E507" s="205" t="s">
        <v>1026</v>
      </c>
      <c r="F507" s="206" t="s">
        <v>1027</v>
      </c>
      <c r="G507" s="13"/>
      <c r="H507" s="207">
        <v>102.515</v>
      </c>
      <c r="I507" s="208"/>
      <c r="J507" s="13"/>
      <c r="K507" s="13"/>
      <c r="L507" s="203"/>
      <c r="M507" s="209"/>
      <c r="N507" s="210"/>
      <c r="O507" s="210"/>
      <c r="P507" s="210"/>
      <c r="Q507" s="210"/>
      <c r="R507" s="210"/>
      <c r="S507" s="210"/>
      <c r="T507" s="21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05" t="s">
        <v>223</v>
      </c>
      <c r="AU507" s="205" t="s">
        <v>81</v>
      </c>
      <c r="AV507" s="13" t="s">
        <v>89</v>
      </c>
      <c r="AW507" s="13" t="s">
        <v>30</v>
      </c>
      <c r="AX507" s="13" t="s">
        <v>81</v>
      </c>
      <c r="AY507" s="205" t="s">
        <v>217</v>
      </c>
    </row>
    <row r="508" spans="1:65" s="2" customFormat="1" ht="16.5" customHeight="1">
      <c r="A508" s="37"/>
      <c r="B508" s="188"/>
      <c r="C508" s="189" t="s">
        <v>1028</v>
      </c>
      <c r="D508" s="189" t="s">
        <v>218</v>
      </c>
      <c r="E508" s="190" t="s">
        <v>1029</v>
      </c>
      <c r="F508" s="191" t="s">
        <v>1030</v>
      </c>
      <c r="G508" s="192" t="s">
        <v>712</v>
      </c>
      <c r="H508" s="193">
        <v>42</v>
      </c>
      <c r="I508" s="194"/>
      <c r="J508" s="195">
        <f>ROUND(I508*H508,2)</f>
        <v>0</v>
      </c>
      <c r="K508" s="196"/>
      <c r="L508" s="38"/>
      <c r="M508" s="197" t="s">
        <v>1</v>
      </c>
      <c r="N508" s="198" t="s">
        <v>38</v>
      </c>
      <c r="O508" s="76"/>
      <c r="P508" s="199">
        <f>O508*H508</f>
        <v>0</v>
      </c>
      <c r="Q508" s="199">
        <v>0</v>
      </c>
      <c r="R508" s="199">
        <f>Q508*H508</f>
        <v>0</v>
      </c>
      <c r="S508" s="199">
        <v>0</v>
      </c>
      <c r="T508" s="200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201" t="s">
        <v>216</v>
      </c>
      <c r="AT508" s="201" t="s">
        <v>218</v>
      </c>
      <c r="AU508" s="201" t="s">
        <v>81</v>
      </c>
      <c r="AY508" s="18" t="s">
        <v>217</v>
      </c>
      <c r="BE508" s="202">
        <f>IF(N508="základní",J508,0)</f>
        <v>0</v>
      </c>
      <c r="BF508" s="202">
        <f>IF(N508="snížená",J508,0)</f>
        <v>0</v>
      </c>
      <c r="BG508" s="202">
        <f>IF(N508="zákl. přenesená",J508,0)</f>
        <v>0</v>
      </c>
      <c r="BH508" s="202">
        <f>IF(N508="sníž. přenesená",J508,0)</f>
        <v>0</v>
      </c>
      <c r="BI508" s="202">
        <f>IF(N508="nulová",J508,0)</f>
        <v>0</v>
      </c>
      <c r="BJ508" s="18" t="s">
        <v>81</v>
      </c>
      <c r="BK508" s="202">
        <f>ROUND(I508*H508,2)</f>
        <v>0</v>
      </c>
      <c r="BL508" s="18" t="s">
        <v>216</v>
      </c>
      <c r="BM508" s="201" t="s">
        <v>1031</v>
      </c>
    </row>
    <row r="509" spans="1:51" s="13" customFormat="1" ht="12">
      <c r="A509" s="13"/>
      <c r="B509" s="203"/>
      <c r="C509" s="13"/>
      <c r="D509" s="204" t="s">
        <v>223</v>
      </c>
      <c r="E509" s="205" t="s">
        <v>1032</v>
      </c>
      <c r="F509" s="206" t="s">
        <v>1033</v>
      </c>
      <c r="G509" s="13"/>
      <c r="H509" s="207">
        <v>10</v>
      </c>
      <c r="I509" s="208"/>
      <c r="J509" s="13"/>
      <c r="K509" s="13"/>
      <c r="L509" s="203"/>
      <c r="M509" s="209"/>
      <c r="N509" s="210"/>
      <c r="O509" s="210"/>
      <c r="P509" s="210"/>
      <c r="Q509" s="210"/>
      <c r="R509" s="210"/>
      <c r="S509" s="210"/>
      <c r="T509" s="21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05" t="s">
        <v>223</v>
      </c>
      <c r="AU509" s="205" t="s">
        <v>81</v>
      </c>
      <c r="AV509" s="13" t="s">
        <v>89</v>
      </c>
      <c r="AW509" s="13" t="s">
        <v>30</v>
      </c>
      <c r="AX509" s="13" t="s">
        <v>73</v>
      </c>
      <c r="AY509" s="205" t="s">
        <v>217</v>
      </c>
    </row>
    <row r="510" spans="1:51" s="13" customFormat="1" ht="12">
      <c r="A510" s="13"/>
      <c r="B510" s="203"/>
      <c r="C510" s="13"/>
      <c r="D510" s="204" t="s">
        <v>223</v>
      </c>
      <c r="E510" s="205" t="s">
        <v>1034</v>
      </c>
      <c r="F510" s="206" t="s">
        <v>1035</v>
      </c>
      <c r="G510" s="13"/>
      <c r="H510" s="207">
        <v>4</v>
      </c>
      <c r="I510" s="208"/>
      <c r="J510" s="13"/>
      <c r="K510" s="13"/>
      <c r="L510" s="203"/>
      <c r="M510" s="209"/>
      <c r="N510" s="210"/>
      <c r="O510" s="210"/>
      <c r="P510" s="210"/>
      <c r="Q510" s="210"/>
      <c r="R510" s="210"/>
      <c r="S510" s="210"/>
      <c r="T510" s="21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05" t="s">
        <v>223</v>
      </c>
      <c r="AU510" s="205" t="s">
        <v>81</v>
      </c>
      <c r="AV510" s="13" t="s">
        <v>89</v>
      </c>
      <c r="AW510" s="13" t="s">
        <v>30</v>
      </c>
      <c r="AX510" s="13" t="s">
        <v>73</v>
      </c>
      <c r="AY510" s="205" t="s">
        <v>217</v>
      </c>
    </row>
    <row r="511" spans="1:51" s="13" customFormat="1" ht="12">
      <c r="A511" s="13"/>
      <c r="B511" s="203"/>
      <c r="C511" s="13"/>
      <c r="D511" s="204" t="s">
        <v>223</v>
      </c>
      <c r="E511" s="205" t="s">
        <v>1036</v>
      </c>
      <c r="F511" s="206" t="s">
        <v>1037</v>
      </c>
      <c r="G511" s="13"/>
      <c r="H511" s="207">
        <v>4</v>
      </c>
      <c r="I511" s="208"/>
      <c r="J511" s="13"/>
      <c r="K511" s="13"/>
      <c r="L511" s="203"/>
      <c r="M511" s="209"/>
      <c r="N511" s="210"/>
      <c r="O511" s="210"/>
      <c r="P511" s="210"/>
      <c r="Q511" s="210"/>
      <c r="R511" s="210"/>
      <c r="S511" s="210"/>
      <c r="T511" s="21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05" t="s">
        <v>223</v>
      </c>
      <c r="AU511" s="205" t="s">
        <v>81</v>
      </c>
      <c r="AV511" s="13" t="s">
        <v>89</v>
      </c>
      <c r="AW511" s="13" t="s">
        <v>30</v>
      </c>
      <c r="AX511" s="13" t="s">
        <v>73</v>
      </c>
      <c r="AY511" s="205" t="s">
        <v>217</v>
      </c>
    </row>
    <row r="512" spans="1:51" s="13" customFormat="1" ht="12">
      <c r="A512" s="13"/>
      <c r="B512" s="203"/>
      <c r="C512" s="13"/>
      <c r="D512" s="204" t="s">
        <v>223</v>
      </c>
      <c r="E512" s="205" t="s">
        <v>1038</v>
      </c>
      <c r="F512" s="206" t="s">
        <v>1039</v>
      </c>
      <c r="G512" s="13"/>
      <c r="H512" s="207">
        <v>14</v>
      </c>
      <c r="I512" s="208"/>
      <c r="J512" s="13"/>
      <c r="K512" s="13"/>
      <c r="L512" s="203"/>
      <c r="M512" s="209"/>
      <c r="N512" s="210"/>
      <c r="O512" s="210"/>
      <c r="P512" s="210"/>
      <c r="Q512" s="210"/>
      <c r="R512" s="210"/>
      <c r="S512" s="210"/>
      <c r="T512" s="21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05" t="s">
        <v>223</v>
      </c>
      <c r="AU512" s="205" t="s">
        <v>81</v>
      </c>
      <c r="AV512" s="13" t="s">
        <v>89</v>
      </c>
      <c r="AW512" s="13" t="s">
        <v>30</v>
      </c>
      <c r="AX512" s="13" t="s">
        <v>73</v>
      </c>
      <c r="AY512" s="205" t="s">
        <v>217</v>
      </c>
    </row>
    <row r="513" spans="1:51" s="13" customFormat="1" ht="12">
      <c r="A513" s="13"/>
      <c r="B513" s="203"/>
      <c r="C513" s="13"/>
      <c r="D513" s="204" t="s">
        <v>223</v>
      </c>
      <c r="E513" s="205" t="s">
        <v>1040</v>
      </c>
      <c r="F513" s="206" t="s">
        <v>1041</v>
      </c>
      <c r="G513" s="13"/>
      <c r="H513" s="207">
        <v>10</v>
      </c>
      <c r="I513" s="208"/>
      <c r="J513" s="13"/>
      <c r="K513" s="13"/>
      <c r="L513" s="203"/>
      <c r="M513" s="209"/>
      <c r="N513" s="210"/>
      <c r="O513" s="210"/>
      <c r="P513" s="210"/>
      <c r="Q513" s="210"/>
      <c r="R513" s="210"/>
      <c r="S513" s="210"/>
      <c r="T513" s="21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05" t="s">
        <v>223</v>
      </c>
      <c r="AU513" s="205" t="s">
        <v>81</v>
      </c>
      <c r="AV513" s="13" t="s">
        <v>89</v>
      </c>
      <c r="AW513" s="13" t="s">
        <v>30</v>
      </c>
      <c r="AX513" s="13" t="s">
        <v>73</v>
      </c>
      <c r="AY513" s="205" t="s">
        <v>217</v>
      </c>
    </row>
    <row r="514" spans="1:51" s="13" customFormat="1" ht="12">
      <c r="A514" s="13"/>
      <c r="B514" s="203"/>
      <c r="C514" s="13"/>
      <c r="D514" s="204" t="s">
        <v>223</v>
      </c>
      <c r="E514" s="205" t="s">
        <v>1042</v>
      </c>
      <c r="F514" s="206" t="s">
        <v>1043</v>
      </c>
      <c r="G514" s="13"/>
      <c r="H514" s="207">
        <v>42</v>
      </c>
      <c r="I514" s="208"/>
      <c r="J514" s="13"/>
      <c r="K514" s="13"/>
      <c r="L514" s="203"/>
      <c r="M514" s="209"/>
      <c r="N514" s="210"/>
      <c r="O514" s="210"/>
      <c r="P514" s="210"/>
      <c r="Q514" s="210"/>
      <c r="R514" s="210"/>
      <c r="S514" s="210"/>
      <c r="T514" s="21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05" t="s">
        <v>223</v>
      </c>
      <c r="AU514" s="205" t="s">
        <v>81</v>
      </c>
      <c r="AV514" s="13" t="s">
        <v>89</v>
      </c>
      <c r="AW514" s="13" t="s">
        <v>30</v>
      </c>
      <c r="AX514" s="13" t="s">
        <v>81</v>
      </c>
      <c r="AY514" s="205" t="s">
        <v>217</v>
      </c>
    </row>
    <row r="515" spans="1:65" s="2" customFormat="1" ht="16.5" customHeight="1">
      <c r="A515" s="37"/>
      <c r="B515" s="188"/>
      <c r="C515" s="219" t="s">
        <v>1044</v>
      </c>
      <c r="D515" s="219" t="s">
        <v>342</v>
      </c>
      <c r="E515" s="220" t="s">
        <v>1045</v>
      </c>
      <c r="F515" s="221" t="s">
        <v>1046</v>
      </c>
      <c r="G515" s="222" t="s">
        <v>712</v>
      </c>
      <c r="H515" s="223">
        <v>42</v>
      </c>
      <c r="I515" s="224"/>
      <c r="J515" s="225">
        <f>ROUND(I515*H515,2)</f>
        <v>0</v>
      </c>
      <c r="K515" s="226"/>
      <c r="L515" s="227"/>
      <c r="M515" s="228" t="s">
        <v>1</v>
      </c>
      <c r="N515" s="229" t="s">
        <v>38</v>
      </c>
      <c r="O515" s="76"/>
      <c r="P515" s="199">
        <f>O515*H515</f>
        <v>0</v>
      </c>
      <c r="Q515" s="199">
        <v>0.00038</v>
      </c>
      <c r="R515" s="199">
        <f>Q515*H515</f>
        <v>0.015960000000000002</v>
      </c>
      <c r="S515" s="199">
        <v>0</v>
      </c>
      <c r="T515" s="200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201" t="s">
        <v>283</v>
      </c>
      <c r="AT515" s="201" t="s">
        <v>342</v>
      </c>
      <c r="AU515" s="201" t="s">
        <v>81</v>
      </c>
      <c r="AY515" s="18" t="s">
        <v>217</v>
      </c>
      <c r="BE515" s="202">
        <f>IF(N515="základní",J515,0)</f>
        <v>0</v>
      </c>
      <c r="BF515" s="202">
        <f>IF(N515="snížená",J515,0)</f>
        <v>0</v>
      </c>
      <c r="BG515" s="202">
        <f>IF(N515="zákl. přenesená",J515,0)</f>
        <v>0</v>
      </c>
      <c r="BH515" s="202">
        <f>IF(N515="sníž. přenesená",J515,0)</f>
        <v>0</v>
      </c>
      <c r="BI515" s="202">
        <f>IF(N515="nulová",J515,0)</f>
        <v>0</v>
      </c>
      <c r="BJ515" s="18" t="s">
        <v>81</v>
      </c>
      <c r="BK515" s="202">
        <f>ROUND(I515*H515,2)</f>
        <v>0</v>
      </c>
      <c r="BL515" s="18" t="s">
        <v>216</v>
      </c>
      <c r="BM515" s="201" t="s">
        <v>1047</v>
      </c>
    </row>
    <row r="516" spans="1:65" s="2" customFormat="1" ht="16.5" customHeight="1">
      <c r="A516" s="37"/>
      <c r="B516" s="188"/>
      <c r="C516" s="219" t="s">
        <v>1048</v>
      </c>
      <c r="D516" s="219" t="s">
        <v>342</v>
      </c>
      <c r="E516" s="220" t="s">
        <v>1049</v>
      </c>
      <c r="F516" s="221" t="s">
        <v>1050</v>
      </c>
      <c r="G516" s="222" t="s">
        <v>712</v>
      </c>
      <c r="H516" s="223">
        <v>14</v>
      </c>
      <c r="I516" s="224"/>
      <c r="J516" s="225">
        <f>ROUND(I516*H516,2)</f>
        <v>0</v>
      </c>
      <c r="K516" s="226"/>
      <c r="L516" s="227"/>
      <c r="M516" s="228" t="s">
        <v>1</v>
      </c>
      <c r="N516" s="229" t="s">
        <v>38</v>
      </c>
      <c r="O516" s="76"/>
      <c r="P516" s="199">
        <f>O516*H516</f>
        <v>0</v>
      </c>
      <c r="Q516" s="199">
        <v>0.0011</v>
      </c>
      <c r="R516" s="199">
        <f>Q516*H516</f>
        <v>0.0154</v>
      </c>
      <c r="S516" s="199">
        <v>0</v>
      </c>
      <c r="T516" s="200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01" t="s">
        <v>283</v>
      </c>
      <c r="AT516" s="201" t="s">
        <v>342</v>
      </c>
      <c r="AU516" s="201" t="s">
        <v>81</v>
      </c>
      <c r="AY516" s="18" t="s">
        <v>217</v>
      </c>
      <c r="BE516" s="202">
        <f>IF(N516="základní",J516,0)</f>
        <v>0</v>
      </c>
      <c r="BF516" s="202">
        <f>IF(N516="snížená",J516,0)</f>
        <v>0</v>
      </c>
      <c r="BG516" s="202">
        <f>IF(N516="zákl. přenesená",J516,0)</f>
        <v>0</v>
      </c>
      <c r="BH516" s="202">
        <f>IF(N516="sníž. přenesená",J516,0)</f>
        <v>0</v>
      </c>
      <c r="BI516" s="202">
        <f>IF(N516="nulová",J516,0)</f>
        <v>0</v>
      </c>
      <c r="BJ516" s="18" t="s">
        <v>81</v>
      </c>
      <c r="BK516" s="202">
        <f>ROUND(I516*H516,2)</f>
        <v>0</v>
      </c>
      <c r="BL516" s="18" t="s">
        <v>216</v>
      </c>
      <c r="BM516" s="201" t="s">
        <v>1051</v>
      </c>
    </row>
    <row r="517" spans="1:51" s="13" customFormat="1" ht="12">
      <c r="A517" s="13"/>
      <c r="B517" s="203"/>
      <c r="C517" s="13"/>
      <c r="D517" s="204" t="s">
        <v>223</v>
      </c>
      <c r="E517" s="205" t="s">
        <v>1052</v>
      </c>
      <c r="F517" s="206" t="s">
        <v>1053</v>
      </c>
      <c r="G517" s="13"/>
      <c r="H517" s="207">
        <v>5</v>
      </c>
      <c r="I517" s="208"/>
      <c r="J517" s="13"/>
      <c r="K517" s="13"/>
      <c r="L517" s="203"/>
      <c r="M517" s="209"/>
      <c r="N517" s="210"/>
      <c r="O517" s="210"/>
      <c r="P517" s="210"/>
      <c r="Q517" s="210"/>
      <c r="R517" s="210"/>
      <c r="S517" s="210"/>
      <c r="T517" s="21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05" t="s">
        <v>223</v>
      </c>
      <c r="AU517" s="205" t="s">
        <v>81</v>
      </c>
      <c r="AV517" s="13" t="s">
        <v>89</v>
      </c>
      <c r="AW517" s="13" t="s">
        <v>30</v>
      </c>
      <c r="AX517" s="13" t="s">
        <v>73</v>
      </c>
      <c r="AY517" s="205" t="s">
        <v>217</v>
      </c>
    </row>
    <row r="518" spans="1:51" s="13" customFormat="1" ht="12">
      <c r="A518" s="13"/>
      <c r="B518" s="203"/>
      <c r="C518" s="13"/>
      <c r="D518" s="204" t="s">
        <v>223</v>
      </c>
      <c r="E518" s="205" t="s">
        <v>1054</v>
      </c>
      <c r="F518" s="206" t="s">
        <v>1055</v>
      </c>
      <c r="G518" s="13"/>
      <c r="H518" s="207">
        <v>2</v>
      </c>
      <c r="I518" s="208"/>
      <c r="J518" s="13"/>
      <c r="K518" s="13"/>
      <c r="L518" s="203"/>
      <c r="M518" s="209"/>
      <c r="N518" s="210"/>
      <c r="O518" s="210"/>
      <c r="P518" s="210"/>
      <c r="Q518" s="210"/>
      <c r="R518" s="210"/>
      <c r="S518" s="210"/>
      <c r="T518" s="21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05" t="s">
        <v>223</v>
      </c>
      <c r="AU518" s="205" t="s">
        <v>81</v>
      </c>
      <c r="AV518" s="13" t="s">
        <v>89</v>
      </c>
      <c r="AW518" s="13" t="s">
        <v>30</v>
      </c>
      <c r="AX518" s="13" t="s">
        <v>73</v>
      </c>
      <c r="AY518" s="205" t="s">
        <v>217</v>
      </c>
    </row>
    <row r="519" spans="1:51" s="13" customFormat="1" ht="12">
      <c r="A519" s="13"/>
      <c r="B519" s="203"/>
      <c r="C519" s="13"/>
      <c r="D519" s="204" t="s">
        <v>223</v>
      </c>
      <c r="E519" s="205" t="s">
        <v>1056</v>
      </c>
      <c r="F519" s="206" t="s">
        <v>1057</v>
      </c>
      <c r="G519" s="13"/>
      <c r="H519" s="207">
        <v>2</v>
      </c>
      <c r="I519" s="208"/>
      <c r="J519" s="13"/>
      <c r="K519" s="13"/>
      <c r="L519" s="203"/>
      <c r="M519" s="209"/>
      <c r="N519" s="210"/>
      <c r="O519" s="210"/>
      <c r="P519" s="210"/>
      <c r="Q519" s="210"/>
      <c r="R519" s="210"/>
      <c r="S519" s="210"/>
      <c r="T519" s="21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05" t="s">
        <v>223</v>
      </c>
      <c r="AU519" s="205" t="s">
        <v>81</v>
      </c>
      <c r="AV519" s="13" t="s">
        <v>89</v>
      </c>
      <c r="AW519" s="13" t="s">
        <v>30</v>
      </c>
      <c r="AX519" s="13" t="s">
        <v>73</v>
      </c>
      <c r="AY519" s="205" t="s">
        <v>217</v>
      </c>
    </row>
    <row r="520" spans="1:51" s="13" customFormat="1" ht="12">
      <c r="A520" s="13"/>
      <c r="B520" s="203"/>
      <c r="C520" s="13"/>
      <c r="D520" s="204" t="s">
        <v>223</v>
      </c>
      <c r="E520" s="205" t="s">
        <v>1058</v>
      </c>
      <c r="F520" s="206" t="s">
        <v>1059</v>
      </c>
      <c r="G520" s="13"/>
      <c r="H520" s="207">
        <v>5</v>
      </c>
      <c r="I520" s="208"/>
      <c r="J520" s="13"/>
      <c r="K520" s="13"/>
      <c r="L520" s="203"/>
      <c r="M520" s="209"/>
      <c r="N520" s="210"/>
      <c r="O520" s="210"/>
      <c r="P520" s="210"/>
      <c r="Q520" s="210"/>
      <c r="R520" s="210"/>
      <c r="S520" s="210"/>
      <c r="T520" s="21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05" t="s">
        <v>223</v>
      </c>
      <c r="AU520" s="205" t="s">
        <v>81</v>
      </c>
      <c r="AV520" s="13" t="s">
        <v>89</v>
      </c>
      <c r="AW520" s="13" t="s">
        <v>30</v>
      </c>
      <c r="AX520" s="13" t="s">
        <v>73</v>
      </c>
      <c r="AY520" s="205" t="s">
        <v>217</v>
      </c>
    </row>
    <row r="521" spans="1:51" s="13" customFormat="1" ht="12">
      <c r="A521" s="13"/>
      <c r="B521" s="203"/>
      <c r="C521" s="13"/>
      <c r="D521" s="204" t="s">
        <v>223</v>
      </c>
      <c r="E521" s="205" t="s">
        <v>1060</v>
      </c>
      <c r="F521" s="206" t="s">
        <v>1061</v>
      </c>
      <c r="G521" s="13"/>
      <c r="H521" s="207">
        <v>14</v>
      </c>
      <c r="I521" s="208"/>
      <c r="J521" s="13"/>
      <c r="K521" s="13"/>
      <c r="L521" s="203"/>
      <c r="M521" s="209"/>
      <c r="N521" s="210"/>
      <c r="O521" s="210"/>
      <c r="P521" s="210"/>
      <c r="Q521" s="210"/>
      <c r="R521" s="210"/>
      <c r="S521" s="210"/>
      <c r="T521" s="21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05" t="s">
        <v>223</v>
      </c>
      <c r="AU521" s="205" t="s">
        <v>81</v>
      </c>
      <c r="AV521" s="13" t="s">
        <v>89</v>
      </c>
      <c r="AW521" s="13" t="s">
        <v>30</v>
      </c>
      <c r="AX521" s="13" t="s">
        <v>81</v>
      </c>
      <c r="AY521" s="205" t="s">
        <v>217</v>
      </c>
    </row>
    <row r="522" spans="1:65" s="2" customFormat="1" ht="21.75" customHeight="1">
      <c r="A522" s="37"/>
      <c r="B522" s="188"/>
      <c r="C522" s="189" t="s">
        <v>1062</v>
      </c>
      <c r="D522" s="189" t="s">
        <v>218</v>
      </c>
      <c r="E522" s="190" t="s">
        <v>1063</v>
      </c>
      <c r="F522" s="191" t="s">
        <v>1064</v>
      </c>
      <c r="G522" s="192" t="s">
        <v>342</v>
      </c>
      <c r="H522" s="193">
        <v>203</v>
      </c>
      <c r="I522" s="194"/>
      <c r="J522" s="195">
        <f>ROUND(I522*H522,2)</f>
        <v>0</v>
      </c>
      <c r="K522" s="196"/>
      <c r="L522" s="38"/>
      <c r="M522" s="197" t="s">
        <v>1</v>
      </c>
      <c r="N522" s="198" t="s">
        <v>38</v>
      </c>
      <c r="O522" s="76"/>
      <c r="P522" s="199">
        <f>O522*H522</f>
        <v>0</v>
      </c>
      <c r="Q522" s="199">
        <v>0</v>
      </c>
      <c r="R522" s="199">
        <f>Q522*H522</f>
        <v>0</v>
      </c>
      <c r="S522" s="199">
        <v>0.0004</v>
      </c>
      <c r="T522" s="200">
        <f>S522*H522</f>
        <v>0.08120000000000001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01" t="s">
        <v>216</v>
      </c>
      <c r="AT522" s="201" t="s">
        <v>218</v>
      </c>
      <c r="AU522" s="201" t="s">
        <v>81</v>
      </c>
      <c r="AY522" s="18" t="s">
        <v>217</v>
      </c>
      <c r="BE522" s="202">
        <f>IF(N522="základní",J522,0)</f>
        <v>0</v>
      </c>
      <c r="BF522" s="202">
        <f>IF(N522="snížená",J522,0)</f>
        <v>0</v>
      </c>
      <c r="BG522" s="202">
        <f>IF(N522="zákl. přenesená",J522,0)</f>
        <v>0</v>
      </c>
      <c r="BH522" s="202">
        <f>IF(N522="sníž. přenesená",J522,0)</f>
        <v>0</v>
      </c>
      <c r="BI522" s="202">
        <f>IF(N522="nulová",J522,0)</f>
        <v>0</v>
      </c>
      <c r="BJ522" s="18" t="s">
        <v>81</v>
      </c>
      <c r="BK522" s="202">
        <f>ROUND(I522*H522,2)</f>
        <v>0</v>
      </c>
      <c r="BL522" s="18" t="s">
        <v>216</v>
      </c>
      <c r="BM522" s="201" t="s">
        <v>1065</v>
      </c>
    </row>
    <row r="523" spans="1:51" s="13" customFormat="1" ht="12">
      <c r="A523" s="13"/>
      <c r="B523" s="203"/>
      <c r="C523" s="13"/>
      <c r="D523" s="204" t="s">
        <v>223</v>
      </c>
      <c r="E523" s="205" t="s">
        <v>1066</v>
      </c>
      <c r="F523" s="206" t="s">
        <v>1010</v>
      </c>
      <c r="G523" s="13"/>
      <c r="H523" s="207">
        <v>52.5</v>
      </c>
      <c r="I523" s="208"/>
      <c r="J523" s="13"/>
      <c r="K523" s="13"/>
      <c r="L523" s="203"/>
      <c r="M523" s="209"/>
      <c r="N523" s="210"/>
      <c r="O523" s="210"/>
      <c r="P523" s="210"/>
      <c r="Q523" s="210"/>
      <c r="R523" s="210"/>
      <c r="S523" s="210"/>
      <c r="T523" s="21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05" t="s">
        <v>223</v>
      </c>
      <c r="AU523" s="205" t="s">
        <v>81</v>
      </c>
      <c r="AV523" s="13" t="s">
        <v>89</v>
      </c>
      <c r="AW523" s="13" t="s">
        <v>30</v>
      </c>
      <c r="AX523" s="13" t="s">
        <v>73</v>
      </c>
      <c r="AY523" s="205" t="s">
        <v>217</v>
      </c>
    </row>
    <row r="524" spans="1:51" s="13" customFormat="1" ht="12">
      <c r="A524" s="13"/>
      <c r="B524" s="203"/>
      <c r="C524" s="13"/>
      <c r="D524" s="204" t="s">
        <v>223</v>
      </c>
      <c r="E524" s="205" t="s">
        <v>1067</v>
      </c>
      <c r="F524" s="206" t="s">
        <v>1012</v>
      </c>
      <c r="G524" s="13"/>
      <c r="H524" s="207">
        <v>21</v>
      </c>
      <c r="I524" s="208"/>
      <c r="J524" s="13"/>
      <c r="K524" s="13"/>
      <c r="L524" s="203"/>
      <c r="M524" s="209"/>
      <c r="N524" s="210"/>
      <c r="O524" s="210"/>
      <c r="P524" s="210"/>
      <c r="Q524" s="210"/>
      <c r="R524" s="210"/>
      <c r="S524" s="210"/>
      <c r="T524" s="21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05" t="s">
        <v>223</v>
      </c>
      <c r="AU524" s="205" t="s">
        <v>81</v>
      </c>
      <c r="AV524" s="13" t="s">
        <v>89</v>
      </c>
      <c r="AW524" s="13" t="s">
        <v>30</v>
      </c>
      <c r="AX524" s="13" t="s">
        <v>73</v>
      </c>
      <c r="AY524" s="205" t="s">
        <v>217</v>
      </c>
    </row>
    <row r="525" spans="1:51" s="13" customFormat="1" ht="12">
      <c r="A525" s="13"/>
      <c r="B525" s="203"/>
      <c r="C525" s="13"/>
      <c r="D525" s="204" t="s">
        <v>223</v>
      </c>
      <c r="E525" s="205" t="s">
        <v>1068</v>
      </c>
      <c r="F525" s="206" t="s">
        <v>1014</v>
      </c>
      <c r="G525" s="13"/>
      <c r="H525" s="207">
        <v>21</v>
      </c>
      <c r="I525" s="208"/>
      <c r="J525" s="13"/>
      <c r="K525" s="13"/>
      <c r="L525" s="203"/>
      <c r="M525" s="209"/>
      <c r="N525" s="210"/>
      <c r="O525" s="210"/>
      <c r="P525" s="210"/>
      <c r="Q525" s="210"/>
      <c r="R525" s="210"/>
      <c r="S525" s="210"/>
      <c r="T525" s="21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05" t="s">
        <v>223</v>
      </c>
      <c r="AU525" s="205" t="s">
        <v>81</v>
      </c>
      <c r="AV525" s="13" t="s">
        <v>89</v>
      </c>
      <c r="AW525" s="13" t="s">
        <v>30</v>
      </c>
      <c r="AX525" s="13" t="s">
        <v>73</v>
      </c>
      <c r="AY525" s="205" t="s">
        <v>217</v>
      </c>
    </row>
    <row r="526" spans="1:51" s="13" customFormat="1" ht="12">
      <c r="A526" s="13"/>
      <c r="B526" s="203"/>
      <c r="C526" s="13"/>
      <c r="D526" s="204" t="s">
        <v>223</v>
      </c>
      <c r="E526" s="205" t="s">
        <v>1069</v>
      </c>
      <c r="F526" s="206" t="s">
        <v>1016</v>
      </c>
      <c r="G526" s="13"/>
      <c r="H526" s="207">
        <v>58.5</v>
      </c>
      <c r="I526" s="208"/>
      <c r="J526" s="13"/>
      <c r="K526" s="13"/>
      <c r="L526" s="203"/>
      <c r="M526" s="209"/>
      <c r="N526" s="210"/>
      <c r="O526" s="210"/>
      <c r="P526" s="210"/>
      <c r="Q526" s="210"/>
      <c r="R526" s="210"/>
      <c r="S526" s="210"/>
      <c r="T526" s="21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05" t="s">
        <v>223</v>
      </c>
      <c r="AU526" s="205" t="s">
        <v>81</v>
      </c>
      <c r="AV526" s="13" t="s">
        <v>89</v>
      </c>
      <c r="AW526" s="13" t="s">
        <v>30</v>
      </c>
      <c r="AX526" s="13" t="s">
        <v>73</v>
      </c>
      <c r="AY526" s="205" t="s">
        <v>217</v>
      </c>
    </row>
    <row r="527" spans="1:51" s="13" customFormat="1" ht="12">
      <c r="A527" s="13"/>
      <c r="B527" s="203"/>
      <c r="C527" s="13"/>
      <c r="D527" s="204" t="s">
        <v>223</v>
      </c>
      <c r="E527" s="205" t="s">
        <v>1070</v>
      </c>
      <c r="F527" s="206" t="s">
        <v>1018</v>
      </c>
      <c r="G527" s="13"/>
      <c r="H527" s="207">
        <v>50</v>
      </c>
      <c r="I527" s="208"/>
      <c r="J527" s="13"/>
      <c r="K527" s="13"/>
      <c r="L527" s="203"/>
      <c r="M527" s="209"/>
      <c r="N527" s="210"/>
      <c r="O527" s="210"/>
      <c r="P527" s="210"/>
      <c r="Q527" s="210"/>
      <c r="R527" s="210"/>
      <c r="S527" s="210"/>
      <c r="T527" s="21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05" t="s">
        <v>223</v>
      </c>
      <c r="AU527" s="205" t="s">
        <v>81</v>
      </c>
      <c r="AV527" s="13" t="s">
        <v>89</v>
      </c>
      <c r="AW527" s="13" t="s">
        <v>30</v>
      </c>
      <c r="AX527" s="13" t="s">
        <v>73</v>
      </c>
      <c r="AY527" s="205" t="s">
        <v>217</v>
      </c>
    </row>
    <row r="528" spans="1:51" s="13" customFormat="1" ht="12">
      <c r="A528" s="13"/>
      <c r="B528" s="203"/>
      <c r="C528" s="13"/>
      <c r="D528" s="204" t="s">
        <v>223</v>
      </c>
      <c r="E528" s="205" t="s">
        <v>1071</v>
      </c>
      <c r="F528" s="206" t="s">
        <v>1020</v>
      </c>
      <c r="G528" s="13"/>
      <c r="H528" s="207">
        <v>203</v>
      </c>
      <c r="I528" s="208"/>
      <c r="J528" s="13"/>
      <c r="K528" s="13"/>
      <c r="L528" s="203"/>
      <c r="M528" s="209"/>
      <c r="N528" s="210"/>
      <c r="O528" s="210"/>
      <c r="P528" s="210"/>
      <c r="Q528" s="210"/>
      <c r="R528" s="210"/>
      <c r="S528" s="210"/>
      <c r="T528" s="21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05" t="s">
        <v>223</v>
      </c>
      <c r="AU528" s="205" t="s">
        <v>81</v>
      </c>
      <c r="AV528" s="13" t="s">
        <v>89</v>
      </c>
      <c r="AW528" s="13" t="s">
        <v>30</v>
      </c>
      <c r="AX528" s="13" t="s">
        <v>81</v>
      </c>
      <c r="AY528" s="205" t="s">
        <v>217</v>
      </c>
    </row>
    <row r="529" spans="1:65" s="2" customFormat="1" ht="16.5" customHeight="1">
      <c r="A529" s="37"/>
      <c r="B529" s="188"/>
      <c r="C529" s="189" t="s">
        <v>1072</v>
      </c>
      <c r="D529" s="189" t="s">
        <v>218</v>
      </c>
      <c r="E529" s="190" t="s">
        <v>1073</v>
      </c>
      <c r="F529" s="191" t="s">
        <v>1074</v>
      </c>
      <c r="G529" s="192" t="s">
        <v>712</v>
      </c>
      <c r="H529" s="193">
        <v>42</v>
      </c>
      <c r="I529" s="194"/>
      <c r="J529" s="195">
        <f>ROUND(I529*H529,2)</f>
        <v>0</v>
      </c>
      <c r="K529" s="196"/>
      <c r="L529" s="38"/>
      <c r="M529" s="197" t="s">
        <v>1</v>
      </c>
      <c r="N529" s="198" t="s">
        <v>38</v>
      </c>
      <c r="O529" s="76"/>
      <c r="P529" s="199">
        <f>O529*H529</f>
        <v>0</v>
      </c>
      <c r="Q529" s="199">
        <v>0</v>
      </c>
      <c r="R529" s="199">
        <f>Q529*H529</f>
        <v>0</v>
      </c>
      <c r="S529" s="199">
        <v>0.00045</v>
      </c>
      <c r="T529" s="200">
        <f>S529*H529</f>
        <v>0.0189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201" t="s">
        <v>216</v>
      </c>
      <c r="AT529" s="201" t="s">
        <v>218</v>
      </c>
      <c r="AU529" s="201" t="s">
        <v>81</v>
      </c>
      <c r="AY529" s="18" t="s">
        <v>217</v>
      </c>
      <c r="BE529" s="202">
        <f>IF(N529="základní",J529,0)</f>
        <v>0</v>
      </c>
      <c r="BF529" s="202">
        <f>IF(N529="snížená",J529,0)</f>
        <v>0</v>
      </c>
      <c r="BG529" s="202">
        <f>IF(N529="zákl. přenesená",J529,0)</f>
        <v>0</v>
      </c>
      <c r="BH529" s="202">
        <f>IF(N529="sníž. přenesená",J529,0)</f>
        <v>0</v>
      </c>
      <c r="BI529" s="202">
        <f>IF(N529="nulová",J529,0)</f>
        <v>0</v>
      </c>
      <c r="BJ529" s="18" t="s">
        <v>81</v>
      </c>
      <c r="BK529" s="202">
        <f>ROUND(I529*H529,2)</f>
        <v>0</v>
      </c>
      <c r="BL529" s="18" t="s">
        <v>216</v>
      </c>
      <c r="BM529" s="201" t="s">
        <v>1075</v>
      </c>
    </row>
    <row r="530" spans="1:51" s="13" customFormat="1" ht="12">
      <c r="A530" s="13"/>
      <c r="B530" s="203"/>
      <c r="C530" s="13"/>
      <c r="D530" s="204" t="s">
        <v>223</v>
      </c>
      <c r="E530" s="205" t="s">
        <v>1076</v>
      </c>
      <c r="F530" s="206" t="s">
        <v>1033</v>
      </c>
      <c r="G530" s="13"/>
      <c r="H530" s="207">
        <v>10</v>
      </c>
      <c r="I530" s="208"/>
      <c r="J530" s="13"/>
      <c r="K530" s="13"/>
      <c r="L530" s="203"/>
      <c r="M530" s="209"/>
      <c r="N530" s="210"/>
      <c r="O530" s="210"/>
      <c r="P530" s="210"/>
      <c r="Q530" s="210"/>
      <c r="R530" s="210"/>
      <c r="S530" s="210"/>
      <c r="T530" s="21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05" t="s">
        <v>223</v>
      </c>
      <c r="AU530" s="205" t="s">
        <v>81</v>
      </c>
      <c r="AV530" s="13" t="s">
        <v>89</v>
      </c>
      <c r="AW530" s="13" t="s">
        <v>30</v>
      </c>
      <c r="AX530" s="13" t="s">
        <v>73</v>
      </c>
      <c r="AY530" s="205" t="s">
        <v>217</v>
      </c>
    </row>
    <row r="531" spans="1:51" s="13" customFormat="1" ht="12">
      <c r="A531" s="13"/>
      <c r="B531" s="203"/>
      <c r="C531" s="13"/>
      <c r="D531" s="204" t="s">
        <v>223</v>
      </c>
      <c r="E531" s="205" t="s">
        <v>1077</v>
      </c>
      <c r="F531" s="206" t="s">
        <v>1035</v>
      </c>
      <c r="G531" s="13"/>
      <c r="H531" s="207">
        <v>4</v>
      </c>
      <c r="I531" s="208"/>
      <c r="J531" s="13"/>
      <c r="K531" s="13"/>
      <c r="L531" s="203"/>
      <c r="M531" s="209"/>
      <c r="N531" s="210"/>
      <c r="O531" s="210"/>
      <c r="P531" s="210"/>
      <c r="Q531" s="210"/>
      <c r="R531" s="210"/>
      <c r="S531" s="210"/>
      <c r="T531" s="21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05" t="s">
        <v>223</v>
      </c>
      <c r="AU531" s="205" t="s">
        <v>81</v>
      </c>
      <c r="AV531" s="13" t="s">
        <v>89</v>
      </c>
      <c r="AW531" s="13" t="s">
        <v>30</v>
      </c>
      <c r="AX531" s="13" t="s">
        <v>73</v>
      </c>
      <c r="AY531" s="205" t="s">
        <v>217</v>
      </c>
    </row>
    <row r="532" spans="1:51" s="13" customFormat="1" ht="12">
      <c r="A532" s="13"/>
      <c r="B532" s="203"/>
      <c r="C532" s="13"/>
      <c r="D532" s="204" t="s">
        <v>223</v>
      </c>
      <c r="E532" s="205" t="s">
        <v>1078</v>
      </c>
      <c r="F532" s="206" t="s">
        <v>1037</v>
      </c>
      <c r="G532" s="13"/>
      <c r="H532" s="207">
        <v>4</v>
      </c>
      <c r="I532" s="208"/>
      <c r="J532" s="13"/>
      <c r="K532" s="13"/>
      <c r="L532" s="203"/>
      <c r="M532" s="209"/>
      <c r="N532" s="210"/>
      <c r="O532" s="210"/>
      <c r="P532" s="210"/>
      <c r="Q532" s="210"/>
      <c r="R532" s="210"/>
      <c r="S532" s="210"/>
      <c r="T532" s="21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05" t="s">
        <v>223</v>
      </c>
      <c r="AU532" s="205" t="s">
        <v>81</v>
      </c>
      <c r="AV532" s="13" t="s">
        <v>89</v>
      </c>
      <c r="AW532" s="13" t="s">
        <v>30</v>
      </c>
      <c r="AX532" s="13" t="s">
        <v>73</v>
      </c>
      <c r="AY532" s="205" t="s">
        <v>217</v>
      </c>
    </row>
    <row r="533" spans="1:51" s="13" customFormat="1" ht="12">
      <c r="A533" s="13"/>
      <c r="B533" s="203"/>
      <c r="C533" s="13"/>
      <c r="D533" s="204" t="s">
        <v>223</v>
      </c>
      <c r="E533" s="205" t="s">
        <v>1079</v>
      </c>
      <c r="F533" s="206" t="s">
        <v>1039</v>
      </c>
      <c r="G533" s="13"/>
      <c r="H533" s="207">
        <v>14</v>
      </c>
      <c r="I533" s="208"/>
      <c r="J533" s="13"/>
      <c r="K533" s="13"/>
      <c r="L533" s="203"/>
      <c r="M533" s="209"/>
      <c r="N533" s="210"/>
      <c r="O533" s="210"/>
      <c r="P533" s="210"/>
      <c r="Q533" s="210"/>
      <c r="R533" s="210"/>
      <c r="S533" s="210"/>
      <c r="T533" s="21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05" t="s">
        <v>223</v>
      </c>
      <c r="AU533" s="205" t="s">
        <v>81</v>
      </c>
      <c r="AV533" s="13" t="s">
        <v>89</v>
      </c>
      <c r="AW533" s="13" t="s">
        <v>30</v>
      </c>
      <c r="AX533" s="13" t="s">
        <v>73</v>
      </c>
      <c r="AY533" s="205" t="s">
        <v>217</v>
      </c>
    </row>
    <row r="534" spans="1:51" s="13" customFormat="1" ht="12">
      <c r="A534" s="13"/>
      <c r="B534" s="203"/>
      <c r="C534" s="13"/>
      <c r="D534" s="204" t="s">
        <v>223</v>
      </c>
      <c r="E534" s="205" t="s">
        <v>1080</v>
      </c>
      <c r="F534" s="206" t="s">
        <v>1041</v>
      </c>
      <c r="G534" s="13"/>
      <c r="H534" s="207">
        <v>10</v>
      </c>
      <c r="I534" s="208"/>
      <c r="J534" s="13"/>
      <c r="K534" s="13"/>
      <c r="L534" s="203"/>
      <c r="M534" s="209"/>
      <c r="N534" s="210"/>
      <c r="O534" s="210"/>
      <c r="P534" s="210"/>
      <c r="Q534" s="210"/>
      <c r="R534" s="210"/>
      <c r="S534" s="210"/>
      <c r="T534" s="21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05" t="s">
        <v>223</v>
      </c>
      <c r="AU534" s="205" t="s">
        <v>81</v>
      </c>
      <c r="AV534" s="13" t="s">
        <v>89</v>
      </c>
      <c r="AW534" s="13" t="s">
        <v>30</v>
      </c>
      <c r="AX534" s="13" t="s">
        <v>73</v>
      </c>
      <c r="AY534" s="205" t="s">
        <v>217</v>
      </c>
    </row>
    <row r="535" spans="1:51" s="13" customFormat="1" ht="12">
      <c r="A535" s="13"/>
      <c r="B535" s="203"/>
      <c r="C535" s="13"/>
      <c r="D535" s="204" t="s">
        <v>223</v>
      </c>
      <c r="E535" s="205" t="s">
        <v>1081</v>
      </c>
      <c r="F535" s="206" t="s">
        <v>1043</v>
      </c>
      <c r="G535" s="13"/>
      <c r="H535" s="207">
        <v>42</v>
      </c>
      <c r="I535" s="208"/>
      <c r="J535" s="13"/>
      <c r="K535" s="13"/>
      <c r="L535" s="203"/>
      <c r="M535" s="209"/>
      <c r="N535" s="210"/>
      <c r="O535" s="210"/>
      <c r="P535" s="210"/>
      <c r="Q535" s="210"/>
      <c r="R535" s="210"/>
      <c r="S535" s="210"/>
      <c r="T535" s="21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05" t="s">
        <v>223</v>
      </c>
      <c r="AU535" s="205" t="s">
        <v>81</v>
      </c>
      <c r="AV535" s="13" t="s">
        <v>89</v>
      </c>
      <c r="AW535" s="13" t="s">
        <v>30</v>
      </c>
      <c r="AX535" s="13" t="s">
        <v>81</v>
      </c>
      <c r="AY535" s="205" t="s">
        <v>217</v>
      </c>
    </row>
    <row r="536" spans="1:65" s="2" customFormat="1" ht="16.5" customHeight="1">
      <c r="A536" s="37"/>
      <c r="B536" s="188"/>
      <c r="C536" s="189" t="s">
        <v>1082</v>
      </c>
      <c r="D536" s="189" t="s">
        <v>218</v>
      </c>
      <c r="E536" s="190" t="s">
        <v>1083</v>
      </c>
      <c r="F536" s="191" t="s">
        <v>1084</v>
      </c>
      <c r="G536" s="192" t="s">
        <v>1085</v>
      </c>
      <c r="H536" s="193">
        <v>1</v>
      </c>
      <c r="I536" s="194"/>
      <c r="J536" s="195">
        <f>ROUND(I536*H536,2)</f>
        <v>0</v>
      </c>
      <c r="K536" s="196"/>
      <c r="L536" s="38"/>
      <c r="M536" s="197" t="s">
        <v>1</v>
      </c>
      <c r="N536" s="198" t="s">
        <v>38</v>
      </c>
      <c r="O536" s="76"/>
      <c r="P536" s="199">
        <f>O536*H536</f>
        <v>0</v>
      </c>
      <c r="Q536" s="199">
        <v>0</v>
      </c>
      <c r="R536" s="199">
        <f>Q536*H536</f>
        <v>0</v>
      </c>
      <c r="S536" s="199">
        <v>0</v>
      </c>
      <c r="T536" s="200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201" t="s">
        <v>216</v>
      </c>
      <c r="AT536" s="201" t="s">
        <v>218</v>
      </c>
      <c r="AU536" s="201" t="s">
        <v>81</v>
      </c>
      <c r="AY536" s="18" t="s">
        <v>217</v>
      </c>
      <c r="BE536" s="202">
        <f>IF(N536="základní",J536,0)</f>
        <v>0</v>
      </c>
      <c r="BF536" s="202">
        <f>IF(N536="snížená",J536,0)</f>
        <v>0</v>
      </c>
      <c r="BG536" s="202">
        <f>IF(N536="zákl. přenesená",J536,0)</f>
        <v>0</v>
      </c>
      <c r="BH536" s="202">
        <f>IF(N536="sníž. přenesená",J536,0)</f>
        <v>0</v>
      </c>
      <c r="BI536" s="202">
        <f>IF(N536="nulová",J536,0)</f>
        <v>0</v>
      </c>
      <c r="BJ536" s="18" t="s">
        <v>81</v>
      </c>
      <c r="BK536" s="202">
        <f>ROUND(I536*H536,2)</f>
        <v>0</v>
      </c>
      <c r="BL536" s="18" t="s">
        <v>216</v>
      </c>
      <c r="BM536" s="201" t="s">
        <v>1086</v>
      </c>
    </row>
    <row r="537" spans="1:63" s="12" customFormat="1" ht="25.9" customHeight="1">
      <c r="A537" s="12"/>
      <c r="B537" s="177"/>
      <c r="C537" s="12"/>
      <c r="D537" s="178" t="s">
        <v>72</v>
      </c>
      <c r="E537" s="179" t="s">
        <v>1087</v>
      </c>
      <c r="F537" s="179" t="s">
        <v>1088</v>
      </c>
      <c r="G537" s="12"/>
      <c r="H537" s="12"/>
      <c r="I537" s="180"/>
      <c r="J537" s="181">
        <f>BK537</f>
        <v>0</v>
      </c>
      <c r="K537" s="12"/>
      <c r="L537" s="177"/>
      <c r="M537" s="182"/>
      <c r="N537" s="183"/>
      <c r="O537" s="183"/>
      <c r="P537" s="184">
        <f>SUM(P538:P545)</f>
        <v>0</v>
      </c>
      <c r="Q537" s="183"/>
      <c r="R537" s="184">
        <f>SUM(R538:R545)</f>
        <v>0</v>
      </c>
      <c r="S537" s="183"/>
      <c r="T537" s="185">
        <f>SUM(T538:T545)</f>
        <v>0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R537" s="178" t="s">
        <v>216</v>
      </c>
      <c r="AT537" s="186" t="s">
        <v>72</v>
      </c>
      <c r="AU537" s="186" t="s">
        <v>73</v>
      </c>
      <c r="AY537" s="178" t="s">
        <v>217</v>
      </c>
      <c r="BK537" s="187">
        <f>SUM(BK538:BK545)</f>
        <v>0</v>
      </c>
    </row>
    <row r="538" spans="1:65" s="2" customFormat="1" ht="16.5" customHeight="1">
      <c r="A538" s="37"/>
      <c r="B538" s="188"/>
      <c r="C538" s="189" t="s">
        <v>1089</v>
      </c>
      <c r="D538" s="189" t="s">
        <v>218</v>
      </c>
      <c r="E538" s="190" t="s">
        <v>1090</v>
      </c>
      <c r="F538" s="191" t="s">
        <v>1091</v>
      </c>
      <c r="G538" s="192" t="s">
        <v>712</v>
      </c>
      <c r="H538" s="193">
        <v>4</v>
      </c>
      <c r="I538" s="194"/>
      <c r="J538" s="195">
        <f>ROUND(I538*H538,2)</f>
        <v>0</v>
      </c>
      <c r="K538" s="196"/>
      <c r="L538" s="38"/>
      <c r="M538" s="197" t="s">
        <v>1</v>
      </c>
      <c r="N538" s="198" t="s">
        <v>38</v>
      </c>
      <c r="O538" s="76"/>
      <c r="P538" s="199">
        <f>O538*H538</f>
        <v>0</v>
      </c>
      <c r="Q538" s="199">
        <v>0</v>
      </c>
      <c r="R538" s="199">
        <f>Q538*H538</f>
        <v>0</v>
      </c>
      <c r="S538" s="199">
        <v>0</v>
      </c>
      <c r="T538" s="200">
        <f>S538*H538</f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201" t="s">
        <v>216</v>
      </c>
      <c r="AT538" s="201" t="s">
        <v>218</v>
      </c>
      <c r="AU538" s="201" t="s">
        <v>81</v>
      </c>
      <c r="AY538" s="18" t="s">
        <v>217</v>
      </c>
      <c r="BE538" s="202">
        <f>IF(N538="základní",J538,0)</f>
        <v>0</v>
      </c>
      <c r="BF538" s="202">
        <f>IF(N538="snížená",J538,0)</f>
        <v>0</v>
      </c>
      <c r="BG538" s="202">
        <f>IF(N538="zákl. přenesená",J538,0)</f>
        <v>0</v>
      </c>
      <c r="BH538" s="202">
        <f>IF(N538="sníž. přenesená",J538,0)</f>
        <v>0</v>
      </c>
      <c r="BI538" s="202">
        <f>IF(N538="nulová",J538,0)</f>
        <v>0</v>
      </c>
      <c r="BJ538" s="18" t="s">
        <v>81</v>
      </c>
      <c r="BK538" s="202">
        <f>ROUND(I538*H538,2)</f>
        <v>0</v>
      </c>
      <c r="BL538" s="18" t="s">
        <v>216</v>
      </c>
      <c r="BM538" s="201" t="s">
        <v>1092</v>
      </c>
    </row>
    <row r="539" spans="1:51" s="14" customFormat="1" ht="12">
      <c r="A539" s="14"/>
      <c r="B539" s="212"/>
      <c r="C539" s="14"/>
      <c r="D539" s="204" t="s">
        <v>223</v>
      </c>
      <c r="E539" s="213" t="s">
        <v>1</v>
      </c>
      <c r="F539" s="214" t="s">
        <v>1093</v>
      </c>
      <c r="G539" s="14"/>
      <c r="H539" s="213" t="s">
        <v>1</v>
      </c>
      <c r="I539" s="215"/>
      <c r="J539" s="14"/>
      <c r="K539" s="14"/>
      <c r="L539" s="212"/>
      <c r="M539" s="216"/>
      <c r="N539" s="217"/>
      <c r="O539" s="217"/>
      <c r="P539" s="217"/>
      <c r="Q539" s="217"/>
      <c r="R539" s="217"/>
      <c r="S539" s="217"/>
      <c r="T539" s="218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13" t="s">
        <v>223</v>
      </c>
      <c r="AU539" s="213" t="s">
        <v>81</v>
      </c>
      <c r="AV539" s="14" t="s">
        <v>81</v>
      </c>
      <c r="AW539" s="14" t="s">
        <v>30</v>
      </c>
      <c r="AX539" s="14" t="s">
        <v>73</v>
      </c>
      <c r="AY539" s="213" t="s">
        <v>217</v>
      </c>
    </row>
    <row r="540" spans="1:51" s="13" customFormat="1" ht="12">
      <c r="A540" s="13"/>
      <c r="B540" s="203"/>
      <c r="C540" s="13"/>
      <c r="D540" s="204" t="s">
        <v>223</v>
      </c>
      <c r="E540" s="205" t="s">
        <v>1094</v>
      </c>
      <c r="F540" s="206" t="s">
        <v>1095</v>
      </c>
      <c r="G540" s="13"/>
      <c r="H540" s="207">
        <v>1</v>
      </c>
      <c r="I540" s="208"/>
      <c r="J540" s="13"/>
      <c r="K540" s="13"/>
      <c r="L540" s="203"/>
      <c r="M540" s="209"/>
      <c r="N540" s="210"/>
      <c r="O540" s="210"/>
      <c r="P540" s="210"/>
      <c r="Q540" s="210"/>
      <c r="R540" s="210"/>
      <c r="S540" s="210"/>
      <c r="T540" s="21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05" t="s">
        <v>223</v>
      </c>
      <c r="AU540" s="205" t="s">
        <v>81</v>
      </c>
      <c r="AV540" s="13" t="s">
        <v>89</v>
      </c>
      <c r="AW540" s="13" t="s">
        <v>30</v>
      </c>
      <c r="AX540" s="13" t="s">
        <v>73</v>
      </c>
      <c r="AY540" s="205" t="s">
        <v>217</v>
      </c>
    </row>
    <row r="541" spans="1:51" s="13" customFormat="1" ht="12">
      <c r="A541" s="13"/>
      <c r="B541" s="203"/>
      <c r="C541" s="13"/>
      <c r="D541" s="204" t="s">
        <v>223</v>
      </c>
      <c r="E541" s="205" t="s">
        <v>1096</v>
      </c>
      <c r="F541" s="206" t="s">
        <v>1097</v>
      </c>
      <c r="G541" s="13"/>
      <c r="H541" s="207">
        <v>1</v>
      </c>
      <c r="I541" s="208"/>
      <c r="J541" s="13"/>
      <c r="K541" s="13"/>
      <c r="L541" s="203"/>
      <c r="M541" s="209"/>
      <c r="N541" s="210"/>
      <c r="O541" s="210"/>
      <c r="P541" s="210"/>
      <c r="Q541" s="210"/>
      <c r="R541" s="210"/>
      <c r="S541" s="210"/>
      <c r="T541" s="21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05" t="s">
        <v>223</v>
      </c>
      <c r="AU541" s="205" t="s">
        <v>81</v>
      </c>
      <c r="AV541" s="13" t="s">
        <v>89</v>
      </c>
      <c r="AW541" s="13" t="s">
        <v>30</v>
      </c>
      <c r="AX541" s="13" t="s">
        <v>73</v>
      </c>
      <c r="AY541" s="205" t="s">
        <v>217</v>
      </c>
    </row>
    <row r="542" spans="1:51" s="13" customFormat="1" ht="12">
      <c r="A542" s="13"/>
      <c r="B542" s="203"/>
      <c r="C542" s="13"/>
      <c r="D542" s="204" t="s">
        <v>223</v>
      </c>
      <c r="E542" s="205" t="s">
        <v>1098</v>
      </c>
      <c r="F542" s="206" t="s">
        <v>1099</v>
      </c>
      <c r="G542" s="13"/>
      <c r="H542" s="207">
        <v>1</v>
      </c>
      <c r="I542" s="208"/>
      <c r="J542" s="13"/>
      <c r="K542" s="13"/>
      <c r="L542" s="203"/>
      <c r="M542" s="209"/>
      <c r="N542" s="210"/>
      <c r="O542" s="210"/>
      <c r="P542" s="210"/>
      <c r="Q542" s="210"/>
      <c r="R542" s="210"/>
      <c r="S542" s="210"/>
      <c r="T542" s="21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05" t="s">
        <v>223</v>
      </c>
      <c r="AU542" s="205" t="s">
        <v>81</v>
      </c>
      <c r="AV542" s="13" t="s">
        <v>89</v>
      </c>
      <c r="AW542" s="13" t="s">
        <v>30</v>
      </c>
      <c r="AX542" s="13" t="s">
        <v>73</v>
      </c>
      <c r="AY542" s="205" t="s">
        <v>217</v>
      </c>
    </row>
    <row r="543" spans="1:51" s="13" customFormat="1" ht="12">
      <c r="A543" s="13"/>
      <c r="B543" s="203"/>
      <c r="C543" s="13"/>
      <c r="D543" s="204" t="s">
        <v>223</v>
      </c>
      <c r="E543" s="205" t="s">
        <v>1100</v>
      </c>
      <c r="F543" s="206" t="s">
        <v>1101</v>
      </c>
      <c r="G543" s="13"/>
      <c r="H543" s="207">
        <v>1</v>
      </c>
      <c r="I543" s="208"/>
      <c r="J543" s="13"/>
      <c r="K543" s="13"/>
      <c r="L543" s="203"/>
      <c r="M543" s="209"/>
      <c r="N543" s="210"/>
      <c r="O543" s="210"/>
      <c r="P543" s="210"/>
      <c r="Q543" s="210"/>
      <c r="R543" s="210"/>
      <c r="S543" s="210"/>
      <c r="T543" s="21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05" t="s">
        <v>223</v>
      </c>
      <c r="AU543" s="205" t="s">
        <v>81</v>
      </c>
      <c r="AV543" s="13" t="s">
        <v>89</v>
      </c>
      <c r="AW543" s="13" t="s">
        <v>30</v>
      </c>
      <c r="AX543" s="13" t="s">
        <v>73</v>
      </c>
      <c r="AY543" s="205" t="s">
        <v>217</v>
      </c>
    </row>
    <row r="544" spans="1:51" s="13" customFormat="1" ht="12">
      <c r="A544" s="13"/>
      <c r="B544" s="203"/>
      <c r="C544" s="13"/>
      <c r="D544" s="204" t="s">
        <v>223</v>
      </c>
      <c r="E544" s="205" t="s">
        <v>1102</v>
      </c>
      <c r="F544" s="206" t="s">
        <v>1103</v>
      </c>
      <c r="G544" s="13"/>
      <c r="H544" s="207">
        <v>4</v>
      </c>
      <c r="I544" s="208"/>
      <c r="J544" s="13"/>
      <c r="K544" s="13"/>
      <c r="L544" s="203"/>
      <c r="M544" s="209"/>
      <c r="N544" s="210"/>
      <c r="O544" s="210"/>
      <c r="P544" s="210"/>
      <c r="Q544" s="210"/>
      <c r="R544" s="210"/>
      <c r="S544" s="210"/>
      <c r="T544" s="21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05" t="s">
        <v>223</v>
      </c>
      <c r="AU544" s="205" t="s">
        <v>81</v>
      </c>
      <c r="AV544" s="13" t="s">
        <v>89</v>
      </c>
      <c r="AW544" s="13" t="s">
        <v>30</v>
      </c>
      <c r="AX544" s="13" t="s">
        <v>81</v>
      </c>
      <c r="AY544" s="205" t="s">
        <v>217</v>
      </c>
    </row>
    <row r="545" spans="1:65" s="2" customFormat="1" ht="16.5" customHeight="1">
      <c r="A545" s="37"/>
      <c r="B545" s="188"/>
      <c r="C545" s="219" t="s">
        <v>1104</v>
      </c>
      <c r="D545" s="219" t="s">
        <v>342</v>
      </c>
      <c r="E545" s="220" t="s">
        <v>1105</v>
      </c>
      <c r="F545" s="221" t="s">
        <v>1106</v>
      </c>
      <c r="G545" s="222" t="s">
        <v>712</v>
      </c>
      <c r="H545" s="223">
        <v>4</v>
      </c>
      <c r="I545" s="224"/>
      <c r="J545" s="225">
        <f>ROUND(I545*H545,2)</f>
        <v>0</v>
      </c>
      <c r="K545" s="226"/>
      <c r="L545" s="227"/>
      <c r="M545" s="228" t="s">
        <v>1</v>
      </c>
      <c r="N545" s="229" t="s">
        <v>38</v>
      </c>
      <c r="O545" s="76"/>
      <c r="P545" s="199">
        <f>O545*H545</f>
        <v>0</v>
      </c>
      <c r="Q545" s="199">
        <v>0</v>
      </c>
      <c r="R545" s="199">
        <f>Q545*H545</f>
        <v>0</v>
      </c>
      <c r="S545" s="199">
        <v>0</v>
      </c>
      <c r="T545" s="200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201" t="s">
        <v>283</v>
      </c>
      <c r="AT545" s="201" t="s">
        <v>342</v>
      </c>
      <c r="AU545" s="201" t="s">
        <v>81</v>
      </c>
      <c r="AY545" s="18" t="s">
        <v>217</v>
      </c>
      <c r="BE545" s="202">
        <f>IF(N545="základní",J545,0)</f>
        <v>0</v>
      </c>
      <c r="BF545" s="202">
        <f>IF(N545="snížená",J545,0)</f>
        <v>0</v>
      </c>
      <c r="BG545" s="202">
        <f>IF(N545="zákl. přenesená",J545,0)</f>
        <v>0</v>
      </c>
      <c r="BH545" s="202">
        <f>IF(N545="sníž. přenesená",J545,0)</f>
        <v>0</v>
      </c>
      <c r="BI545" s="202">
        <f>IF(N545="nulová",J545,0)</f>
        <v>0</v>
      </c>
      <c r="BJ545" s="18" t="s">
        <v>81</v>
      </c>
      <c r="BK545" s="202">
        <f>ROUND(I545*H545,2)</f>
        <v>0</v>
      </c>
      <c r="BL545" s="18" t="s">
        <v>216</v>
      </c>
      <c r="BM545" s="201" t="s">
        <v>1107</v>
      </c>
    </row>
    <row r="546" spans="1:63" s="12" customFormat="1" ht="25.9" customHeight="1">
      <c r="A546" s="12"/>
      <c r="B546" s="177"/>
      <c r="C546" s="12"/>
      <c r="D546" s="178" t="s">
        <v>72</v>
      </c>
      <c r="E546" s="179" t="s">
        <v>1108</v>
      </c>
      <c r="F546" s="179" t="s">
        <v>1109</v>
      </c>
      <c r="G546" s="12"/>
      <c r="H546" s="12"/>
      <c r="I546" s="180"/>
      <c r="J546" s="181">
        <f>BK546</f>
        <v>0</v>
      </c>
      <c r="K546" s="12"/>
      <c r="L546" s="177"/>
      <c r="M546" s="182"/>
      <c r="N546" s="183"/>
      <c r="O546" s="183"/>
      <c r="P546" s="184">
        <f>SUM(P547:P561)</f>
        <v>0</v>
      </c>
      <c r="Q546" s="183"/>
      <c r="R546" s="184">
        <f>SUM(R547:R561)</f>
        <v>0</v>
      </c>
      <c r="S546" s="183"/>
      <c r="T546" s="185">
        <f>SUM(T547:T561)</f>
        <v>0.0005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178" t="s">
        <v>216</v>
      </c>
      <c r="AT546" s="186" t="s">
        <v>72</v>
      </c>
      <c r="AU546" s="186" t="s">
        <v>73</v>
      </c>
      <c r="AY546" s="178" t="s">
        <v>217</v>
      </c>
      <c r="BK546" s="187">
        <f>SUM(BK547:BK561)</f>
        <v>0</v>
      </c>
    </row>
    <row r="547" spans="1:65" s="2" customFormat="1" ht="16.5" customHeight="1">
      <c r="A547" s="37"/>
      <c r="B547" s="188"/>
      <c r="C547" s="189" t="s">
        <v>1110</v>
      </c>
      <c r="D547" s="189" t="s">
        <v>218</v>
      </c>
      <c r="E547" s="190" t="s">
        <v>1111</v>
      </c>
      <c r="F547" s="191" t="s">
        <v>1112</v>
      </c>
      <c r="G547" s="192" t="s">
        <v>1113</v>
      </c>
      <c r="H547" s="193">
        <v>10</v>
      </c>
      <c r="I547" s="194"/>
      <c r="J547" s="195">
        <f>ROUND(I547*H547,2)</f>
        <v>0</v>
      </c>
      <c r="K547" s="196"/>
      <c r="L547" s="38"/>
      <c r="M547" s="197" t="s">
        <v>1</v>
      </c>
      <c r="N547" s="198" t="s">
        <v>38</v>
      </c>
      <c r="O547" s="76"/>
      <c r="P547" s="199">
        <f>O547*H547</f>
        <v>0</v>
      </c>
      <c r="Q547" s="199">
        <v>0</v>
      </c>
      <c r="R547" s="199">
        <f>Q547*H547</f>
        <v>0</v>
      </c>
      <c r="S547" s="199">
        <v>5E-05</v>
      </c>
      <c r="T547" s="200">
        <f>S547*H547</f>
        <v>0.0005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201" t="s">
        <v>1114</v>
      </c>
      <c r="AT547" s="201" t="s">
        <v>218</v>
      </c>
      <c r="AU547" s="201" t="s">
        <v>81</v>
      </c>
      <c r="AY547" s="18" t="s">
        <v>217</v>
      </c>
      <c r="BE547" s="202">
        <f>IF(N547="základní",J547,0)</f>
        <v>0</v>
      </c>
      <c r="BF547" s="202">
        <f>IF(N547="snížená",J547,0)</f>
        <v>0</v>
      </c>
      <c r="BG547" s="202">
        <f>IF(N547="zákl. přenesená",J547,0)</f>
        <v>0</v>
      </c>
      <c r="BH547" s="202">
        <f>IF(N547="sníž. přenesená",J547,0)</f>
        <v>0</v>
      </c>
      <c r="BI547" s="202">
        <f>IF(N547="nulová",J547,0)</f>
        <v>0</v>
      </c>
      <c r="BJ547" s="18" t="s">
        <v>81</v>
      </c>
      <c r="BK547" s="202">
        <f>ROUND(I547*H547,2)</f>
        <v>0</v>
      </c>
      <c r="BL547" s="18" t="s">
        <v>1114</v>
      </c>
      <c r="BM547" s="201" t="s">
        <v>1115</v>
      </c>
    </row>
    <row r="548" spans="1:51" s="14" customFormat="1" ht="12">
      <c r="A548" s="14"/>
      <c r="B548" s="212"/>
      <c r="C548" s="14"/>
      <c r="D548" s="204" t="s">
        <v>223</v>
      </c>
      <c r="E548" s="213" t="s">
        <v>1</v>
      </c>
      <c r="F548" s="214" t="s">
        <v>992</v>
      </c>
      <c r="G548" s="14"/>
      <c r="H548" s="213" t="s">
        <v>1</v>
      </c>
      <c r="I548" s="215"/>
      <c r="J548" s="14"/>
      <c r="K548" s="14"/>
      <c r="L548" s="212"/>
      <c r="M548" s="216"/>
      <c r="N548" s="217"/>
      <c r="O548" s="217"/>
      <c r="P548" s="217"/>
      <c r="Q548" s="217"/>
      <c r="R548" s="217"/>
      <c r="S548" s="217"/>
      <c r="T548" s="21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13" t="s">
        <v>223</v>
      </c>
      <c r="AU548" s="213" t="s">
        <v>81</v>
      </c>
      <c r="AV548" s="14" t="s">
        <v>81</v>
      </c>
      <c r="AW548" s="14" t="s">
        <v>30</v>
      </c>
      <c r="AX548" s="14" t="s">
        <v>73</v>
      </c>
      <c r="AY548" s="213" t="s">
        <v>217</v>
      </c>
    </row>
    <row r="549" spans="1:51" s="13" customFormat="1" ht="12">
      <c r="A549" s="13"/>
      <c r="B549" s="203"/>
      <c r="C549" s="13"/>
      <c r="D549" s="204" t="s">
        <v>223</v>
      </c>
      <c r="E549" s="205" t="s">
        <v>1</v>
      </c>
      <c r="F549" s="206" t="s">
        <v>994</v>
      </c>
      <c r="G549" s="13"/>
      <c r="H549" s="207">
        <v>1</v>
      </c>
      <c r="I549" s="208"/>
      <c r="J549" s="13"/>
      <c r="K549" s="13"/>
      <c r="L549" s="203"/>
      <c r="M549" s="209"/>
      <c r="N549" s="210"/>
      <c r="O549" s="210"/>
      <c r="P549" s="210"/>
      <c r="Q549" s="210"/>
      <c r="R549" s="210"/>
      <c r="S549" s="210"/>
      <c r="T549" s="21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05" t="s">
        <v>223</v>
      </c>
      <c r="AU549" s="205" t="s">
        <v>81</v>
      </c>
      <c r="AV549" s="13" t="s">
        <v>89</v>
      </c>
      <c r="AW549" s="13" t="s">
        <v>30</v>
      </c>
      <c r="AX549" s="13" t="s">
        <v>73</v>
      </c>
      <c r="AY549" s="205" t="s">
        <v>217</v>
      </c>
    </row>
    <row r="550" spans="1:51" s="13" customFormat="1" ht="12">
      <c r="A550" s="13"/>
      <c r="B550" s="203"/>
      <c r="C550" s="13"/>
      <c r="D550" s="204" t="s">
        <v>223</v>
      </c>
      <c r="E550" s="205" t="s">
        <v>1</v>
      </c>
      <c r="F550" s="206" t="s">
        <v>996</v>
      </c>
      <c r="G550" s="13"/>
      <c r="H550" s="207">
        <v>3</v>
      </c>
      <c r="I550" s="208"/>
      <c r="J550" s="13"/>
      <c r="K550" s="13"/>
      <c r="L550" s="203"/>
      <c r="M550" s="209"/>
      <c r="N550" s="210"/>
      <c r="O550" s="210"/>
      <c r="P550" s="210"/>
      <c r="Q550" s="210"/>
      <c r="R550" s="210"/>
      <c r="S550" s="210"/>
      <c r="T550" s="21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05" t="s">
        <v>223</v>
      </c>
      <c r="AU550" s="205" t="s">
        <v>81</v>
      </c>
      <c r="AV550" s="13" t="s">
        <v>89</v>
      </c>
      <c r="AW550" s="13" t="s">
        <v>30</v>
      </c>
      <c r="AX550" s="13" t="s">
        <v>73</v>
      </c>
      <c r="AY550" s="205" t="s">
        <v>217</v>
      </c>
    </row>
    <row r="551" spans="1:51" s="13" customFormat="1" ht="12">
      <c r="A551" s="13"/>
      <c r="B551" s="203"/>
      <c r="C551" s="13"/>
      <c r="D551" s="204" t="s">
        <v>223</v>
      </c>
      <c r="E551" s="205" t="s">
        <v>1</v>
      </c>
      <c r="F551" s="206" t="s">
        <v>998</v>
      </c>
      <c r="G551" s="13"/>
      <c r="H551" s="207">
        <v>2</v>
      </c>
      <c r="I551" s="208"/>
      <c r="J551" s="13"/>
      <c r="K551" s="13"/>
      <c r="L551" s="203"/>
      <c r="M551" s="209"/>
      <c r="N551" s="210"/>
      <c r="O551" s="210"/>
      <c r="P551" s="210"/>
      <c r="Q551" s="210"/>
      <c r="R551" s="210"/>
      <c r="S551" s="210"/>
      <c r="T551" s="21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05" t="s">
        <v>223</v>
      </c>
      <c r="AU551" s="205" t="s">
        <v>81</v>
      </c>
      <c r="AV551" s="13" t="s">
        <v>89</v>
      </c>
      <c r="AW551" s="13" t="s">
        <v>30</v>
      </c>
      <c r="AX551" s="13" t="s">
        <v>73</v>
      </c>
      <c r="AY551" s="205" t="s">
        <v>217</v>
      </c>
    </row>
    <row r="552" spans="1:51" s="13" customFormat="1" ht="12">
      <c r="A552" s="13"/>
      <c r="B552" s="203"/>
      <c r="C552" s="13"/>
      <c r="D552" s="204" t="s">
        <v>223</v>
      </c>
      <c r="E552" s="205" t="s">
        <v>1</v>
      </c>
      <c r="F552" s="206" t="s">
        <v>1000</v>
      </c>
      <c r="G552" s="13"/>
      <c r="H552" s="207">
        <v>4</v>
      </c>
      <c r="I552" s="208"/>
      <c r="J552" s="13"/>
      <c r="K552" s="13"/>
      <c r="L552" s="203"/>
      <c r="M552" s="209"/>
      <c r="N552" s="210"/>
      <c r="O552" s="210"/>
      <c r="P552" s="210"/>
      <c r="Q552" s="210"/>
      <c r="R552" s="210"/>
      <c r="S552" s="210"/>
      <c r="T552" s="21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05" t="s">
        <v>223</v>
      </c>
      <c r="AU552" s="205" t="s">
        <v>81</v>
      </c>
      <c r="AV552" s="13" t="s">
        <v>89</v>
      </c>
      <c r="AW552" s="13" t="s">
        <v>30</v>
      </c>
      <c r="AX552" s="13" t="s">
        <v>73</v>
      </c>
      <c r="AY552" s="205" t="s">
        <v>217</v>
      </c>
    </row>
    <row r="553" spans="1:51" s="15" customFormat="1" ht="12">
      <c r="A553" s="15"/>
      <c r="B553" s="233"/>
      <c r="C553" s="15"/>
      <c r="D553" s="204" t="s">
        <v>223</v>
      </c>
      <c r="E553" s="234" t="s">
        <v>1</v>
      </c>
      <c r="F553" s="235" t="s">
        <v>1116</v>
      </c>
      <c r="G553" s="15"/>
      <c r="H553" s="236">
        <v>10</v>
      </c>
      <c r="I553" s="237"/>
      <c r="J553" s="15"/>
      <c r="K553" s="15"/>
      <c r="L553" s="233"/>
      <c r="M553" s="238"/>
      <c r="N553" s="239"/>
      <c r="O553" s="239"/>
      <c r="P553" s="239"/>
      <c r="Q553" s="239"/>
      <c r="R553" s="239"/>
      <c r="S553" s="239"/>
      <c r="T553" s="240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34" t="s">
        <v>223</v>
      </c>
      <c r="AU553" s="234" t="s">
        <v>81</v>
      </c>
      <c r="AV553" s="15" t="s">
        <v>216</v>
      </c>
      <c r="AW553" s="15" t="s">
        <v>30</v>
      </c>
      <c r="AX553" s="15" t="s">
        <v>81</v>
      </c>
      <c r="AY553" s="234" t="s">
        <v>217</v>
      </c>
    </row>
    <row r="554" spans="1:65" s="2" customFormat="1" ht="16.5" customHeight="1">
      <c r="A554" s="37"/>
      <c r="B554" s="188"/>
      <c r="C554" s="189" t="s">
        <v>1117</v>
      </c>
      <c r="D554" s="189" t="s">
        <v>218</v>
      </c>
      <c r="E554" s="190" t="s">
        <v>1118</v>
      </c>
      <c r="F554" s="191" t="s">
        <v>1119</v>
      </c>
      <c r="G554" s="192" t="s">
        <v>342</v>
      </c>
      <c r="H554" s="193">
        <v>6.4</v>
      </c>
      <c r="I554" s="194"/>
      <c r="J554" s="195">
        <f>ROUND(I554*H554,2)</f>
        <v>0</v>
      </c>
      <c r="K554" s="196"/>
      <c r="L554" s="38"/>
      <c r="M554" s="197" t="s">
        <v>1</v>
      </c>
      <c r="N554" s="198" t="s">
        <v>38</v>
      </c>
      <c r="O554" s="76"/>
      <c r="P554" s="199">
        <f>O554*H554</f>
        <v>0</v>
      </c>
      <c r="Q554" s="199">
        <v>0</v>
      </c>
      <c r="R554" s="199">
        <f>Q554*H554</f>
        <v>0</v>
      </c>
      <c r="S554" s="199">
        <v>0</v>
      </c>
      <c r="T554" s="200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201" t="s">
        <v>216</v>
      </c>
      <c r="AT554" s="201" t="s">
        <v>218</v>
      </c>
      <c r="AU554" s="201" t="s">
        <v>81</v>
      </c>
      <c r="AY554" s="18" t="s">
        <v>217</v>
      </c>
      <c r="BE554" s="202">
        <f>IF(N554="základní",J554,0)</f>
        <v>0</v>
      </c>
      <c r="BF554" s="202">
        <f>IF(N554="snížená",J554,0)</f>
        <v>0</v>
      </c>
      <c r="BG554" s="202">
        <f>IF(N554="zákl. přenesená",J554,0)</f>
        <v>0</v>
      </c>
      <c r="BH554" s="202">
        <f>IF(N554="sníž. přenesená",J554,0)</f>
        <v>0</v>
      </c>
      <c r="BI554" s="202">
        <f>IF(N554="nulová",J554,0)</f>
        <v>0</v>
      </c>
      <c r="BJ554" s="18" t="s">
        <v>81</v>
      </c>
      <c r="BK554" s="202">
        <f>ROUND(I554*H554,2)</f>
        <v>0</v>
      </c>
      <c r="BL554" s="18" t="s">
        <v>216</v>
      </c>
      <c r="BM554" s="201" t="s">
        <v>1120</v>
      </c>
    </row>
    <row r="555" spans="1:51" s="14" customFormat="1" ht="12">
      <c r="A555" s="14"/>
      <c r="B555" s="212"/>
      <c r="C555" s="14"/>
      <c r="D555" s="204" t="s">
        <v>223</v>
      </c>
      <c r="E555" s="213" t="s">
        <v>1</v>
      </c>
      <c r="F555" s="214" t="s">
        <v>1121</v>
      </c>
      <c r="G555" s="14"/>
      <c r="H555" s="213" t="s">
        <v>1</v>
      </c>
      <c r="I555" s="215"/>
      <c r="J555" s="14"/>
      <c r="K555" s="14"/>
      <c r="L555" s="212"/>
      <c r="M555" s="216"/>
      <c r="N555" s="217"/>
      <c r="O555" s="217"/>
      <c r="P555" s="217"/>
      <c r="Q555" s="217"/>
      <c r="R555" s="217"/>
      <c r="S555" s="217"/>
      <c r="T555" s="21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13" t="s">
        <v>223</v>
      </c>
      <c r="AU555" s="213" t="s">
        <v>81</v>
      </c>
      <c r="AV555" s="14" t="s">
        <v>81</v>
      </c>
      <c r="AW555" s="14" t="s">
        <v>30</v>
      </c>
      <c r="AX555" s="14" t="s">
        <v>73</v>
      </c>
      <c r="AY555" s="213" t="s">
        <v>217</v>
      </c>
    </row>
    <row r="556" spans="1:51" s="13" customFormat="1" ht="12">
      <c r="A556" s="13"/>
      <c r="B556" s="203"/>
      <c r="C556" s="13"/>
      <c r="D556" s="204" t="s">
        <v>223</v>
      </c>
      <c r="E556" s="205" t="s">
        <v>1122</v>
      </c>
      <c r="F556" s="206" t="s">
        <v>1123</v>
      </c>
      <c r="G556" s="13"/>
      <c r="H556" s="207">
        <v>2</v>
      </c>
      <c r="I556" s="208"/>
      <c r="J556" s="13"/>
      <c r="K556" s="13"/>
      <c r="L556" s="203"/>
      <c r="M556" s="209"/>
      <c r="N556" s="210"/>
      <c r="O556" s="210"/>
      <c r="P556" s="210"/>
      <c r="Q556" s="210"/>
      <c r="R556" s="210"/>
      <c r="S556" s="210"/>
      <c r="T556" s="21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05" t="s">
        <v>223</v>
      </c>
      <c r="AU556" s="205" t="s">
        <v>81</v>
      </c>
      <c r="AV556" s="13" t="s">
        <v>89</v>
      </c>
      <c r="AW556" s="13" t="s">
        <v>30</v>
      </c>
      <c r="AX556" s="13" t="s">
        <v>73</v>
      </c>
      <c r="AY556" s="205" t="s">
        <v>217</v>
      </c>
    </row>
    <row r="557" spans="1:51" s="13" customFormat="1" ht="12">
      <c r="A557" s="13"/>
      <c r="B557" s="203"/>
      <c r="C557" s="13"/>
      <c r="D557" s="204" t="s">
        <v>223</v>
      </c>
      <c r="E557" s="205" t="s">
        <v>1124</v>
      </c>
      <c r="F557" s="206" t="s">
        <v>1125</v>
      </c>
      <c r="G557" s="13"/>
      <c r="H557" s="207">
        <v>1.2</v>
      </c>
      <c r="I557" s="208"/>
      <c r="J557" s="13"/>
      <c r="K557" s="13"/>
      <c r="L557" s="203"/>
      <c r="M557" s="209"/>
      <c r="N557" s="210"/>
      <c r="O557" s="210"/>
      <c r="P557" s="210"/>
      <c r="Q557" s="210"/>
      <c r="R557" s="210"/>
      <c r="S557" s="210"/>
      <c r="T557" s="21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05" t="s">
        <v>223</v>
      </c>
      <c r="AU557" s="205" t="s">
        <v>81</v>
      </c>
      <c r="AV557" s="13" t="s">
        <v>89</v>
      </c>
      <c r="AW557" s="13" t="s">
        <v>30</v>
      </c>
      <c r="AX557" s="13" t="s">
        <v>73</v>
      </c>
      <c r="AY557" s="205" t="s">
        <v>217</v>
      </c>
    </row>
    <row r="558" spans="1:51" s="13" customFormat="1" ht="12">
      <c r="A558" s="13"/>
      <c r="B558" s="203"/>
      <c r="C558" s="13"/>
      <c r="D558" s="204" t="s">
        <v>223</v>
      </c>
      <c r="E558" s="205" t="s">
        <v>1126</v>
      </c>
      <c r="F558" s="206" t="s">
        <v>1127</v>
      </c>
      <c r="G558" s="13"/>
      <c r="H558" s="207">
        <v>1.6</v>
      </c>
      <c r="I558" s="208"/>
      <c r="J558" s="13"/>
      <c r="K558" s="13"/>
      <c r="L558" s="203"/>
      <c r="M558" s="209"/>
      <c r="N558" s="210"/>
      <c r="O558" s="210"/>
      <c r="P558" s="210"/>
      <c r="Q558" s="210"/>
      <c r="R558" s="210"/>
      <c r="S558" s="210"/>
      <c r="T558" s="21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05" t="s">
        <v>223</v>
      </c>
      <c r="AU558" s="205" t="s">
        <v>81</v>
      </c>
      <c r="AV558" s="13" t="s">
        <v>89</v>
      </c>
      <c r="AW558" s="13" t="s">
        <v>30</v>
      </c>
      <c r="AX558" s="13" t="s">
        <v>73</v>
      </c>
      <c r="AY558" s="205" t="s">
        <v>217</v>
      </c>
    </row>
    <row r="559" spans="1:51" s="13" customFormat="1" ht="12">
      <c r="A559" s="13"/>
      <c r="B559" s="203"/>
      <c r="C559" s="13"/>
      <c r="D559" s="204" t="s">
        <v>223</v>
      </c>
      <c r="E559" s="205" t="s">
        <v>1128</v>
      </c>
      <c r="F559" s="206" t="s">
        <v>1129</v>
      </c>
      <c r="G559" s="13"/>
      <c r="H559" s="207">
        <v>1.6</v>
      </c>
      <c r="I559" s="208"/>
      <c r="J559" s="13"/>
      <c r="K559" s="13"/>
      <c r="L559" s="203"/>
      <c r="M559" s="209"/>
      <c r="N559" s="210"/>
      <c r="O559" s="210"/>
      <c r="P559" s="210"/>
      <c r="Q559" s="210"/>
      <c r="R559" s="210"/>
      <c r="S559" s="210"/>
      <c r="T559" s="21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05" t="s">
        <v>223</v>
      </c>
      <c r="AU559" s="205" t="s">
        <v>81</v>
      </c>
      <c r="AV559" s="13" t="s">
        <v>89</v>
      </c>
      <c r="AW559" s="13" t="s">
        <v>30</v>
      </c>
      <c r="AX559" s="13" t="s">
        <v>73</v>
      </c>
      <c r="AY559" s="205" t="s">
        <v>217</v>
      </c>
    </row>
    <row r="560" spans="1:51" s="13" customFormat="1" ht="12">
      <c r="A560" s="13"/>
      <c r="B560" s="203"/>
      <c r="C560" s="13"/>
      <c r="D560" s="204" t="s">
        <v>223</v>
      </c>
      <c r="E560" s="205" t="s">
        <v>1130</v>
      </c>
      <c r="F560" s="206" t="s">
        <v>1131</v>
      </c>
      <c r="G560" s="13"/>
      <c r="H560" s="207">
        <v>6.4</v>
      </c>
      <c r="I560" s="208"/>
      <c r="J560" s="13"/>
      <c r="K560" s="13"/>
      <c r="L560" s="203"/>
      <c r="M560" s="209"/>
      <c r="N560" s="210"/>
      <c r="O560" s="210"/>
      <c r="P560" s="210"/>
      <c r="Q560" s="210"/>
      <c r="R560" s="210"/>
      <c r="S560" s="210"/>
      <c r="T560" s="21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05" t="s">
        <v>223</v>
      </c>
      <c r="AU560" s="205" t="s">
        <v>81</v>
      </c>
      <c r="AV560" s="13" t="s">
        <v>89</v>
      </c>
      <c r="AW560" s="13" t="s">
        <v>30</v>
      </c>
      <c r="AX560" s="13" t="s">
        <v>81</v>
      </c>
      <c r="AY560" s="205" t="s">
        <v>217</v>
      </c>
    </row>
    <row r="561" spans="1:65" s="2" customFormat="1" ht="16.5" customHeight="1">
      <c r="A561" s="37"/>
      <c r="B561" s="188"/>
      <c r="C561" s="219" t="s">
        <v>1132</v>
      </c>
      <c r="D561" s="219" t="s">
        <v>342</v>
      </c>
      <c r="E561" s="220" t="s">
        <v>1133</v>
      </c>
      <c r="F561" s="221" t="s">
        <v>1134</v>
      </c>
      <c r="G561" s="222" t="s">
        <v>342</v>
      </c>
      <c r="H561" s="223">
        <v>6.4</v>
      </c>
      <c r="I561" s="224"/>
      <c r="J561" s="225">
        <f>ROUND(I561*H561,2)</f>
        <v>0</v>
      </c>
      <c r="K561" s="226"/>
      <c r="L561" s="227"/>
      <c r="M561" s="228" t="s">
        <v>1</v>
      </c>
      <c r="N561" s="229" t="s">
        <v>38</v>
      </c>
      <c r="O561" s="76"/>
      <c r="P561" s="199">
        <f>O561*H561</f>
        <v>0</v>
      </c>
      <c r="Q561" s="199">
        <v>0</v>
      </c>
      <c r="R561" s="199">
        <f>Q561*H561</f>
        <v>0</v>
      </c>
      <c r="S561" s="199">
        <v>0</v>
      </c>
      <c r="T561" s="200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01" t="s">
        <v>283</v>
      </c>
      <c r="AT561" s="201" t="s">
        <v>342</v>
      </c>
      <c r="AU561" s="201" t="s">
        <v>81</v>
      </c>
      <c r="AY561" s="18" t="s">
        <v>217</v>
      </c>
      <c r="BE561" s="202">
        <f>IF(N561="základní",J561,0)</f>
        <v>0</v>
      </c>
      <c r="BF561" s="202">
        <f>IF(N561="snížená",J561,0)</f>
        <v>0</v>
      </c>
      <c r="BG561" s="202">
        <f>IF(N561="zákl. přenesená",J561,0)</f>
        <v>0</v>
      </c>
      <c r="BH561" s="202">
        <f>IF(N561="sníž. přenesená",J561,0)</f>
        <v>0</v>
      </c>
      <c r="BI561" s="202">
        <f>IF(N561="nulová",J561,0)</f>
        <v>0</v>
      </c>
      <c r="BJ561" s="18" t="s">
        <v>81</v>
      </c>
      <c r="BK561" s="202">
        <f>ROUND(I561*H561,2)</f>
        <v>0</v>
      </c>
      <c r="BL561" s="18" t="s">
        <v>216</v>
      </c>
      <c r="BM561" s="201" t="s">
        <v>1135</v>
      </c>
    </row>
    <row r="562" spans="1:63" s="12" customFormat="1" ht="25.9" customHeight="1">
      <c r="A562" s="12"/>
      <c r="B562" s="177"/>
      <c r="C562" s="12"/>
      <c r="D562" s="178" t="s">
        <v>72</v>
      </c>
      <c r="E562" s="179" t="s">
        <v>1136</v>
      </c>
      <c r="F562" s="179" t="s">
        <v>1137</v>
      </c>
      <c r="G562" s="12"/>
      <c r="H562" s="12"/>
      <c r="I562" s="180"/>
      <c r="J562" s="181">
        <f>BK562</f>
        <v>0</v>
      </c>
      <c r="K562" s="12"/>
      <c r="L562" s="177"/>
      <c r="M562" s="182"/>
      <c r="N562" s="183"/>
      <c r="O562" s="183"/>
      <c r="P562" s="184">
        <f>SUM(P563:P565)</f>
        <v>0</v>
      </c>
      <c r="Q562" s="183"/>
      <c r="R562" s="184">
        <f>SUM(R563:R565)</f>
        <v>2.1123312</v>
      </c>
      <c r="S562" s="183"/>
      <c r="T562" s="185">
        <f>SUM(T563:T565)</f>
        <v>0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178" t="s">
        <v>216</v>
      </c>
      <c r="AT562" s="186" t="s">
        <v>72</v>
      </c>
      <c r="AU562" s="186" t="s">
        <v>73</v>
      </c>
      <c r="AY562" s="178" t="s">
        <v>217</v>
      </c>
      <c r="BK562" s="187">
        <f>SUM(BK563:BK565)</f>
        <v>0</v>
      </c>
    </row>
    <row r="563" spans="1:65" s="2" customFormat="1" ht="16.5" customHeight="1">
      <c r="A563" s="37"/>
      <c r="B563" s="188"/>
      <c r="C563" s="189" t="s">
        <v>1138</v>
      </c>
      <c r="D563" s="189" t="s">
        <v>218</v>
      </c>
      <c r="E563" s="190" t="s">
        <v>1139</v>
      </c>
      <c r="F563" s="191" t="s">
        <v>1140</v>
      </c>
      <c r="G563" s="192" t="s">
        <v>221</v>
      </c>
      <c r="H563" s="193">
        <v>23.52</v>
      </c>
      <c r="I563" s="194"/>
      <c r="J563" s="195">
        <f>ROUND(I563*H563,2)</f>
        <v>0</v>
      </c>
      <c r="K563" s="196"/>
      <c r="L563" s="38"/>
      <c r="M563" s="197" t="s">
        <v>1</v>
      </c>
      <c r="N563" s="198" t="s">
        <v>38</v>
      </c>
      <c r="O563" s="76"/>
      <c r="P563" s="199">
        <f>O563*H563</f>
        <v>0</v>
      </c>
      <c r="Q563" s="199">
        <v>0.08981</v>
      </c>
      <c r="R563" s="199">
        <f>Q563*H563</f>
        <v>2.1123312</v>
      </c>
      <c r="S563" s="199">
        <v>0</v>
      </c>
      <c r="T563" s="200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01" t="s">
        <v>216</v>
      </c>
      <c r="AT563" s="201" t="s">
        <v>218</v>
      </c>
      <c r="AU563" s="201" t="s">
        <v>81</v>
      </c>
      <c r="AY563" s="18" t="s">
        <v>217</v>
      </c>
      <c r="BE563" s="202">
        <f>IF(N563="základní",J563,0)</f>
        <v>0</v>
      </c>
      <c r="BF563" s="202">
        <f>IF(N563="snížená",J563,0)</f>
        <v>0</v>
      </c>
      <c r="BG563" s="202">
        <f>IF(N563="zákl. přenesená",J563,0)</f>
        <v>0</v>
      </c>
      <c r="BH563" s="202">
        <f>IF(N563="sníž. přenesená",J563,0)</f>
        <v>0</v>
      </c>
      <c r="BI563" s="202">
        <f>IF(N563="nulová",J563,0)</f>
        <v>0</v>
      </c>
      <c r="BJ563" s="18" t="s">
        <v>81</v>
      </c>
      <c r="BK563" s="202">
        <f>ROUND(I563*H563,2)</f>
        <v>0</v>
      </c>
      <c r="BL563" s="18" t="s">
        <v>216</v>
      </c>
      <c r="BM563" s="201" t="s">
        <v>1141</v>
      </c>
    </row>
    <row r="564" spans="1:51" s="13" customFormat="1" ht="12">
      <c r="A564" s="13"/>
      <c r="B564" s="203"/>
      <c r="C564" s="13"/>
      <c r="D564" s="204" t="s">
        <v>223</v>
      </c>
      <c r="E564" s="205" t="s">
        <v>1142</v>
      </c>
      <c r="F564" s="206" t="s">
        <v>793</v>
      </c>
      <c r="G564" s="13"/>
      <c r="H564" s="207">
        <v>23.52</v>
      </c>
      <c r="I564" s="208"/>
      <c r="J564" s="13"/>
      <c r="K564" s="13"/>
      <c r="L564" s="203"/>
      <c r="M564" s="209"/>
      <c r="N564" s="210"/>
      <c r="O564" s="210"/>
      <c r="P564" s="210"/>
      <c r="Q564" s="210"/>
      <c r="R564" s="210"/>
      <c r="S564" s="210"/>
      <c r="T564" s="21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05" t="s">
        <v>223</v>
      </c>
      <c r="AU564" s="205" t="s">
        <v>81</v>
      </c>
      <c r="AV564" s="13" t="s">
        <v>89</v>
      </c>
      <c r="AW564" s="13" t="s">
        <v>30</v>
      </c>
      <c r="AX564" s="13" t="s">
        <v>81</v>
      </c>
      <c r="AY564" s="205" t="s">
        <v>217</v>
      </c>
    </row>
    <row r="565" spans="1:65" s="2" customFormat="1" ht="21.75" customHeight="1">
      <c r="A565" s="37"/>
      <c r="B565" s="188"/>
      <c r="C565" s="189" t="s">
        <v>1143</v>
      </c>
      <c r="D565" s="189" t="s">
        <v>218</v>
      </c>
      <c r="E565" s="190" t="s">
        <v>1144</v>
      </c>
      <c r="F565" s="191" t="s">
        <v>1145</v>
      </c>
      <c r="G565" s="192" t="s">
        <v>984</v>
      </c>
      <c r="H565" s="232"/>
      <c r="I565" s="194"/>
      <c r="J565" s="195">
        <f>ROUND(I565*H565,2)</f>
        <v>0</v>
      </c>
      <c r="K565" s="196"/>
      <c r="L565" s="38"/>
      <c r="M565" s="197" t="s">
        <v>1</v>
      </c>
      <c r="N565" s="198" t="s">
        <v>38</v>
      </c>
      <c r="O565" s="76"/>
      <c r="P565" s="199">
        <f>O565*H565</f>
        <v>0</v>
      </c>
      <c r="Q565" s="199">
        <v>0</v>
      </c>
      <c r="R565" s="199">
        <f>Q565*H565</f>
        <v>0</v>
      </c>
      <c r="S565" s="199">
        <v>0</v>
      </c>
      <c r="T565" s="200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01" t="s">
        <v>216</v>
      </c>
      <c r="AT565" s="201" t="s">
        <v>218</v>
      </c>
      <c r="AU565" s="201" t="s">
        <v>81</v>
      </c>
      <c r="AY565" s="18" t="s">
        <v>217</v>
      </c>
      <c r="BE565" s="202">
        <f>IF(N565="základní",J565,0)</f>
        <v>0</v>
      </c>
      <c r="BF565" s="202">
        <f>IF(N565="snížená",J565,0)</f>
        <v>0</v>
      </c>
      <c r="BG565" s="202">
        <f>IF(N565="zákl. přenesená",J565,0)</f>
        <v>0</v>
      </c>
      <c r="BH565" s="202">
        <f>IF(N565="sníž. přenesená",J565,0)</f>
        <v>0</v>
      </c>
      <c r="BI565" s="202">
        <f>IF(N565="nulová",J565,0)</f>
        <v>0</v>
      </c>
      <c r="BJ565" s="18" t="s">
        <v>81</v>
      </c>
      <c r="BK565" s="202">
        <f>ROUND(I565*H565,2)</f>
        <v>0</v>
      </c>
      <c r="BL565" s="18" t="s">
        <v>216</v>
      </c>
      <c r="BM565" s="201" t="s">
        <v>1146</v>
      </c>
    </row>
    <row r="566" spans="1:63" s="12" customFormat="1" ht="25.9" customHeight="1">
      <c r="A566" s="12"/>
      <c r="B566" s="177"/>
      <c r="C566" s="12"/>
      <c r="D566" s="178" t="s">
        <v>72</v>
      </c>
      <c r="E566" s="179" t="s">
        <v>1147</v>
      </c>
      <c r="F566" s="179" t="s">
        <v>1148</v>
      </c>
      <c r="G566" s="12"/>
      <c r="H566" s="12"/>
      <c r="I566" s="180"/>
      <c r="J566" s="181">
        <f>BK566</f>
        <v>0</v>
      </c>
      <c r="K566" s="12"/>
      <c r="L566" s="177"/>
      <c r="M566" s="182"/>
      <c r="N566" s="183"/>
      <c r="O566" s="183"/>
      <c r="P566" s="184">
        <f>SUM(P567:P573)</f>
        <v>0</v>
      </c>
      <c r="Q566" s="183"/>
      <c r="R566" s="184">
        <f>SUM(R567:R573)</f>
        <v>0</v>
      </c>
      <c r="S566" s="183"/>
      <c r="T566" s="185">
        <f>SUM(T567:T573)</f>
        <v>0.38456000000000007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178" t="s">
        <v>216</v>
      </c>
      <c r="AT566" s="186" t="s">
        <v>72</v>
      </c>
      <c r="AU566" s="186" t="s">
        <v>73</v>
      </c>
      <c r="AY566" s="178" t="s">
        <v>217</v>
      </c>
      <c r="BK566" s="187">
        <f>SUM(BK567:BK573)</f>
        <v>0</v>
      </c>
    </row>
    <row r="567" spans="1:65" s="2" customFormat="1" ht="16.5" customHeight="1">
      <c r="A567" s="37"/>
      <c r="B567" s="188"/>
      <c r="C567" s="219" t="s">
        <v>1149</v>
      </c>
      <c r="D567" s="219" t="s">
        <v>342</v>
      </c>
      <c r="E567" s="220" t="s">
        <v>1150</v>
      </c>
      <c r="F567" s="221" t="s">
        <v>1151</v>
      </c>
      <c r="G567" s="222" t="s">
        <v>1152</v>
      </c>
      <c r="H567" s="223">
        <v>6</v>
      </c>
      <c r="I567" s="224"/>
      <c r="J567" s="225">
        <f>ROUND(I567*H567,2)</f>
        <v>0</v>
      </c>
      <c r="K567" s="226"/>
      <c r="L567" s="227"/>
      <c r="M567" s="228" t="s">
        <v>1</v>
      </c>
      <c r="N567" s="229" t="s">
        <v>38</v>
      </c>
      <c r="O567" s="76"/>
      <c r="P567" s="199">
        <f>O567*H567</f>
        <v>0</v>
      </c>
      <c r="Q567" s="199">
        <v>0</v>
      </c>
      <c r="R567" s="199">
        <f>Q567*H567</f>
        <v>0</v>
      </c>
      <c r="S567" s="199">
        <v>0</v>
      </c>
      <c r="T567" s="200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201" t="s">
        <v>283</v>
      </c>
      <c r="AT567" s="201" t="s">
        <v>342</v>
      </c>
      <c r="AU567" s="201" t="s">
        <v>81</v>
      </c>
      <c r="AY567" s="18" t="s">
        <v>217</v>
      </c>
      <c r="BE567" s="202">
        <f>IF(N567="základní",J567,0)</f>
        <v>0</v>
      </c>
      <c r="BF567" s="202">
        <f>IF(N567="snížená",J567,0)</f>
        <v>0</v>
      </c>
      <c r="BG567" s="202">
        <f>IF(N567="zákl. přenesená",J567,0)</f>
        <v>0</v>
      </c>
      <c r="BH567" s="202">
        <f>IF(N567="sníž. přenesená",J567,0)</f>
        <v>0</v>
      </c>
      <c r="BI567" s="202">
        <f>IF(N567="nulová",J567,0)</f>
        <v>0</v>
      </c>
      <c r="BJ567" s="18" t="s">
        <v>81</v>
      </c>
      <c r="BK567" s="202">
        <f>ROUND(I567*H567,2)</f>
        <v>0</v>
      </c>
      <c r="BL567" s="18" t="s">
        <v>216</v>
      </c>
      <c r="BM567" s="201" t="s">
        <v>1153</v>
      </c>
    </row>
    <row r="568" spans="1:51" s="13" customFormat="1" ht="12">
      <c r="A568" s="13"/>
      <c r="B568" s="203"/>
      <c r="C568" s="13"/>
      <c r="D568" s="204" t="s">
        <v>223</v>
      </c>
      <c r="E568" s="205" t="s">
        <v>1154</v>
      </c>
      <c r="F568" s="206" t="s">
        <v>1155</v>
      </c>
      <c r="G568" s="13"/>
      <c r="H568" s="207">
        <v>6</v>
      </c>
      <c r="I568" s="208"/>
      <c r="J568" s="13"/>
      <c r="K568" s="13"/>
      <c r="L568" s="203"/>
      <c r="M568" s="209"/>
      <c r="N568" s="210"/>
      <c r="O568" s="210"/>
      <c r="P568" s="210"/>
      <c r="Q568" s="210"/>
      <c r="R568" s="210"/>
      <c r="S568" s="210"/>
      <c r="T568" s="21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05" t="s">
        <v>223</v>
      </c>
      <c r="AU568" s="205" t="s">
        <v>81</v>
      </c>
      <c r="AV568" s="13" t="s">
        <v>89</v>
      </c>
      <c r="AW568" s="13" t="s">
        <v>30</v>
      </c>
      <c r="AX568" s="13" t="s">
        <v>81</v>
      </c>
      <c r="AY568" s="205" t="s">
        <v>217</v>
      </c>
    </row>
    <row r="569" spans="1:65" s="2" customFormat="1" ht="21.75" customHeight="1">
      <c r="A569" s="37"/>
      <c r="B569" s="188"/>
      <c r="C569" s="189" t="s">
        <v>1156</v>
      </c>
      <c r="D569" s="189" t="s">
        <v>218</v>
      </c>
      <c r="E569" s="190" t="s">
        <v>1157</v>
      </c>
      <c r="F569" s="191" t="s">
        <v>1158</v>
      </c>
      <c r="G569" s="192" t="s">
        <v>342</v>
      </c>
      <c r="H569" s="193">
        <v>87.4</v>
      </c>
      <c r="I569" s="194"/>
      <c r="J569" s="195">
        <f>ROUND(I569*H569,2)</f>
        <v>0</v>
      </c>
      <c r="K569" s="196"/>
      <c r="L569" s="38"/>
      <c r="M569" s="197" t="s">
        <v>1</v>
      </c>
      <c r="N569" s="198" t="s">
        <v>38</v>
      </c>
      <c r="O569" s="76"/>
      <c r="P569" s="199">
        <f>O569*H569</f>
        <v>0</v>
      </c>
      <c r="Q569" s="199">
        <v>0</v>
      </c>
      <c r="R569" s="199">
        <f>Q569*H569</f>
        <v>0</v>
      </c>
      <c r="S569" s="199">
        <v>0.0044</v>
      </c>
      <c r="T569" s="200">
        <f>S569*H569</f>
        <v>0.38456000000000007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R569" s="201" t="s">
        <v>216</v>
      </c>
      <c r="AT569" s="201" t="s">
        <v>218</v>
      </c>
      <c r="AU569" s="201" t="s">
        <v>81</v>
      </c>
      <c r="AY569" s="18" t="s">
        <v>217</v>
      </c>
      <c r="BE569" s="202">
        <f>IF(N569="základní",J569,0)</f>
        <v>0</v>
      </c>
      <c r="BF569" s="202">
        <f>IF(N569="snížená",J569,0)</f>
        <v>0</v>
      </c>
      <c r="BG569" s="202">
        <f>IF(N569="zákl. přenesená",J569,0)</f>
        <v>0</v>
      </c>
      <c r="BH569" s="202">
        <f>IF(N569="sníž. přenesená",J569,0)</f>
        <v>0</v>
      </c>
      <c r="BI569" s="202">
        <f>IF(N569="nulová",J569,0)</f>
        <v>0</v>
      </c>
      <c r="BJ569" s="18" t="s">
        <v>81</v>
      </c>
      <c r="BK569" s="202">
        <f>ROUND(I569*H569,2)</f>
        <v>0</v>
      </c>
      <c r="BL569" s="18" t="s">
        <v>216</v>
      </c>
      <c r="BM569" s="201" t="s">
        <v>1159</v>
      </c>
    </row>
    <row r="570" spans="1:51" s="13" customFormat="1" ht="12">
      <c r="A570" s="13"/>
      <c r="B570" s="203"/>
      <c r="C570" s="13"/>
      <c r="D570" s="204" t="s">
        <v>223</v>
      </c>
      <c r="E570" s="205" t="s">
        <v>1160</v>
      </c>
      <c r="F570" s="206" t="s">
        <v>1161</v>
      </c>
      <c r="G570" s="13"/>
      <c r="H570" s="207">
        <v>87.4</v>
      </c>
      <c r="I570" s="208"/>
      <c r="J570" s="13"/>
      <c r="K570" s="13"/>
      <c r="L570" s="203"/>
      <c r="M570" s="209"/>
      <c r="N570" s="210"/>
      <c r="O570" s="210"/>
      <c r="P570" s="210"/>
      <c r="Q570" s="210"/>
      <c r="R570" s="210"/>
      <c r="S570" s="210"/>
      <c r="T570" s="21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05" t="s">
        <v>223</v>
      </c>
      <c r="AU570" s="205" t="s">
        <v>81</v>
      </c>
      <c r="AV570" s="13" t="s">
        <v>89</v>
      </c>
      <c r="AW570" s="13" t="s">
        <v>30</v>
      </c>
      <c r="AX570" s="13" t="s">
        <v>81</v>
      </c>
      <c r="AY570" s="205" t="s">
        <v>217</v>
      </c>
    </row>
    <row r="571" spans="1:65" s="2" customFormat="1" ht="16.5" customHeight="1">
      <c r="A571" s="37"/>
      <c r="B571" s="188"/>
      <c r="C571" s="189" t="s">
        <v>1162</v>
      </c>
      <c r="D571" s="189" t="s">
        <v>218</v>
      </c>
      <c r="E571" s="190" t="s">
        <v>1163</v>
      </c>
      <c r="F571" s="191" t="s">
        <v>1164</v>
      </c>
      <c r="G571" s="192" t="s">
        <v>1152</v>
      </c>
      <c r="H571" s="193">
        <v>4</v>
      </c>
      <c r="I571" s="194"/>
      <c r="J571" s="195">
        <f>ROUND(I571*H571,2)</f>
        <v>0</v>
      </c>
      <c r="K571" s="196"/>
      <c r="L571" s="38"/>
      <c r="M571" s="197" t="s">
        <v>1</v>
      </c>
      <c r="N571" s="198" t="s">
        <v>38</v>
      </c>
      <c r="O571" s="76"/>
      <c r="P571" s="199">
        <f>O571*H571</f>
        <v>0</v>
      </c>
      <c r="Q571" s="199">
        <v>0</v>
      </c>
      <c r="R571" s="199">
        <f>Q571*H571</f>
        <v>0</v>
      </c>
      <c r="S571" s="199">
        <v>0</v>
      </c>
      <c r="T571" s="200">
        <f>S571*H571</f>
        <v>0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201" t="s">
        <v>216</v>
      </c>
      <c r="AT571" s="201" t="s">
        <v>218</v>
      </c>
      <c r="AU571" s="201" t="s">
        <v>81</v>
      </c>
      <c r="AY571" s="18" t="s">
        <v>217</v>
      </c>
      <c r="BE571" s="202">
        <f>IF(N571="základní",J571,0)</f>
        <v>0</v>
      </c>
      <c r="BF571" s="202">
        <f>IF(N571="snížená",J571,0)</f>
        <v>0</v>
      </c>
      <c r="BG571" s="202">
        <f>IF(N571="zákl. přenesená",J571,0)</f>
        <v>0</v>
      </c>
      <c r="BH571" s="202">
        <f>IF(N571="sníž. přenesená",J571,0)</f>
        <v>0</v>
      </c>
      <c r="BI571" s="202">
        <f>IF(N571="nulová",J571,0)</f>
        <v>0</v>
      </c>
      <c r="BJ571" s="18" t="s">
        <v>81</v>
      </c>
      <c r="BK571" s="202">
        <f>ROUND(I571*H571,2)</f>
        <v>0</v>
      </c>
      <c r="BL571" s="18" t="s">
        <v>216</v>
      </c>
      <c r="BM571" s="201" t="s">
        <v>1165</v>
      </c>
    </row>
    <row r="572" spans="1:51" s="13" customFormat="1" ht="12">
      <c r="A572" s="13"/>
      <c r="B572" s="203"/>
      <c r="C572" s="13"/>
      <c r="D572" s="204" t="s">
        <v>223</v>
      </c>
      <c r="E572" s="205" t="s">
        <v>1166</v>
      </c>
      <c r="F572" s="206" t="s">
        <v>1167</v>
      </c>
      <c r="G572" s="13"/>
      <c r="H572" s="207">
        <v>4</v>
      </c>
      <c r="I572" s="208"/>
      <c r="J572" s="13"/>
      <c r="K572" s="13"/>
      <c r="L572" s="203"/>
      <c r="M572" s="209"/>
      <c r="N572" s="210"/>
      <c r="O572" s="210"/>
      <c r="P572" s="210"/>
      <c r="Q572" s="210"/>
      <c r="R572" s="210"/>
      <c r="S572" s="210"/>
      <c r="T572" s="21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05" t="s">
        <v>223</v>
      </c>
      <c r="AU572" s="205" t="s">
        <v>81</v>
      </c>
      <c r="AV572" s="13" t="s">
        <v>89</v>
      </c>
      <c r="AW572" s="13" t="s">
        <v>30</v>
      </c>
      <c r="AX572" s="13" t="s">
        <v>81</v>
      </c>
      <c r="AY572" s="205" t="s">
        <v>217</v>
      </c>
    </row>
    <row r="573" spans="1:65" s="2" customFormat="1" ht="21.75" customHeight="1">
      <c r="A573" s="37"/>
      <c r="B573" s="188"/>
      <c r="C573" s="189" t="s">
        <v>1168</v>
      </c>
      <c r="D573" s="189" t="s">
        <v>218</v>
      </c>
      <c r="E573" s="190" t="s">
        <v>1169</v>
      </c>
      <c r="F573" s="191" t="s">
        <v>1170</v>
      </c>
      <c r="G573" s="192" t="s">
        <v>984</v>
      </c>
      <c r="H573" s="232"/>
      <c r="I573" s="194"/>
      <c r="J573" s="195">
        <f>ROUND(I573*H573,2)</f>
        <v>0</v>
      </c>
      <c r="K573" s="196"/>
      <c r="L573" s="38"/>
      <c r="M573" s="197" t="s">
        <v>1</v>
      </c>
      <c r="N573" s="198" t="s">
        <v>38</v>
      </c>
      <c r="O573" s="76"/>
      <c r="P573" s="199">
        <f>O573*H573</f>
        <v>0</v>
      </c>
      <c r="Q573" s="199">
        <v>0</v>
      </c>
      <c r="R573" s="199">
        <f>Q573*H573</f>
        <v>0</v>
      </c>
      <c r="S573" s="199">
        <v>0</v>
      </c>
      <c r="T573" s="200">
        <f>S573*H573</f>
        <v>0</v>
      </c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R573" s="201" t="s">
        <v>216</v>
      </c>
      <c r="AT573" s="201" t="s">
        <v>218</v>
      </c>
      <c r="AU573" s="201" t="s">
        <v>81</v>
      </c>
      <c r="AY573" s="18" t="s">
        <v>217</v>
      </c>
      <c r="BE573" s="202">
        <f>IF(N573="základní",J573,0)</f>
        <v>0</v>
      </c>
      <c r="BF573" s="202">
        <f>IF(N573="snížená",J573,0)</f>
        <v>0</v>
      </c>
      <c r="BG573" s="202">
        <f>IF(N573="zákl. přenesená",J573,0)</f>
        <v>0</v>
      </c>
      <c r="BH573" s="202">
        <f>IF(N573="sníž. přenesená",J573,0)</f>
        <v>0</v>
      </c>
      <c r="BI573" s="202">
        <f>IF(N573="nulová",J573,0)</f>
        <v>0</v>
      </c>
      <c r="BJ573" s="18" t="s">
        <v>81</v>
      </c>
      <c r="BK573" s="202">
        <f>ROUND(I573*H573,2)</f>
        <v>0</v>
      </c>
      <c r="BL573" s="18" t="s">
        <v>216</v>
      </c>
      <c r="BM573" s="201" t="s">
        <v>1171</v>
      </c>
    </row>
    <row r="574" spans="1:63" s="12" customFormat="1" ht="25.9" customHeight="1">
      <c r="A574" s="12"/>
      <c r="B574" s="177"/>
      <c r="C574" s="12"/>
      <c r="D574" s="178" t="s">
        <v>72</v>
      </c>
      <c r="E574" s="179" t="s">
        <v>1172</v>
      </c>
      <c r="F574" s="179" t="s">
        <v>1173</v>
      </c>
      <c r="G574" s="12"/>
      <c r="H574" s="12"/>
      <c r="I574" s="180"/>
      <c r="J574" s="181">
        <f>BK574</f>
        <v>0</v>
      </c>
      <c r="K574" s="12"/>
      <c r="L574" s="177"/>
      <c r="M574" s="182"/>
      <c r="N574" s="183"/>
      <c r="O574" s="183"/>
      <c r="P574" s="184">
        <f>SUM(P575:P697)</f>
        <v>0</v>
      </c>
      <c r="Q574" s="183"/>
      <c r="R574" s="184">
        <f>SUM(R575:R697)</f>
        <v>8.111756399999999</v>
      </c>
      <c r="S574" s="183"/>
      <c r="T574" s="185">
        <f>SUM(T575:T697)</f>
        <v>1.73838479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178" t="s">
        <v>216</v>
      </c>
      <c r="AT574" s="186" t="s">
        <v>72</v>
      </c>
      <c r="AU574" s="186" t="s">
        <v>73</v>
      </c>
      <c r="AY574" s="178" t="s">
        <v>217</v>
      </c>
      <c r="BK574" s="187">
        <f>SUM(BK575:BK697)</f>
        <v>0</v>
      </c>
    </row>
    <row r="575" spans="1:65" s="2" customFormat="1" ht="16.5" customHeight="1">
      <c r="A575" s="37"/>
      <c r="B575" s="188"/>
      <c r="C575" s="189" t="s">
        <v>1174</v>
      </c>
      <c r="D575" s="189" t="s">
        <v>218</v>
      </c>
      <c r="E575" s="190" t="s">
        <v>1175</v>
      </c>
      <c r="F575" s="191" t="s">
        <v>1176</v>
      </c>
      <c r="G575" s="192" t="s">
        <v>1113</v>
      </c>
      <c r="H575" s="193">
        <v>10</v>
      </c>
      <c r="I575" s="194"/>
      <c r="J575" s="195">
        <f>ROUND(I575*H575,2)</f>
        <v>0</v>
      </c>
      <c r="K575" s="196"/>
      <c r="L575" s="38"/>
      <c r="M575" s="197" t="s">
        <v>1</v>
      </c>
      <c r="N575" s="198" t="s">
        <v>38</v>
      </c>
      <c r="O575" s="76"/>
      <c r="P575" s="199">
        <f>O575*H575</f>
        <v>0</v>
      </c>
      <c r="Q575" s="199">
        <v>0</v>
      </c>
      <c r="R575" s="199">
        <f>Q575*H575</f>
        <v>0</v>
      </c>
      <c r="S575" s="199">
        <v>0</v>
      </c>
      <c r="T575" s="200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201" t="s">
        <v>1114</v>
      </c>
      <c r="AT575" s="201" t="s">
        <v>218</v>
      </c>
      <c r="AU575" s="201" t="s">
        <v>81</v>
      </c>
      <c r="AY575" s="18" t="s">
        <v>217</v>
      </c>
      <c r="BE575" s="202">
        <f>IF(N575="základní",J575,0)</f>
        <v>0</v>
      </c>
      <c r="BF575" s="202">
        <f>IF(N575="snížená",J575,0)</f>
        <v>0</v>
      </c>
      <c r="BG575" s="202">
        <f>IF(N575="zákl. přenesená",J575,0)</f>
        <v>0</v>
      </c>
      <c r="BH575" s="202">
        <f>IF(N575="sníž. přenesená",J575,0)</f>
        <v>0</v>
      </c>
      <c r="BI575" s="202">
        <f>IF(N575="nulová",J575,0)</f>
        <v>0</v>
      </c>
      <c r="BJ575" s="18" t="s">
        <v>81</v>
      </c>
      <c r="BK575" s="202">
        <f>ROUND(I575*H575,2)</f>
        <v>0</v>
      </c>
      <c r="BL575" s="18" t="s">
        <v>1114</v>
      </c>
      <c r="BM575" s="201" t="s">
        <v>1177</v>
      </c>
    </row>
    <row r="576" spans="1:51" s="14" customFormat="1" ht="12">
      <c r="A576" s="14"/>
      <c r="B576" s="212"/>
      <c r="C576" s="14"/>
      <c r="D576" s="204" t="s">
        <v>223</v>
      </c>
      <c r="E576" s="213" t="s">
        <v>1</v>
      </c>
      <c r="F576" s="214" t="s">
        <v>1178</v>
      </c>
      <c r="G576" s="14"/>
      <c r="H576" s="213" t="s">
        <v>1</v>
      </c>
      <c r="I576" s="215"/>
      <c r="J576" s="14"/>
      <c r="K576" s="14"/>
      <c r="L576" s="212"/>
      <c r="M576" s="216"/>
      <c r="N576" s="217"/>
      <c r="O576" s="217"/>
      <c r="P576" s="217"/>
      <c r="Q576" s="217"/>
      <c r="R576" s="217"/>
      <c r="S576" s="217"/>
      <c r="T576" s="218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13" t="s">
        <v>223</v>
      </c>
      <c r="AU576" s="213" t="s">
        <v>81</v>
      </c>
      <c r="AV576" s="14" t="s">
        <v>81</v>
      </c>
      <c r="AW576" s="14" t="s">
        <v>30</v>
      </c>
      <c r="AX576" s="14" t="s">
        <v>73</v>
      </c>
      <c r="AY576" s="213" t="s">
        <v>217</v>
      </c>
    </row>
    <row r="577" spans="1:51" s="13" customFormat="1" ht="12">
      <c r="A577" s="13"/>
      <c r="B577" s="203"/>
      <c r="C577" s="13"/>
      <c r="D577" s="204" t="s">
        <v>223</v>
      </c>
      <c r="E577" s="205" t="s">
        <v>1</v>
      </c>
      <c r="F577" s="206" t="s">
        <v>1179</v>
      </c>
      <c r="G577" s="13"/>
      <c r="H577" s="207">
        <v>10</v>
      </c>
      <c r="I577" s="208"/>
      <c r="J577" s="13"/>
      <c r="K577" s="13"/>
      <c r="L577" s="203"/>
      <c r="M577" s="209"/>
      <c r="N577" s="210"/>
      <c r="O577" s="210"/>
      <c r="P577" s="210"/>
      <c r="Q577" s="210"/>
      <c r="R577" s="210"/>
      <c r="S577" s="210"/>
      <c r="T577" s="21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05" t="s">
        <v>223</v>
      </c>
      <c r="AU577" s="205" t="s">
        <v>81</v>
      </c>
      <c r="AV577" s="13" t="s">
        <v>89</v>
      </c>
      <c r="AW577" s="13" t="s">
        <v>30</v>
      </c>
      <c r="AX577" s="13" t="s">
        <v>81</v>
      </c>
      <c r="AY577" s="205" t="s">
        <v>217</v>
      </c>
    </row>
    <row r="578" spans="1:65" s="2" customFormat="1" ht="16.5" customHeight="1">
      <c r="A578" s="37"/>
      <c r="B578" s="188"/>
      <c r="C578" s="189" t="s">
        <v>1180</v>
      </c>
      <c r="D578" s="189" t="s">
        <v>218</v>
      </c>
      <c r="E578" s="190" t="s">
        <v>1181</v>
      </c>
      <c r="F578" s="191" t="s">
        <v>1182</v>
      </c>
      <c r="G578" s="192" t="s">
        <v>342</v>
      </c>
      <c r="H578" s="193">
        <v>847.4</v>
      </c>
      <c r="I578" s="194"/>
      <c r="J578" s="195">
        <f>ROUND(I578*H578,2)</f>
        <v>0</v>
      </c>
      <c r="K578" s="196"/>
      <c r="L578" s="38"/>
      <c r="M578" s="197" t="s">
        <v>1</v>
      </c>
      <c r="N578" s="198" t="s">
        <v>38</v>
      </c>
      <c r="O578" s="76"/>
      <c r="P578" s="199">
        <f>O578*H578</f>
        <v>0</v>
      </c>
      <c r="Q578" s="199">
        <v>0</v>
      </c>
      <c r="R578" s="199">
        <f>Q578*H578</f>
        <v>0</v>
      </c>
      <c r="S578" s="199">
        <v>0</v>
      </c>
      <c r="T578" s="200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201" t="s">
        <v>216</v>
      </c>
      <c r="AT578" s="201" t="s">
        <v>218</v>
      </c>
      <c r="AU578" s="201" t="s">
        <v>81</v>
      </c>
      <c r="AY578" s="18" t="s">
        <v>217</v>
      </c>
      <c r="BE578" s="202">
        <f>IF(N578="základní",J578,0)</f>
        <v>0</v>
      </c>
      <c r="BF578" s="202">
        <f>IF(N578="snížená",J578,0)</f>
        <v>0</v>
      </c>
      <c r="BG578" s="202">
        <f>IF(N578="zákl. přenesená",J578,0)</f>
        <v>0</v>
      </c>
      <c r="BH578" s="202">
        <f>IF(N578="sníž. přenesená",J578,0)</f>
        <v>0</v>
      </c>
      <c r="BI578" s="202">
        <f>IF(N578="nulová",J578,0)</f>
        <v>0</v>
      </c>
      <c r="BJ578" s="18" t="s">
        <v>81</v>
      </c>
      <c r="BK578" s="202">
        <f>ROUND(I578*H578,2)</f>
        <v>0</v>
      </c>
      <c r="BL578" s="18" t="s">
        <v>216</v>
      </c>
      <c r="BM578" s="201" t="s">
        <v>1183</v>
      </c>
    </row>
    <row r="579" spans="1:51" s="13" customFormat="1" ht="12">
      <c r="A579" s="13"/>
      <c r="B579" s="203"/>
      <c r="C579" s="13"/>
      <c r="D579" s="204" t="s">
        <v>223</v>
      </c>
      <c r="E579" s="205" t="s">
        <v>1184</v>
      </c>
      <c r="F579" s="206" t="s">
        <v>1185</v>
      </c>
      <c r="G579" s="13"/>
      <c r="H579" s="207">
        <v>760</v>
      </c>
      <c r="I579" s="208"/>
      <c r="J579" s="13"/>
      <c r="K579" s="13"/>
      <c r="L579" s="203"/>
      <c r="M579" s="209"/>
      <c r="N579" s="210"/>
      <c r="O579" s="210"/>
      <c r="P579" s="210"/>
      <c r="Q579" s="210"/>
      <c r="R579" s="210"/>
      <c r="S579" s="210"/>
      <c r="T579" s="21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05" t="s">
        <v>223</v>
      </c>
      <c r="AU579" s="205" t="s">
        <v>81</v>
      </c>
      <c r="AV579" s="13" t="s">
        <v>89</v>
      </c>
      <c r="AW579" s="13" t="s">
        <v>30</v>
      </c>
      <c r="AX579" s="13" t="s">
        <v>73</v>
      </c>
      <c r="AY579" s="205" t="s">
        <v>217</v>
      </c>
    </row>
    <row r="580" spans="1:51" s="14" customFormat="1" ht="12">
      <c r="A580" s="14"/>
      <c r="B580" s="212"/>
      <c r="C580" s="14"/>
      <c r="D580" s="204" t="s">
        <v>223</v>
      </c>
      <c r="E580" s="213" t="s">
        <v>1</v>
      </c>
      <c r="F580" s="214" t="s">
        <v>1186</v>
      </c>
      <c r="G580" s="14"/>
      <c r="H580" s="213" t="s">
        <v>1</v>
      </c>
      <c r="I580" s="215"/>
      <c r="J580" s="14"/>
      <c r="K580" s="14"/>
      <c r="L580" s="212"/>
      <c r="M580" s="216"/>
      <c r="N580" s="217"/>
      <c r="O580" s="217"/>
      <c r="P580" s="217"/>
      <c r="Q580" s="217"/>
      <c r="R580" s="217"/>
      <c r="S580" s="217"/>
      <c r="T580" s="218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13" t="s">
        <v>223</v>
      </c>
      <c r="AU580" s="213" t="s">
        <v>81</v>
      </c>
      <c r="AV580" s="14" t="s">
        <v>81</v>
      </c>
      <c r="AW580" s="14" t="s">
        <v>30</v>
      </c>
      <c r="AX580" s="14" t="s">
        <v>73</v>
      </c>
      <c r="AY580" s="213" t="s">
        <v>217</v>
      </c>
    </row>
    <row r="581" spans="1:51" s="13" customFormat="1" ht="12">
      <c r="A581" s="13"/>
      <c r="B581" s="203"/>
      <c r="C581" s="13"/>
      <c r="D581" s="204" t="s">
        <v>223</v>
      </c>
      <c r="E581" s="205" t="s">
        <v>1187</v>
      </c>
      <c r="F581" s="206" t="s">
        <v>1188</v>
      </c>
      <c r="G581" s="13"/>
      <c r="H581" s="207">
        <v>87.4</v>
      </c>
      <c r="I581" s="208"/>
      <c r="J581" s="13"/>
      <c r="K581" s="13"/>
      <c r="L581" s="203"/>
      <c r="M581" s="209"/>
      <c r="N581" s="210"/>
      <c r="O581" s="210"/>
      <c r="P581" s="210"/>
      <c r="Q581" s="210"/>
      <c r="R581" s="210"/>
      <c r="S581" s="210"/>
      <c r="T581" s="21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05" t="s">
        <v>223</v>
      </c>
      <c r="AU581" s="205" t="s">
        <v>81</v>
      </c>
      <c r="AV581" s="13" t="s">
        <v>89</v>
      </c>
      <c r="AW581" s="13" t="s">
        <v>30</v>
      </c>
      <c r="AX581" s="13" t="s">
        <v>73</v>
      </c>
      <c r="AY581" s="205" t="s">
        <v>217</v>
      </c>
    </row>
    <row r="582" spans="1:51" s="13" customFormat="1" ht="12">
      <c r="A582" s="13"/>
      <c r="B582" s="203"/>
      <c r="C582" s="13"/>
      <c r="D582" s="204" t="s">
        <v>223</v>
      </c>
      <c r="E582" s="205" t="s">
        <v>1189</v>
      </c>
      <c r="F582" s="206" t="s">
        <v>1190</v>
      </c>
      <c r="G582" s="13"/>
      <c r="H582" s="207">
        <v>847.4</v>
      </c>
      <c r="I582" s="208"/>
      <c r="J582" s="13"/>
      <c r="K582" s="13"/>
      <c r="L582" s="203"/>
      <c r="M582" s="209"/>
      <c r="N582" s="210"/>
      <c r="O582" s="210"/>
      <c r="P582" s="210"/>
      <c r="Q582" s="210"/>
      <c r="R582" s="210"/>
      <c r="S582" s="210"/>
      <c r="T582" s="21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05" t="s">
        <v>223</v>
      </c>
      <c r="AU582" s="205" t="s">
        <v>81</v>
      </c>
      <c r="AV582" s="13" t="s">
        <v>89</v>
      </c>
      <c r="AW582" s="13" t="s">
        <v>30</v>
      </c>
      <c r="AX582" s="13" t="s">
        <v>81</v>
      </c>
      <c r="AY582" s="205" t="s">
        <v>217</v>
      </c>
    </row>
    <row r="583" spans="1:65" s="2" customFormat="1" ht="16.5" customHeight="1">
      <c r="A583" s="37"/>
      <c r="B583" s="188"/>
      <c r="C583" s="219" t="s">
        <v>1191</v>
      </c>
      <c r="D583" s="219" t="s">
        <v>342</v>
      </c>
      <c r="E583" s="220" t="s">
        <v>1192</v>
      </c>
      <c r="F583" s="221" t="s">
        <v>1193</v>
      </c>
      <c r="G583" s="222" t="s">
        <v>221</v>
      </c>
      <c r="H583" s="223">
        <v>467.39</v>
      </c>
      <c r="I583" s="224"/>
      <c r="J583" s="225">
        <f>ROUND(I583*H583,2)</f>
        <v>0</v>
      </c>
      <c r="K583" s="226"/>
      <c r="L583" s="227"/>
      <c r="M583" s="228" t="s">
        <v>1</v>
      </c>
      <c r="N583" s="229" t="s">
        <v>38</v>
      </c>
      <c r="O583" s="76"/>
      <c r="P583" s="199">
        <f>O583*H583</f>
        <v>0</v>
      </c>
      <c r="Q583" s="199">
        <v>0.01</v>
      </c>
      <c r="R583" s="199">
        <f>Q583*H583</f>
        <v>4.6739</v>
      </c>
      <c r="S583" s="199">
        <v>0</v>
      </c>
      <c r="T583" s="200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201" t="s">
        <v>283</v>
      </c>
      <c r="AT583" s="201" t="s">
        <v>342</v>
      </c>
      <c r="AU583" s="201" t="s">
        <v>81</v>
      </c>
      <c r="AY583" s="18" t="s">
        <v>217</v>
      </c>
      <c r="BE583" s="202">
        <f>IF(N583="základní",J583,0)</f>
        <v>0</v>
      </c>
      <c r="BF583" s="202">
        <f>IF(N583="snížená",J583,0)</f>
        <v>0</v>
      </c>
      <c r="BG583" s="202">
        <f>IF(N583="zákl. přenesená",J583,0)</f>
        <v>0</v>
      </c>
      <c r="BH583" s="202">
        <f>IF(N583="sníž. přenesená",J583,0)</f>
        <v>0</v>
      </c>
      <c r="BI583" s="202">
        <f>IF(N583="nulová",J583,0)</f>
        <v>0</v>
      </c>
      <c r="BJ583" s="18" t="s">
        <v>81</v>
      </c>
      <c r="BK583" s="202">
        <f>ROUND(I583*H583,2)</f>
        <v>0</v>
      </c>
      <c r="BL583" s="18" t="s">
        <v>216</v>
      </c>
      <c r="BM583" s="201" t="s">
        <v>1194</v>
      </c>
    </row>
    <row r="584" spans="1:51" s="13" customFormat="1" ht="12">
      <c r="A584" s="13"/>
      <c r="B584" s="203"/>
      <c r="C584" s="13"/>
      <c r="D584" s="204" t="s">
        <v>223</v>
      </c>
      <c r="E584" s="205" t="s">
        <v>1195</v>
      </c>
      <c r="F584" s="206" t="s">
        <v>1196</v>
      </c>
      <c r="G584" s="13"/>
      <c r="H584" s="207">
        <v>466.07</v>
      </c>
      <c r="I584" s="208"/>
      <c r="J584" s="13"/>
      <c r="K584" s="13"/>
      <c r="L584" s="203"/>
      <c r="M584" s="209"/>
      <c r="N584" s="210"/>
      <c r="O584" s="210"/>
      <c r="P584" s="210"/>
      <c r="Q584" s="210"/>
      <c r="R584" s="210"/>
      <c r="S584" s="210"/>
      <c r="T584" s="21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05" t="s">
        <v>223</v>
      </c>
      <c r="AU584" s="205" t="s">
        <v>81</v>
      </c>
      <c r="AV584" s="13" t="s">
        <v>89</v>
      </c>
      <c r="AW584" s="13" t="s">
        <v>30</v>
      </c>
      <c r="AX584" s="13" t="s">
        <v>73</v>
      </c>
      <c r="AY584" s="205" t="s">
        <v>217</v>
      </c>
    </row>
    <row r="585" spans="1:51" s="13" customFormat="1" ht="12">
      <c r="A585" s="13"/>
      <c r="B585" s="203"/>
      <c r="C585" s="13"/>
      <c r="D585" s="204" t="s">
        <v>223</v>
      </c>
      <c r="E585" s="205" t="s">
        <v>1</v>
      </c>
      <c r="F585" s="206" t="s">
        <v>1197</v>
      </c>
      <c r="G585" s="13"/>
      <c r="H585" s="207">
        <v>1.32</v>
      </c>
      <c r="I585" s="208"/>
      <c r="J585" s="13"/>
      <c r="K585" s="13"/>
      <c r="L585" s="203"/>
      <c r="M585" s="209"/>
      <c r="N585" s="210"/>
      <c r="O585" s="210"/>
      <c r="P585" s="210"/>
      <c r="Q585" s="210"/>
      <c r="R585" s="210"/>
      <c r="S585" s="210"/>
      <c r="T585" s="21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05" t="s">
        <v>223</v>
      </c>
      <c r="AU585" s="205" t="s">
        <v>81</v>
      </c>
      <c r="AV585" s="13" t="s">
        <v>89</v>
      </c>
      <c r="AW585" s="13" t="s">
        <v>30</v>
      </c>
      <c r="AX585" s="13" t="s">
        <v>73</v>
      </c>
      <c r="AY585" s="205" t="s">
        <v>217</v>
      </c>
    </row>
    <row r="586" spans="1:51" s="15" customFormat="1" ht="12">
      <c r="A586" s="15"/>
      <c r="B586" s="233"/>
      <c r="C586" s="15"/>
      <c r="D586" s="204" t="s">
        <v>223</v>
      </c>
      <c r="E586" s="234" t="s">
        <v>1</v>
      </c>
      <c r="F586" s="235" t="s">
        <v>1116</v>
      </c>
      <c r="G586" s="15"/>
      <c r="H586" s="236">
        <v>467.39</v>
      </c>
      <c r="I586" s="237"/>
      <c r="J586" s="15"/>
      <c r="K586" s="15"/>
      <c r="L586" s="233"/>
      <c r="M586" s="238"/>
      <c r="N586" s="239"/>
      <c r="O586" s="239"/>
      <c r="P586" s="239"/>
      <c r="Q586" s="239"/>
      <c r="R586" s="239"/>
      <c r="S586" s="239"/>
      <c r="T586" s="240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34" t="s">
        <v>223</v>
      </c>
      <c r="AU586" s="234" t="s">
        <v>81</v>
      </c>
      <c r="AV586" s="15" t="s">
        <v>216</v>
      </c>
      <c r="AW586" s="15" t="s">
        <v>30</v>
      </c>
      <c r="AX586" s="15" t="s">
        <v>81</v>
      </c>
      <c r="AY586" s="234" t="s">
        <v>217</v>
      </c>
    </row>
    <row r="587" spans="1:65" s="2" customFormat="1" ht="16.5" customHeight="1">
      <c r="A587" s="37"/>
      <c r="B587" s="188"/>
      <c r="C587" s="189" t="s">
        <v>1198</v>
      </c>
      <c r="D587" s="189" t="s">
        <v>218</v>
      </c>
      <c r="E587" s="190" t="s">
        <v>1199</v>
      </c>
      <c r="F587" s="191" t="s">
        <v>1200</v>
      </c>
      <c r="G587" s="192" t="s">
        <v>1201</v>
      </c>
      <c r="H587" s="193">
        <v>4</v>
      </c>
      <c r="I587" s="194"/>
      <c r="J587" s="195">
        <f>ROUND(I587*H587,2)</f>
        <v>0</v>
      </c>
      <c r="K587" s="196"/>
      <c r="L587" s="38"/>
      <c r="M587" s="197" t="s">
        <v>1</v>
      </c>
      <c r="N587" s="198" t="s">
        <v>38</v>
      </c>
      <c r="O587" s="76"/>
      <c r="P587" s="199">
        <f>O587*H587</f>
        <v>0</v>
      </c>
      <c r="Q587" s="199">
        <v>0</v>
      </c>
      <c r="R587" s="199">
        <f>Q587*H587</f>
        <v>0</v>
      </c>
      <c r="S587" s="199">
        <v>0.00177</v>
      </c>
      <c r="T587" s="200">
        <f>S587*H587</f>
        <v>0.00708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R587" s="201" t="s">
        <v>1114</v>
      </c>
      <c r="AT587" s="201" t="s">
        <v>218</v>
      </c>
      <c r="AU587" s="201" t="s">
        <v>81</v>
      </c>
      <c r="AY587" s="18" t="s">
        <v>217</v>
      </c>
      <c r="BE587" s="202">
        <f>IF(N587="základní",J587,0)</f>
        <v>0</v>
      </c>
      <c r="BF587" s="202">
        <f>IF(N587="snížená",J587,0)</f>
        <v>0</v>
      </c>
      <c r="BG587" s="202">
        <f>IF(N587="zákl. přenesená",J587,0)</f>
        <v>0</v>
      </c>
      <c r="BH587" s="202">
        <f>IF(N587="sníž. přenesená",J587,0)</f>
        <v>0</v>
      </c>
      <c r="BI587" s="202">
        <f>IF(N587="nulová",J587,0)</f>
        <v>0</v>
      </c>
      <c r="BJ587" s="18" t="s">
        <v>81</v>
      </c>
      <c r="BK587" s="202">
        <f>ROUND(I587*H587,2)</f>
        <v>0</v>
      </c>
      <c r="BL587" s="18" t="s">
        <v>1114</v>
      </c>
      <c r="BM587" s="201" t="s">
        <v>1202</v>
      </c>
    </row>
    <row r="588" spans="1:51" s="14" customFormat="1" ht="12">
      <c r="A588" s="14"/>
      <c r="B588" s="212"/>
      <c r="C588" s="14"/>
      <c r="D588" s="204" t="s">
        <v>223</v>
      </c>
      <c r="E588" s="213" t="s">
        <v>1</v>
      </c>
      <c r="F588" s="214" t="s">
        <v>1203</v>
      </c>
      <c r="G588" s="14"/>
      <c r="H588" s="213" t="s">
        <v>1</v>
      </c>
      <c r="I588" s="215"/>
      <c r="J588" s="14"/>
      <c r="K588" s="14"/>
      <c r="L588" s="212"/>
      <c r="M588" s="216"/>
      <c r="N588" s="217"/>
      <c r="O588" s="217"/>
      <c r="P588" s="217"/>
      <c r="Q588" s="217"/>
      <c r="R588" s="217"/>
      <c r="S588" s="217"/>
      <c r="T588" s="21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13" t="s">
        <v>223</v>
      </c>
      <c r="AU588" s="213" t="s">
        <v>81</v>
      </c>
      <c r="AV588" s="14" t="s">
        <v>81</v>
      </c>
      <c r="AW588" s="14" t="s">
        <v>30</v>
      </c>
      <c r="AX588" s="14" t="s">
        <v>73</v>
      </c>
      <c r="AY588" s="213" t="s">
        <v>217</v>
      </c>
    </row>
    <row r="589" spans="1:51" s="13" customFormat="1" ht="12">
      <c r="A589" s="13"/>
      <c r="B589" s="203"/>
      <c r="C589" s="13"/>
      <c r="D589" s="204" t="s">
        <v>223</v>
      </c>
      <c r="E589" s="205" t="s">
        <v>1</v>
      </c>
      <c r="F589" s="206" t="s">
        <v>1204</v>
      </c>
      <c r="G589" s="13"/>
      <c r="H589" s="207">
        <v>4</v>
      </c>
      <c r="I589" s="208"/>
      <c r="J589" s="13"/>
      <c r="K589" s="13"/>
      <c r="L589" s="203"/>
      <c r="M589" s="209"/>
      <c r="N589" s="210"/>
      <c r="O589" s="210"/>
      <c r="P589" s="210"/>
      <c r="Q589" s="210"/>
      <c r="R589" s="210"/>
      <c r="S589" s="210"/>
      <c r="T589" s="21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05" t="s">
        <v>223</v>
      </c>
      <c r="AU589" s="205" t="s">
        <v>81</v>
      </c>
      <c r="AV589" s="13" t="s">
        <v>89</v>
      </c>
      <c r="AW589" s="13" t="s">
        <v>30</v>
      </c>
      <c r="AX589" s="13" t="s">
        <v>81</v>
      </c>
      <c r="AY589" s="205" t="s">
        <v>217</v>
      </c>
    </row>
    <row r="590" spans="1:65" s="2" customFormat="1" ht="16.5" customHeight="1">
      <c r="A590" s="37"/>
      <c r="B590" s="188"/>
      <c r="C590" s="189" t="s">
        <v>1205</v>
      </c>
      <c r="D590" s="189" t="s">
        <v>218</v>
      </c>
      <c r="E590" s="190" t="s">
        <v>1206</v>
      </c>
      <c r="F590" s="191" t="s">
        <v>1207</v>
      </c>
      <c r="G590" s="192" t="s">
        <v>342</v>
      </c>
      <c r="H590" s="193">
        <v>376.437</v>
      </c>
      <c r="I590" s="194"/>
      <c r="J590" s="195">
        <f>ROUND(I590*H590,2)</f>
        <v>0</v>
      </c>
      <c r="K590" s="196"/>
      <c r="L590" s="38"/>
      <c r="M590" s="197" t="s">
        <v>1</v>
      </c>
      <c r="N590" s="198" t="s">
        <v>38</v>
      </c>
      <c r="O590" s="76"/>
      <c r="P590" s="199">
        <f>O590*H590</f>
        <v>0</v>
      </c>
      <c r="Q590" s="199">
        <v>0</v>
      </c>
      <c r="R590" s="199">
        <f>Q590*H590</f>
        <v>0</v>
      </c>
      <c r="S590" s="199">
        <v>0.00167</v>
      </c>
      <c r="T590" s="200">
        <f>S590*H590</f>
        <v>0.62864979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R590" s="201" t="s">
        <v>216</v>
      </c>
      <c r="AT590" s="201" t="s">
        <v>218</v>
      </c>
      <c r="AU590" s="201" t="s">
        <v>81</v>
      </c>
      <c r="AY590" s="18" t="s">
        <v>217</v>
      </c>
      <c r="BE590" s="202">
        <f>IF(N590="základní",J590,0)</f>
        <v>0</v>
      </c>
      <c r="BF590" s="202">
        <f>IF(N590="snížená",J590,0)</f>
        <v>0</v>
      </c>
      <c r="BG590" s="202">
        <f>IF(N590="zákl. přenesená",J590,0)</f>
        <v>0</v>
      </c>
      <c r="BH590" s="202">
        <f>IF(N590="sníž. přenesená",J590,0)</f>
        <v>0</v>
      </c>
      <c r="BI590" s="202">
        <f>IF(N590="nulová",J590,0)</f>
        <v>0</v>
      </c>
      <c r="BJ590" s="18" t="s">
        <v>81</v>
      </c>
      <c r="BK590" s="202">
        <f>ROUND(I590*H590,2)</f>
        <v>0</v>
      </c>
      <c r="BL590" s="18" t="s">
        <v>216</v>
      </c>
      <c r="BM590" s="201" t="s">
        <v>1208</v>
      </c>
    </row>
    <row r="591" spans="1:51" s="14" customFormat="1" ht="12">
      <c r="A591" s="14"/>
      <c r="B591" s="212"/>
      <c r="C591" s="14"/>
      <c r="D591" s="204" t="s">
        <v>223</v>
      </c>
      <c r="E591" s="213" t="s">
        <v>1</v>
      </c>
      <c r="F591" s="214" t="s">
        <v>514</v>
      </c>
      <c r="G591" s="14"/>
      <c r="H591" s="213" t="s">
        <v>1</v>
      </c>
      <c r="I591" s="215"/>
      <c r="J591" s="14"/>
      <c r="K591" s="14"/>
      <c r="L591" s="212"/>
      <c r="M591" s="216"/>
      <c r="N591" s="217"/>
      <c r="O591" s="217"/>
      <c r="P591" s="217"/>
      <c r="Q591" s="217"/>
      <c r="R591" s="217"/>
      <c r="S591" s="217"/>
      <c r="T591" s="218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13" t="s">
        <v>223</v>
      </c>
      <c r="AU591" s="213" t="s">
        <v>81</v>
      </c>
      <c r="AV591" s="14" t="s">
        <v>81</v>
      </c>
      <c r="AW591" s="14" t="s">
        <v>30</v>
      </c>
      <c r="AX591" s="14" t="s">
        <v>73</v>
      </c>
      <c r="AY591" s="213" t="s">
        <v>217</v>
      </c>
    </row>
    <row r="592" spans="1:51" s="14" customFormat="1" ht="12">
      <c r="A592" s="14"/>
      <c r="B592" s="212"/>
      <c r="C592" s="14"/>
      <c r="D592" s="204" t="s">
        <v>223</v>
      </c>
      <c r="E592" s="213" t="s">
        <v>1</v>
      </c>
      <c r="F592" s="214" t="s">
        <v>1209</v>
      </c>
      <c r="G592" s="14"/>
      <c r="H592" s="213" t="s">
        <v>1</v>
      </c>
      <c r="I592" s="215"/>
      <c r="J592" s="14"/>
      <c r="K592" s="14"/>
      <c r="L592" s="212"/>
      <c r="M592" s="216"/>
      <c r="N592" s="217"/>
      <c r="O592" s="217"/>
      <c r="P592" s="217"/>
      <c r="Q592" s="217"/>
      <c r="R592" s="217"/>
      <c r="S592" s="217"/>
      <c r="T592" s="218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13" t="s">
        <v>223</v>
      </c>
      <c r="AU592" s="213" t="s">
        <v>81</v>
      </c>
      <c r="AV592" s="14" t="s">
        <v>81</v>
      </c>
      <c r="AW592" s="14" t="s">
        <v>30</v>
      </c>
      <c r="AX592" s="14" t="s">
        <v>73</v>
      </c>
      <c r="AY592" s="213" t="s">
        <v>217</v>
      </c>
    </row>
    <row r="593" spans="1:51" s="13" customFormat="1" ht="12">
      <c r="A593" s="13"/>
      <c r="B593" s="203"/>
      <c r="C593" s="13"/>
      <c r="D593" s="204" t="s">
        <v>223</v>
      </c>
      <c r="E593" s="205" t="s">
        <v>1210</v>
      </c>
      <c r="F593" s="206" t="s">
        <v>1211</v>
      </c>
      <c r="G593" s="13"/>
      <c r="H593" s="207">
        <v>21</v>
      </c>
      <c r="I593" s="208"/>
      <c r="J593" s="13"/>
      <c r="K593" s="13"/>
      <c r="L593" s="203"/>
      <c r="M593" s="209"/>
      <c r="N593" s="210"/>
      <c r="O593" s="210"/>
      <c r="P593" s="210"/>
      <c r="Q593" s="210"/>
      <c r="R593" s="210"/>
      <c r="S593" s="210"/>
      <c r="T593" s="21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05" t="s">
        <v>223</v>
      </c>
      <c r="AU593" s="205" t="s">
        <v>81</v>
      </c>
      <c r="AV593" s="13" t="s">
        <v>89</v>
      </c>
      <c r="AW593" s="13" t="s">
        <v>30</v>
      </c>
      <c r="AX593" s="13" t="s">
        <v>73</v>
      </c>
      <c r="AY593" s="205" t="s">
        <v>217</v>
      </c>
    </row>
    <row r="594" spans="1:51" s="14" customFormat="1" ht="12">
      <c r="A594" s="14"/>
      <c r="B594" s="212"/>
      <c r="C594" s="14"/>
      <c r="D594" s="204" t="s">
        <v>223</v>
      </c>
      <c r="E594" s="213" t="s">
        <v>1</v>
      </c>
      <c r="F594" s="214" t="s">
        <v>1212</v>
      </c>
      <c r="G594" s="14"/>
      <c r="H594" s="213" t="s">
        <v>1</v>
      </c>
      <c r="I594" s="215"/>
      <c r="J594" s="14"/>
      <c r="K594" s="14"/>
      <c r="L594" s="212"/>
      <c r="M594" s="216"/>
      <c r="N594" s="217"/>
      <c r="O594" s="217"/>
      <c r="P594" s="217"/>
      <c r="Q594" s="217"/>
      <c r="R594" s="217"/>
      <c r="S594" s="217"/>
      <c r="T594" s="218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13" t="s">
        <v>223</v>
      </c>
      <c r="AU594" s="213" t="s">
        <v>81</v>
      </c>
      <c r="AV594" s="14" t="s">
        <v>81</v>
      </c>
      <c r="AW594" s="14" t="s">
        <v>30</v>
      </c>
      <c r="AX594" s="14" t="s">
        <v>73</v>
      </c>
      <c r="AY594" s="213" t="s">
        <v>217</v>
      </c>
    </row>
    <row r="595" spans="1:51" s="13" customFormat="1" ht="12">
      <c r="A595" s="13"/>
      <c r="B595" s="203"/>
      <c r="C595" s="13"/>
      <c r="D595" s="204" t="s">
        <v>223</v>
      </c>
      <c r="E595" s="205" t="s">
        <v>1213</v>
      </c>
      <c r="F595" s="206" t="s">
        <v>1214</v>
      </c>
      <c r="G595" s="13"/>
      <c r="H595" s="207">
        <v>7.65</v>
      </c>
      <c r="I595" s="208"/>
      <c r="J595" s="13"/>
      <c r="K595" s="13"/>
      <c r="L595" s="203"/>
      <c r="M595" s="209"/>
      <c r="N595" s="210"/>
      <c r="O595" s="210"/>
      <c r="P595" s="210"/>
      <c r="Q595" s="210"/>
      <c r="R595" s="210"/>
      <c r="S595" s="210"/>
      <c r="T595" s="21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05" t="s">
        <v>223</v>
      </c>
      <c r="AU595" s="205" t="s">
        <v>81</v>
      </c>
      <c r="AV595" s="13" t="s">
        <v>89</v>
      </c>
      <c r="AW595" s="13" t="s">
        <v>30</v>
      </c>
      <c r="AX595" s="13" t="s">
        <v>73</v>
      </c>
      <c r="AY595" s="205" t="s">
        <v>217</v>
      </c>
    </row>
    <row r="596" spans="1:51" s="14" customFormat="1" ht="12">
      <c r="A596" s="14"/>
      <c r="B596" s="212"/>
      <c r="C596" s="14"/>
      <c r="D596" s="204" t="s">
        <v>223</v>
      </c>
      <c r="E596" s="213" t="s">
        <v>1</v>
      </c>
      <c r="F596" s="214" t="s">
        <v>605</v>
      </c>
      <c r="G596" s="14"/>
      <c r="H596" s="213" t="s">
        <v>1</v>
      </c>
      <c r="I596" s="215"/>
      <c r="J596" s="14"/>
      <c r="K596" s="14"/>
      <c r="L596" s="212"/>
      <c r="M596" s="216"/>
      <c r="N596" s="217"/>
      <c r="O596" s="217"/>
      <c r="P596" s="217"/>
      <c r="Q596" s="217"/>
      <c r="R596" s="217"/>
      <c r="S596" s="217"/>
      <c r="T596" s="21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13" t="s">
        <v>223</v>
      </c>
      <c r="AU596" s="213" t="s">
        <v>81</v>
      </c>
      <c r="AV596" s="14" t="s">
        <v>81</v>
      </c>
      <c r="AW596" s="14" t="s">
        <v>30</v>
      </c>
      <c r="AX596" s="14" t="s">
        <v>73</v>
      </c>
      <c r="AY596" s="213" t="s">
        <v>217</v>
      </c>
    </row>
    <row r="597" spans="1:51" s="13" customFormat="1" ht="12">
      <c r="A597" s="13"/>
      <c r="B597" s="203"/>
      <c r="C597" s="13"/>
      <c r="D597" s="204" t="s">
        <v>223</v>
      </c>
      <c r="E597" s="205" t="s">
        <v>1215</v>
      </c>
      <c r="F597" s="206" t="s">
        <v>1216</v>
      </c>
      <c r="G597" s="13"/>
      <c r="H597" s="207">
        <v>28.9</v>
      </c>
      <c r="I597" s="208"/>
      <c r="J597" s="13"/>
      <c r="K597" s="13"/>
      <c r="L597" s="203"/>
      <c r="M597" s="209"/>
      <c r="N597" s="210"/>
      <c r="O597" s="210"/>
      <c r="P597" s="210"/>
      <c r="Q597" s="210"/>
      <c r="R597" s="210"/>
      <c r="S597" s="210"/>
      <c r="T597" s="21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05" t="s">
        <v>223</v>
      </c>
      <c r="AU597" s="205" t="s">
        <v>81</v>
      </c>
      <c r="AV597" s="13" t="s">
        <v>89</v>
      </c>
      <c r="AW597" s="13" t="s">
        <v>30</v>
      </c>
      <c r="AX597" s="13" t="s">
        <v>73</v>
      </c>
      <c r="AY597" s="205" t="s">
        <v>217</v>
      </c>
    </row>
    <row r="598" spans="1:51" s="13" customFormat="1" ht="12">
      <c r="A598" s="13"/>
      <c r="B598" s="203"/>
      <c r="C598" s="13"/>
      <c r="D598" s="204" t="s">
        <v>223</v>
      </c>
      <c r="E598" s="205" t="s">
        <v>1217</v>
      </c>
      <c r="F598" s="206" t="s">
        <v>1218</v>
      </c>
      <c r="G598" s="13"/>
      <c r="H598" s="207">
        <v>15.17</v>
      </c>
      <c r="I598" s="208"/>
      <c r="J598" s="13"/>
      <c r="K598" s="13"/>
      <c r="L598" s="203"/>
      <c r="M598" s="209"/>
      <c r="N598" s="210"/>
      <c r="O598" s="210"/>
      <c r="P598" s="210"/>
      <c r="Q598" s="210"/>
      <c r="R598" s="210"/>
      <c r="S598" s="210"/>
      <c r="T598" s="21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05" t="s">
        <v>223</v>
      </c>
      <c r="AU598" s="205" t="s">
        <v>81</v>
      </c>
      <c r="AV598" s="13" t="s">
        <v>89</v>
      </c>
      <c r="AW598" s="13" t="s">
        <v>30</v>
      </c>
      <c r="AX598" s="13" t="s">
        <v>73</v>
      </c>
      <c r="AY598" s="205" t="s">
        <v>217</v>
      </c>
    </row>
    <row r="599" spans="1:51" s="14" customFormat="1" ht="12">
      <c r="A599" s="14"/>
      <c r="B599" s="212"/>
      <c r="C599" s="14"/>
      <c r="D599" s="204" t="s">
        <v>223</v>
      </c>
      <c r="E599" s="213" t="s">
        <v>1</v>
      </c>
      <c r="F599" s="214" t="s">
        <v>1219</v>
      </c>
      <c r="G599" s="14"/>
      <c r="H599" s="213" t="s">
        <v>1</v>
      </c>
      <c r="I599" s="215"/>
      <c r="J599" s="14"/>
      <c r="K599" s="14"/>
      <c r="L599" s="212"/>
      <c r="M599" s="216"/>
      <c r="N599" s="217"/>
      <c r="O599" s="217"/>
      <c r="P599" s="217"/>
      <c r="Q599" s="217"/>
      <c r="R599" s="217"/>
      <c r="S599" s="217"/>
      <c r="T599" s="21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13" t="s">
        <v>223</v>
      </c>
      <c r="AU599" s="213" t="s">
        <v>81</v>
      </c>
      <c r="AV599" s="14" t="s">
        <v>81</v>
      </c>
      <c r="AW599" s="14" t="s">
        <v>30</v>
      </c>
      <c r="AX599" s="14" t="s">
        <v>73</v>
      </c>
      <c r="AY599" s="213" t="s">
        <v>217</v>
      </c>
    </row>
    <row r="600" spans="1:51" s="13" customFormat="1" ht="12">
      <c r="A600" s="13"/>
      <c r="B600" s="203"/>
      <c r="C600" s="13"/>
      <c r="D600" s="204" t="s">
        <v>223</v>
      </c>
      <c r="E600" s="205" t="s">
        <v>1220</v>
      </c>
      <c r="F600" s="206" t="s">
        <v>1221</v>
      </c>
      <c r="G600" s="13"/>
      <c r="H600" s="207">
        <v>9.475</v>
      </c>
      <c r="I600" s="208"/>
      <c r="J600" s="13"/>
      <c r="K600" s="13"/>
      <c r="L600" s="203"/>
      <c r="M600" s="209"/>
      <c r="N600" s="210"/>
      <c r="O600" s="210"/>
      <c r="P600" s="210"/>
      <c r="Q600" s="210"/>
      <c r="R600" s="210"/>
      <c r="S600" s="210"/>
      <c r="T600" s="21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05" t="s">
        <v>223</v>
      </c>
      <c r="AU600" s="205" t="s">
        <v>81</v>
      </c>
      <c r="AV600" s="13" t="s">
        <v>89</v>
      </c>
      <c r="AW600" s="13" t="s">
        <v>30</v>
      </c>
      <c r="AX600" s="13" t="s">
        <v>73</v>
      </c>
      <c r="AY600" s="205" t="s">
        <v>217</v>
      </c>
    </row>
    <row r="601" spans="1:51" s="13" customFormat="1" ht="12">
      <c r="A601" s="13"/>
      <c r="B601" s="203"/>
      <c r="C601" s="13"/>
      <c r="D601" s="204" t="s">
        <v>223</v>
      </c>
      <c r="E601" s="205" t="s">
        <v>1222</v>
      </c>
      <c r="F601" s="206" t="s">
        <v>1223</v>
      </c>
      <c r="G601" s="13"/>
      <c r="H601" s="207">
        <v>6.53</v>
      </c>
      <c r="I601" s="208"/>
      <c r="J601" s="13"/>
      <c r="K601" s="13"/>
      <c r="L601" s="203"/>
      <c r="M601" s="209"/>
      <c r="N601" s="210"/>
      <c r="O601" s="210"/>
      <c r="P601" s="210"/>
      <c r="Q601" s="210"/>
      <c r="R601" s="210"/>
      <c r="S601" s="210"/>
      <c r="T601" s="21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05" t="s">
        <v>223</v>
      </c>
      <c r="AU601" s="205" t="s">
        <v>81</v>
      </c>
      <c r="AV601" s="13" t="s">
        <v>89</v>
      </c>
      <c r="AW601" s="13" t="s">
        <v>30</v>
      </c>
      <c r="AX601" s="13" t="s">
        <v>73</v>
      </c>
      <c r="AY601" s="205" t="s">
        <v>217</v>
      </c>
    </row>
    <row r="602" spans="1:51" s="13" customFormat="1" ht="12">
      <c r="A602" s="13"/>
      <c r="B602" s="203"/>
      <c r="C602" s="13"/>
      <c r="D602" s="204" t="s">
        <v>223</v>
      </c>
      <c r="E602" s="205" t="s">
        <v>1224</v>
      </c>
      <c r="F602" s="206" t="s">
        <v>1225</v>
      </c>
      <c r="G602" s="13"/>
      <c r="H602" s="207">
        <v>88.725</v>
      </c>
      <c r="I602" s="208"/>
      <c r="J602" s="13"/>
      <c r="K602" s="13"/>
      <c r="L602" s="203"/>
      <c r="M602" s="209"/>
      <c r="N602" s="210"/>
      <c r="O602" s="210"/>
      <c r="P602" s="210"/>
      <c r="Q602" s="210"/>
      <c r="R602" s="210"/>
      <c r="S602" s="210"/>
      <c r="T602" s="21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05" t="s">
        <v>223</v>
      </c>
      <c r="AU602" s="205" t="s">
        <v>81</v>
      </c>
      <c r="AV602" s="13" t="s">
        <v>89</v>
      </c>
      <c r="AW602" s="13" t="s">
        <v>30</v>
      </c>
      <c r="AX602" s="13" t="s">
        <v>73</v>
      </c>
      <c r="AY602" s="205" t="s">
        <v>217</v>
      </c>
    </row>
    <row r="603" spans="1:51" s="14" customFormat="1" ht="12">
      <c r="A603" s="14"/>
      <c r="B603" s="212"/>
      <c r="C603" s="14"/>
      <c r="D603" s="204" t="s">
        <v>223</v>
      </c>
      <c r="E603" s="213" t="s">
        <v>1</v>
      </c>
      <c r="F603" s="214" t="s">
        <v>589</v>
      </c>
      <c r="G603" s="14"/>
      <c r="H603" s="213" t="s">
        <v>1</v>
      </c>
      <c r="I603" s="215"/>
      <c r="J603" s="14"/>
      <c r="K603" s="14"/>
      <c r="L603" s="212"/>
      <c r="M603" s="216"/>
      <c r="N603" s="217"/>
      <c r="O603" s="217"/>
      <c r="P603" s="217"/>
      <c r="Q603" s="217"/>
      <c r="R603" s="217"/>
      <c r="S603" s="217"/>
      <c r="T603" s="21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13" t="s">
        <v>223</v>
      </c>
      <c r="AU603" s="213" t="s">
        <v>81</v>
      </c>
      <c r="AV603" s="14" t="s">
        <v>81</v>
      </c>
      <c r="AW603" s="14" t="s">
        <v>30</v>
      </c>
      <c r="AX603" s="14" t="s">
        <v>73</v>
      </c>
      <c r="AY603" s="213" t="s">
        <v>217</v>
      </c>
    </row>
    <row r="604" spans="1:51" s="13" customFormat="1" ht="12">
      <c r="A604" s="13"/>
      <c r="B604" s="203"/>
      <c r="C604" s="13"/>
      <c r="D604" s="204" t="s">
        <v>223</v>
      </c>
      <c r="E604" s="205" t="s">
        <v>1226</v>
      </c>
      <c r="F604" s="206" t="s">
        <v>1227</v>
      </c>
      <c r="G604" s="13"/>
      <c r="H604" s="207">
        <v>7.2</v>
      </c>
      <c r="I604" s="208"/>
      <c r="J604" s="13"/>
      <c r="K604" s="13"/>
      <c r="L604" s="203"/>
      <c r="M604" s="209"/>
      <c r="N604" s="210"/>
      <c r="O604" s="210"/>
      <c r="P604" s="210"/>
      <c r="Q604" s="210"/>
      <c r="R604" s="210"/>
      <c r="S604" s="210"/>
      <c r="T604" s="21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05" t="s">
        <v>223</v>
      </c>
      <c r="AU604" s="205" t="s">
        <v>81</v>
      </c>
      <c r="AV604" s="13" t="s">
        <v>89</v>
      </c>
      <c r="AW604" s="13" t="s">
        <v>30</v>
      </c>
      <c r="AX604" s="13" t="s">
        <v>73</v>
      </c>
      <c r="AY604" s="205" t="s">
        <v>217</v>
      </c>
    </row>
    <row r="605" spans="1:51" s="13" customFormat="1" ht="12">
      <c r="A605" s="13"/>
      <c r="B605" s="203"/>
      <c r="C605" s="13"/>
      <c r="D605" s="204" t="s">
        <v>223</v>
      </c>
      <c r="E605" s="205" t="s">
        <v>1228</v>
      </c>
      <c r="F605" s="206" t="s">
        <v>1229</v>
      </c>
      <c r="G605" s="13"/>
      <c r="H605" s="207">
        <v>10.6</v>
      </c>
      <c r="I605" s="208"/>
      <c r="J605" s="13"/>
      <c r="K605" s="13"/>
      <c r="L605" s="203"/>
      <c r="M605" s="209"/>
      <c r="N605" s="210"/>
      <c r="O605" s="210"/>
      <c r="P605" s="210"/>
      <c r="Q605" s="210"/>
      <c r="R605" s="210"/>
      <c r="S605" s="210"/>
      <c r="T605" s="21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05" t="s">
        <v>223</v>
      </c>
      <c r="AU605" s="205" t="s">
        <v>81</v>
      </c>
      <c r="AV605" s="13" t="s">
        <v>89</v>
      </c>
      <c r="AW605" s="13" t="s">
        <v>30</v>
      </c>
      <c r="AX605" s="13" t="s">
        <v>73</v>
      </c>
      <c r="AY605" s="205" t="s">
        <v>217</v>
      </c>
    </row>
    <row r="606" spans="1:51" s="13" customFormat="1" ht="12">
      <c r="A606" s="13"/>
      <c r="B606" s="203"/>
      <c r="C606" s="13"/>
      <c r="D606" s="204" t="s">
        <v>223</v>
      </c>
      <c r="E606" s="205" t="s">
        <v>1230</v>
      </c>
      <c r="F606" s="206" t="s">
        <v>1227</v>
      </c>
      <c r="G606" s="13"/>
      <c r="H606" s="207">
        <v>7.2</v>
      </c>
      <c r="I606" s="208"/>
      <c r="J606" s="13"/>
      <c r="K606" s="13"/>
      <c r="L606" s="203"/>
      <c r="M606" s="209"/>
      <c r="N606" s="210"/>
      <c r="O606" s="210"/>
      <c r="P606" s="210"/>
      <c r="Q606" s="210"/>
      <c r="R606" s="210"/>
      <c r="S606" s="210"/>
      <c r="T606" s="21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05" t="s">
        <v>223</v>
      </c>
      <c r="AU606" s="205" t="s">
        <v>81</v>
      </c>
      <c r="AV606" s="13" t="s">
        <v>89</v>
      </c>
      <c r="AW606" s="13" t="s">
        <v>30</v>
      </c>
      <c r="AX606" s="13" t="s">
        <v>73</v>
      </c>
      <c r="AY606" s="205" t="s">
        <v>217</v>
      </c>
    </row>
    <row r="607" spans="1:51" s="13" customFormat="1" ht="12">
      <c r="A607" s="13"/>
      <c r="B607" s="203"/>
      <c r="C607" s="13"/>
      <c r="D607" s="204" t="s">
        <v>223</v>
      </c>
      <c r="E607" s="205" t="s">
        <v>1231</v>
      </c>
      <c r="F607" s="206" t="s">
        <v>1232</v>
      </c>
      <c r="G607" s="13"/>
      <c r="H607" s="207">
        <v>52</v>
      </c>
      <c r="I607" s="208"/>
      <c r="J607" s="13"/>
      <c r="K607" s="13"/>
      <c r="L607" s="203"/>
      <c r="M607" s="209"/>
      <c r="N607" s="210"/>
      <c r="O607" s="210"/>
      <c r="P607" s="210"/>
      <c r="Q607" s="210"/>
      <c r="R607" s="210"/>
      <c r="S607" s="210"/>
      <c r="T607" s="21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05" t="s">
        <v>223</v>
      </c>
      <c r="AU607" s="205" t="s">
        <v>81</v>
      </c>
      <c r="AV607" s="13" t="s">
        <v>89</v>
      </c>
      <c r="AW607" s="13" t="s">
        <v>30</v>
      </c>
      <c r="AX607" s="13" t="s">
        <v>73</v>
      </c>
      <c r="AY607" s="205" t="s">
        <v>217</v>
      </c>
    </row>
    <row r="608" spans="1:51" s="13" customFormat="1" ht="12">
      <c r="A608" s="13"/>
      <c r="B608" s="203"/>
      <c r="C608" s="13"/>
      <c r="D608" s="204" t="s">
        <v>223</v>
      </c>
      <c r="E608" s="205" t="s">
        <v>1233</v>
      </c>
      <c r="F608" s="206" t="s">
        <v>1227</v>
      </c>
      <c r="G608" s="13"/>
      <c r="H608" s="207">
        <v>7.2</v>
      </c>
      <c r="I608" s="208"/>
      <c r="J608" s="13"/>
      <c r="K608" s="13"/>
      <c r="L608" s="203"/>
      <c r="M608" s="209"/>
      <c r="N608" s="210"/>
      <c r="O608" s="210"/>
      <c r="P608" s="210"/>
      <c r="Q608" s="210"/>
      <c r="R608" s="210"/>
      <c r="S608" s="210"/>
      <c r="T608" s="21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05" t="s">
        <v>223</v>
      </c>
      <c r="AU608" s="205" t="s">
        <v>81</v>
      </c>
      <c r="AV608" s="13" t="s">
        <v>89</v>
      </c>
      <c r="AW608" s="13" t="s">
        <v>30</v>
      </c>
      <c r="AX608" s="13" t="s">
        <v>73</v>
      </c>
      <c r="AY608" s="205" t="s">
        <v>217</v>
      </c>
    </row>
    <row r="609" spans="1:51" s="13" customFormat="1" ht="12">
      <c r="A609" s="13"/>
      <c r="B609" s="203"/>
      <c r="C609" s="13"/>
      <c r="D609" s="204" t="s">
        <v>223</v>
      </c>
      <c r="E609" s="205" t="s">
        <v>1234</v>
      </c>
      <c r="F609" s="206" t="s">
        <v>1235</v>
      </c>
      <c r="G609" s="13"/>
      <c r="H609" s="207">
        <v>12</v>
      </c>
      <c r="I609" s="208"/>
      <c r="J609" s="13"/>
      <c r="K609" s="13"/>
      <c r="L609" s="203"/>
      <c r="M609" s="209"/>
      <c r="N609" s="210"/>
      <c r="O609" s="210"/>
      <c r="P609" s="210"/>
      <c r="Q609" s="210"/>
      <c r="R609" s="210"/>
      <c r="S609" s="210"/>
      <c r="T609" s="21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05" t="s">
        <v>223</v>
      </c>
      <c r="AU609" s="205" t="s">
        <v>81</v>
      </c>
      <c r="AV609" s="13" t="s">
        <v>89</v>
      </c>
      <c r="AW609" s="13" t="s">
        <v>30</v>
      </c>
      <c r="AX609" s="13" t="s">
        <v>73</v>
      </c>
      <c r="AY609" s="205" t="s">
        <v>217</v>
      </c>
    </row>
    <row r="610" spans="1:51" s="13" customFormat="1" ht="12">
      <c r="A610" s="13"/>
      <c r="B610" s="203"/>
      <c r="C610" s="13"/>
      <c r="D610" s="204" t="s">
        <v>223</v>
      </c>
      <c r="E610" s="205" t="s">
        <v>1236</v>
      </c>
      <c r="F610" s="206" t="s">
        <v>1227</v>
      </c>
      <c r="G610" s="13"/>
      <c r="H610" s="207">
        <v>7.2</v>
      </c>
      <c r="I610" s="208"/>
      <c r="J610" s="13"/>
      <c r="K610" s="13"/>
      <c r="L610" s="203"/>
      <c r="M610" s="209"/>
      <c r="N610" s="210"/>
      <c r="O610" s="210"/>
      <c r="P610" s="210"/>
      <c r="Q610" s="210"/>
      <c r="R610" s="210"/>
      <c r="S610" s="210"/>
      <c r="T610" s="211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05" t="s">
        <v>223</v>
      </c>
      <c r="AU610" s="205" t="s">
        <v>81</v>
      </c>
      <c r="AV610" s="13" t="s">
        <v>89</v>
      </c>
      <c r="AW610" s="13" t="s">
        <v>30</v>
      </c>
      <c r="AX610" s="13" t="s">
        <v>73</v>
      </c>
      <c r="AY610" s="205" t="s">
        <v>217</v>
      </c>
    </row>
    <row r="611" spans="1:51" s="13" customFormat="1" ht="12">
      <c r="A611" s="13"/>
      <c r="B611" s="203"/>
      <c r="C611" s="13"/>
      <c r="D611" s="204" t="s">
        <v>223</v>
      </c>
      <c r="E611" s="205" t="s">
        <v>1237</v>
      </c>
      <c r="F611" s="206" t="s">
        <v>1235</v>
      </c>
      <c r="G611" s="13"/>
      <c r="H611" s="207">
        <v>12</v>
      </c>
      <c r="I611" s="208"/>
      <c r="J611" s="13"/>
      <c r="K611" s="13"/>
      <c r="L611" s="203"/>
      <c r="M611" s="209"/>
      <c r="N611" s="210"/>
      <c r="O611" s="210"/>
      <c r="P611" s="210"/>
      <c r="Q611" s="210"/>
      <c r="R611" s="210"/>
      <c r="S611" s="210"/>
      <c r="T611" s="211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05" t="s">
        <v>223</v>
      </c>
      <c r="AU611" s="205" t="s">
        <v>81</v>
      </c>
      <c r="AV611" s="13" t="s">
        <v>89</v>
      </c>
      <c r="AW611" s="13" t="s">
        <v>30</v>
      </c>
      <c r="AX611" s="13" t="s">
        <v>73</v>
      </c>
      <c r="AY611" s="205" t="s">
        <v>217</v>
      </c>
    </row>
    <row r="612" spans="1:51" s="13" customFormat="1" ht="12">
      <c r="A612" s="13"/>
      <c r="B612" s="203"/>
      <c r="C612" s="13"/>
      <c r="D612" s="204" t="s">
        <v>223</v>
      </c>
      <c r="E612" s="205" t="s">
        <v>1238</v>
      </c>
      <c r="F612" s="206" t="s">
        <v>1227</v>
      </c>
      <c r="G612" s="13"/>
      <c r="H612" s="207">
        <v>7.2</v>
      </c>
      <c r="I612" s="208"/>
      <c r="J612" s="13"/>
      <c r="K612" s="13"/>
      <c r="L612" s="203"/>
      <c r="M612" s="209"/>
      <c r="N612" s="210"/>
      <c r="O612" s="210"/>
      <c r="P612" s="210"/>
      <c r="Q612" s="210"/>
      <c r="R612" s="210"/>
      <c r="S612" s="210"/>
      <c r="T612" s="21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05" t="s">
        <v>223</v>
      </c>
      <c r="AU612" s="205" t="s">
        <v>81</v>
      </c>
      <c r="AV612" s="13" t="s">
        <v>89</v>
      </c>
      <c r="AW612" s="13" t="s">
        <v>30</v>
      </c>
      <c r="AX612" s="13" t="s">
        <v>73</v>
      </c>
      <c r="AY612" s="205" t="s">
        <v>217</v>
      </c>
    </row>
    <row r="613" spans="1:51" s="13" customFormat="1" ht="12">
      <c r="A613" s="13"/>
      <c r="B613" s="203"/>
      <c r="C613" s="13"/>
      <c r="D613" s="204" t="s">
        <v>223</v>
      </c>
      <c r="E613" s="205" t="s">
        <v>1239</v>
      </c>
      <c r="F613" s="206" t="s">
        <v>1240</v>
      </c>
      <c r="G613" s="13"/>
      <c r="H613" s="207">
        <v>122.6</v>
      </c>
      <c r="I613" s="208"/>
      <c r="J613" s="13"/>
      <c r="K613" s="13"/>
      <c r="L613" s="203"/>
      <c r="M613" s="209"/>
      <c r="N613" s="210"/>
      <c r="O613" s="210"/>
      <c r="P613" s="210"/>
      <c r="Q613" s="210"/>
      <c r="R613" s="210"/>
      <c r="S613" s="210"/>
      <c r="T613" s="211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05" t="s">
        <v>223</v>
      </c>
      <c r="AU613" s="205" t="s">
        <v>81</v>
      </c>
      <c r="AV613" s="13" t="s">
        <v>89</v>
      </c>
      <c r="AW613" s="13" t="s">
        <v>30</v>
      </c>
      <c r="AX613" s="13" t="s">
        <v>73</v>
      </c>
      <c r="AY613" s="205" t="s">
        <v>217</v>
      </c>
    </row>
    <row r="614" spans="1:51" s="14" customFormat="1" ht="12">
      <c r="A614" s="14"/>
      <c r="B614" s="212"/>
      <c r="C614" s="14"/>
      <c r="D614" s="204" t="s">
        <v>223</v>
      </c>
      <c r="E614" s="213" t="s">
        <v>1</v>
      </c>
      <c r="F614" s="214" t="s">
        <v>605</v>
      </c>
      <c r="G614" s="14"/>
      <c r="H614" s="213" t="s">
        <v>1</v>
      </c>
      <c r="I614" s="215"/>
      <c r="J614" s="14"/>
      <c r="K614" s="14"/>
      <c r="L614" s="212"/>
      <c r="M614" s="216"/>
      <c r="N614" s="217"/>
      <c r="O614" s="217"/>
      <c r="P614" s="217"/>
      <c r="Q614" s="217"/>
      <c r="R614" s="217"/>
      <c r="S614" s="217"/>
      <c r="T614" s="218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13" t="s">
        <v>223</v>
      </c>
      <c r="AU614" s="213" t="s">
        <v>81</v>
      </c>
      <c r="AV614" s="14" t="s">
        <v>81</v>
      </c>
      <c r="AW614" s="14" t="s">
        <v>30</v>
      </c>
      <c r="AX614" s="14" t="s">
        <v>73</v>
      </c>
      <c r="AY614" s="213" t="s">
        <v>217</v>
      </c>
    </row>
    <row r="615" spans="1:51" s="13" customFormat="1" ht="12">
      <c r="A615" s="13"/>
      <c r="B615" s="203"/>
      <c r="C615" s="13"/>
      <c r="D615" s="204" t="s">
        <v>223</v>
      </c>
      <c r="E615" s="205" t="s">
        <v>1241</v>
      </c>
      <c r="F615" s="206" t="s">
        <v>1242</v>
      </c>
      <c r="G615" s="13"/>
      <c r="H615" s="207">
        <v>14.7</v>
      </c>
      <c r="I615" s="208"/>
      <c r="J615" s="13"/>
      <c r="K615" s="13"/>
      <c r="L615" s="203"/>
      <c r="M615" s="209"/>
      <c r="N615" s="210"/>
      <c r="O615" s="210"/>
      <c r="P615" s="210"/>
      <c r="Q615" s="210"/>
      <c r="R615" s="210"/>
      <c r="S615" s="210"/>
      <c r="T615" s="211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05" t="s">
        <v>223</v>
      </c>
      <c r="AU615" s="205" t="s">
        <v>81</v>
      </c>
      <c r="AV615" s="13" t="s">
        <v>89</v>
      </c>
      <c r="AW615" s="13" t="s">
        <v>30</v>
      </c>
      <c r="AX615" s="13" t="s">
        <v>73</v>
      </c>
      <c r="AY615" s="205" t="s">
        <v>217</v>
      </c>
    </row>
    <row r="616" spans="1:51" s="13" customFormat="1" ht="12">
      <c r="A616" s="13"/>
      <c r="B616" s="203"/>
      <c r="C616" s="13"/>
      <c r="D616" s="204" t="s">
        <v>223</v>
      </c>
      <c r="E616" s="205" t="s">
        <v>1243</v>
      </c>
      <c r="F616" s="206" t="s">
        <v>1244</v>
      </c>
      <c r="G616" s="13"/>
      <c r="H616" s="207">
        <v>4.8</v>
      </c>
      <c r="I616" s="208"/>
      <c r="J616" s="13"/>
      <c r="K616" s="13"/>
      <c r="L616" s="203"/>
      <c r="M616" s="209"/>
      <c r="N616" s="210"/>
      <c r="O616" s="210"/>
      <c r="P616" s="210"/>
      <c r="Q616" s="210"/>
      <c r="R616" s="210"/>
      <c r="S616" s="210"/>
      <c r="T616" s="21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05" t="s">
        <v>223</v>
      </c>
      <c r="AU616" s="205" t="s">
        <v>81</v>
      </c>
      <c r="AV616" s="13" t="s">
        <v>89</v>
      </c>
      <c r="AW616" s="13" t="s">
        <v>30</v>
      </c>
      <c r="AX616" s="13" t="s">
        <v>73</v>
      </c>
      <c r="AY616" s="205" t="s">
        <v>217</v>
      </c>
    </row>
    <row r="617" spans="1:51" s="13" customFormat="1" ht="12">
      <c r="A617" s="13"/>
      <c r="B617" s="203"/>
      <c r="C617" s="13"/>
      <c r="D617" s="204" t="s">
        <v>223</v>
      </c>
      <c r="E617" s="205" t="s">
        <v>1245</v>
      </c>
      <c r="F617" s="206" t="s">
        <v>1246</v>
      </c>
      <c r="G617" s="13"/>
      <c r="H617" s="207">
        <v>4.6</v>
      </c>
      <c r="I617" s="208"/>
      <c r="J617" s="13"/>
      <c r="K617" s="13"/>
      <c r="L617" s="203"/>
      <c r="M617" s="209"/>
      <c r="N617" s="210"/>
      <c r="O617" s="210"/>
      <c r="P617" s="210"/>
      <c r="Q617" s="210"/>
      <c r="R617" s="210"/>
      <c r="S617" s="210"/>
      <c r="T617" s="21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05" t="s">
        <v>223</v>
      </c>
      <c r="AU617" s="205" t="s">
        <v>81</v>
      </c>
      <c r="AV617" s="13" t="s">
        <v>89</v>
      </c>
      <c r="AW617" s="13" t="s">
        <v>30</v>
      </c>
      <c r="AX617" s="13" t="s">
        <v>73</v>
      </c>
      <c r="AY617" s="205" t="s">
        <v>217</v>
      </c>
    </row>
    <row r="618" spans="1:51" s="13" customFormat="1" ht="12">
      <c r="A618" s="13"/>
      <c r="B618" s="203"/>
      <c r="C618" s="13"/>
      <c r="D618" s="204" t="s">
        <v>223</v>
      </c>
      <c r="E618" s="205" t="s">
        <v>1247</v>
      </c>
      <c r="F618" s="206" t="s">
        <v>1248</v>
      </c>
      <c r="G618" s="13"/>
      <c r="H618" s="207">
        <v>3.47</v>
      </c>
      <c r="I618" s="208"/>
      <c r="J618" s="13"/>
      <c r="K618" s="13"/>
      <c r="L618" s="203"/>
      <c r="M618" s="209"/>
      <c r="N618" s="210"/>
      <c r="O618" s="210"/>
      <c r="P618" s="210"/>
      <c r="Q618" s="210"/>
      <c r="R618" s="210"/>
      <c r="S618" s="210"/>
      <c r="T618" s="21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05" t="s">
        <v>223</v>
      </c>
      <c r="AU618" s="205" t="s">
        <v>81</v>
      </c>
      <c r="AV618" s="13" t="s">
        <v>89</v>
      </c>
      <c r="AW618" s="13" t="s">
        <v>30</v>
      </c>
      <c r="AX618" s="13" t="s">
        <v>73</v>
      </c>
      <c r="AY618" s="205" t="s">
        <v>217</v>
      </c>
    </row>
    <row r="619" spans="1:51" s="13" customFormat="1" ht="12">
      <c r="A619" s="13"/>
      <c r="B619" s="203"/>
      <c r="C619" s="13"/>
      <c r="D619" s="204" t="s">
        <v>223</v>
      </c>
      <c r="E619" s="205" t="s">
        <v>1249</v>
      </c>
      <c r="F619" s="206" t="s">
        <v>1250</v>
      </c>
      <c r="G619" s="13"/>
      <c r="H619" s="207">
        <v>8.096</v>
      </c>
      <c r="I619" s="208"/>
      <c r="J619" s="13"/>
      <c r="K619" s="13"/>
      <c r="L619" s="203"/>
      <c r="M619" s="209"/>
      <c r="N619" s="210"/>
      <c r="O619" s="210"/>
      <c r="P619" s="210"/>
      <c r="Q619" s="210"/>
      <c r="R619" s="210"/>
      <c r="S619" s="210"/>
      <c r="T619" s="21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05" t="s">
        <v>223</v>
      </c>
      <c r="AU619" s="205" t="s">
        <v>81</v>
      </c>
      <c r="AV619" s="13" t="s">
        <v>89</v>
      </c>
      <c r="AW619" s="13" t="s">
        <v>30</v>
      </c>
      <c r="AX619" s="13" t="s">
        <v>73</v>
      </c>
      <c r="AY619" s="205" t="s">
        <v>217</v>
      </c>
    </row>
    <row r="620" spans="1:51" s="13" customFormat="1" ht="12">
      <c r="A620" s="13"/>
      <c r="B620" s="203"/>
      <c r="C620" s="13"/>
      <c r="D620" s="204" t="s">
        <v>223</v>
      </c>
      <c r="E620" s="205" t="s">
        <v>1251</v>
      </c>
      <c r="F620" s="206" t="s">
        <v>1252</v>
      </c>
      <c r="G620" s="13"/>
      <c r="H620" s="207">
        <v>5.048</v>
      </c>
      <c r="I620" s="208"/>
      <c r="J620" s="13"/>
      <c r="K620" s="13"/>
      <c r="L620" s="203"/>
      <c r="M620" s="209"/>
      <c r="N620" s="210"/>
      <c r="O620" s="210"/>
      <c r="P620" s="210"/>
      <c r="Q620" s="210"/>
      <c r="R620" s="210"/>
      <c r="S620" s="210"/>
      <c r="T620" s="21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05" t="s">
        <v>223</v>
      </c>
      <c r="AU620" s="205" t="s">
        <v>81</v>
      </c>
      <c r="AV620" s="13" t="s">
        <v>89</v>
      </c>
      <c r="AW620" s="13" t="s">
        <v>30</v>
      </c>
      <c r="AX620" s="13" t="s">
        <v>73</v>
      </c>
      <c r="AY620" s="205" t="s">
        <v>217</v>
      </c>
    </row>
    <row r="621" spans="1:51" s="13" customFormat="1" ht="12">
      <c r="A621" s="13"/>
      <c r="B621" s="203"/>
      <c r="C621" s="13"/>
      <c r="D621" s="204" t="s">
        <v>223</v>
      </c>
      <c r="E621" s="205" t="s">
        <v>1253</v>
      </c>
      <c r="F621" s="206" t="s">
        <v>1254</v>
      </c>
      <c r="G621" s="13"/>
      <c r="H621" s="207">
        <v>6.648</v>
      </c>
      <c r="I621" s="208"/>
      <c r="J621" s="13"/>
      <c r="K621" s="13"/>
      <c r="L621" s="203"/>
      <c r="M621" s="209"/>
      <c r="N621" s="210"/>
      <c r="O621" s="210"/>
      <c r="P621" s="210"/>
      <c r="Q621" s="210"/>
      <c r="R621" s="210"/>
      <c r="S621" s="210"/>
      <c r="T621" s="21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05" t="s">
        <v>223</v>
      </c>
      <c r="AU621" s="205" t="s">
        <v>81</v>
      </c>
      <c r="AV621" s="13" t="s">
        <v>89</v>
      </c>
      <c r="AW621" s="13" t="s">
        <v>30</v>
      </c>
      <c r="AX621" s="13" t="s">
        <v>73</v>
      </c>
      <c r="AY621" s="205" t="s">
        <v>217</v>
      </c>
    </row>
    <row r="622" spans="1:51" s="13" customFormat="1" ht="12">
      <c r="A622" s="13"/>
      <c r="B622" s="203"/>
      <c r="C622" s="13"/>
      <c r="D622" s="204" t="s">
        <v>223</v>
      </c>
      <c r="E622" s="205" t="s">
        <v>1255</v>
      </c>
      <c r="F622" s="206" t="s">
        <v>1256</v>
      </c>
      <c r="G622" s="13"/>
      <c r="H622" s="207">
        <v>8.4</v>
      </c>
      <c r="I622" s="208"/>
      <c r="J622" s="13"/>
      <c r="K622" s="13"/>
      <c r="L622" s="203"/>
      <c r="M622" s="209"/>
      <c r="N622" s="210"/>
      <c r="O622" s="210"/>
      <c r="P622" s="210"/>
      <c r="Q622" s="210"/>
      <c r="R622" s="210"/>
      <c r="S622" s="210"/>
      <c r="T622" s="211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05" t="s">
        <v>223</v>
      </c>
      <c r="AU622" s="205" t="s">
        <v>81</v>
      </c>
      <c r="AV622" s="13" t="s">
        <v>89</v>
      </c>
      <c r="AW622" s="13" t="s">
        <v>30</v>
      </c>
      <c r="AX622" s="13" t="s">
        <v>73</v>
      </c>
      <c r="AY622" s="205" t="s">
        <v>217</v>
      </c>
    </row>
    <row r="623" spans="1:51" s="13" customFormat="1" ht="12">
      <c r="A623" s="13"/>
      <c r="B623" s="203"/>
      <c r="C623" s="13"/>
      <c r="D623" s="204" t="s">
        <v>223</v>
      </c>
      <c r="E623" s="205" t="s">
        <v>1257</v>
      </c>
      <c r="F623" s="206" t="s">
        <v>1258</v>
      </c>
      <c r="G623" s="13"/>
      <c r="H623" s="207">
        <v>15.9</v>
      </c>
      <c r="I623" s="208"/>
      <c r="J623" s="13"/>
      <c r="K623" s="13"/>
      <c r="L623" s="203"/>
      <c r="M623" s="209"/>
      <c r="N623" s="210"/>
      <c r="O623" s="210"/>
      <c r="P623" s="210"/>
      <c r="Q623" s="210"/>
      <c r="R623" s="210"/>
      <c r="S623" s="210"/>
      <c r="T623" s="21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05" t="s">
        <v>223</v>
      </c>
      <c r="AU623" s="205" t="s">
        <v>81</v>
      </c>
      <c r="AV623" s="13" t="s">
        <v>89</v>
      </c>
      <c r="AW623" s="13" t="s">
        <v>30</v>
      </c>
      <c r="AX623" s="13" t="s">
        <v>73</v>
      </c>
      <c r="AY623" s="205" t="s">
        <v>217</v>
      </c>
    </row>
    <row r="624" spans="1:51" s="13" customFormat="1" ht="12">
      <c r="A624" s="13"/>
      <c r="B624" s="203"/>
      <c r="C624" s="13"/>
      <c r="D624" s="204" t="s">
        <v>223</v>
      </c>
      <c r="E624" s="205" t="s">
        <v>1259</v>
      </c>
      <c r="F624" s="206" t="s">
        <v>1260</v>
      </c>
      <c r="G624" s="13"/>
      <c r="H624" s="207">
        <v>5.6</v>
      </c>
      <c r="I624" s="208"/>
      <c r="J624" s="13"/>
      <c r="K624" s="13"/>
      <c r="L624" s="203"/>
      <c r="M624" s="209"/>
      <c r="N624" s="210"/>
      <c r="O624" s="210"/>
      <c r="P624" s="210"/>
      <c r="Q624" s="210"/>
      <c r="R624" s="210"/>
      <c r="S624" s="210"/>
      <c r="T624" s="21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05" t="s">
        <v>223</v>
      </c>
      <c r="AU624" s="205" t="s">
        <v>81</v>
      </c>
      <c r="AV624" s="13" t="s">
        <v>89</v>
      </c>
      <c r="AW624" s="13" t="s">
        <v>30</v>
      </c>
      <c r="AX624" s="13" t="s">
        <v>73</v>
      </c>
      <c r="AY624" s="205" t="s">
        <v>217</v>
      </c>
    </row>
    <row r="625" spans="1:51" s="13" customFormat="1" ht="12">
      <c r="A625" s="13"/>
      <c r="B625" s="203"/>
      <c r="C625" s="13"/>
      <c r="D625" s="204" t="s">
        <v>223</v>
      </c>
      <c r="E625" s="205" t="s">
        <v>1261</v>
      </c>
      <c r="F625" s="206" t="s">
        <v>1262</v>
      </c>
      <c r="G625" s="13"/>
      <c r="H625" s="207">
        <v>8</v>
      </c>
      <c r="I625" s="208"/>
      <c r="J625" s="13"/>
      <c r="K625" s="13"/>
      <c r="L625" s="203"/>
      <c r="M625" s="209"/>
      <c r="N625" s="210"/>
      <c r="O625" s="210"/>
      <c r="P625" s="210"/>
      <c r="Q625" s="210"/>
      <c r="R625" s="210"/>
      <c r="S625" s="210"/>
      <c r="T625" s="21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05" t="s">
        <v>223</v>
      </c>
      <c r="AU625" s="205" t="s">
        <v>81</v>
      </c>
      <c r="AV625" s="13" t="s">
        <v>89</v>
      </c>
      <c r="AW625" s="13" t="s">
        <v>30</v>
      </c>
      <c r="AX625" s="13" t="s">
        <v>73</v>
      </c>
      <c r="AY625" s="205" t="s">
        <v>217</v>
      </c>
    </row>
    <row r="626" spans="1:51" s="13" customFormat="1" ht="12">
      <c r="A626" s="13"/>
      <c r="B626" s="203"/>
      <c r="C626" s="13"/>
      <c r="D626" s="204" t="s">
        <v>223</v>
      </c>
      <c r="E626" s="205" t="s">
        <v>1263</v>
      </c>
      <c r="F626" s="206" t="s">
        <v>1264</v>
      </c>
      <c r="G626" s="13"/>
      <c r="H626" s="207">
        <v>7</v>
      </c>
      <c r="I626" s="208"/>
      <c r="J626" s="13"/>
      <c r="K626" s="13"/>
      <c r="L626" s="203"/>
      <c r="M626" s="209"/>
      <c r="N626" s="210"/>
      <c r="O626" s="210"/>
      <c r="P626" s="210"/>
      <c r="Q626" s="210"/>
      <c r="R626" s="210"/>
      <c r="S626" s="210"/>
      <c r="T626" s="211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05" t="s">
        <v>223</v>
      </c>
      <c r="AU626" s="205" t="s">
        <v>81</v>
      </c>
      <c r="AV626" s="13" t="s">
        <v>89</v>
      </c>
      <c r="AW626" s="13" t="s">
        <v>30</v>
      </c>
      <c r="AX626" s="13" t="s">
        <v>73</v>
      </c>
      <c r="AY626" s="205" t="s">
        <v>217</v>
      </c>
    </row>
    <row r="627" spans="1:51" s="13" customFormat="1" ht="12">
      <c r="A627" s="13"/>
      <c r="B627" s="203"/>
      <c r="C627" s="13"/>
      <c r="D627" s="204" t="s">
        <v>223</v>
      </c>
      <c r="E627" s="205" t="s">
        <v>1265</v>
      </c>
      <c r="F627" s="206" t="s">
        <v>1266</v>
      </c>
      <c r="G627" s="13"/>
      <c r="H627" s="207">
        <v>92.262</v>
      </c>
      <c r="I627" s="208"/>
      <c r="J627" s="13"/>
      <c r="K627" s="13"/>
      <c r="L627" s="203"/>
      <c r="M627" s="209"/>
      <c r="N627" s="210"/>
      <c r="O627" s="210"/>
      <c r="P627" s="210"/>
      <c r="Q627" s="210"/>
      <c r="R627" s="210"/>
      <c r="S627" s="210"/>
      <c r="T627" s="21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05" t="s">
        <v>223</v>
      </c>
      <c r="AU627" s="205" t="s">
        <v>81</v>
      </c>
      <c r="AV627" s="13" t="s">
        <v>89</v>
      </c>
      <c r="AW627" s="13" t="s">
        <v>30</v>
      </c>
      <c r="AX627" s="13" t="s">
        <v>73</v>
      </c>
      <c r="AY627" s="205" t="s">
        <v>217</v>
      </c>
    </row>
    <row r="628" spans="1:51" s="14" customFormat="1" ht="12">
      <c r="A628" s="14"/>
      <c r="B628" s="212"/>
      <c r="C628" s="14"/>
      <c r="D628" s="204" t="s">
        <v>223</v>
      </c>
      <c r="E628" s="213" t="s">
        <v>1</v>
      </c>
      <c r="F628" s="214" t="s">
        <v>632</v>
      </c>
      <c r="G628" s="14"/>
      <c r="H628" s="213" t="s">
        <v>1</v>
      </c>
      <c r="I628" s="215"/>
      <c r="J628" s="14"/>
      <c r="K628" s="14"/>
      <c r="L628" s="212"/>
      <c r="M628" s="216"/>
      <c r="N628" s="217"/>
      <c r="O628" s="217"/>
      <c r="P628" s="217"/>
      <c r="Q628" s="217"/>
      <c r="R628" s="217"/>
      <c r="S628" s="217"/>
      <c r="T628" s="21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13" t="s">
        <v>223</v>
      </c>
      <c r="AU628" s="213" t="s">
        <v>81</v>
      </c>
      <c r="AV628" s="14" t="s">
        <v>81</v>
      </c>
      <c r="AW628" s="14" t="s">
        <v>30</v>
      </c>
      <c r="AX628" s="14" t="s">
        <v>73</v>
      </c>
      <c r="AY628" s="213" t="s">
        <v>217</v>
      </c>
    </row>
    <row r="629" spans="1:51" s="13" customFormat="1" ht="12">
      <c r="A629" s="13"/>
      <c r="B629" s="203"/>
      <c r="C629" s="13"/>
      <c r="D629" s="204" t="s">
        <v>223</v>
      </c>
      <c r="E629" s="205" t="s">
        <v>1267</v>
      </c>
      <c r="F629" s="206" t="s">
        <v>1227</v>
      </c>
      <c r="G629" s="13"/>
      <c r="H629" s="207">
        <v>7.2</v>
      </c>
      <c r="I629" s="208"/>
      <c r="J629" s="13"/>
      <c r="K629" s="13"/>
      <c r="L629" s="203"/>
      <c r="M629" s="209"/>
      <c r="N629" s="210"/>
      <c r="O629" s="210"/>
      <c r="P629" s="210"/>
      <c r="Q629" s="210"/>
      <c r="R629" s="210"/>
      <c r="S629" s="210"/>
      <c r="T629" s="21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05" t="s">
        <v>223</v>
      </c>
      <c r="AU629" s="205" t="s">
        <v>81</v>
      </c>
      <c r="AV629" s="13" t="s">
        <v>89</v>
      </c>
      <c r="AW629" s="13" t="s">
        <v>30</v>
      </c>
      <c r="AX629" s="13" t="s">
        <v>73</v>
      </c>
      <c r="AY629" s="205" t="s">
        <v>217</v>
      </c>
    </row>
    <row r="630" spans="1:51" s="14" customFormat="1" ht="12">
      <c r="A630" s="14"/>
      <c r="B630" s="212"/>
      <c r="C630" s="14"/>
      <c r="D630" s="204" t="s">
        <v>223</v>
      </c>
      <c r="E630" s="213" t="s">
        <v>1</v>
      </c>
      <c r="F630" s="214" t="s">
        <v>634</v>
      </c>
      <c r="G630" s="14"/>
      <c r="H630" s="213" t="s">
        <v>1</v>
      </c>
      <c r="I630" s="215"/>
      <c r="J630" s="14"/>
      <c r="K630" s="14"/>
      <c r="L630" s="212"/>
      <c r="M630" s="216"/>
      <c r="N630" s="217"/>
      <c r="O630" s="217"/>
      <c r="P630" s="217"/>
      <c r="Q630" s="217"/>
      <c r="R630" s="217"/>
      <c r="S630" s="217"/>
      <c r="T630" s="21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13" t="s">
        <v>223</v>
      </c>
      <c r="AU630" s="213" t="s">
        <v>81</v>
      </c>
      <c r="AV630" s="14" t="s">
        <v>81</v>
      </c>
      <c r="AW630" s="14" t="s">
        <v>30</v>
      </c>
      <c r="AX630" s="14" t="s">
        <v>73</v>
      </c>
      <c r="AY630" s="213" t="s">
        <v>217</v>
      </c>
    </row>
    <row r="631" spans="1:51" s="13" customFormat="1" ht="12">
      <c r="A631" s="13"/>
      <c r="B631" s="203"/>
      <c r="C631" s="13"/>
      <c r="D631" s="204" t="s">
        <v>223</v>
      </c>
      <c r="E631" s="205" t="s">
        <v>1268</v>
      </c>
      <c r="F631" s="206" t="s">
        <v>1269</v>
      </c>
      <c r="G631" s="13"/>
      <c r="H631" s="207">
        <v>25.8</v>
      </c>
      <c r="I631" s="208"/>
      <c r="J631" s="13"/>
      <c r="K631" s="13"/>
      <c r="L631" s="203"/>
      <c r="M631" s="209"/>
      <c r="N631" s="210"/>
      <c r="O631" s="210"/>
      <c r="P631" s="210"/>
      <c r="Q631" s="210"/>
      <c r="R631" s="210"/>
      <c r="S631" s="210"/>
      <c r="T631" s="21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05" t="s">
        <v>223</v>
      </c>
      <c r="AU631" s="205" t="s">
        <v>81</v>
      </c>
      <c r="AV631" s="13" t="s">
        <v>89</v>
      </c>
      <c r="AW631" s="13" t="s">
        <v>30</v>
      </c>
      <c r="AX631" s="13" t="s">
        <v>73</v>
      </c>
      <c r="AY631" s="205" t="s">
        <v>217</v>
      </c>
    </row>
    <row r="632" spans="1:51" s="13" customFormat="1" ht="12">
      <c r="A632" s="13"/>
      <c r="B632" s="203"/>
      <c r="C632" s="13"/>
      <c r="D632" s="204" t="s">
        <v>223</v>
      </c>
      <c r="E632" s="205" t="s">
        <v>1270</v>
      </c>
      <c r="F632" s="206" t="s">
        <v>1271</v>
      </c>
      <c r="G632" s="13"/>
      <c r="H632" s="207">
        <v>33</v>
      </c>
      <c r="I632" s="208"/>
      <c r="J632" s="13"/>
      <c r="K632" s="13"/>
      <c r="L632" s="203"/>
      <c r="M632" s="209"/>
      <c r="N632" s="210"/>
      <c r="O632" s="210"/>
      <c r="P632" s="210"/>
      <c r="Q632" s="210"/>
      <c r="R632" s="210"/>
      <c r="S632" s="210"/>
      <c r="T632" s="21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05" t="s">
        <v>223</v>
      </c>
      <c r="AU632" s="205" t="s">
        <v>81</v>
      </c>
      <c r="AV632" s="13" t="s">
        <v>89</v>
      </c>
      <c r="AW632" s="13" t="s">
        <v>30</v>
      </c>
      <c r="AX632" s="13" t="s">
        <v>73</v>
      </c>
      <c r="AY632" s="205" t="s">
        <v>217</v>
      </c>
    </row>
    <row r="633" spans="1:51" s="13" customFormat="1" ht="12">
      <c r="A633" s="13"/>
      <c r="B633" s="203"/>
      <c r="C633" s="13"/>
      <c r="D633" s="204" t="s">
        <v>223</v>
      </c>
      <c r="E633" s="205" t="s">
        <v>1272</v>
      </c>
      <c r="F633" s="206" t="s">
        <v>1273</v>
      </c>
      <c r="G633" s="13"/>
      <c r="H633" s="207">
        <v>8</v>
      </c>
      <c r="I633" s="208"/>
      <c r="J633" s="13"/>
      <c r="K633" s="13"/>
      <c r="L633" s="203"/>
      <c r="M633" s="209"/>
      <c r="N633" s="210"/>
      <c r="O633" s="210"/>
      <c r="P633" s="210"/>
      <c r="Q633" s="210"/>
      <c r="R633" s="210"/>
      <c r="S633" s="210"/>
      <c r="T633" s="21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05" t="s">
        <v>223</v>
      </c>
      <c r="AU633" s="205" t="s">
        <v>81</v>
      </c>
      <c r="AV633" s="13" t="s">
        <v>89</v>
      </c>
      <c r="AW633" s="13" t="s">
        <v>30</v>
      </c>
      <c r="AX633" s="13" t="s">
        <v>73</v>
      </c>
      <c r="AY633" s="205" t="s">
        <v>217</v>
      </c>
    </row>
    <row r="634" spans="1:51" s="13" customFormat="1" ht="12">
      <c r="A634" s="13"/>
      <c r="B634" s="203"/>
      <c r="C634" s="13"/>
      <c r="D634" s="204" t="s">
        <v>223</v>
      </c>
      <c r="E634" s="205" t="s">
        <v>1274</v>
      </c>
      <c r="F634" s="206" t="s">
        <v>1275</v>
      </c>
      <c r="G634" s="13"/>
      <c r="H634" s="207">
        <v>16</v>
      </c>
      <c r="I634" s="208"/>
      <c r="J634" s="13"/>
      <c r="K634" s="13"/>
      <c r="L634" s="203"/>
      <c r="M634" s="209"/>
      <c r="N634" s="210"/>
      <c r="O634" s="210"/>
      <c r="P634" s="210"/>
      <c r="Q634" s="210"/>
      <c r="R634" s="210"/>
      <c r="S634" s="210"/>
      <c r="T634" s="21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05" t="s">
        <v>223</v>
      </c>
      <c r="AU634" s="205" t="s">
        <v>81</v>
      </c>
      <c r="AV634" s="13" t="s">
        <v>89</v>
      </c>
      <c r="AW634" s="13" t="s">
        <v>30</v>
      </c>
      <c r="AX634" s="13" t="s">
        <v>73</v>
      </c>
      <c r="AY634" s="205" t="s">
        <v>217</v>
      </c>
    </row>
    <row r="635" spans="1:51" s="13" customFormat="1" ht="12">
      <c r="A635" s="13"/>
      <c r="B635" s="203"/>
      <c r="C635" s="13"/>
      <c r="D635" s="204" t="s">
        <v>223</v>
      </c>
      <c r="E635" s="205" t="s">
        <v>1276</v>
      </c>
      <c r="F635" s="206" t="s">
        <v>1277</v>
      </c>
      <c r="G635" s="13"/>
      <c r="H635" s="207">
        <v>10.15</v>
      </c>
      <c r="I635" s="208"/>
      <c r="J635" s="13"/>
      <c r="K635" s="13"/>
      <c r="L635" s="203"/>
      <c r="M635" s="209"/>
      <c r="N635" s="210"/>
      <c r="O635" s="210"/>
      <c r="P635" s="210"/>
      <c r="Q635" s="210"/>
      <c r="R635" s="210"/>
      <c r="S635" s="210"/>
      <c r="T635" s="21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05" t="s">
        <v>223</v>
      </c>
      <c r="AU635" s="205" t="s">
        <v>81</v>
      </c>
      <c r="AV635" s="13" t="s">
        <v>89</v>
      </c>
      <c r="AW635" s="13" t="s">
        <v>30</v>
      </c>
      <c r="AX635" s="13" t="s">
        <v>73</v>
      </c>
      <c r="AY635" s="205" t="s">
        <v>217</v>
      </c>
    </row>
    <row r="636" spans="1:51" s="13" customFormat="1" ht="12">
      <c r="A636" s="13"/>
      <c r="B636" s="203"/>
      <c r="C636" s="13"/>
      <c r="D636" s="204" t="s">
        <v>223</v>
      </c>
      <c r="E636" s="205" t="s">
        <v>1278</v>
      </c>
      <c r="F636" s="206" t="s">
        <v>1279</v>
      </c>
      <c r="G636" s="13"/>
      <c r="H636" s="207">
        <v>5.7</v>
      </c>
      <c r="I636" s="208"/>
      <c r="J636" s="13"/>
      <c r="K636" s="13"/>
      <c r="L636" s="203"/>
      <c r="M636" s="209"/>
      <c r="N636" s="210"/>
      <c r="O636" s="210"/>
      <c r="P636" s="210"/>
      <c r="Q636" s="210"/>
      <c r="R636" s="210"/>
      <c r="S636" s="210"/>
      <c r="T636" s="21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05" t="s">
        <v>223</v>
      </c>
      <c r="AU636" s="205" t="s">
        <v>81</v>
      </c>
      <c r="AV636" s="13" t="s">
        <v>89</v>
      </c>
      <c r="AW636" s="13" t="s">
        <v>30</v>
      </c>
      <c r="AX636" s="13" t="s">
        <v>73</v>
      </c>
      <c r="AY636" s="205" t="s">
        <v>217</v>
      </c>
    </row>
    <row r="637" spans="1:51" s="13" customFormat="1" ht="12">
      <c r="A637" s="13"/>
      <c r="B637" s="203"/>
      <c r="C637" s="13"/>
      <c r="D637" s="204" t="s">
        <v>223</v>
      </c>
      <c r="E637" s="205" t="s">
        <v>1280</v>
      </c>
      <c r="F637" s="206" t="s">
        <v>1281</v>
      </c>
      <c r="G637" s="13"/>
      <c r="H637" s="207">
        <v>39.85</v>
      </c>
      <c r="I637" s="208"/>
      <c r="J637" s="13"/>
      <c r="K637" s="13"/>
      <c r="L637" s="203"/>
      <c r="M637" s="209"/>
      <c r="N637" s="210"/>
      <c r="O637" s="210"/>
      <c r="P637" s="210"/>
      <c r="Q637" s="210"/>
      <c r="R637" s="210"/>
      <c r="S637" s="210"/>
      <c r="T637" s="21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05" t="s">
        <v>223</v>
      </c>
      <c r="AU637" s="205" t="s">
        <v>81</v>
      </c>
      <c r="AV637" s="13" t="s">
        <v>89</v>
      </c>
      <c r="AW637" s="13" t="s">
        <v>30</v>
      </c>
      <c r="AX637" s="13" t="s">
        <v>73</v>
      </c>
      <c r="AY637" s="205" t="s">
        <v>217</v>
      </c>
    </row>
    <row r="638" spans="1:51" s="13" customFormat="1" ht="12">
      <c r="A638" s="13"/>
      <c r="B638" s="203"/>
      <c r="C638" s="13"/>
      <c r="D638" s="204" t="s">
        <v>223</v>
      </c>
      <c r="E638" s="205" t="s">
        <v>1282</v>
      </c>
      <c r="F638" s="206" t="s">
        <v>1283</v>
      </c>
      <c r="G638" s="13"/>
      <c r="H638" s="207">
        <v>376.437</v>
      </c>
      <c r="I638" s="208"/>
      <c r="J638" s="13"/>
      <c r="K638" s="13"/>
      <c r="L638" s="203"/>
      <c r="M638" s="209"/>
      <c r="N638" s="210"/>
      <c r="O638" s="210"/>
      <c r="P638" s="210"/>
      <c r="Q638" s="210"/>
      <c r="R638" s="210"/>
      <c r="S638" s="210"/>
      <c r="T638" s="21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05" t="s">
        <v>223</v>
      </c>
      <c r="AU638" s="205" t="s">
        <v>81</v>
      </c>
      <c r="AV638" s="13" t="s">
        <v>89</v>
      </c>
      <c r="AW638" s="13" t="s">
        <v>30</v>
      </c>
      <c r="AX638" s="13" t="s">
        <v>81</v>
      </c>
      <c r="AY638" s="205" t="s">
        <v>217</v>
      </c>
    </row>
    <row r="639" spans="1:65" s="2" customFormat="1" ht="16.5" customHeight="1">
      <c r="A639" s="37"/>
      <c r="B639" s="188"/>
      <c r="C639" s="189" t="s">
        <v>1284</v>
      </c>
      <c r="D639" s="189" t="s">
        <v>218</v>
      </c>
      <c r="E639" s="190" t="s">
        <v>1285</v>
      </c>
      <c r="F639" s="191" t="s">
        <v>1286</v>
      </c>
      <c r="G639" s="192" t="s">
        <v>1201</v>
      </c>
      <c r="H639" s="193">
        <v>130.5</v>
      </c>
      <c r="I639" s="194"/>
      <c r="J639" s="195">
        <f>ROUND(I639*H639,2)</f>
        <v>0</v>
      </c>
      <c r="K639" s="196"/>
      <c r="L639" s="38"/>
      <c r="M639" s="197" t="s">
        <v>1</v>
      </c>
      <c r="N639" s="198" t="s">
        <v>38</v>
      </c>
      <c r="O639" s="76"/>
      <c r="P639" s="199">
        <f>O639*H639</f>
        <v>0</v>
      </c>
      <c r="Q639" s="199">
        <v>0</v>
      </c>
      <c r="R639" s="199">
        <f>Q639*H639</f>
        <v>0</v>
      </c>
      <c r="S639" s="199">
        <v>0.00223</v>
      </c>
      <c r="T639" s="200">
        <f>S639*H639</f>
        <v>0.291015</v>
      </c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R639" s="201" t="s">
        <v>1114</v>
      </c>
      <c r="AT639" s="201" t="s">
        <v>218</v>
      </c>
      <c r="AU639" s="201" t="s">
        <v>81</v>
      </c>
      <c r="AY639" s="18" t="s">
        <v>217</v>
      </c>
      <c r="BE639" s="202">
        <f>IF(N639="základní",J639,0)</f>
        <v>0</v>
      </c>
      <c r="BF639" s="202">
        <f>IF(N639="snížená",J639,0)</f>
        <v>0</v>
      </c>
      <c r="BG639" s="202">
        <f>IF(N639="zákl. přenesená",J639,0)</f>
        <v>0</v>
      </c>
      <c r="BH639" s="202">
        <f>IF(N639="sníž. přenesená",J639,0)</f>
        <v>0</v>
      </c>
      <c r="BI639" s="202">
        <f>IF(N639="nulová",J639,0)</f>
        <v>0</v>
      </c>
      <c r="BJ639" s="18" t="s">
        <v>81</v>
      </c>
      <c r="BK639" s="202">
        <f>ROUND(I639*H639,2)</f>
        <v>0</v>
      </c>
      <c r="BL639" s="18" t="s">
        <v>1114</v>
      </c>
      <c r="BM639" s="201" t="s">
        <v>1287</v>
      </c>
    </row>
    <row r="640" spans="1:51" s="13" customFormat="1" ht="12">
      <c r="A640" s="13"/>
      <c r="B640" s="203"/>
      <c r="C640" s="13"/>
      <c r="D640" s="204" t="s">
        <v>223</v>
      </c>
      <c r="E640" s="205" t="s">
        <v>1</v>
      </c>
      <c r="F640" s="206" t="s">
        <v>1288</v>
      </c>
      <c r="G640" s="13"/>
      <c r="H640" s="207">
        <v>27.5</v>
      </c>
      <c r="I640" s="208"/>
      <c r="J640" s="13"/>
      <c r="K640" s="13"/>
      <c r="L640" s="203"/>
      <c r="M640" s="209"/>
      <c r="N640" s="210"/>
      <c r="O640" s="210"/>
      <c r="P640" s="210"/>
      <c r="Q640" s="210"/>
      <c r="R640" s="210"/>
      <c r="S640" s="210"/>
      <c r="T640" s="21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05" t="s">
        <v>223</v>
      </c>
      <c r="AU640" s="205" t="s">
        <v>81</v>
      </c>
      <c r="AV640" s="13" t="s">
        <v>89</v>
      </c>
      <c r="AW640" s="13" t="s">
        <v>30</v>
      </c>
      <c r="AX640" s="13" t="s">
        <v>73</v>
      </c>
      <c r="AY640" s="205" t="s">
        <v>217</v>
      </c>
    </row>
    <row r="641" spans="1:51" s="13" customFormat="1" ht="12">
      <c r="A641" s="13"/>
      <c r="B641" s="203"/>
      <c r="C641" s="13"/>
      <c r="D641" s="204" t="s">
        <v>223</v>
      </c>
      <c r="E641" s="205" t="s">
        <v>1</v>
      </c>
      <c r="F641" s="206" t="s">
        <v>1289</v>
      </c>
      <c r="G641" s="13"/>
      <c r="H641" s="207">
        <v>54</v>
      </c>
      <c r="I641" s="208"/>
      <c r="J641" s="13"/>
      <c r="K641" s="13"/>
      <c r="L641" s="203"/>
      <c r="M641" s="209"/>
      <c r="N641" s="210"/>
      <c r="O641" s="210"/>
      <c r="P641" s="210"/>
      <c r="Q641" s="210"/>
      <c r="R641" s="210"/>
      <c r="S641" s="210"/>
      <c r="T641" s="21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05" t="s">
        <v>223</v>
      </c>
      <c r="AU641" s="205" t="s">
        <v>81</v>
      </c>
      <c r="AV641" s="13" t="s">
        <v>89</v>
      </c>
      <c r="AW641" s="13" t="s">
        <v>30</v>
      </c>
      <c r="AX641" s="13" t="s">
        <v>73</v>
      </c>
      <c r="AY641" s="205" t="s">
        <v>217</v>
      </c>
    </row>
    <row r="642" spans="1:51" s="13" customFormat="1" ht="12">
      <c r="A642" s="13"/>
      <c r="B642" s="203"/>
      <c r="C642" s="13"/>
      <c r="D642" s="204" t="s">
        <v>223</v>
      </c>
      <c r="E642" s="205" t="s">
        <v>1</v>
      </c>
      <c r="F642" s="206" t="s">
        <v>1290</v>
      </c>
      <c r="G642" s="13"/>
      <c r="H642" s="207">
        <v>14</v>
      </c>
      <c r="I642" s="208"/>
      <c r="J642" s="13"/>
      <c r="K642" s="13"/>
      <c r="L642" s="203"/>
      <c r="M642" s="209"/>
      <c r="N642" s="210"/>
      <c r="O642" s="210"/>
      <c r="P642" s="210"/>
      <c r="Q642" s="210"/>
      <c r="R642" s="210"/>
      <c r="S642" s="210"/>
      <c r="T642" s="21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05" t="s">
        <v>223</v>
      </c>
      <c r="AU642" s="205" t="s">
        <v>81</v>
      </c>
      <c r="AV642" s="13" t="s">
        <v>89</v>
      </c>
      <c r="AW642" s="13" t="s">
        <v>30</v>
      </c>
      <c r="AX642" s="13" t="s">
        <v>73</v>
      </c>
      <c r="AY642" s="205" t="s">
        <v>217</v>
      </c>
    </row>
    <row r="643" spans="1:51" s="13" customFormat="1" ht="12">
      <c r="A643" s="13"/>
      <c r="B643" s="203"/>
      <c r="C643" s="13"/>
      <c r="D643" s="204" t="s">
        <v>223</v>
      </c>
      <c r="E643" s="205" t="s">
        <v>1</v>
      </c>
      <c r="F643" s="206" t="s">
        <v>1291</v>
      </c>
      <c r="G643" s="13"/>
      <c r="H643" s="207">
        <v>24.5</v>
      </c>
      <c r="I643" s="208"/>
      <c r="J643" s="13"/>
      <c r="K643" s="13"/>
      <c r="L643" s="203"/>
      <c r="M643" s="209"/>
      <c r="N643" s="210"/>
      <c r="O643" s="210"/>
      <c r="P643" s="210"/>
      <c r="Q643" s="210"/>
      <c r="R643" s="210"/>
      <c r="S643" s="210"/>
      <c r="T643" s="21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05" t="s">
        <v>223</v>
      </c>
      <c r="AU643" s="205" t="s">
        <v>81</v>
      </c>
      <c r="AV643" s="13" t="s">
        <v>89</v>
      </c>
      <c r="AW643" s="13" t="s">
        <v>30</v>
      </c>
      <c r="AX643" s="13" t="s">
        <v>73</v>
      </c>
      <c r="AY643" s="205" t="s">
        <v>217</v>
      </c>
    </row>
    <row r="644" spans="1:51" s="13" customFormat="1" ht="12">
      <c r="A644" s="13"/>
      <c r="B644" s="203"/>
      <c r="C644" s="13"/>
      <c r="D644" s="204" t="s">
        <v>223</v>
      </c>
      <c r="E644" s="205" t="s">
        <v>1</v>
      </c>
      <c r="F644" s="206" t="s">
        <v>1292</v>
      </c>
      <c r="G644" s="13"/>
      <c r="H644" s="207">
        <v>10.5</v>
      </c>
      <c r="I644" s="208"/>
      <c r="J644" s="13"/>
      <c r="K644" s="13"/>
      <c r="L644" s="203"/>
      <c r="M644" s="209"/>
      <c r="N644" s="210"/>
      <c r="O644" s="210"/>
      <c r="P644" s="210"/>
      <c r="Q644" s="210"/>
      <c r="R644" s="210"/>
      <c r="S644" s="210"/>
      <c r="T644" s="21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05" t="s">
        <v>223</v>
      </c>
      <c r="AU644" s="205" t="s">
        <v>81</v>
      </c>
      <c r="AV644" s="13" t="s">
        <v>89</v>
      </c>
      <c r="AW644" s="13" t="s">
        <v>30</v>
      </c>
      <c r="AX644" s="13" t="s">
        <v>73</v>
      </c>
      <c r="AY644" s="205" t="s">
        <v>217</v>
      </c>
    </row>
    <row r="645" spans="1:51" s="15" customFormat="1" ht="12">
      <c r="A645" s="15"/>
      <c r="B645" s="233"/>
      <c r="C645" s="15"/>
      <c r="D645" s="204" t="s">
        <v>223</v>
      </c>
      <c r="E645" s="234" t="s">
        <v>1</v>
      </c>
      <c r="F645" s="235" t="s">
        <v>1116</v>
      </c>
      <c r="G645" s="15"/>
      <c r="H645" s="236">
        <v>130.5</v>
      </c>
      <c r="I645" s="237"/>
      <c r="J645" s="15"/>
      <c r="K645" s="15"/>
      <c r="L645" s="233"/>
      <c r="M645" s="238"/>
      <c r="N645" s="239"/>
      <c r="O645" s="239"/>
      <c r="P645" s="239"/>
      <c r="Q645" s="239"/>
      <c r="R645" s="239"/>
      <c r="S645" s="239"/>
      <c r="T645" s="240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34" t="s">
        <v>223</v>
      </c>
      <c r="AU645" s="234" t="s">
        <v>81</v>
      </c>
      <c r="AV645" s="15" t="s">
        <v>216</v>
      </c>
      <c r="AW645" s="15" t="s">
        <v>30</v>
      </c>
      <c r="AX645" s="15" t="s">
        <v>81</v>
      </c>
      <c r="AY645" s="234" t="s">
        <v>217</v>
      </c>
    </row>
    <row r="646" spans="1:65" s="2" customFormat="1" ht="16.5" customHeight="1">
      <c r="A646" s="37"/>
      <c r="B646" s="188"/>
      <c r="C646" s="189" t="s">
        <v>1293</v>
      </c>
      <c r="D646" s="189" t="s">
        <v>218</v>
      </c>
      <c r="E646" s="190" t="s">
        <v>1294</v>
      </c>
      <c r="F646" s="191" t="s">
        <v>1295</v>
      </c>
      <c r="G646" s="192" t="s">
        <v>342</v>
      </c>
      <c r="H646" s="193">
        <v>206</v>
      </c>
      <c r="I646" s="194"/>
      <c r="J646" s="195">
        <f>ROUND(I646*H646,2)</f>
        <v>0</v>
      </c>
      <c r="K646" s="196"/>
      <c r="L646" s="38"/>
      <c r="M646" s="197" t="s">
        <v>1</v>
      </c>
      <c r="N646" s="198" t="s">
        <v>38</v>
      </c>
      <c r="O646" s="76"/>
      <c r="P646" s="199">
        <f>O646*H646</f>
        <v>0</v>
      </c>
      <c r="Q646" s="199">
        <v>0</v>
      </c>
      <c r="R646" s="199">
        <f>Q646*H646</f>
        <v>0</v>
      </c>
      <c r="S646" s="199">
        <v>0.00394</v>
      </c>
      <c r="T646" s="200">
        <f>S646*H646</f>
        <v>0.81164</v>
      </c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R646" s="201" t="s">
        <v>216</v>
      </c>
      <c r="AT646" s="201" t="s">
        <v>218</v>
      </c>
      <c r="AU646" s="201" t="s">
        <v>81</v>
      </c>
      <c r="AY646" s="18" t="s">
        <v>217</v>
      </c>
      <c r="BE646" s="202">
        <f>IF(N646="základní",J646,0)</f>
        <v>0</v>
      </c>
      <c r="BF646" s="202">
        <f>IF(N646="snížená",J646,0)</f>
        <v>0</v>
      </c>
      <c r="BG646" s="202">
        <f>IF(N646="zákl. přenesená",J646,0)</f>
        <v>0</v>
      </c>
      <c r="BH646" s="202">
        <f>IF(N646="sníž. přenesená",J646,0)</f>
        <v>0</v>
      </c>
      <c r="BI646" s="202">
        <f>IF(N646="nulová",J646,0)</f>
        <v>0</v>
      </c>
      <c r="BJ646" s="18" t="s">
        <v>81</v>
      </c>
      <c r="BK646" s="202">
        <f>ROUND(I646*H646,2)</f>
        <v>0</v>
      </c>
      <c r="BL646" s="18" t="s">
        <v>216</v>
      </c>
      <c r="BM646" s="201" t="s">
        <v>1296</v>
      </c>
    </row>
    <row r="647" spans="1:51" s="13" customFormat="1" ht="12">
      <c r="A647" s="13"/>
      <c r="B647" s="203"/>
      <c r="C647" s="13"/>
      <c r="D647" s="204" t="s">
        <v>223</v>
      </c>
      <c r="E647" s="205" t="s">
        <v>1297</v>
      </c>
      <c r="F647" s="206" t="s">
        <v>1298</v>
      </c>
      <c r="G647" s="13"/>
      <c r="H647" s="207">
        <v>10</v>
      </c>
      <c r="I647" s="208"/>
      <c r="J647" s="13"/>
      <c r="K647" s="13"/>
      <c r="L647" s="203"/>
      <c r="M647" s="209"/>
      <c r="N647" s="210"/>
      <c r="O647" s="210"/>
      <c r="P647" s="210"/>
      <c r="Q647" s="210"/>
      <c r="R647" s="210"/>
      <c r="S647" s="210"/>
      <c r="T647" s="21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05" t="s">
        <v>223</v>
      </c>
      <c r="AU647" s="205" t="s">
        <v>81</v>
      </c>
      <c r="AV647" s="13" t="s">
        <v>89</v>
      </c>
      <c r="AW647" s="13" t="s">
        <v>30</v>
      </c>
      <c r="AX647" s="13" t="s">
        <v>73</v>
      </c>
      <c r="AY647" s="205" t="s">
        <v>217</v>
      </c>
    </row>
    <row r="648" spans="1:51" s="13" customFormat="1" ht="12">
      <c r="A648" s="13"/>
      <c r="B648" s="203"/>
      <c r="C648" s="13"/>
      <c r="D648" s="204" t="s">
        <v>223</v>
      </c>
      <c r="E648" s="205" t="s">
        <v>1299</v>
      </c>
      <c r="F648" s="206" t="s">
        <v>1300</v>
      </c>
      <c r="G648" s="13"/>
      <c r="H648" s="207">
        <v>118</v>
      </c>
      <c r="I648" s="208"/>
      <c r="J648" s="13"/>
      <c r="K648" s="13"/>
      <c r="L648" s="203"/>
      <c r="M648" s="209"/>
      <c r="N648" s="210"/>
      <c r="O648" s="210"/>
      <c r="P648" s="210"/>
      <c r="Q648" s="210"/>
      <c r="R648" s="210"/>
      <c r="S648" s="210"/>
      <c r="T648" s="21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05" t="s">
        <v>223</v>
      </c>
      <c r="AU648" s="205" t="s">
        <v>81</v>
      </c>
      <c r="AV648" s="13" t="s">
        <v>89</v>
      </c>
      <c r="AW648" s="13" t="s">
        <v>30</v>
      </c>
      <c r="AX648" s="13" t="s">
        <v>73</v>
      </c>
      <c r="AY648" s="205" t="s">
        <v>217</v>
      </c>
    </row>
    <row r="649" spans="1:51" s="13" customFormat="1" ht="12">
      <c r="A649" s="13"/>
      <c r="B649" s="203"/>
      <c r="C649" s="13"/>
      <c r="D649" s="204" t="s">
        <v>223</v>
      </c>
      <c r="E649" s="205" t="s">
        <v>1301</v>
      </c>
      <c r="F649" s="206" t="s">
        <v>1302</v>
      </c>
      <c r="G649" s="13"/>
      <c r="H649" s="207">
        <v>12</v>
      </c>
      <c r="I649" s="208"/>
      <c r="J649" s="13"/>
      <c r="K649" s="13"/>
      <c r="L649" s="203"/>
      <c r="M649" s="209"/>
      <c r="N649" s="210"/>
      <c r="O649" s="210"/>
      <c r="P649" s="210"/>
      <c r="Q649" s="210"/>
      <c r="R649" s="210"/>
      <c r="S649" s="210"/>
      <c r="T649" s="21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05" t="s">
        <v>223</v>
      </c>
      <c r="AU649" s="205" t="s">
        <v>81</v>
      </c>
      <c r="AV649" s="13" t="s">
        <v>89</v>
      </c>
      <c r="AW649" s="13" t="s">
        <v>30</v>
      </c>
      <c r="AX649" s="13" t="s">
        <v>73</v>
      </c>
      <c r="AY649" s="205" t="s">
        <v>217</v>
      </c>
    </row>
    <row r="650" spans="1:51" s="13" customFormat="1" ht="12">
      <c r="A650" s="13"/>
      <c r="B650" s="203"/>
      <c r="C650" s="13"/>
      <c r="D650" s="204" t="s">
        <v>223</v>
      </c>
      <c r="E650" s="205" t="s">
        <v>1303</v>
      </c>
      <c r="F650" s="206" t="s">
        <v>1304</v>
      </c>
      <c r="G650" s="13"/>
      <c r="H650" s="207">
        <v>66</v>
      </c>
      <c r="I650" s="208"/>
      <c r="J650" s="13"/>
      <c r="K650" s="13"/>
      <c r="L650" s="203"/>
      <c r="M650" s="209"/>
      <c r="N650" s="210"/>
      <c r="O650" s="210"/>
      <c r="P650" s="210"/>
      <c r="Q650" s="210"/>
      <c r="R650" s="210"/>
      <c r="S650" s="210"/>
      <c r="T650" s="21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05" t="s">
        <v>223</v>
      </c>
      <c r="AU650" s="205" t="s">
        <v>81</v>
      </c>
      <c r="AV650" s="13" t="s">
        <v>89</v>
      </c>
      <c r="AW650" s="13" t="s">
        <v>30</v>
      </c>
      <c r="AX650" s="13" t="s">
        <v>73</v>
      </c>
      <c r="AY650" s="205" t="s">
        <v>217</v>
      </c>
    </row>
    <row r="651" spans="1:51" s="13" customFormat="1" ht="12">
      <c r="A651" s="13"/>
      <c r="B651" s="203"/>
      <c r="C651" s="13"/>
      <c r="D651" s="204" t="s">
        <v>223</v>
      </c>
      <c r="E651" s="205" t="s">
        <v>1305</v>
      </c>
      <c r="F651" s="206" t="s">
        <v>1306</v>
      </c>
      <c r="G651" s="13"/>
      <c r="H651" s="207">
        <v>206</v>
      </c>
      <c r="I651" s="208"/>
      <c r="J651" s="13"/>
      <c r="K651" s="13"/>
      <c r="L651" s="203"/>
      <c r="M651" s="209"/>
      <c r="N651" s="210"/>
      <c r="O651" s="210"/>
      <c r="P651" s="210"/>
      <c r="Q651" s="210"/>
      <c r="R651" s="210"/>
      <c r="S651" s="210"/>
      <c r="T651" s="21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05" t="s">
        <v>223</v>
      </c>
      <c r="AU651" s="205" t="s">
        <v>81</v>
      </c>
      <c r="AV651" s="13" t="s">
        <v>89</v>
      </c>
      <c r="AW651" s="13" t="s">
        <v>30</v>
      </c>
      <c r="AX651" s="13" t="s">
        <v>81</v>
      </c>
      <c r="AY651" s="205" t="s">
        <v>217</v>
      </c>
    </row>
    <row r="652" spans="1:65" s="2" customFormat="1" ht="21.75" customHeight="1">
      <c r="A652" s="37"/>
      <c r="B652" s="188"/>
      <c r="C652" s="189" t="s">
        <v>1307</v>
      </c>
      <c r="D652" s="189" t="s">
        <v>218</v>
      </c>
      <c r="E652" s="190" t="s">
        <v>1308</v>
      </c>
      <c r="F652" s="191" t="s">
        <v>1309</v>
      </c>
      <c r="G652" s="192" t="s">
        <v>342</v>
      </c>
      <c r="H652" s="193">
        <v>0.6</v>
      </c>
      <c r="I652" s="194"/>
      <c r="J652" s="195">
        <f>ROUND(I652*H652,2)</f>
        <v>0</v>
      </c>
      <c r="K652" s="196"/>
      <c r="L652" s="38"/>
      <c r="M652" s="197" t="s">
        <v>1</v>
      </c>
      <c r="N652" s="198" t="s">
        <v>38</v>
      </c>
      <c r="O652" s="76"/>
      <c r="P652" s="199">
        <f>O652*H652</f>
        <v>0</v>
      </c>
      <c r="Q652" s="199">
        <v>0.0011</v>
      </c>
      <c r="R652" s="199">
        <f>Q652*H652</f>
        <v>0.00066</v>
      </c>
      <c r="S652" s="199">
        <v>0</v>
      </c>
      <c r="T652" s="200">
        <f>S652*H652</f>
        <v>0</v>
      </c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R652" s="201" t="s">
        <v>216</v>
      </c>
      <c r="AT652" s="201" t="s">
        <v>218</v>
      </c>
      <c r="AU652" s="201" t="s">
        <v>81</v>
      </c>
      <c r="AY652" s="18" t="s">
        <v>217</v>
      </c>
      <c r="BE652" s="202">
        <f>IF(N652="základní",J652,0)</f>
        <v>0</v>
      </c>
      <c r="BF652" s="202">
        <f>IF(N652="snížená",J652,0)</f>
        <v>0</v>
      </c>
      <c r="BG652" s="202">
        <f>IF(N652="zákl. přenesená",J652,0)</f>
        <v>0</v>
      </c>
      <c r="BH652" s="202">
        <f>IF(N652="sníž. přenesená",J652,0)</f>
        <v>0</v>
      </c>
      <c r="BI652" s="202">
        <f>IF(N652="nulová",J652,0)</f>
        <v>0</v>
      </c>
      <c r="BJ652" s="18" t="s">
        <v>81</v>
      </c>
      <c r="BK652" s="202">
        <f>ROUND(I652*H652,2)</f>
        <v>0</v>
      </c>
      <c r="BL652" s="18" t="s">
        <v>216</v>
      </c>
      <c r="BM652" s="201" t="s">
        <v>1310</v>
      </c>
    </row>
    <row r="653" spans="1:51" s="13" customFormat="1" ht="12">
      <c r="A653" s="13"/>
      <c r="B653" s="203"/>
      <c r="C653" s="13"/>
      <c r="D653" s="204" t="s">
        <v>223</v>
      </c>
      <c r="E653" s="205" t="s">
        <v>1311</v>
      </c>
      <c r="F653" s="206" t="s">
        <v>1312</v>
      </c>
      <c r="G653" s="13"/>
      <c r="H653" s="207">
        <v>0.6</v>
      </c>
      <c r="I653" s="208"/>
      <c r="J653" s="13"/>
      <c r="K653" s="13"/>
      <c r="L653" s="203"/>
      <c r="M653" s="209"/>
      <c r="N653" s="210"/>
      <c r="O653" s="210"/>
      <c r="P653" s="210"/>
      <c r="Q653" s="210"/>
      <c r="R653" s="210"/>
      <c r="S653" s="210"/>
      <c r="T653" s="21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05" t="s">
        <v>223</v>
      </c>
      <c r="AU653" s="205" t="s">
        <v>81</v>
      </c>
      <c r="AV653" s="13" t="s">
        <v>89</v>
      </c>
      <c r="AW653" s="13" t="s">
        <v>30</v>
      </c>
      <c r="AX653" s="13" t="s">
        <v>81</v>
      </c>
      <c r="AY653" s="205" t="s">
        <v>217</v>
      </c>
    </row>
    <row r="654" spans="1:65" s="2" customFormat="1" ht="21.75" customHeight="1">
      <c r="A654" s="37"/>
      <c r="B654" s="188"/>
      <c r="C654" s="189" t="s">
        <v>1313</v>
      </c>
      <c r="D654" s="189" t="s">
        <v>218</v>
      </c>
      <c r="E654" s="190" t="s">
        <v>1314</v>
      </c>
      <c r="F654" s="191" t="s">
        <v>1315</v>
      </c>
      <c r="G654" s="192" t="s">
        <v>342</v>
      </c>
      <c r="H654" s="193">
        <v>46.42</v>
      </c>
      <c r="I654" s="194"/>
      <c r="J654" s="195">
        <f>ROUND(I654*H654,2)</f>
        <v>0</v>
      </c>
      <c r="K654" s="196"/>
      <c r="L654" s="38"/>
      <c r="M654" s="197" t="s">
        <v>1</v>
      </c>
      <c r="N654" s="198" t="s">
        <v>38</v>
      </c>
      <c r="O654" s="76"/>
      <c r="P654" s="199">
        <f>O654*H654</f>
        <v>0</v>
      </c>
      <c r="Q654" s="199">
        <v>0.00358</v>
      </c>
      <c r="R654" s="199">
        <f>Q654*H654</f>
        <v>0.1661836</v>
      </c>
      <c r="S654" s="199">
        <v>0</v>
      </c>
      <c r="T654" s="200">
        <f>S654*H654</f>
        <v>0</v>
      </c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R654" s="201" t="s">
        <v>216</v>
      </c>
      <c r="AT654" s="201" t="s">
        <v>218</v>
      </c>
      <c r="AU654" s="201" t="s">
        <v>81</v>
      </c>
      <c r="AY654" s="18" t="s">
        <v>217</v>
      </c>
      <c r="BE654" s="202">
        <f>IF(N654="základní",J654,0)</f>
        <v>0</v>
      </c>
      <c r="BF654" s="202">
        <f>IF(N654="snížená",J654,0)</f>
        <v>0</v>
      </c>
      <c r="BG654" s="202">
        <f>IF(N654="zákl. přenesená",J654,0)</f>
        <v>0</v>
      </c>
      <c r="BH654" s="202">
        <f>IF(N654="sníž. přenesená",J654,0)</f>
        <v>0</v>
      </c>
      <c r="BI654" s="202">
        <f>IF(N654="nulová",J654,0)</f>
        <v>0</v>
      </c>
      <c r="BJ654" s="18" t="s">
        <v>81</v>
      </c>
      <c r="BK654" s="202">
        <f>ROUND(I654*H654,2)</f>
        <v>0</v>
      </c>
      <c r="BL654" s="18" t="s">
        <v>216</v>
      </c>
      <c r="BM654" s="201" t="s">
        <v>1316</v>
      </c>
    </row>
    <row r="655" spans="1:51" s="13" customFormat="1" ht="12">
      <c r="A655" s="13"/>
      <c r="B655" s="203"/>
      <c r="C655" s="13"/>
      <c r="D655" s="204" t="s">
        <v>223</v>
      </c>
      <c r="E655" s="205" t="s">
        <v>1317</v>
      </c>
      <c r="F655" s="206" t="s">
        <v>1318</v>
      </c>
      <c r="G655" s="13"/>
      <c r="H655" s="207">
        <v>4.68</v>
      </c>
      <c r="I655" s="208"/>
      <c r="J655" s="13"/>
      <c r="K655" s="13"/>
      <c r="L655" s="203"/>
      <c r="M655" s="209"/>
      <c r="N655" s="210"/>
      <c r="O655" s="210"/>
      <c r="P655" s="210"/>
      <c r="Q655" s="210"/>
      <c r="R655" s="210"/>
      <c r="S655" s="210"/>
      <c r="T655" s="21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05" t="s">
        <v>223</v>
      </c>
      <c r="AU655" s="205" t="s">
        <v>81</v>
      </c>
      <c r="AV655" s="13" t="s">
        <v>89</v>
      </c>
      <c r="AW655" s="13" t="s">
        <v>30</v>
      </c>
      <c r="AX655" s="13" t="s">
        <v>73</v>
      </c>
      <c r="AY655" s="205" t="s">
        <v>217</v>
      </c>
    </row>
    <row r="656" spans="1:51" s="13" customFormat="1" ht="12">
      <c r="A656" s="13"/>
      <c r="B656" s="203"/>
      <c r="C656" s="13"/>
      <c r="D656" s="204" t="s">
        <v>223</v>
      </c>
      <c r="E656" s="205" t="s">
        <v>1319</v>
      </c>
      <c r="F656" s="206" t="s">
        <v>1320</v>
      </c>
      <c r="G656" s="13"/>
      <c r="H656" s="207">
        <v>0.64</v>
      </c>
      <c r="I656" s="208"/>
      <c r="J656" s="13"/>
      <c r="K656" s="13"/>
      <c r="L656" s="203"/>
      <c r="M656" s="209"/>
      <c r="N656" s="210"/>
      <c r="O656" s="210"/>
      <c r="P656" s="210"/>
      <c r="Q656" s="210"/>
      <c r="R656" s="210"/>
      <c r="S656" s="210"/>
      <c r="T656" s="21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05" t="s">
        <v>223</v>
      </c>
      <c r="AU656" s="205" t="s">
        <v>81</v>
      </c>
      <c r="AV656" s="13" t="s">
        <v>89</v>
      </c>
      <c r="AW656" s="13" t="s">
        <v>30</v>
      </c>
      <c r="AX656" s="13" t="s">
        <v>73</v>
      </c>
      <c r="AY656" s="205" t="s">
        <v>217</v>
      </c>
    </row>
    <row r="657" spans="1:51" s="13" customFormat="1" ht="12">
      <c r="A657" s="13"/>
      <c r="B657" s="203"/>
      <c r="C657" s="13"/>
      <c r="D657" s="204" t="s">
        <v>223</v>
      </c>
      <c r="E657" s="205" t="s">
        <v>1321</v>
      </c>
      <c r="F657" s="206" t="s">
        <v>1322</v>
      </c>
      <c r="G657" s="13"/>
      <c r="H657" s="207">
        <v>2.92</v>
      </c>
      <c r="I657" s="208"/>
      <c r="J657" s="13"/>
      <c r="K657" s="13"/>
      <c r="L657" s="203"/>
      <c r="M657" s="209"/>
      <c r="N657" s="210"/>
      <c r="O657" s="210"/>
      <c r="P657" s="210"/>
      <c r="Q657" s="210"/>
      <c r="R657" s="210"/>
      <c r="S657" s="210"/>
      <c r="T657" s="21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05" t="s">
        <v>223</v>
      </c>
      <c r="AU657" s="205" t="s">
        <v>81</v>
      </c>
      <c r="AV657" s="13" t="s">
        <v>89</v>
      </c>
      <c r="AW657" s="13" t="s">
        <v>30</v>
      </c>
      <c r="AX657" s="13" t="s">
        <v>73</v>
      </c>
      <c r="AY657" s="205" t="s">
        <v>217</v>
      </c>
    </row>
    <row r="658" spans="1:51" s="13" customFormat="1" ht="12">
      <c r="A658" s="13"/>
      <c r="B658" s="203"/>
      <c r="C658" s="13"/>
      <c r="D658" s="204" t="s">
        <v>223</v>
      </c>
      <c r="E658" s="205" t="s">
        <v>1323</v>
      </c>
      <c r="F658" s="206" t="s">
        <v>1324</v>
      </c>
      <c r="G658" s="13"/>
      <c r="H658" s="207">
        <v>15.38</v>
      </c>
      <c r="I658" s="208"/>
      <c r="J658" s="13"/>
      <c r="K658" s="13"/>
      <c r="L658" s="203"/>
      <c r="M658" s="209"/>
      <c r="N658" s="210"/>
      <c r="O658" s="210"/>
      <c r="P658" s="210"/>
      <c r="Q658" s="210"/>
      <c r="R658" s="210"/>
      <c r="S658" s="210"/>
      <c r="T658" s="21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05" t="s">
        <v>223</v>
      </c>
      <c r="AU658" s="205" t="s">
        <v>81</v>
      </c>
      <c r="AV658" s="13" t="s">
        <v>89</v>
      </c>
      <c r="AW658" s="13" t="s">
        <v>30</v>
      </c>
      <c r="AX658" s="13" t="s">
        <v>73</v>
      </c>
      <c r="AY658" s="205" t="s">
        <v>217</v>
      </c>
    </row>
    <row r="659" spans="1:51" s="13" customFormat="1" ht="12">
      <c r="A659" s="13"/>
      <c r="B659" s="203"/>
      <c r="C659" s="13"/>
      <c r="D659" s="204" t="s">
        <v>223</v>
      </c>
      <c r="E659" s="205" t="s">
        <v>1325</v>
      </c>
      <c r="F659" s="206" t="s">
        <v>1326</v>
      </c>
      <c r="G659" s="13"/>
      <c r="H659" s="207">
        <v>22.8</v>
      </c>
      <c r="I659" s="208"/>
      <c r="J659" s="13"/>
      <c r="K659" s="13"/>
      <c r="L659" s="203"/>
      <c r="M659" s="209"/>
      <c r="N659" s="210"/>
      <c r="O659" s="210"/>
      <c r="P659" s="210"/>
      <c r="Q659" s="210"/>
      <c r="R659" s="210"/>
      <c r="S659" s="210"/>
      <c r="T659" s="21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05" t="s">
        <v>223</v>
      </c>
      <c r="AU659" s="205" t="s">
        <v>81</v>
      </c>
      <c r="AV659" s="13" t="s">
        <v>89</v>
      </c>
      <c r="AW659" s="13" t="s">
        <v>30</v>
      </c>
      <c r="AX659" s="13" t="s">
        <v>73</v>
      </c>
      <c r="AY659" s="205" t="s">
        <v>217</v>
      </c>
    </row>
    <row r="660" spans="1:51" s="13" customFormat="1" ht="12">
      <c r="A660" s="13"/>
      <c r="B660" s="203"/>
      <c r="C660" s="13"/>
      <c r="D660" s="204" t="s">
        <v>223</v>
      </c>
      <c r="E660" s="205" t="s">
        <v>1327</v>
      </c>
      <c r="F660" s="206" t="s">
        <v>1328</v>
      </c>
      <c r="G660" s="13"/>
      <c r="H660" s="207">
        <v>46.42</v>
      </c>
      <c r="I660" s="208"/>
      <c r="J660" s="13"/>
      <c r="K660" s="13"/>
      <c r="L660" s="203"/>
      <c r="M660" s="209"/>
      <c r="N660" s="210"/>
      <c r="O660" s="210"/>
      <c r="P660" s="210"/>
      <c r="Q660" s="210"/>
      <c r="R660" s="210"/>
      <c r="S660" s="210"/>
      <c r="T660" s="21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05" t="s">
        <v>223</v>
      </c>
      <c r="AU660" s="205" t="s">
        <v>81</v>
      </c>
      <c r="AV660" s="13" t="s">
        <v>89</v>
      </c>
      <c r="AW660" s="13" t="s">
        <v>30</v>
      </c>
      <c r="AX660" s="13" t="s">
        <v>81</v>
      </c>
      <c r="AY660" s="205" t="s">
        <v>217</v>
      </c>
    </row>
    <row r="661" spans="1:65" s="2" customFormat="1" ht="21.75" customHeight="1">
      <c r="A661" s="37"/>
      <c r="B661" s="188"/>
      <c r="C661" s="189" t="s">
        <v>1329</v>
      </c>
      <c r="D661" s="189" t="s">
        <v>218</v>
      </c>
      <c r="E661" s="190" t="s">
        <v>1330</v>
      </c>
      <c r="F661" s="191" t="s">
        <v>1331</v>
      </c>
      <c r="G661" s="192" t="s">
        <v>342</v>
      </c>
      <c r="H661" s="193">
        <v>145.698</v>
      </c>
      <c r="I661" s="194"/>
      <c r="J661" s="195">
        <f>ROUND(I661*H661,2)</f>
        <v>0</v>
      </c>
      <c r="K661" s="196"/>
      <c r="L661" s="38"/>
      <c r="M661" s="197" t="s">
        <v>1</v>
      </c>
      <c r="N661" s="198" t="s">
        <v>38</v>
      </c>
      <c r="O661" s="76"/>
      <c r="P661" s="199">
        <f>O661*H661</f>
        <v>0</v>
      </c>
      <c r="Q661" s="199">
        <v>0.00535</v>
      </c>
      <c r="R661" s="199">
        <f>Q661*H661</f>
        <v>0.7794843</v>
      </c>
      <c r="S661" s="199">
        <v>0</v>
      </c>
      <c r="T661" s="200">
        <f>S661*H661</f>
        <v>0</v>
      </c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R661" s="201" t="s">
        <v>216</v>
      </c>
      <c r="AT661" s="201" t="s">
        <v>218</v>
      </c>
      <c r="AU661" s="201" t="s">
        <v>81</v>
      </c>
      <c r="AY661" s="18" t="s">
        <v>217</v>
      </c>
      <c r="BE661" s="202">
        <f>IF(N661="základní",J661,0)</f>
        <v>0</v>
      </c>
      <c r="BF661" s="202">
        <f>IF(N661="snížená",J661,0)</f>
        <v>0</v>
      </c>
      <c r="BG661" s="202">
        <f>IF(N661="zákl. přenesená",J661,0)</f>
        <v>0</v>
      </c>
      <c r="BH661" s="202">
        <f>IF(N661="sníž. přenesená",J661,0)</f>
        <v>0</v>
      </c>
      <c r="BI661" s="202">
        <f>IF(N661="nulová",J661,0)</f>
        <v>0</v>
      </c>
      <c r="BJ661" s="18" t="s">
        <v>81</v>
      </c>
      <c r="BK661" s="202">
        <f>ROUND(I661*H661,2)</f>
        <v>0</v>
      </c>
      <c r="BL661" s="18" t="s">
        <v>216</v>
      </c>
      <c r="BM661" s="201" t="s">
        <v>1332</v>
      </c>
    </row>
    <row r="662" spans="1:51" s="13" customFormat="1" ht="12">
      <c r="A662" s="13"/>
      <c r="B662" s="203"/>
      <c r="C662" s="13"/>
      <c r="D662" s="204" t="s">
        <v>223</v>
      </c>
      <c r="E662" s="205" t="s">
        <v>1333</v>
      </c>
      <c r="F662" s="206" t="s">
        <v>1334</v>
      </c>
      <c r="G662" s="13"/>
      <c r="H662" s="207">
        <v>1.85</v>
      </c>
      <c r="I662" s="208"/>
      <c r="J662" s="13"/>
      <c r="K662" s="13"/>
      <c r="L662" s="203"/>
      <c r="M662" s="209"/>
      <c r="N662" s="210"/>
      <c r="O662" s="210"/>
      <c r="P662" s="210"/>
      <c r="Q662" s="210"/>
      <c r="R662" s="210"/>
      <c r="S662" s="210"/>
      <c r="T662" s="21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05" t="s">
        <v>223</v>
      </c>
      <c r="AU662" s="205" t="s">
        <v>81</v>
      </c>
      <c r="AV662" s="13" t="s">
        <v>89</v>
      </c>
      <c r="AW662" s="13" t="s">
        <v>30</v>
      </c>
      <c r="AX662" s="13" t="s">
        <v>73</v>
      </c>
      <c r="AY662" s="205" t="s">
        <v>217</v>
      </c>
    </row>
    <row r="663" spans="1:51" s="13" customFormat="1" ht="12">
      <c r="A663" s="13"/>
      <c r="B663" s="203"/>
      <c r="C663" s="13"/>
      <c r="D663" s="204" t="s">
        <v>223</v>
      </c>
      <c r="E663" s="205" t="s">
        <v>1335</v>
      </c>
      <c r="F663" s="206" t="s">
        <v>1336</v>
      </c>
      <c r="G663" s="13"/>
      <c r="H663" s="207">
        <v>4.65</v>
      </c>
      <c r="I663" s="208"/>
      <c r="J663" s="13"/>
      <c r="K663" s="13"/>
      <c r="L663" s="203"/>
      <c r="M663" s="209"/>
      <c r="N663" s="210"/>
      <c r="O663" s="210"/>
      <c r="P663" s="210"/>
      <c r="Q663" s="210"/>
      <c r="R663" s="210"/>
      <c r="S663" s="210"/>
      <c r="T663" s="21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05" t="s">
        <v>223</v>
      </c>
      <c r="AU663" s="205" t="s">
        <v>81</v>
      </c>
      <c r="AV663" s="13" t="s">
        <v>89</v>
      </c>
      <c r="AW663" s="13" t="s">
        <v>30</v>
      </c>
      <c r="AX663" s="13" t="s">
        <v>73</v>
      </c>
      <c r="AY663" s="205" t="s">
        <v>217</v>
      </c>
    </row>
    <row r="664" spans="1:51" s="13" customFormat="1" ht="12">
      <c r="A664" s="13"/>
      <c r="B664" s="203"/>
      <c r="C664" s="13"/>
      <c r="D664" s="204" t="s">
        <v>223</v>
      </c>
      <c r="E664" s="205" t="s">
        <v>1337</v>
      </c>
      <c r="F664" s="206" t="s">
        <v>1338</v>
      </c>
      <c r="G664" s="13"/>
      <c r="H664" s="207">
        <v>1.08</v>
      </c>
      <c r="I664" s="208"/>
      <c r="J664" s="13"/>
      <c r="K664" s="13"/>
      <c r="L664" s="203"/>
      <c r="M664" s="209"/>
      <c r="N664" s="210"/>
      <c r="O664" s="210"/>
      <c r="P664" s="210"/>
      <c r="Q664" s="210"/>
      <c r="R664" s="210"/>
      <c r="S664" s="210"/>
      <c r="T664" s="21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05" t="s">
        <v>223</v>
      </c>
      <c r="AU664" s="205" t="s">
        <v>81</v>
      </c>
      <c r="AV664" s="13" t="s">
        <v>89</v>
      </c>
      <c r="AW664" s="13" t="s">
        <v>30</v>
      </c>
      <c r="AX664" s="13" t="s">
        <v>73</v>
      </c>
      <c r="AY664" s="205" t="s">
        <v>217</v>
      </c>
    </row>
    <row r="665" spans="1:51" s="13" customFormat="1" ht="12">
      <c r="A665" s="13"/>
      <c r="B665" s="203"/>
      <c r="C665" s="13"/>
      <c r="D665" s="204" t="s">
        <v>223</v>
      </c>
      <c r="E665" s="205" t="s">
        <v>1339</v>
      </c>
      <c r="F665" s="206" t="s">
        <v>1340</v>
      </c>
      <c r="G665" s="13"/>
      <c r="H665" s="207">
        <v>1.66</v>
      </c>
      <c r="I665" s="208"/>
      <c r="J665" s="13"/>
      <c r="K665" s="13"/>
      <c r="L665" s="203"/>
      <c r="M665" s="209"/>
      <c r="N665" s="210"/>
      <c r="O665" s="210"/>
      <c r="P665" s="210"/>
      <c r="Q665" s="210"/>
      <c r="R665" s="210"/>
      <c r="S665" s="210"/>
      <c r="T665" s="21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05" t="s">
        <v>223</v>
      </c>
      <c r="AU665" s="205" t="s">
        <v>81</v>
      </c>
      <c r="AV665" s="13" t="s">
        <v>89</v>
      </c>
      <c r="AW665" s="13" t="s">
        <v>30</v>
      </c>
      <c r="AX665" s="13" t="s">
        <v>73</v>
      </c>
      <c r="AY665" s="205" t="s">
        <v>217</v>
      </c>
    </row>
    <row r="666" spans="1:51" s="13" customFormat="1" ht="12">
      <c r="A666" s="13"/>
      <c r="B666" s="203"/>
      <c r="C666" s="13"/>
      <c r="D666" s="204" t="s">
        <v>223</v>
      </c>
      <c r="E666" s="205" t="s">
        <v>1341</v>
      </c>
      <c r="F666" s="206" t="s">
        <v>1342</v>
      </c>
      <c r="G666" s="13"/>
      <c r="H666" s="207">
        <v>50.888</v>
      </c>
      <c r="I666" s="208"/>
      <c r="J666" s="13"/>
      <c r="K666" s="13"/>
      <c r="L666" s="203"/>
      <c r="M666" s="209"/>
      <c r="N666" s="210"/>
      <c r="O666" s="210"/>
      <c r="P666" s="210"/>
      <c r="Q666" s="210"/>
      <c r="R666" s="210"/>
      <c r="S666" s="210"/>
      <c r="T666" s="211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05" t="s">
        <v>223</v>
      </c>
      <c r="AU666" s="205" t="s">
        <v>81</v>
      </c>
      <c r="AV666" s="13" t="s">
        <v>89</v>
      </c>
      <c r="AW666" s="13" t="s">
        <v>30</v>
      </c>
      <c r="AX666" s="13" t="s">
        <v>73</v>
      </c>
      <c r="AY666" s="205" t="s">
        <v>217</v>
      </c>
    </row>
    <row r="667" spans="1:51" s="13" customFormat="1" ht="12">
      <c r="A667" s="13"/>
      <c r="B667" s="203"/>
      <c r="C667" s="13"/>
      <c r="D667" s="204" t="s">
        <v>223</v>
      </c>
      <c r="E667" s="205" t="s">
        <v>1343</v>
      </c>
      <c r="F667" s="206" t="s">
        <v>1344</v>
      </c>
      <c r="G667" s="13"/>
      <c r="H667" s="207">
        <v>25.2</v>
      </c>
      <c r="I667" s="208"/>
      <c r="J667" s="13"/>
      <c r="K667" s="13"/>
      <c r="L667" s="203"/>
      <c r="M667" s="209"/>
      <c r="N667" s="210"/>
      <c r="O667" s="210"/>
      <c r="P667" s="210"/>
      <c r="Q667" s="210"/>
      <c r="R667" s="210"/>
      <c r="S667" s="210"/>
      <c r="T667" s="21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05" t="s">
        <v>223</v>
      </c>
      <c r="AU667" s="205" t="s">
        <v>81</v>
      </c>
      <c r="AV667" s="13" t="s">
        <v>89</v>
      </c>
      <c r="AW667" s="13" t="s">
        <v>30</v>
      </c>
      <c r="AX667" s="13" t="s">
        <v>73</v>
      </c>
      <c r="AY667" s="205" t="s">
        <v>217</v>
      </c>
    </row>
    <row r="668" spans="1:51" s="13" customFormat="1" ht="12">
      <c r="A668" s="13"/>
      <c r="B668" s="203"/>
      <c r="C668" s="13"/>
      <c r="D668" s="204" t="s">
        <v>223</v>
      </c>
      <c r="E668" s="205" t="s">
        <v>1345</v>
      </c>
      <c r="F668" s="206" t="s">
        <v>1346</v>
      </c>
      <c r="G668" s="13"/>
      <c r="H668" s="207">
        <v>1.3</v>
      </c>
      <c r="I668" s="208"/>
      <c r="J668" s="13"/>
      <c r="K668" s="13"/>
      <c r="L668" s="203"/>
      <c r="M668" s="209"/>
      <c r="N668" s="210"/>
      <c r="O668" s="210"/>
      <c r="P668" s="210"/>
      <c r="Q668" s="210"/>
      <c r="R668" s="210"/>
      <c r="S668" s="210"/>
      <c r="T668" s="21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05" t="s">
        <v>223</v>
      </c>
      <c r="AU668" s="205" t="s">
        <v>81</v>
      </c>
      <c r="AV668" s="13" t="s">
        <v>89</v>
      </c>
      <c r="AW668" s="13" t="s">
        <v>30</v>
      </c>
      <c r="AX668" s="13" t="s">
        <v>73</v>
      </c>
      <c r="AY668" s="205" t="s">
        <v>217</v>
      </c>
    </row>
    <row r="669" spans="1:51" s="13" customFormat="1" ht="12">
      <c r="A669" s="13"/>
      <c r="B669" s="203"/>
      <c r="C669" s="13"/>
      <c r="D669" s="204" t="s">
        <v>223</v>
      </c>
      <c r="E669" s="205" t="s">
        <v>1347</v>
      </c>
      <c r="F669" s="206" t="s">
        <v>1348</v>
      </c>
      <c r="G669" s="13"/>
      <c r="H669" s="207">
        <v>3.47</v>
      </c>
      <c r="I669" s="208"/>
      <c r="J669" s="13"/>
      <c r="K669" s="13"/>
      <c r="L669" s="203"/>
      <c r="M669" s="209"/>
      <c r="N669" s="210"/>
      <c r="O669" s="210"/>
      <c r="P669" s="210"/>
      <c r="Q669" s="210"/>
      <c r="R669" s="210"/>
      <c r="S669" s="210"/>
      <c r="T669" s="211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05" t="s">
        <v>223</v>
      </c>
      <c r="AU669" s="205" t="s">
        <v>81</v>
      </c>
      <c r="AV669" s="13" t="s">
        <v>89</v>
      </c>
      <c r="AW669" s="13" t="s">
        <v>30</v>
      </c>
      <c r="AX669" s="13" t="s">
        <v>73</v>
      </c>
      <c r="AY669" s="205" t="s">
        <v>217</v>
      </c>
    </row>
    <row r="670" spans="1:51" s="13" customFormat="1" ht="12">
      <c r="A670" s="13"/>
      <c r="B670" s="203"/>
      <c r="C670" s="13"/>
      <c r="D670" s="204" t="s">
        <v>223</v>
      </c>
      <c r="E670" s="205" t="s">
        <v>1349</v>
      </c>
      <c r="F670" s="206" t="s">
        <v>1350</v>
      </c>
      <c r="G670" s="13"/>
      <c r="H670" s="207">
        <v>30.6</v>
      </c>
      <c r="I670" s="208"/>
      <c r="J670" s="13"/>
      <c r="K670" s="13"/>
      <c r="L670" s="203"/>
      <c r="M670" s="209"/>
      <c r="N670" s="210"/>
      <c r="O670" s="210"/>
      <c r="P670" s="210"/>
      <c r="Q670" s="210"/>
      <c r="R670" s="210"/>
      <c r="S670" s="210"/>
      <c r="T670" s="211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05" t="s">
        <v>223</v>
      </c>
      <c r="AU670" s="205" t="s">
        <v>81</v>
      </c>
      <c r="AV670" s="13" t="s">
        <v>89</v>
      </c>
      <c r="AW670" s="13" t="s">
        <v>30</v>
      </c>
      <c r="AX670" s="13" t="s">
        <v>73</v>
      </c>
      <c r="AY670" s="205" t="s">
        <v>217</v>
      </c>
    </row>
    <row r="671" spans="1:51" s="13" customFormat="1" ht="12">
      <c r="A671" s="13"/>
      <c r="B671" s="203"/>
      <c r="C671" s="13"/>
      <c r="D671" s="204" t="s">
        <v>223</v>
      </c>
      <c r="E671" s="205" t="s">
        <v>1351</v>
      </c>
      <c r="F671" s="206" t="s">
        <v>1352</v>
      </c>
      <c r="G671" s="13"/>
      <c r="H671" s="207">
        <v>20.9</v>
      </c>
      <c r="I671" s="208"/>
      <c r="J671" s="13"/>
      <c r="K671" s="13"/>
      <c r="L671" s="203"/>
      <c r="M671" s="209"/>
      <c r="N671" s="210"/>
      <c r="O671" s="210"/>
      <c r="P671" s="210"/>
      <c r="Q671" s="210"/>
      <c r="R671" s="210"/>
      <c r="S671" s="210"/>
      <c r="T671" s="21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05" t="s">
        <v>223</v>
      </c>
      <c r="AU671" s="205" t="s">
        <v>81</v>
      </c>
      <c r="AV671" s="13" t="s">
        <v>89</v>
      </c>
      <c r="AW671" s="13" t="s">
        <v>30</v>
      </c>
      <c r="AX671" s="13" t="s">
        <v>73</v>
      </c>
      <c r="AY671" s="205" t="s">
        <v>217</v>
      </c>
    </row>
    <row r="672" spans="1:51" s="13" customFormat="1" ht="12">
      <c r="A672" s="13"/>
      <c r="B672" s="203"/>
      <c r="C672" s="13"/>
      <c r="D672" s="204" t="s">
        <v>223</v>
      </c>
      <c r="E672" s="205" t="s">
        <v>1353</v>
      </c>
      <c r="F672" s="206" t="s">
        <v>1354</v>
      </c>
      <c r="G672" s="13"/>
      <c r="H672" s="207">
        <v>4.1</v>
      </c>
      <c r="I672" s="208"/>
      <c r="J672" s="13"/>
      <c r="K672" s="13"/>
      <c r="L672" s="203"/>
      <c r="M672" s="209"/>
      <c r="N672" s="210"/>
      <c r="O672" s="210"/>
      <c r="P672" s="210"/>
      <c r="Q672" s="210"/>
      <c r="R672" s="210"/>
      <c r="S672" s="210"/>
      <c r="T672" s="21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05" t="s">
        <v>223</v>
      </c>
      <c r="AU672" s="205" t="s">
        <v>81</v>
      </c>
      <c r="AV672" s="13" t="s">
        <v>89</v>
      </c>
      <c r="AW672" s="13" t="s">
        <v>30</v>
      </c>
      <c r="AX672" s="13" t="s">
        <v>73</v>
      </c>
      <c r="AY672" s="205" t="s">
        <v>217</v>
      </c>
    </row>
    <row r="673" spans="1:51" s="13" customFormat="1" ht="12">
      <c r="A673" s="13"/>
      <c r="B673" s="203"/>
      <c r="C673" s="13"/>
      <c r="D673" s="204" t="s">
        <v>223</v>
      </c>
      <c r="E673" s="205" t="s">
        <v>1355</v>
      </c>
      <c r="F673" s="206" t="s">
        <v>1356</v>
      </c>
      <c r="G673" s="13"/>
      <c r="H673" s="207">
        <v>145.698</v>
      </c>
      <c r="I673" s="208"/>
      <c r="J673" s="13"/>
      <c r="K673" s="13"/>
      <c r="L673" s="203"/>
      <c r="M673" s="209"/>
      <c r="N673" s="210"/>
      <c r="O673" s="210"/>
      <c r="P673" s="210"/>
      <c r="Q673" s="210"/>
      <c r="R673" s="210"/>
      <c r="S673" s="210"/>
      <c r="T673" s="21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05" t="s">
        <v>223</v>
      </c>
      <c r="AU673" s="205" t="s">
        <v>81</v>
      </c>
      <c r="AV673" s="13" t="s">
        <v>89</v>
      </c>
      <c r="AW673" s="13" t="s">
        <v>30</v>
      </c>
      <c r="AX673" s="13" t="s">
        <v>81</v>
      </c>
      <c r="AY673" s="205" t="s">
        <v>217</v>
      </c>
    </row>
    <row r="674" spans="1:65" s="2" customFormat="1" ht="21.75" customHeight="1">
      <c r="A674" s="37"/>
      <c r="B674" s="188"/>
      <c r="C674" s="189" t="s">
        <v>1357</v>
      </c>
      <c r="D674" s="189" t="s">
        <v>218</v>
      </c>
      <c r="E674" s="190" t="s">
        <v>1358</v>
      </c>
      <c r="F674" s="191" t="s">
        <v>1359</v>
      </c>
      <c r="G674" s="192" t="s">
        <v>342</v>
      </c>
      <c r="H674" s="193">
        <v>205.85</v>
      </c>
      <c r="I674" s="194"/>
      <c r="J674" s="195">
        <f>ROUND(I674*H674,2)</f>
        <v>0</v>
      </c>
      <c r="K674" s="196"/>
      <c r="L674" s="38"/>
      <c r="M674" s="197" t="s">
        <v>1</v>
      </c>
      <c r="N674" s="198" t="s">
        <v>38</v>
      </c>
      <c r="O674" s="76"/>
      <c r="P674" s="199">
        <f>O674*H674</f>
        <v>0</v>
      </c>
      <c r="Q674" s="199">
        <v>0.00701</v>
      </c>
      <c r="R674" s="199">
        <f>Q674*H674</f>
        <v>1.4430085</v>
      </c>
      <c r="S674" s="199">
        <v>0</v>
      </c>
      <c r="T674" s="200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201" t="s">
        <v>216</v>
      </c>
      <c r="AT674" s="201" t="s">
        <v>218</v>
      </c>
      <c r="AU674" s="201" t="s">
        <v>81</v>
      </c>
      <c r="AY674" s="18" t="s">
        <v>217</v>
      </c>
      <c r="BE674" s="202">
        <f>IF(N674="základní",J674,0)</f>
        <v>0</v>
      </c>
      <c r="BF674" s="202">
        <f>IF(N674="snížená",J674,0)</f>
        <v>0</v>
      </c>
      <c r="BG674" s="202">
        <f>IF(N674="zákl. přenesená",J674,0)</f>
        <v>0</v>
      </c>
      <c r="BH674" s="202">
        <f>IF(N674="sníž. přenesená",J674,0)</f>
        <v>0</v>
      </c>
      <c r="BI674" s="202">
        <f>IF(N674="nulová",J674,0)</f>
        <v>0</v>
      </c>
      <c r="BJ674" s="18" t="s">
        <v>81</v>
      </c>
      <c r="BK674" s="202">
        <f>ROUND(I674*H674,2)</f>
        <v>0</v>
      </c>
      <c r="BL674" s="18" t="s">
        <v>216</v>
      </c>
      <c r="BM674" s="201" t="s">
        <v>1360</v>
      </c>
    </row>
    <row r="675" spans="1:51" s="13" customFormat="1" ht="12">
      <c r="A675" s="13"/>
      <c r="B675" s="203"/>
      <c r="C675" s="13"/>
      <c r="D675" s="204" t="s">
        <v>223</v>
      </c>
      <c r="E675" s="205" t="s">
        <v>1361</v>
      </c>
      <c r="F675" s="206" t="s">
        <v>1362</v>
      </c>
      <c r="G675" s="13"/>
      <c r="H675" s="207">
        <v>1.2</v>
      </c>
      <c r="I675" s="208"/>
      <c r="J675" s="13"/>
      <c r="K675" s="13"/>
      <c r="L675" s="203"/>
      <c r="M675" s="209"/>
      <c r="N675" s="210"/>
      <c r="O675" s="210"/>
      <c r="P675" s="210"/>
      <c r="Q675" s="210"/>
      <c r="R675" s="210"/>
      <c r="S675" s="210"/>
      <c r="T675" s="21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05" t="s">
        <v>223</v>
      </c>
      <c r="AU675" s="205" t="s">
        <v>81</v>
      </c>
      <c r="AV675" s="13" t="s">
        <v>89</v>
      </c>
      <c r="AW675" s="13" t="s">
        <v>30</v>
      </c>
      <c r="AX675" s="13" t="s">
        <v>73</v>
      </c>
      <c r="AY675" s="205" t="s">
        <v>217</v>
      </c>
    </row>
    <row r="676" spans="1:51" s="13" customFormat="1" ht="12">
      <c r="A676" s="13"/>
      <c r="B676" s="203"/>
      <c r="C676" s="13"/>
      <c r="D676" s="204" t="s">
        <v>223</v>
      </c>
      <c r="E676" s="205" t="s">
        <v>1363</v>
      </c>
      <c r="F676" s="206" t="s">
        <v>1364</v>
      </c>
      <c r="G676" s="13"/>
      <c r="H676" s="207">
        <v>9.6</v>
      </c>
      <c r="I676" s="208"/>
      <c r="J676" s="13"/>
      <c r="K676" s="13"/>
      <c r="L676" s="203"/>
      <c r="M676" s="209"/>
      <c r="N676" s="210"/>
      <c r="O676" s="210"/>
      <c r="P676" s="210"/>
      <c r="Q676" s="210"/>
      <c r="R676" s="210"/>
      <c r="S676" s="210"/>
      <c r="T676" s="21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05" t="s">
        <v>223</v>
      </c>
      <c r="AU676" s="205" t="s">
        <v>81</v>
      </c>
      <c r="AV676" s="13" t="s">
        <v>89</v>
      </c>
      <c r="AW676" s="13" t="s">
        <v>30</v>
      </c>
      <c r="AX676" s="13" t="s">
        <v>73</v>
      </c>
      <c r="AY676" s="205" t="s">
        <v>217</v>
      </c>
    </row>
    <row r="677" spans="1:51" s="13" customFormat="1" ht="12">
      <c r="A677" s="13"/>
      <c r="B677" s="203"/>
      <c r="C677" s="13"/>
      <c r="D677" s="204" t="s">
        <v>223</v>
      </c>
      <c r="E677" s="205" t="s">
        <v>1365</v>
      </c>
      <c r="F677" s="206" t="s">
        <v>1366</v>
      </c>
      <c r="G677" s="13"/>
      <c r="H677" s="207">
        <v>3</v>
      </c>
      <c r="I677" s="208"/>
      <c r="J677" s="13"/>
      <c r="K677" s="13"/>
      <c r="L677" s="203"/>
      <c r="M677" s="209"/>
      <c r="N677" s="210"/>
      <c r="O677" s="210"/>
      <c r="P677" s="210"/>
      <c r="Q677" s="210"/>
      <c r="R677" s="210"/>
      <c r="S677" s="210"/>
      <c r="T677" s="211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05" t="s">
        <v>223</v>
      </c>
      <c r="AU677" s="205" t="s">
        <v>81</v>
      </c>
      <c r="AV677" s="13" t="s">
        <v>89</v>
      </c>
      <c r="AW677" s="13" t="s">
        <v>30</v>
      </c>
      <c r="AX677" s="13" t="s">
        <v>73</v>
      </c>
      <c r="AY677" s="205" t="s">
        <v>217</v>
      </c>
    </row>
    <row r="678" spans="1:51" s="13" customFormat="1" ht="12">
      <c r="A678" s="13"/>
      <c r="B678" s="203"/>
      <c r="C678" s="13"/>
      <c r="D678" s="204" t="s">
        <v>223</v>
      </c>
      <c r="E678" s="205" t="s">
        <v>1367</v>
      </c>
      <c r="F678" s="206" t="s">
        <v>1368</v>
      </c>
      <c r="G678" s="13"/>
      <c r="H678" s="207">
        <v>2.2</v>
      </c>
      <c r="I678" s="208"/>
      <c r="J678" s="13"/>
      <c r="K678" s="13"/>
      <c r="L678" s="203"/>
      <c r="M678" s="209"/>
      <c r="N678" s="210"/>
      <c r="O678" s="210"/>
      <c r="P678" s="210"/>
      <c r="Q678" s="210"/>
      <c r="R678" s="210"/>
      <c r="S678" s="210"/>
      <c r="T678" s="21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05" t="s">
        <v>223</v>
      </c>
      <c r="AU678" s="205" t="s">
        <v>81</v>
      </c>
      <c r="AV678" s="13" t="s">
        <v>89</v>
      </c>
      <c r="AW678" s="13" t="s">
        <v>30</v>
      </c>
      <c r="AX678" s="13" t="s">
        <v>73</v>
      </c>
      <c r="AY678" s="205" t="s">
        <v>217</v>
      </c>
    </row>
    <row r="679" spans="1:51" s="13" customFormat="1" ht="12">
      <c r="A679" s="13"/>
      <c r="B679" s="203"/>
      <c r="C679" s="13"/>
      <c r="D679" s="204" t="s">
        <v>223</v>
      </c>
      <c r="E679" s="205" t="s">
        <v>1369</v>
      </c>
      <c r="F679" s="206" t="s">
        <v>1370</v>
      </c>
      <c r="G679" s="13"/>
      <c r="H679" s="207">
        <v>1.85</v>
      </c>
      <c r="I679" s="208"/>
      <c r="J679" s="13"/>
      <c r="K679" s="13"/>
      <c r="L679" s="203"/>
      <c r="M679" s="209"/>
      <c r="N679" s="210"/>
      <c r="O679" s="210"/>
      <c r="P679" s="210"/>
      <c r="Q679" s="210"/>
      <c r="R679" s="210"/>
      <c r="S679" s="210"/>
      <c r="T679" s="21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05" t="s">
        <v>223</v>
      </c>
      <c r="AU679" s="205" t="s">
        <v>81</v>
      </c>
      <c r="AV679" s="13" t="s">
        <v>89</v>
      </c>
      <c r="AW679" s="13" t="s">
        <v>30</v>
      </c>
      <c r="AX679" s="13" t="s">
        <v>73</v>
      </c>
      <c r="AY679" s="205" t="s">
        <v>217</v>
      </c>
    </row>
    <row r="680" spans="1:51" s="13" customFormat="1" ht="12">
      <c r="A680" s="13"/>
      <c r="B680" s="203"/>
      <c r="C680" s="13"/>
      <c r="D680" s="204" t="s">
        <v>223</v>
      </c>
      <c r="E680" s="205" t="s">
        <v>1371</v>
      </c>
      <c r="F680" s="206" t="s">
        <v>1372</v>
      </c>
      <c r="G680" s="13"/>
      <c r="H680" s="207">
        <v>157.95</v>
      </c>
      <c r="I680" s="208"/>
      <c r="J680" s="13"/>
      <c r="K680" s="13"/>
      <c r="L680" s="203"/>
      <c r="M680" s="209"/>
      <c r="N680" s="210"/>
      <c r="O680" s="210"/>
      <c r="P680" s="210"/>
      <c r="Q680" s="210"/>
      <c r="R680" s="210"/>
      <c r="S680" s="210"/>
      <c r="T680" s="21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05" t="s">
        <v>223</v>
      </c>
      <c r="AU680" s="205" t="s">
        <v>81</v>
      </c>
      <c r="AV680" s="13" t="s">
        <v>89</v>
      </c>
      <c r="AW680" s="13" t="s">
        <v>30</v>
      </c>
      <c r="AX680" s="13" t="s">
        <v>73</v>
      </c>
      <c r="AY680" s="205" t="s">
        <v>217</v>
      </c>
    </row>
    <row r="681" spans="1:51" s="13" customFormat="1" ht="12">
      <c r="A681" s="13"/>
      <c r="B681" s="203"/>
      <c r="C681" s="13"/>
      <c r="D681" s="204" t="s">
        <v>223</v>
      </c>
      <c r="E681" s="205" t="s">
        <v>1373</v>
      </c>
      <c r="F681" s="206" t="s">
        <v>1374</v>
      </c>
      <c r="G681" s="13"/>
      <c r="H681" s="207">
        <v>24.95</v>
      </c>
      <c r="I681" s="208"/>
      <c r="J681" s="13"/>
      <c r="K681" s="13"/>
      <c r="L681" s="203"/>
      <c r="M681" s="209"/>
      <c r="N681" s="210"/>
      <c r="O681" s="210"/>
      <c r="P681" s="210"/>
      <c r="Q681" s="210"/>
      <c r="R681" s="210"/>
      <c r="S681" s="210"/>
      <c r="T681" s="21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05" t="s">
        <v>223</v>
      </c>
      <c r="AU681" s="205" t="s">
        <v>81</v>
      </c>
      <c r="AV681" s="13" t="s">
        <v>89</v>
      </c>
      <c r="AW681" s="13" t="s">
        <v>30</v>
      </c>
      <c r="AX681" s="13" t="s">
        <v>73</v>
      </c>
      <c r="AY681" s="205" t="s">
        <v>217</v>
      </c>
    </row>
    <row r="682" spans="1:51" s="13" customFormat="1" ht="12">
      <c r="A682" s="13"/>
      <c r="B682" s="203"/>
      <c r="C682" s="13"/>
      <c r="D682" s="204" t="s">
        <v>223</v>
      </c>
      <c r="E682" s="205" t="s">
        <v>1375</v>
      </c>
      <c r="F682" s="206" t="s">
        <v>1376</v>
      </c>
      <c r="G682" s="13"/>
      <c r="H682" s="207">
        <v>5.1</v>
      </c>
      <c r="I682" s="208"/>
      <c r="J682" s="13"/>
      <c r="K682" s="13"/>
      <c r="L682" s="203"/>
      <c r="M682" s="209"/>
      <c r="N682" s="210"/>
      <c r="O682" s="210"/>
      <c r="P682" s="210"/>
      <c r="Q682" s="210"/>
      <c r="R682" s="210"/>
      <c r="S682" s="210"/>
      <c r="T682" s="21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05" t="s">
        <v>223</v>
      </c>
      <c r="AU682" s="205" t="s">
        <v>81</v>
      </c>
      <c r="AV682" s="13" t="s">
        <v>89</v>
      </c>
      <c r="AW682" s="13" t="s">
        <v>30</v>
      </c>
      <c r="AX682" s="13" t="s">
        <v>73</v>
      </c>
      <c r="AY682" s="205" t="s">
        <v>217</v>
      </c>
    </row>
    <row r="683" spans="1:51" s="13" customFormat="1" ht="12">
      <c r="A683" s="13"/>
      <c r="B683" s="203"/>
      <c r="C683" s="13"/>
      <c r="D683" s="204" t="s">
        <v>223</v>
      </c>
      <c r="E683" s="205" t="s">
        <v>1377</v>
      </c>
      <c r="F683" s="206" t="s">
        <v>1378</v>
      </c>
      <c r="G683" s="13"/>
      <c r="H683" s="207">
        <v>205.85</v>
      </c>
      <c r="I683" s="208"/>
      <c r="J683" s="13"/>
      <c r="K683" s="13"/>
      <c r="L683" s="203"/>
      <c r="M683" s="209"/>
      <c r="N683" s="210"/>
      <c r="O683" s="210"/>
      <c r="P683" s="210"/>
      <c r="Q683" s="210"/>
      <c r="R683" s="210"/>
      <c r="S683" s="210"/>
      <c r="T683" s="21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05" t="s">
        <v>223</v>
      </c>
      <c r="AU683" s="205" t="s">
        <v>81</v>
      </c>
      <c r="AV683" s="13" t="s">
        <v>89</v>
      </c>
      <c r="AW683" s="13" t="s">
        <v>30</v>
      </c>
      <c r="AX683" s="13" t="s">
        <v>81</v>
      </c>
      <c r="AY683" s="205" t="s">
        <v>217</v>
      </c>
    </row>
    <row r="684" spans="1:65" s="2" customFormat="1" ht="16.5" customHeight="1">
      <c r="A684" s="37"/>
      <c r="B684" s="188"/>
      <c r="C684" s="189" t="s">
        <v>1379</v>
      </c>
      <c r="D684" s="189" t="s">
        <v>218</v>
      </c>
      <c r="E684" s="190" t="s">
        <v>1380</v>
      </c>
      <c r="F684" s="191" t="s">
        <v>1381</v>
      </c>
      <c r="G684" s="192" t="s">
        <v>1201</v>
      </c>
      <c r="H684" s="193">
        <v>130.5</v>
      </c>
      <c r="I684" s="194"/>
      <c r="J684" s="195">
        <f>ROUND(I684*H684,2)</f>
        <v>0</v>
      </c>
      <c r="K684" s="196"/>
      <c r="L684" s="38"/>
      <c r="M684" s="197" t="s">
        <v>1</v>
      </c>
      <c r="N684" s="198" t="s">
        <v>38</v>
      </c>
      <c r="O684" s="76"/>
      <c r="P684" s="199">
        <f>O684*H684</f>
        <v>0</v>
      </c>
      <c r="Q684" s="199">
        <v>0.00352</v>
      </c>
      <c r="R684" s="199">
        <f>Q684*H684</f>
        <v>0.45936</v>
      </c>
      <c r="S684" s="199">
        <v>0</v>
      </c>
      <c r="T684" s="200">
        <f>S684*H684</f>
        <v>0</v>
      </c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R684" s="201" t="s">
        <v>1114</v>
      </c>
      <c r="AT684" s="201" t="s">
        <v>218</v>
      </c>
      <c r="AU684" s="201" t="s">
        <v>81</v>
      </c>
      <c r="AY684" s="18" t="s">
        <v>217</v>
      </c>
      <c r="BE684" s="202">
        <f>IF(N684="základní",J684,0)</f>
        <v>0</v>
      </c>
      <c r="BF684" s="202">
        <f>IF(N684="snížená",J684,0)</f>
        <v>0</v>
      </c>
      <c r="BG684" s="202">
        <f>IF(N684="zákl. přenesená",J684,0)</f>
        <v>0</v>
      </c>
      <c r="BH684" s="202">
        <f>IF(N684="sníž. přenesená",J684,0)</f>
        <v>0</v>
      </c>
      <c r="BI684" s="202">
        <f>IF(N684="nulová",J684,0)</f>
        <v>0</v>
      </c>
      <c r="BJ684" s="18" t="s">
        <v>81</v>
      </c>
      <c r="BK684" s="202">
        <f>ROUND(I684*H684,2)</f>
        <v>0</v>
      </c>
      <c r="BL684" s="18" t="s">
        <v>1114</v>
      </c>
      <c r="BM684" s="201" t="s">
        <v>1382</v>
      </c>
    </row>
    <row r="685" spans="1:51" s="13" customFormat="1" ht="12">
      <c r="A685" s="13"/>
      <c r="B685" s="203"/>
      <c r="C685" s="13"/>
      <c r="D685" s="204" t="s">
        <v>223</v>
      </c>
      <c r="E685" s="205" t="s">
        <v>1</v>
      </c>
      <c r="F685" s="206" t="s">
        <v>1288</v>
      </c>
      <c r="G685" s="13"/>
      <c r="H685" s="207">
        <v>27.5</v>
      </c>
      <c r="I685" s="208"/>
      <c r="J685" s="13"/>
      <c r="K685" s="13"/>
      <c r="L685" s="203"/>
      <c r="M685" s="209"/>
      <c r="N685" s="210"/>
      <c r="O685" s="210"/>
      <c r="P685" s="210"/>
      <c r="Q685" s="210"/>
      <c r="R685" s="210"/>
      <c r="S685" s="210"/>
      <c r="T685" s="21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05" t="s">
        <v>223</v>
      </c>
      <c r="AU685" s="205" t="s">
        <v>81</v>
      </c>
      <c r="AV685" s="13" t="s">
        <v>89</v>
      </c>
      <c r="AW685" s="13" t="s">
        <v>30</v>
      </c>
      <c r="AX685" s="13" t="s">
        <v>73</v>
      </c>
      <c r="AY685" s="205" t="s">
        <v>217</v>
      </c>
    </row>
    <row r="686" spans="1:51" s="13" customFormat="1" ht="12">
      <c r="A686" s="13"/>
      <c r="B686" s="203"/>
      <c r="C686" s="13"/>
      <c r="D686" s="204" t="s">
        <v>223</v>
      </c>
      <c r="E686" s="205" t="s">
        <v>1</v>
      </c>
      <c r="F686" s="206" t="s">
        <v>1289</v>
      </c>
      <c r="G686" s="13"/>
      <c r="H686" s="207">
        <v>54</v>
      </c>
      <c r="I686" s="208"/>
      <c r="J686" s="13"/>
      <c r="K686" s="13"/>
      <c r="L686" s="203"/>
      <c r="M686" s="209"/>
      <c r="N686" s="210"/>
      <c r="O686" s="210"/>
      <c r="P686" s="210"/>
      <c r="Q686" s="210"/>
      <c r="R686" s="210"/>
      <c r="S686" s="210"/>
      <c r="T686" s="21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05" t="s">
        <v>223</v>
      </c>
      <c r="AU686" s="205" t="s">
        <v>81</v>
      </c>
      <c r="AV686" s="13" t="s">
        <v>89</v>
      </c>
      <c r="AW686" s="13" t="s">
        <v>30</v>
      </c>
      <c r="AX686" s="13" t="s">
        <v>73</v>
      </c>
      <c r="AY686" s="205" t="s">
        <v>217</v>
      </c>
    </row>
    <row r="687" spans="1:51" s="13" customFormat="1" ht="12">
      <c r="A687" s="13"/>
      <c r="B687" s="203"/>
      <c r="C687" s="13"/>
      <c r="D687" s="204" t="s">
        <v>223</v>
      </c>
      <c r="E687" s="205" t="s">
        <v>1</v>
      </c>
      <c r="F687" s="206" t="s">
        <v>1290</v>
      </c>
      <c r="G687" s="13"/>
      <c r="H687" s="207">
        <v>14</v>
      </c>
      <c r="I687" s="208"/>
      <c r="J687" s="13"/>
      <c r="K687" s="13"/>
      <c r="L687" s="203"/>
      <c r="M687" s="209"/>
      <c r="N687" s="210"/>
      <c r="O687" s="210"/>
      <c r="P687" s="210"/>
      <c r="Q687" s="210"/>
      <c r="R687" s="210"/>
      <c r="S687" s="210"/>
      <c r="T687" s="21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05" t="s">
        <v>223</v>
      </c>
      <c r="AU687" s="205" t="s">
        <v>81</v>
      </c>
      <c r="AV687" s="13" t="s">
        <v>89</v>
      </c>
      <c r="AW687" s="13" t="s">
        <v>30</v>
      </c>
      <c r="AX687" s="13" t="s">
        <v>73</v>
      </c>
      <c r="AY687" s="205" t="s">
        <v>217</v>
      </c>
    </row>
    <row r="688" spans="1:51" s="13" customFormat="1" ht="12">
      <c r="A688" s="13"/>
      <c r="B688" s="203"/>
      <c r="C688" s="13"/>
      <c r="D688" s="204" t="s">
        <v>223</v>
      </c>
      <c r="E688" s="205" t="s">
        <v>1</v>
      </c>
      <c r="F688" s="206" t="s">
        <v>1291</v>
      </c>
      <c r="G688" s="13"/>
      <c r="H688" s="207">
        <v>24.5</v>
      </c>
      <c r="I688" s="208"/>
      <c r="J688" s="13"/>
      <c r="K688" s="13"/>
      <c r="L688" s="203"/>
      <c r="M688" s="209"/>
      <c r="N688" s="210"/>
      <c r="O688" s="210"/>
      <c r="P688" s="210"/>
      <c r="Q688" s="210"/>
      <c r="R688" s="210"/>
      <c r="S688" s="210"/>
      <c r="T688" s="211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05" t="s">
        <v>223</v>
      </c>
      <c r="AU688" s="205" t="s">
        <v>81</v>
      </c>
      <c r="AV688" s="13" t="s">
        <v>89</v>
      </c>
      <c r="AW688" s="13" t="s">
        <v>30</v>
      </c>
      <c r="AX688" s="13" t="s">
        <v>73</v>
      </c>
      <c r="AY688" s="205" t="s">
        <v>217</v>
      </c>
    </row>
    <row r="689" spans="1:51" s="13" customFormat="1" ht="12">
      <c r="A689" s="13"/>
      <c r="B689" s="203"/>
      <c r="C689" s="13"/>
      <c r="D689" s="204" t="s">
        <v>223</v>
      </c>
      <c r="E689" s="205" t="s">
        <v>1</v>
      </c>
      <c r="F689" s="206" t="s">
        <v>1292</v>
      </c>
      <c r="G689" s="13"/>
      <c r="H689" s="207">
        <v>10.5</v>
      </c>
      <c r="I689" s="208"/>
      <c r="J689" s="13"/>
      <c r="K689" s="13"/>
      <c r="L689" s="203"/>
      <c r="M689" s="209"/>
      <c r="N689" s="210"/>
      <c r="O689" s="210"/>
      <c r="P689" s="210"/>
      <c r="Q689" s="210"/>
      <c r="R689" s="210"/>
      <c r="S689" s="210"/>
      <c r="T689" s="21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05" t="s">
        <v>223</v>
      </c>
      <c r="AU689" s="205" t="s">
        <v>81</v>
      </c>
      <c r="AV689" s="13" t="s">
        <v>89</v>
      </c>
      <c r="AW689" s="13" t="s">
        <v>30</v>
      </c>
      <c r="AX689" s="13" t="s">
        <v>73</v>
      </c>
      <c r="AY689" s="205" t="s">
        <v>217</v>
      </c>
    </row>
    <row r="690" spans="1:51" s="15" customFormat="1" ht="12">
      <c r="A690" s="15"/>
      <c r="B690" s="233"/>
      <c r="C690" s="15"/>
      <c r="D690" s="204" t="s">
        <v>223</v>
      </c>
      <c r="E690" s="234" t="s">
        <v>1</v>
      </c>
      <c r="F690" s="235" t="s">
        <v>1116</v>
      </c>
      <c r="G690" s="15"/>
      <c r="H690" s="236">
        <v>130.5</v>
      </c>
      <c r="I690" s="237"/>
      <c r="J690" s="15"/>
      <c r="K690" s="15"/>
      <c r="L690" s="233"/>
      <c r="M690" s="238"/>
      <c r="N690" s="239"/>
      <c r="O690" s="239"/>
      <c r="P690" s="239"/>
      <c r="Q690" s="239"/>
      <c r="R690" s="239"/>
      <c r="S690" s="239"/>
      <c r="T690" s="240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34" t="s">
        <v>223</v>
      </c>
      <c r="AU690" s="234" t="s">
        <v>81</v>
      </c>
      <c r="AV690" s="15" t="s">
        <v>216</v>
      </c>
      <c r="AW690" s="15" t="s">
        <v>30</v>
      </c>
      <c r="AX690" s="15" t="s">
        <v>81</v>
      </c>
      <c r="AY690" s="234" t="s">
        <v>217</v>
      </c>
    </row>
    <row r="691" spans="1:65" s="2" customFormat="1" ht="21.75" customHeight="1">
      <c r="A691" s="37"/>
      <c r="B691" s="188"/>
      <c r="C691" s="189" t="s">
        <v>1383</v>
      </c>
      <c r="D691" s="189" t="s">
        <v>218</v>
      </c>
      <c r="E691" s="190" t="s">
        <v>1384</v>
      </c>
      <c r="F691" s="191" t="s">
        <v>1385</v>
      </c>
      <c r="G691" s="192" t="s">
        <v>342</v>
      </c>
      <c r="H691" s="193">
        <v>206</v>
      </c>
      <c r="I691" s="194"/>
      <c r="J691" s="195">
        <f>ROUND(I691*H691,2)</f>
        <v>0</v>
      </c>
      <c r="K691" s="196"/>
      <c r="L691" s="38"/>
      <c r="M691" s="197" t="s">
        <v>1</v>
      </c>
      <c r="N691" s="198" t="s">
        <v>38</v>
      </c>
      <c r="O691" s="76"/>
      <c r="P691" s="199">
        <f>O691*H691</f>
        <v>0</v>
      </c>
      <c r="Q691" s="199">
        <v>0.00286</v>
      </c>
      <c r="R691" s="199">
        <f>Q691*H691</f>
        <v>0.58916</v>
      </c>
      <c r="S691" s="199">
        <v>0</v>
      </c>
      <c r="T691" s="200">
        <f>S691*H691</f>
        <v>0</v>
      </c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R691" s="201" t="s">
        <v>216</v>
      </c>
      <c r="AT691" s="201" t="s">
        <v>218</v>
      </c>
      <c r="AU691" s="201" t="s">
        <v>81</v>
      </c>
      <c r="AY691" s="18" t="s">
        <v>217</v>
      </c>
      <c r="BE691" s="202">
        <f>IF(N691="základní",J691,0)</f>
        <v>0</v>
      </c>
      <c r="BF691" s="202">
        <f>IF(N691="snížená",J691,0)</f>
        <v>0</v>
      </c>
      <c r="BG691" s="202">
        <f>IF(N691="zákl. přenesená",J691,0)</f>
        <v>0</v>
      </c>
      <c r="BH691" s="202">
        <f>IF(N691="sníž. přenesená",J691,0)</f>
        <v>0</v>
      </c>
      <c r="BI691" s="202">
        <f>IF(N691="nulová",J691,0)</f>
        <v>0</v>
      </c>
      <c r="BJ691" s="18" t="s">
        <v>81</v>
      </c>
      <c r="BK691" s="202">
        <f>ROUND(I691*H691,2)</f>
        <v>0</v>
      </c>
      <c r="BL691" s="18" t="s">
        <v>216</v>
      </c>
      <c r="BM691" s="201" t="s">
        <v>1386</v>
      </c>
    </row>
    <row r="692" spans="1:51" s="13" customFormat="1" ht="12">
      <c r="A692" s="13"/>
      <c r="B692" s="203"/>
      <c r="C692" s="13"/>
      <c r="D692" s="204" t="s">
        <v>223</v>
      </c>
      <c r="E692" s="205" t="s">
        <v>1387</v>
      </c>
      <c r="F692" s="206" t="s">
        <v>1298</v>
      </c>
      <c r="G692" s="13"/>
      <c r="H692" s="207">
        <v>10</v>
      </c>
      <c r="I692" s="208"/>
      <c r="J692" s="13"/>
      <c r="K692" s="13"/>
      <c r="L692" s="203"/>
      <c r="M692" s="209"/>
      <c r="N692" s="210"/>
      <c r="O692" s="210"/>
      <c r="P692" s="210"/>
      <c r="Q692" s="210"/>
      <c r="R692" s="210"/>
      <c r="S692" s="210"/>
      <c r="T692" s="21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05" t="s">
        <v>223</v>
      </c>
      <c r="AU692" s="205" t="s">
        <v>81</v>
      </c>
      <c r="AV692" s="13" t="s">
        <v>89</v>
      </c>
      <c r="AW692" s="13" t="s">
        <v>30</v>
      </c>
      <c r="AX692" s="13" t="s">
        <v>73</v>
      </c>
      <c r="AY692" s="205" t="s">
        <v>217</v>
      </c>
    </row>
    <row r="693" spans="1:51" s="13" customFormat="1" ht="12">
      <c r="A693" s="13"/>
      <c r="B693" s="203"/>
      <c r="C693" s="13"/>
      <c r="D693" s="204" t="s">
        <v>223</v>
      </c>
      <c r="E693" s="205" t="s">
        <v>1388</v>
      </c>
      <c r="F693" s="206" t="s">
        <v>1300</v>
      </c>
      <c r="G693" s="13"/>
      <c r="H693" s="207">
        <v>118</v>
      </c>
      <c r="I693" s="208"/>
      <c r="J693" s="13"/>
      <c r="K693" s="13"/>
      <c r="L693" s="203"/>
      <c r="M693" s="209"/>
      <c r="N693" s="210"/>
      <c r="O693" s="210"/>
      <c r="P693" s="210"/>
      <c r="Q693" s="210"/>
      <c r="R693" s="210"/>
      <c r="S693" s="210"/>
      <c r="T693" s="21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05" t="s">
        <v>223</v>
      </c>
      <c r="AU693" s="205" t="s">
        <v>81</v>
      </c>
      <c r="AV693" s="13" t="s">
        <v>89</v>
      </c>
      <c r="AW693" s="13" t="s">
        <v>30</v>
      </c>
      <c r="AX693" s="13" t="s">
        <v>73</v>
      </c>
      <c r="AY693" s="205" t="s">
        <v>217</v>
      </c>
    </row>
    <row r="694" spans="1:51" s="13" customFormat="1" ht="12">
      <c r="A694" s="13"/>
      <c r="B694" s="203"/>
      <c r="C694" s="13"/>
      <c r="D694" s="204" t="s">
        <v>223</v>
      </c>
      <c r="E694" s="205" t="s">
        <v>1389</v>
      </c>
      <c r="F694" s="206" t="s">
        <v>1302</v>
      </c>
      <c r="G694" s="13"/>
      <c r="H694" s="207">
        <v>12</v>
      </c>
      <c r="I694" s="208"/>
      <c r="J694" s="13"/>
      <c r="K694" s="13"/>
      <c r="L694" s="203"/>
      <c r="M694" s="209"/>
      <c r="N694" s="210"/>
      <c r="O694" s="210"/>
      <c r="P694" s="210"/>
      <c r="Q694" s="210"/>
      <c r="R694" s="210"/>
      <c r="S694" s="210"/>
      <c r="T694" s="211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05" t="s">
        <v>223</v>
      </c>
      <c r="AU694" s="205" t="s">
        <v>81</v>
      </c>
      <c r="AV694" s="13" t="s">
        <v>89</v>
      </c>
      <c r="AW694" s="13" t="s">
        <v>30</v>
      </c>
      <c r="AX694" s="13" t="s">
        <v>73</v>
      </c>
      <c r="AY694" s="205" t="s">
        <v>217</v>
      </c>
    </row>
    <row r="695" spans="1:51" s="13" customFormat="1" ht="12">
      <c r="A695" s="13"/>
      <c r="B695" s="203"/>
      <c r="C695" s="13"/>
      <c r="D695" s="204" t="s">
        <v>223</v>
      </c>
      <c r="E695" s="205" t="s">
        <v>1390</v>
      </c>
      <c r="F695" s="206" t="s">
        <v>1304</v>
      </c>
      <c r="G695" s="13"/>
      <c r="H695" s="207">
        <v>66</v>
      </c>
      <c r="I695" s="208"/>
      <c r="J695" s="13"/>
      <c r="K695" s="13"/>
      <c r="L695" s="203"/>
      <c r="M695" s="209"/>
      <c r="N695" s="210"/>
      <c r="O695" s="210"/>
      <c r="P695" s="210"/>
      <c r="Q695" s="210"/>
      <c r="R695" s="210"/>
      <c r="S695" s="210"/>
      <c r="T695" s="21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05" t="s">
        <v>223</v>
      </c>
      <c r="AU695" s="205" t="s">
        <v>81</v>
      </c>
      <c r="AV695" s="13" t="s">
        <v>89</v>
      </c>
      <c r="AW695" s="13" t="s">
        <v>30</v>
      </c>
      <c r="AX695" s="13" t="s">
        <v>73</v>
      </c>
      <c r="AY695" s="205" t="s">
        <v>217</v>
      </c>
    </row>
    <row r="696" spans="1:51" s="13" customFormat="1" ht="12">
      <c r="A696" s="13"/>
      <c r="B696" s="203"/>
      <c r="C696" s="13"/>
      <c r="D696" s="204" t="s">
        <v>223</v>
      </c>
      <c r="E696" s="205" t="s">
        <v>1391</v>
      </c>
      <c r="F696" s="206" t="s">
        <v>1306</v>
      </c>
      <c r="G696" s="13"/>
      <c r="H696" s="207">
        <v>206</v>
      </c>
      <c r="I696" s="208"/>
      <c r="J696" s="13"/>
      <c r="K696" s="13"/>
      <c r="L696" s="203"/>
      <c r="M696" s="209"/>
      <c r="N696" s="210"/>
      <c r="O696" s="210"/>
      <c r="P696" s="210"/>
      <c r="Q696" s="210"/>
      <c r="R696" s="210"/>
      <c r="S696" s="210"/>
      <c r="T696" s="211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05" t="s">
        <v>223</v>
      </c>
      <c r="AU696" s="205" t="s">
        <v>81</v>
      </c>
      <c r="AV696" s="13" t="s">
        <v>89</v>
      </c>
      <c r="AW696" s="13" t="s">
        <v>30</v>
      </c>
      <c r="AX696" s="13" t="s">
        <v>81</v>
      </c>
      <c r="AY696" s="205" t="s">
        <v>217</v>
      </c>
    </row>
    <row r="697" spans="1:65" s="2" customFormat="1" ht="21.75" customHeight="1">
      <c r="A697" s="37"/>
      <c r="B697" s="188"/>
      <c r="C697" s="189" t="s">
        <v>1392</v>
      </c>
      <c r="D697" s="189" t="s">
        <v>218</v>
      </c>
      <c r="E697" s="190" t="s">
        <v>1393</v>
      </c>
      <c r="F697" s="191" t="s">
        <v>1394</v>
      </c>
      <c r="G697" s="192" t="s">
        <v>984</v>
      </c>
      <c r="H697" s="232"/>
      <c r="I697" s="194"/>
      <c r="J697" s="195">
        <f>ROUND(I697*H697,2)</f>
        <v>0</v>
      </c>
      <c r="K697" s="196"/>
      <c r="L697" s="38"/>
      <c r="M697" s="197" t="s">
        <v>1</v>
      </c>
      <c r="N697" s="198" t="s">
        <v>38</v>
      </c>
      <c r="O697" s="76"/>
      <c r="P697" s="199">
        <f>O697*H697</f>
        <v>0</v>
      </c>
      <c r="Q697" s="199">
        <v>0</v>
      </c>
      <c r="R697" s="199">
        <f>Q697*H697</f>
        <v>0</v>
      </c>
      <c r="S697" s="199">
        <v>0</v>
      </c>
      <c r="T697" s="200">
        <f>S697*H697</f>
        <v>0</v>
      </c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R697" s="201" t="s">
        <v>216</v>
      </c>
      <c r="AT697" s="201" t="s">
        <v>218</v>
      </c>
      <c r="AU697" s="201" t="s">
        <v>81</v>
      </c>
      <c r="AY697" s="18" t="s">
        <v>217</v>
      </c>
      <c r="BE697" s="202">
        <f>IF(N697="základní",J697,0)</f>
        <v>0</v>
      </c>
      <c r="BF697" s="202">
        <f>IF(N697="snížená",J697,0)</f>
        <v>0</v>
      </c>
      <c r="BG697" s="202">
        <f>IF(N697="zákl. přenesená",J697,0)</f>
        <v>0</v>
      </c>
      <c r="BH697" s="202">
        <f>IF(N697="sníž. přenesená",J697,0)</f>
        <v>0</v>
      </c>
      <c r="BI697" s="202">
        <f>IF(N697="nulová",J697,0)</f>
        <v>0</v>
      </c>
      <c r="BJ697" s="18" t="s">
        <v>81</v>
      </c>
      <c r="BK697" s="202">
        <f>ROUND(I697*H697,2)</f>
        <v>0</v>
      </c>
      <c r="BL697" s="18" t="s">
        <v>216</v>
      </c>
      <c r="BM697" s="201" t="s">
        <v>1395</v>
      </c>
    </row>
    <row r="698" spans="1:63" s="12" customFormat="1" ht="25.9" customHeight="1">
      <c r="A698" s="12"/>
      <c r="B698" s="177"/>
      <c r="C698" s="12"/>
      <c r="D698" s="178" t="s">
        <v>72</v>
      </c>
      <c r="E698" s="179" t="s">
        <v>1396</v>
      </c>
      <c r="F698" s="179" t="s">
        <v>1397</v>
      </c>
      <c r="G698" s="12"/>
      <c r="H698" s="12"/>
      <c r="I698" s="180"/>
      <c r="J698" s="181">
        <f>BK698</f>
        <v>0</v>
      </c>
      <c r="K698" s="12"/>
      <c r="L698" s="177"/>
      <c r="M698" s="182"/>
      <c r="N698" s="183"/>
      <c r="O698" s="183"/>
      <c r="P698" s="184">
        <f>SUM(P699:P926)</f>
        <v>0</v>
      </c>
      <c r="Q698" s="183"/>
      <c r="R698" s="184">
        <f>SUM(R699:R926)</f>
        <v>8.159801329999999</v>
      </c>
      <c r="S698" s="183"/>
      <c r="T698" s="185">
        <f>SUM(T699:T926)</f>
        <v>0.49779000000000007</v>
      </c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R698" s="178" t="s">
        <v>216</v>
      </c>
      <c r="AT698" s="186" t="s">
        <v>72</v>
      </c>
      <c r="AU698" s="186" t="s">
        <v>73</v>
      </c>
      <c r="AY698" s="178" t="s">
        <v>217</v>
      </c>
      <c r="BK698" s="187">
        <f>SUM(BK699:BK926)</f>
        <v>0</v>
      </c>
    </row>
    <row r="699" spans="1:65" s="2" customFormat="1" ht="16.5" customHeight="1">
      <c r="A699" s="37"/>
      <c r="B699" s="188"/>
      <c r="C699" s="189" t="s">
        <v>1398</v>
      </c>
      <c r="D699" s="189" t="s">
        <v>218</v>
      </c>
      <c r="E699" s="190" t="s">
        <v>1399</v>
      </c>
      <c r="F699" s="191" t="s">
        <v>1400</v>
      </c>
      <c r="G699" s="192" t="s">
        <v>712</v>
      </c>
      <c r="H699" s="193">
        <v>16.93</v>
      </c>
      <c r="I699" s="194"/>
      <c r="J699" s="195">
        <f>ROUND(I699*H699,2)</f>
        <v>0</v>
      </c>
      <c r="K699" s="196"/>
      <c r="L699" s="38"/>
      <c r="M699" s="197" t="s">
        <v>1</v>
      </c>
      <c r="N699" s="198" t="s">
        <v>38</v>
      </c>
      <c r="O699" s="76"/>
      <c r="P699" s="199">
        <f>O699*H699</f>
        <v>0</v>
      </c>
      <c r="Q699" s="199">
        <v>0</v>
      </c>
      <c r="R699" s="199">
        <f>Q699*H699</f>
        <v>0</v>
      </c>
      <c r="S699" s="199">
        <v>0.003</v>
      </c>
      <c r="T699" s="200">
        <f>S699*H699</f>
        <v>0.05079</v>
      </c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R699" s="201" t="s">
        <v>216</v>
      </c>
      <c r="AT699" s="201" t="s">
        <v>218</v>
      </c>
      <c r="AU699" s="201" t="s">
        <v>81</v>
      </c>
      <c r="AY699" s="18" t="s">
        <v>217</v>
      </c>
      <c r="BE699" s="202">
        <f>IF(N699="základní",J699,0)</f>
        <v>0</v>
      </c>
      <c r="BF699" s="202">
        <f>IF(N699="snížená",J699,0)</f>
        <v>0</v>
      </c>
      <c r="BG699" s="202">
        <f>IF(N699="zákl. přenesená",J699,0)</f>
        <v>0</v>
      </c>
      <c r="BH699" s="202">
        <f>IF(N699="sníž. přenesená",J699,0)</f>
        <v>0</v>
      </c>
      <c r="BI699" s="202">
        <f>IF(N699="nulová",J699,0)</f>
        <v>0</v>
      </c>
      <c r="BJ699" s="18" t="s">
        <v>81</v>
      </c>
      <c r="BK699" s="202">
        <f>ROUND(I699*H699,2)</f>
        <v>0</v>
      </c>
      <c r="BL699" s="18" t="s">
        <v>216</v>
      </c>
      <c r="BM699" s="201" t="s">
        <v>1401</v>
      </c>
    </row>
    <row r="700" spans="1:51" s="13" customFormat="1" ht="12">
      <c r="A700" s="13"/>
      <c r="B700" s="203"/>
      <c r="C700" s="13"/>
      <c r="D700" s="204" t="s">
        <v>223</v>
      </c>
      <c r="E700" s="205" t="s">
        <v>1402</v>
      </c>
      <c r="F700" s="206" t="s">
        <v>1403</v>
      </c>
      <c r="G700" s="13"/>
      <c r="H700" s="207">
        <v>1.2</v>
      </c>
      <c r="I700" s="208"/>
      <c r="J700" s="13"/>
      <c r="K700" s="13"/>
      <c r="L700" s="203"/>
      <c r="M700" s="209"/>
      <c r="N700" s="210"/>
      <c r="O700" s="210"/>
      <c r="P700" s="210"/>
      <c r="Q700" s="210"/>
      <c r="R700" s="210"/>
      <c r="S700" s="210"/>
      <c r="T700" s="21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05" t="s">
        <v>223</v>
      </c>
      <c r="AU700" s="205" t="s">
        <v>81</v>
      </c>
      <c r="AV700" s="13" t="s">
        <v>89</v>
      </c>
      <c r="AW700" s="13" t="s">
        <v>30</v>
      </c>
      <c r="AX700" s="13" t="s">
        <v>73</v>
      </c>
      <c r="AY700" s="205" t="s">
        <v>217</v>
      </c>
    </row>
    <row r="701" spans="1:51" s="13" customFormat="1" ht="12">
      <c r="A701" s="13"/>
      <c r="B701" s="203"/>
      <c r="C701" s="13"/>
      <c r="D701" s="204" t="s">
        <v>223</v>
      </c>
      <c r="E701" s="205" t="s">
        <v>1404</v>
      </c>
      <c r="F701" s="206" t="s">
        <v>1405</v>
      </c>
      <c r="G701" s="13"/>
      <c r="H701" s="207">
        <v>8.1</v>
      </c>
      <c r="I701" s="208"/>
      <c r="J701" s="13"/>
      <c r="K701" s="13"/>
      <c r="L701" s="203"/>
      <c r="M701" s="209"/>
      <c r="N701" s="210"/>
      <c r="O701" s="210"/>
      <c r="P701" s="210"/>
      <c r="Q701" s="210"/>
      <c r="R701" s="210"/>
      <c r="S701" s="210"/>
      <c r="T701" s="21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05" t="s">
        <v>223</v>
      </c>
      <c r="AU701" s="205" t="s">
        <v>81</v>
      </c>
      <c r="AV701" s="13" t="s">
        <v>89</v>
      </c>
      <c r="AW701" s="13" t="s">
        <v>30</v>
      </c>
      <c r="AX701" s="13" t="s">
        <v>73</v>
      </c>
      <c r="AY701" s="205" t="s">
        <v>217</v>
      </c>
    </row>
    <row r="702" spans="1:51" s="13" customFormat="1" ht="12">
      <c r="A702" s="13"/>
      <c r="B702" s="203"/>
      <c r="C702" s="13"/>
      <c r="D702" s="204" t="s">
        <v>223</v>
      </c>
      <c r="E702" s="205" t="s">
        <v>1406</v>
      </c>
      <c r="F702" s="206" t="s">
        <v>1407</v>
      </c>
      <c r="G702" s="13"/>
      <c r="H702" s="207">
        <v>1.8</v>
      </c>
      <c r="I702" s="208"/>
      <c r="J702" s="13"/>
      <c r="K702" s="13"/>
      <c r="L702" s="203"/>
      <c r="M702" s="209"/>
      <c r="N702" s="210"/>
      <c r="O702" s="210"/>
      <c r="P702" s="210"/>
      <c r="Q702" s="210"/>
      <c r="R702" s="210"/>
      <c r="S702" s="210"/>
      <c r="T702" s="21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05" t="s">
        <v>223</v>
      </c>
      <c r="AU702" s="205" t="s">
        <v>81</v>
      </c>
      <c r="AV702" s="13" t="s">
        <v>89</v>
      </c>
      <c r="AW702" s="13" t="s">
        <v>30</v>
      </c>
      <c r="AX702" s="13" t="s">
        <v>73</v>
      </c>
      <c r="AY702" s="205" t="s">
        <v>217</v>
      </c>
    </row>
    <row r="703" spans="1:51" s="13" customFormat="1" ht="12">
      <c r="A703" s="13"/>
      <c r="B703" s="203"/>
      <c r="C703" s="13"/>
      <c r="D703" s="204" t="s">
        <v>223</v>
      </c>
      <c r="E703" s="205" t="s">
        <v>1408</v>
      </c>
      <c r="F703" s="206" t="s">
        <v>1409</v>
      </c>
      <c r="G703" s="13"/>
      <c r="H703" s="207">
        <v>1.2</v>
      </c>
      <c r="I703" s="208"/>
      <c r="J703" s="13"/>
      <c r="K703" s="13"/>
      <c r="L703" s="203"/>
      <c r="M703" s="209"/>
      <c r="N703" s="210"/>
      <c r="O703" s="210"/>
      <c r="P703" s="210"/>
      <c r="Q703" s="210"/>
      <c r="R703" s="210"/>
      <c r="S703" s="210"/>
      <c r="T703" s="21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05" t="s">
        <v>223</v>
      </c>
      <c r="AU703" s="205" t="s">
        <v>81</v>
      </c>
      <c r="AV703" s="13" t="s">
        <v>89</v>
      </c>
      <c r="AW703" s="13" t="s">
        <v>30</v>
      </c>
      <c r="AX703" s="13" t="s">
        <v>73</v>
      </c>
      <c r="AY703" s="205" t="s">
        <v>217</v>
      </c>
    </row>
    <row r="704" spans="1:51" s="13" customFormat="1" ht="12">
      <c r="A704" s="13"/>
      <c r="B704" s="203"/>
      <c r="C704" s="13"/>
      <c r="D704" s="204" t="s">
        <v>223</v>
      </c>
      <c r="E704" s="205" t="s">
        <v>1410</v>
      </c>
      <c r="F704" s="206" t="s">
        <v>1411</v>
      </c>
      <c r="G704" s="13"/>
      <c r="H704" s="207">
        <v>0.9</v>
      </c>
      <c r="I704" s="208"/>
      <c r="J704" s="13"/>
      <c r="K704" s="13"/>
      <c r="L704" s="203"/>
      <c r="M704" s="209"/>
      <c r="N704" s="210"/>
      <c r="O704" s="210"/>
      <c r="P704" s="210"/>
      <c r="Q704" s="210"/>
      <c r="R704" s="210"/>
      <c r="S704" s="210"/>
      <c r="T704" s="211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05" t="s">
        <v>223</v>
      </c>
      <c r="AU704" s="205" t="s">
        <v>81</v>
      </c>
      <c r="AV704" s="13" t="s">
        <v>89</v>
      </c>
      <c r="AW704" s="13" t="s">
        <v>30</v>
      </c>
      <c r="AX704" s="13" t="s">
        <v>73</v>
      </c>
      <c r="AY704" s="205" t="s">
        <v>217</v>
      </c>
    </row>
    <row r="705" spans="1:51" s="13" customFormat="1" ht="12">
      <c r="A705" s="13"/>
      <c r="B705" s="203"/>
      <c r="C705" s="13"/>
      <c r="D705" s="204" t="s">
        <v>223</v>
      </c>
      <c r="E705" s="205" t="s">
        <v>1412</v>
      </c>
      <c r="F705" s="206" t="s">
        <v>1413</v>
      </c>
      <c r="G705" s="13"/>
      <c r="H705" s="207">
        <v>1</v>
      </c>
      <c r="I705" s="208"/>
      <c r="J705" s="13"/>
      <c r="K705" s="13"/>
      <c r="L705" s="203"/>
      <c r="M705" s="209"/>
      <c r="N705" s="210"/>
      <c r="O705" s="210"/>
      <c r="P705" s="210"/>
      <c r="Q705" s="210"/>
      <c r="R705" s="210"/>
      <c r="S705" s="210"/>
      <c r="T705" s="21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05" t="s">
        <v>223</v>
      </c>
      <c r="AU705" s="205" t="s">
        <v>81</v>
      </c>
      <c r="AV705" s="13" t="s">
        <v>89</v>
      </c>
      <c r="AW705" s="13" t="s">
        <v>30</v>
      </c>
      <c r="AX705" s="13" t="s">
        <v>73</v>
      </c>
      <c r="AY705" s="205" t="s">
        <v>217</v>
      </c>
    </row>
    <row r="706" spans="1:51" s="13" customFormat="1" ht="12">
      <c r="A706" s="13"/>
      <c r="B706" s="203"/>
      <c r="C706" s="13"/>
      <c r="D706" s="204" t="s">
        <v>223</v>
      </c>
      <c r="E706" s="205" t="s">
        <v>1414</v>
      </c>
      <c r="F706" s="206" t="s">
        <v>1415</v>
      </c>
      <c r="G706" s="13"/>
      <c r="H706" s="207">
        <v>0.73</v>
      </c>
      <c r="I706" s="208"/>
      <c r="J706" s="13"/>
      <c r="K706" s="13"/>
      <c r="L706" s="203"/>
      <c r="M706" s="209"/>
      <c r="N706" s="210"/>
      <c r="O706" s="210"/>
      <c r="P706" s="210"/>
      <c r="Q706" s="210"/>
      <c r="R706" s="210"/>
      <c r="S706" s="210"/>
      <c r="T706" s="21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05" t="s">
        <v>223</v>
      </c>
      <c r="AU706" s="205" t="s">
        <v>81</v>
      </c>
      <c r="AV706" s="13" t="s">
        <v>89</v>
      </c>
      <c r="AW706" s="13" t="s">
        <v>30</v>
      </c>
      <c r="AX706" s="13" t="s">
        <v>73</v>
      </c>
      <c r="AY706" s="205" t="s">
        <v>217</v>
      </c>
    </row>
    <row r="707" spans="1:51" s="13" customFormat="1" ht="12">
      <c r="A707" s="13"/>
      <c r="B707" s="203"/>
      <c r="C707" s="13"/>
      <c r="D707" s="204" t="s">
        <v>223</v>
      </c>
      <c r="E707" s="205" t="s">
        <v>1416</v>
      </c>
      <c r="F707" s="206" t="s">
        <v>1417</v>
      </c>
      <c r="G707" s="13"/>
      <c r="H707" s="207">
        <v>2</v>
      </c>
      <c r="I707" s="208"/>
      <c r="J707" s="13"/>
      <c r="K707" s="13"/>
      <c r="L707" s="203"/>
      <c r="M707" s="209"/>
      <c r="N707" s="210"/>
      <c r="O707" s="210"/>
      <c r="P707" s="210"/>
      <c r="Q707" s="210"/>
      <c r="R707" s="210"/>
      <c r="S707" s="210"/>
      <c r="T707" s="21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05" t="s">
        <v>223</v>
      </c>
      <c r="AU707" s="205" t="s">
        <v>81</v>
      </c>
      <c r="AV707" s="13" t="s">
        <v>89</v>
      </c>
      <c r="AW707" s="13" t="s">
        <v>30</v>
      </c>
      <c r="AX707" s="13" t="s">
        <v>73</v>
      </c>
      <c r="AY707" s="205" t="s">
        <v>217</v>
      </c>
    </row>
    <row r="708" spans="1:51" s="13" customFormat="1" ht="12">
      <c r="A708" s="13"/>
      <c r="B708" s="203"/>
      <c r="C708" s="13"/>
      <c r="D708" s="204" t="s">
        <v>223</v>
      </c>
      <c r="E708" s="205" t="s">
        <v>1418</v>
      </c>
      <c r="F708" s="206" t="s">
        <v>1419</v>
      </c>
      <c r="G708" s="13"/>
      <c r="H708" s="207">
        <v>16.93</v>
      </c>
      <c r="I708" s="208"/>
      <c r="J708" s="13"/>
      <c r="K708" s="13"/>
      <c r="L708" s="203"/>
      <c r="M708" s="209"/>
      <c r="N708" s="210"/>
      <c r="O708" s="210"/>
      <c r="P708" s="210"/>
      <c r="Q708" s="210"/>
      <c r="R708" s="210"/>
      <c r="S708" s="210"/>
      <c r="T708" s="21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05" t="s">
        <v>223</v>
      </c>
      <c r="AU708" s="205" t="s">
        <v>81</v>
      </c>
      <c r="AV708" s="13" t="s">
        <v>89</v>
      </c>
      <c r="AW708" s="13" t="s">
        <v>30</v>
      </c>
      <c r="AX708" s="13" t="s">
        <v>81</v>
      </c>
      <c r="AY708" s="205" t="s">
        <v>217</v>
      </c>
    </row>
    <row r="709" spans="1:65" s="2" customFormat="1" ht="16.5" customHeight="1">
      <c r="A709" s="37"/>
      <c r="B709" s="188"/>
      <c r="C709" s="189" t="s">
        <v>1420</v>
      </c>
      <c r="D709" s="189" t="s">
        <v>218</v>
      </c>
      <c r="E709" s="190" t="s">
        <v>1421</v>
      </c>
      <c r="F709" s="191" t="s">
        <v>1422</v>
      </c>
      <c r="G709" s="192" t="s">
        <v>712</v>
      </c>
      <c r="H709" s="193">
        <v>16.19</v>
      </c>
      <c r="I709" s="194"/>
      <c r="J709" s="195">
        <f>ROUND(I709*H709,2)</f>
        <v>0</v>
      </c>
      <c r="K709" s="196"/>
      <c r="L709" s="38"/>
      <c r="M709" s="197" t="s">
        <v>1</v>
      </c>
      <c r="N709" s="198" t="s">
        <v>38</v>
      </c>
      <c r="O709" s="76"/>
      <c r="P709" s="199">
        <f>O709*H709</f>
        <v>0</v>
      </c>
      <c r="Q709" s="199">
        <v>0</v>
      </c>
      <c r="R709" s="199">
        <f>Q709*H709</f>
        <v>0</v>
      </c>
      <c r="S709" s="199">
        <v>0.004</v>
      </c>
      <c r="T709" s="200">
        <f>S709*H709</f>
        <v>0.06476000000000001</v>
      </c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R709" s="201" t="s">
        <v>216</v>
      </c>
      <c r="AT709" s="201" t="s">
        <v>218</v>
      </c>
      <c r="AU709" s="201" t="s">
        <v>81</v>
      </c>
      <c r="AY709" s="18" t="s">
        <v>217</v>
      </c>
      <c r="BE709" s="202">
        <f>IF(N709="základní",J709,0)</f>
        <v>0</v>
      </c>
      <c r="BF709" s="202">
        <f>IF(N709="snížená",J709,0)</f>
        <v>0</v>
      </c>
      <c r="BG709" s="202">
        <f>IF(N709="zákl. přenesená",J709,0)</f>
        <v>0</v>
      </c>
      <c r="BH709" s="202">
        <f>IF(N709="sníž. přenesená",J709,0)</f>
        <v>0</v>
      </c>
      <c r="BI709" s="202">
        <f>IF(N709="nulová",J709,0)</f>
        <v>0</v>
      </c>
      <c r="BJ709" s="18" t="s">
        <v>81</v>
      </c>
      <c r="BK709" s="202">
        <f>ROUND(I709*H709,2)</f>
        <v>0</v>
      </c>
      <c r="BL709" s="18" t="s">
        <v>216</v>
      </c>
      <c r="BM709" s="201" t="s">
        <v>1423</v>
      </c>
    </row>
    <row r="710" spans="1:51" s="13" customFormat="1" ht="12">
      <c r="A710" s="13"/>
      <c r="B710" s="203"/>
      <c r="C710" s="13"/>
      <c r="D710" s="204" t="s">
        <v>223</v>
      </c>
      <c r="E710" s="205" t="s">
        <v>1424</v>
      </c>
      <c r="F710" s="206" t="s">
        <v>1425</v>
      </c>
      <c r="G710" s="13"/>
      <c r="H710" s="207">
        <v>0.64</v>
      </c>
      <c r="I710" s="208"/>
      <c r="J710" s="13"/>
      <c r="K710" s="13"/>
      <c r="L710" s="203"/>
      <c r="M710" s="209"/>
      <c r="N710" s="210"/>
      <c r="O710" s="210"/>
      <c r="P710" s="210"/>
      <c r="Q710" s="210"/>
      <c r="R710" s="210"/>
      <c r="S710" s="210"/>
      <c r="T710" s="21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05" t="s">
        <v>223</v>
      </c>
      <c r="AU710" s="205" t="s">
        <v>81</v>
      </c>
      <c r="AV710" s="13" t="s">
        <v>89</v>
      </c>
      <c r="AW710" s="13" t="s">
        <v>30</v>
      </c>
      <c r="AX710" s="13" t="s">
        <v>73</v>
      </c>
      <c r="AY710" s="205" t="s">
        <v>217</v>
      </c>
    </row>
    <row r="711" spans="1:51" s="13" customFormat="1" ht="12">
      <c r="A711" s="13"/>
      <c r="B711" s="203"/>
      <c r="C711" s="13"/>
      <c r="D711" s="204" t="s">
        <v>223</v>
      </c>
      <c r="E711" s="205" t="s">
        <v>1426</v>
      </c>
      <c r="F711" s="206" t="s">
        <v>1427</v>
      </c>
      <c r="G711" s="13"/>
      <c r="H711" s="207">
        <v>0.6</v>
      </c>
      <c r="I711" s="208"/>
      <c r="J711" s="13"/>
      <c r="K711" s="13"/>
      <c r="L711" s="203"/>
      <c r="M711" s="209"/>
      <c r="N711" s="210"/>
      <c r="O711" s="210"/>
      <c r="P711" s="210"/>
      <c r="Q711" s="210"/>
      <c r="R711" s="210"/>
      <c r="S711" s="210"/>
      <c r="T711" s="21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05" t="s">
        <v>223</v>
      </c>
      <c r="AU711" s="205" t="s">
        <v>81</v>
      </c>
      <c r="AV711" s="13" t="s">
        <v>89</v>
      </c>
      <c r="AW711" s="13" t="s">
        <v>30</v>
      </c>
      <c r="AX711" s="13" t="s">
        <v>73</v>
      </c>
      <c r="AY711" s="205" t="s">
        <v>217</v>
      </c>
    </row>
    <row r="712" spans="1:51" s="13" customFormat="1" ht="12">
      <c r="A712" s="13"/>
      <c r="B712" s="203"/>
      <c r="C712" s="13"/>
      <c r="D712" s="204" t="s">
        <v>223</v>
      </c>
      <c r="E712" s="205" t="s">
        <v>1428</v>
      </c>
      <c r="F712" s="206" t="s">
        <v>1429</v>
      </c>
      <c r="G712" s="13"/>
      <c r="H712" s="207">
        <v>7.65</v>
      </c>
      <c r="I712" s="208"/>
      <c r="J712" s="13"/>
      <c r="K712" s="13"/>
      <c r="L712" s="203"/>
      <c r="M712" s="209"/>
      <c r="N712" s="210"/>
      <c r="O712" s="210"/>
      <c r="P712" s="210"/>
      <c r="Q712" s="210"/>
      <c r="R712" s="210"/>
      <c r="S712" s="210"/>
      <c r="T712" s="21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05" t="s">
        <v>223</v>
      </c>
      <c r="AU712" s="205" t="s">
        <v>81</v>
      </c>
      <c r="AV712" s="13" t="s">
        <v>89</v>
      </c>
      <c r="AW712" s="13" t="s">
        <v>30</v>
      </c>
      <c r="AX712" s="13" t="s">
        <v>73</v>
      </c>
      <c r="AY712" s="205" t="s">
        <v>217</v>
      </c>
    </row>
    <row r="713" spans="1:51" s="13" customFormat="1" ht="12">
      <c r="A713" s="13"/>
      <c r="B713" s="203"/>
      <c r="C713" s="13"/>
      <c r="D713" s="204" t="s">
        <v>223</v>
      </c>
      <c r="E713" s="205" t="s">
        <v>1430</v>
      </c>
      <c r="F713" s="206" t="s">
        <v>1431</v>
      </c>
      <c r="G713" s="13"/>
      <c r="H713" s="207">
        <v>2</v>
      </c>
      <c r="I713" s="208"/>
      <c r="J713" s="13"/>
      <c r="K713" s="13"/>
      <c r="L713" s="203"/>
      <c r="M713" s="209"/>
      <c r="N713" s="210"/>
      <c r="O713" s="210"/>
      <c r="P713" s="210"/>
      <c r="Q713" s="210"/>
      <c r="R713" s="210"/>
      <c r="S713" s="210"/>
      <c r="T713" s="21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05" t="s">
        <v>223</v>
      </c>
      <c r="AU713" s="205" t="s">
        <v>81</v>
      </c>
      <c r="AV713" s="13" t="s">
        <v>89</v>
      </c>
      <c r="AW713" s="13" t="s">
        <v>30</v>
      </c>
      <c r="AX713" s="13" t="s">
        <v>73</v>
      </c>
      <c r="AY713" s="205" t="s">
        <v>217</v>
      </c>
    </row>
    <row r="714" spans="1:51" s="13" customFormat="1" ht="12">
      <c r="A714" s="13"/>
      <c r="B714" s="203"/>
      <c r="C714" s="13"/>
      <c r="D714" s="204" t="s">
        <v>223</v>
      </c>
      <c r="E714" s="205" t="s">
        <v>1432</v>
      </c>
      <c r="F714" s="206" t="s">
        <v>1433</v>
      </c>
      <c r="G714" s="13"/>
      <c r="H714" s="207">
        <v>1.53</v>
      </c>
      <c r="I714" s="208"/>
      <c r="J714" s="13"/>
      <c r="K714" s="13"/>
      <c r="L714" s="203"/>
      <c r="M714" s="209"/>
      <c r="N714" s="210"/>
      <c r="O714" s="210"/>
      <c r="P714" s="210"/>
      <c r="Q714" s="210"/>
      <c r="R714" s="210"/>
      <c r="S714" s="210"/>
      <c r="T714" s="211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05" t="s">
        <v>223</v>
      </c>
      <c r="AU714" s="205" t="s">
        <v>81</v>
      </c>
      <c r="AV714" s="13" t="s">
        <v>89</v>
      </c>
      <c r="AW714" s="13" t="s">
        <v>30</v>
      </c>
      <c r="AX714" s="13" t="s">
        <v>73</v>
      </c>
      <c r="AY714" s="205" t="s">
        <v>217</v>
      </c>
    </row>
    <row r="715" spans="1:51" s="13" customFormat="1" ht="12">
      <c r="A715" s="13"/>
      <c r="B715" s="203"/>
      <c r="C715" s="13"/>
      <c r="D715" s="204" t="s">
        <v>223</v>
      </c>
      <c r="E715" s="205" t="s">
        <v>1434</v>
      </c>
      <c r="F715" s="206" t="s">
        <v>1435</v>
      </c>
      <c r="G715" s="13"/>
      <c r="H715" s="207">
        <v>1.8</v>
      </c>
      <c r="I715" s="208"/>
      <c r="J715" s="13"/>
      <c r="K715" s="13"/>
      <c r="L715" s="203"/>
      <c r="M715" s="209"/>
      <c r="N715" s="210"/>
      <c r="O715" s="210"/>
      <c r="P715" s="210"/>
      <c r="Q715" s="210"/>
      <c r="R715" s="210"/>
      <c r="S715" s="210"/>
      <c r="T715" s="21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05" t="s">
        <v>223</v>
      </c>
      <c r="AU715" s="205" t="s">
        <v>81</v>
      </c>
      <c r="AV715" s="13" t="s">
        <v>89</v>
      </c>
      <c r="AW715" s="13" t="s">
        <v>30</v>
      </c>
      <c r="AX715" s="13" t="s">
        <v>73</v>
      </c>
      <c r="AY715" s="205" t="s">
        <v>217</v>
      </c>
    </row>
    <row r="716" spans="1:51" s="13" customFormat="1" ht="12">
      <c r="A716" s="13"/>
      <c r="B716" s="203"/>
      <c r="C716" s="13"/>
      <c r="D716" s="204" t="s">
        <v>223</v>
      </c>
      <c r="E716" s="205" t="s">
        <v>1436</v>
      </c>
      <c r="F716" s="206" t="s">
        <v>1437</v>
      </c>
      <c r="G716" s="13"/>
      <c r="H716" s="207">
        <v>0.9</v>
      </c>
      <c r="I716" s="208"/>
      <c r="J716" s="13"/>
      <c r="K716" s="13"/>
      <c r="L716" s="203"/>
      <c r="M716" s="209"/>
      <c r="N716" s="210"/>
      <c r="O716" s="210"/>
      <c r="P716" s="210"/>
      <c r="Q716" s="210"/>
      <c r="R716" s="210"/>
      <c r="S716" s="210"/>
      <c r="T716" s="211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05" t="s">
        <v>223</v>
      </c>
      <c r="AU716" s="205" t="s">
        <v>81</v>
      </c>
      <c r="AV716" s="13" t="s">
        <v>89</v>
      </c>
      <c r="AW716" s="13" t="s">
        <v>30</v>
      </c>
      <c r="AX716" s="13" t="s">
        <v>73</v>
      </c>
      <c r="AY716" s="205" t="s">
        <v>217</v>
      </c>
    </row>
    <row r="717" spans="1:51" s="13" customFormat="1" ht="12">
      <c r="A717" s="13"/>
      <c r="B717" s="203"/>
      <c r="C717" s="13"/>
      <c r="D717" s="204" t="s">
        <v>223</v>
      </c>
      <c r="E717" s="205" t="s">
        <v>1438</v>
      </c>
      <c r="F717" s="206" t="s">
        <v>1439</v>
      </c>
      <c r="G717" s="13"/>
      <c r="H717" s="207">
        <v>0.5</v>
      </c>
      <c r="I717" s="208"/>
      <c r="J717" s="13"/>
      <c r="K717" s="13"/>
      <c r="L717" s="203"/>
      <c r="M717" s="209"/>
      <c r="N717" s="210"/>
      <c r="O717" s="210"/>
      <c r="P717" s="210"/>
      <c r="Q717" s="210"/>
      <c r="R717" s="210"/>
      <c r="S717" s="210"/>
      <c r="T717" s="21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05" t="s">
        <v>223</v>
      </c>
      <c r="AU717" s="205" t="s">
        <v>81</v>
      </c>
      <c r="AV717" s="13" t="s">
        <v>89</v>
      </c>
      <c r="AW717" s="13" t="s">
        <v>30</v>
      </c>
      <c r="AX717" s="13" t="s">
        <v>73</v>
      </c>
      <c r="AY717" s="205" t="s">
        <v>217</v>
      </c>
    </row>
    <row r="718" spans="1:51" s="13" customFormat="1" ht="12">
      <c r="A718" s="13"/>
      <c r="B718" s="203"/>
      <c r="C718" s="13"/>
      <c r="D718" s="204" t="s">
        <v>223</v>
      </c>
      <c r="E718" s="205" t="s">
        <v>1440</v>
      </c>
      <c r="F718" s="206" t="s">
        <v>1441</v>
      </c>
      <c r="G718" s="13"/>
      <c r="H718" s="207">
        <v>0.57</v>
      </c>
      <c r="I718" s="208"/>
      <c r="J718" s="13"/>
      <c r="K718" s="13"/>
      <c r="L718" s="203"/>
      <c r="M718" s="209"/>
      <c r="N718" s="210"/>
      <c r="O718" s="210"/>
      <c r="P718" s="210"/>
      <c r="Q718" s="210"/>
      <c r="R718" s="210"/>
      <c r="S718" s="210"/>
      <c r="T718" s="21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05" t="s">
        <v>223</v>
      </c>
      <c r="AU718" s="205" t="s">
        <v>81</v>
      </c>
      <c r="AV718" s="13" t="s">
        <v>89</v>
      </c>
      <c r="AW718" s="13" t="s">
        <v>30</v>
      </c>
      <c r="AX718" s="13" t="s">
        <v>73</v>
      </c>
      <c r="AY718" s="205" t="s">
        <v>217</v>
      </c>
    </row>
    <row r="719" spans="1:51" s="13" customFormat="1" ht="12">
      <c r="A719" s="13"/>
      <c r="B719" s="203"/>
      <c r="C719" s="13"/>
      <c r="D719" s="204" t="s">
        <v>223</v>
      </c>
      <c r="E719" s="205" t="s">
        <v>1442</v>
      </c>
      <c r="F719" s="206" t="s">
        <v>1443</v>
      </c>
      <c r="G719" s="13"/>
      <c r="H719" s="207">
        <v>16.19</v>
      </c>
      <c r="I719" s="208"/>
      <c r="J719" s="13"/>
      <c r="K719" s="13"/>
      <c r="L719" s="203"/>
      <c r="M719" s="209"/>
      <c r="N719" s="210"/>
      <c r="O719" s="210"/>
      <c r="P719" s="210"/>
      <c r="Q719" s="210"/>
      <c r="R719" s="210"/>
      <c r="S719" s="210"/>
      <c r="T719" s="21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05" t="s">
        <v>223</v>
      </c>
      <c r="AU719" s="205" t="s">
        <v>81</v>
      </c>
      <c r="AV719" s="13" t="s">
        <v>89</v>
      </c>
      <c r="AW719" s="13" t="s">
        <v>30</v>
      </c>
      <c r="AX719" s="13" t="s">
        <v>81</v>
      </c>
      <c r="AY719" s="205" t="s">
        <v>217</v>
      </c>
    </row>
    <row r="720" spans="1:65" s="2" customFormat="1" ht="16.5" customHeight="1">
      <c r="A720" s="37"/>
      <c r="B720" s="188"/>
      <c r="C720" s="189" t="s">
        <v>1444</v>
      </c>
      <c r="D720" s="189" t="s">
        <v>218</v>
      </c>
      <c r="E720" s="190" t="s">
        <v>1445</v>
      </c>
      <c r="F720" s="191" t="s">
        <v>1446</v>
      </c>
      <c r="G720" s="192" t="s">
        <v>712</v>
      </c>
      <c r="H720" s="193">
        <v>38.42</v>
      </c>
      <c r="I720" s="194"/>
      <c r="J720" s="195">
        <f>ROUND(I720*H720,2)</f>
        <v>0</v>
      </c>
      <c r="K720" s="196"/>
      <c r="L720" s="38"/>
      <c r="M720" s="197" t="s">
        <v>1</v>
      </c>
      <c r="N720" s="198" t="s">
        <v>38</v>
      </c>
      <c r="O720" s="76"/>
      <c r="P720" s="199">
        <f>O720*H720</f>
        <v>0</v>
      </c>
      <c r="Q720" s="199">
        <v>0</v>
      </c>
      <c r="R720" s="199">
        <f>Q720*H720</f>
        <v>0</v>
      </c>
      <c r="S720" s="199">
        <v>0.005</v>
      </c>
      <c r="T720" s="200">
        <f>S720*H720</f>
        <v>0.19210000000000002</v>
      </c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R720" s="201" t="s">
        <v>216</v>
      </c>
      <c r="AT720" s="201" t="s">
        <v>218</v>
      </c>
      <c r="AU720" s="201" t="s">
        <v>81</v>
      </c>
      <c r="AY720" s="18" t="s">
        <v>217</v>
      </c>
      <c r="BE720" s="202">
        <f>IF(N720="základní",J720,0)</f>
        <v>0</v>
      </c>
      <c r="BF720" s="202">
        <f>IF(N720="snížená",J720,0)</f>
        <v>0</v>
      </c>
      <c r="BG720" s="202">
        <f>IF(N720="zákl. přenesená",J720,0)</f>
        <v>0</v>
      </c>
      <c r="BH720" s="202">
        <f>IF(N720="sníž. přenesená",J720,0)</f>
        <v>0</v>
      </c>
      <c r="BI720" s="202">
        <f>IF(N720="nulová",J720,0)</f>
        <v>0</v>
      </c>
      <c r="BJ720" s="18" t="s">
        <v>81</v>
      </c>
      <c r="BK720" s="202">
        <f>ROUND(I720*H720,2)</f>
        <v>0</v>
      </c>
      <c r="BL720" s="18" t="s">
        <v>216</v>
      </c>
      <c r="BM720" s="201" t="s">
        <v>1447</v>
      </c>
    </row>
    <row r="721" spans="1:51" s="13" customFormat="1" ht="12">
      <c r="A721" s="13"/>
      <c r="B721" s="203"/>
      <c r="C721" s="13"/>
      <c r="D721" s="204" t="s">
        <v>223</v>
      </c>
      <c r="E721" s="205" t="s">
        <v>1448</v>
      </c>
      <c r="F721" s="206" t="s">
        <v>1449</v>
      </c>
      <c r="G721" s="13"/>
      <c r="H721" s="207">
        <v>2.4</v>
      </c>
      <c r="I721" s="208"/>
      <c r="J721" s="13"/>
      <c r="K721" s="13"/>
      <c r="L721" s="203"/>
      <c r="M721" s="209"/>
      <c r="N721" s="210"/>
      <c r="O721" s="210"/>
      <c r="P721" s="210"/>
      <c r="Q721" s="210"/>
      <c r="R721" s="210"/>
      <c r="S721" s="210"/>
      <c r="T721" s="21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05" t="s">
        <v>223</v>
      </c>
      <c r="AU721" s="205" t="s">
        <v>81</v>
      </c>
      <c r="AV721" s="13" t="s">
        <v>89</v>
      </c>
      <c r="AW721" s="13" t="s">
        <v>30</v>
      </c>
      <c r="AX721" s="13" t="s">
        <v>73</v>
      </c>
      <c r="AY721" s="205" t="s">
        <v>217</v>
      </c>
    </row>
    <row r="722" spans="1:51" s="13" customFormat="1" ht="12">
      <c r="A722" s="13"/>
      <c r="B722" s="203"/>
      <c r="C722" s="13"/>
      <c r="D722" s="204" t="s">
        <v>223</v>
      </c>
      <c r="E722" s="205" t="s">
        <v>1450</v>
      </c>
      <c r="F722" s="206" t="s">
        <v>1451</v>
      </c>
      <c r="G722" s="13"/>
      <c r="H722" s="207">
        <v>2.4</v>
      </c>
      <c r="I722" s="208"/>
      <c r="J722" s="13"/>
      <c r="K722" s="13"/>
      <c r="L722" s="203"/>
      <c r="M722" s="209"/>
      <c r="N722" s="210"/>
      <c r="O722" s="210"/>
      <c r="P722" s="210"/>
      <c r="Q722" s="210"/>
      <c r="R722" s="210"/>
      <c r="S722" s="210"/>
      <c r="T722" s="21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05" t="s">
        <v>223</v>
      </c>
      <c r="AU722" s="205" t="s">
        <v>81</v>
      </c>
      <c r="AV722" s="13" t="s">
        <v>89</v>
      </c>
      <c r="AW722" s="13" t="s">
        <v>30</v>
      </c>
      <c r="AX722" s="13" t="s">
        <v>73</v>
      </c>
      <c r="AY722" s="205" t="s">
        <v>217</v>
      </c>
    </row>
    <row r="723" spans="1:51" s="13" customFormat="1" ht="12">
      <c r="A723" s="13"/>
      <c r="B723" s="203"/>
      <c r="C723" s="13"/>
      <c r="D723" s="204" t="s">
        <v>223</v>
      </c>
      <c r="E723" s="205" t="s">
        <v>1452</v>
      </c>
      <c r="F723" s="206" t="s">
        <v>1453</v>
      </c>
      <c r="G723" s="13"/>
      <c r="H723" s="207">
        <v>6.5</v>
      </c>
      <c r="I723" s="208"/>
      <c r="J723" s="13"/>
      <c r="K723" s="13"/>
      <c r="L723" s="203"/>
      <c r="M723" s="209"/>
      <c r="N723" s="210"/>
      <c r="O723" s="210"/>
      <c r="P723" s="210"/>
      <c r="Q723" s="210"/>
      <c r="R723" s="210"/>
      <c r="S723" s="210"/>
      <c r="T723" s="211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05" t="s">
        <v>223</v>
      </c>
      <c r="AU723" s="205" t="s">
        <v>81</v>
      </c>
      <c r="AV723" s="13" t="s">
        <v>89</v>
      </c>
      <c r="AW723" s="13" t="s">
        <v>30</v>
      </c>
      <c r="AX723" s="13" t="s">
        <v>73</v>
      </c>
      <c r="AY723" s="205" t="s">
        <v>217</v>
      </c>
    </row>
    <row r="724" spans="1:51" s="13" customFormat="1" ht="12">
      <c r="A724" s="13"/>
      <c r="B724" s="203"/>
      <c r="C724" s="13"/>
      <c r="D724" s="204" t="s">
        <v>223</v>
      </c>
      <c r="E724" s="205" t="s">
        <v>1454</v>
      </c>
      <c r="F724" s="206" t="s">
        <v>1455</v>
      </c>
      <c r="G724" s="13"/>
      <c r="H724" s="207">
        <v>3.2</v>
      </c>
      <c r="I724" s="208"/>
      <c r="J724" s="13"/>
      <c r="K724" s="13"/>
      <c r="L724" s="203"/>
      <c r="M724" s="209"/>
      <c r="N724" s="210"/>
      <c r="O724" s="210"/>
      <c r="P724" s="210"/>
      <c r="Q724" s="210"/>
      <c r="R724" s="210"/>
      <c r="S724" s="210"/>
      <c r="T724" s="21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05" t="s">
        <v>223</v>
      </c>
      <c r="AU724" s="205" t="s">
        <v>81</v>
      </c>
      <c r="AV724" s="13" t="s">
        <v>89</v>
      </c>
      <c r="AW724" s="13" t="s">
        <v>30</v>
      </c>
      <c r="AX724" s="13" t="s">
        <v>73</v>
      </c>
      <c r="AY724" s="205" t="s">
        <v>217</v>
      </c>
    </row>
    <row r="725" spans="1:51" s="13" customFormat="1" ht="12">
      <c r="A725" s="13"/>
      <c r="B725" s="203"/>
      <c r="C725" s="13"/>
      <c r="D725" s="204" t="s">
        <v>223</v>
      </c>
      <c r="E725" s="205" t="s">
        <v>1456</v>
      </c>
      <c r="F725" s="206" t="s">
        <v>1457</v>
      </c>
      <c r="G725" s="13"/>
      <c r="H725" s="207">
        <v>4.8</v>
      </c>
      <c r="I725" s="208"/>
      <c r="J725" s="13"/>
      <c r="K725" s="13"/>
      <c r="L725" s="203"/>
      <c r="M725" s="209"/>
      <c r="N725" s="210"/>
      <c r="O725" s="210"/>
      <c r="P725" s="210"/>
      <c r="Q725" s="210"/>
      <c r="R725" s="210"/>
      <c r="S725" s="210"/>
      <c r="T725" s="21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05" t="s">
        <v>223</v>
      </c>
      <c r="AU725" s="205" t="s">
        <v>81</v>
      </c>
      <c r="AV725" s="13" t="s">
        <v>89</v>
      </c>
      <c r="AW725" s="13" t="s">
        <v>30</v>
      </c>
      <c r="AX725" s="13" t="s">
        <v>73</v>
      </c>
      <c r="AY725" s="205" t="s">
        <v>217</v>
      </c>
    </row>
    <row r="726" spans="1:51" s="13" customFormat="1" ht="12">
      <c r="A726" s="13"/>
      <c r="B726" s="203"/>
      <c r="C726" s="13"/>
      <c r="D726" s="204" t="s">
        <v>223</v>
      </c>
      <c r="E726" s="205" t="s">
        <v>1458</v>
      </c>
      <c r="F726" s="206" t="s">
        <v>1459</v>
      </c>
      <c r="G726" s="13"/>
      <c r="H726" s="207">
        <v>7.2</v>
      </c>
      <c r="I726" s="208"/>
      <c r="J726" s="13"/>
      <c r="K726" s="13"/>
      <c r="L726" s="203"/>
      <c r="M726" s="209"/>
      <c r="N726" s="210"/>
      <c r="O726" s="210"/>
      <c r="P726" s="210"/>
      <c r="Q726" s="210"/>
      <c r="R726" s="210"/>
      <c r="S726" s="210"/>
      <c r="T726" s="21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05" t="s">
        <v>223</v>
      </c>
      <c r="AU726" s="205" t="s">
        <v>81</v>
      </c>
      <c r="AV726" s="13" t="s">
        <v>89</v>
      </c>
      <c r="AW726" s="13" t="s">
        <v>30</v>
      </c>
      <c r="AX726" s="13" t="s">
        <v>73</v>
      </c>
      <c r="AY726" s="205" t="s">
        <v>217</v>
      </c>
    </row>
    <row r="727" spans="1:51" s="13" customFormat="1" ht="12">
      <c r="A727" s="13"/>
      <c r="B727" s="203"/>
      <c r="C727" s="13"/>
      <c r="D727" s="204" t="s">
        <v>223</v>
      </c>
      <c r="E727" s="205" t="s">
        <v>1460</v>
      </c>
      <c r="F727" s="206" t="s">
        <v>1461</v>
      </c>
      <c r="G727" s="13"/>
      <c r="H727" s="207">
        <v>1.1</v>
      </c>
      <c r="I727" s="208"/>
      <c r="J727" s="13"/>
      <c r="K727" s="13"/>
      <c r="L727" s="203"/>
      <c r="M727" s="209"/>
      <c r="N727" s="210"/>
      <c r="O727" s="210"/>
      <c r="P727" s="210"/>
      <c r="Q727" s="210"/>
      <c r="R727" s="210"/>
      <c r="S727" s="210"/>
      <c r="T727" s="21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05" t="s">
        <v>223</v>
      </c>
      <c r="AU727" s="205" t="s">
        <v>81</v>
      </c>
      <c r="AV727" s="13" t="s">
        <v>89</v>
      </c>
      <c r="AW727" s="13" t="s">
        <v>30</v>
      </c>
      <c r="AX727" s="13" t="s">
        <v>73</v>
      </c>
      <c r="AY727" s="205" t="s">
        <v>217</v>
      </c>
    </row>
    <row r="728" spans="1:51" s="13" customFormat="1" ht="12">
      <c r="A728" s="13"/>
      <c r="B728" s="203"/>
      <c r="C728" s="13"/>
      <c r="D728" s="204" t="s">
        <v>223</v>
      </c>
      <c r="E728" s="205" t="s">
        <v>1462</v>
      </c>
      <c r="F728" s="206" t="s">
        <v>1463</v>
      </c>
      <c r="G728" s="13"/>
      <c r="H728" s="207">
        <v>1.1</v>
      </c>
      <c r="I728" s="208"/>
      <c r="J728" s="13"/>
      <c r="K728" s="13"/>
      <c r="L728" s="203"/>
      <c r="M728" s="209"/>
      <c r="N728" s="210"/>
      <c r="O728" s="210"/>
      <c r="P728" s="210"/>
      <c r="Q728" s="210"/>
      <c r="R728" s="210"/>
      <c r="S728" s="210"/>
      <c r="T728" s="21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05" t="s">
        <v>223</v>
      </c>
      <c r="AU728" s="205" t="s">
        <v>81</v>
      </c>
      <c r="AV728" s="13" t="s">
        <v>89</v>
      </c>
      <c r="AW728" s="13" t="s">
        <v>30</v>
      </c>
      <c r="AX728" s="13" t="s">
        <v>73</v>
      </c>
      <c r="AY728" s="205" t="s">
        <v>217</v>
      </c>
    </row>
    <row r="729" spans="1:51" s="13" customFormat="1" ht="12">
      <c r="A729" s="13"/>
      <c r="B729" s="203"/>
      <c r="C729" s="13"/>
      <c r="D729" s="204" t="s">
        <v>223</v>
      </c>
      <c r="E729" s="205" t="s">
        <v>1464</v>
      </c>
      <c r="F729" s="206" t="s">
        <v>1465</v>
      </c>
      <c r="G729" s="13"/>
      <c r="H729" s="207">
        <v>28.7</v>
      </c>
      <c r="I729" s="208"/>
      <c r="J729" s="13"/>
      <c r="K729" s="13"/>
      <c r="L729" s="203"/>
      <c r="M729" s="209"/>
      <c r="N729" s="210"/>
      <c r="O729" s="210"/>
      <c r="P729" s="210"/>
      <c r="Q729" s="210"/>
      <c r="R729" s="210"/>
      <c r="S729" s="210"/>
      <c r="T729" s="21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05" t="s">
        <v>223</v>
      </c>
      <c r="AU729" s="205" t="s">
        <v>81</v>
      </c>
      <c r="AV729" s="13" t="s">
        <v>89</v>
      </c>
      <c r="AW729" s="13" t="s">
        <v>30</v>
      </c>
      <c r="AX729" s="13" t="s">
        <v>73</v>
      </c>
      <c r="AY729" s="205" t="s">
        <v>217</v>
      </c>
    </row>
    <row r="730" spans="1:51" s="13" customFormat="1" ht="12">
      <c r="A730" s="13"/>
      <c r="B730" s="203"/>
      <c r="C730" s="13"/>
      <c r="D730" s="204" t="s">
        <v>223</v>
      </c>
      <c r="E730" s="205" t="s">
        <v>1</v>
      </c>
      <c r="F730" s="206" t="s">
        <v>1466</v>
      </c>
      <c r="G730" s="13"/>
      <c r="H730" s="207">
        <v>9.72</v>
      </c>
      <c r="I730" s="208"/>
      <c r="J730" s="13"/>
      <c r="K730" s="13"/>
      <c r="L730" s="203"/>
      <c r="M730" s="209"/>
      <c r="N730" s="210"/>
      <c r="O730" s="210"/>
      <c r="P730" s="210"/>
      <c r="Q730" s="210"/>
      <c r="R730" s="210"/>
      <c r="S730" s="210"/>
      <c r="T730" s="21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05" t="s">
        <v>223</v>
      </c>
      <c r="AU730" s="205" t="s">
        <v>81</v>
      </c>
      <c r="AV730" s="13" t="s">
        <v>89</v>
      </c>
      <c r="AW730" s="13" t="s">
        <v>30</v>
      </c>
      <c r="AX730" s="13" t="s">
        <v>73</v>
      </c>
      <c r="AY730" s="205" t="s">
        <v>217</v>
      </c>
    </row>
    <row r="731" spans="1:51" s="13" customFormat="1" ht="12">
      <c r="A731" s="13"/>
      <c r="B731" s="203"/>
      <c r="C731" s="13"/>
      <c r="D731" s="204" t="s">
        <v>223</v>
      </c>
      <c r="E731" s="205" t="s">
        <v>1</v>
      </c>
      <c r="F731" s="206" t="s">
        <v>1467</v>
      </c>
      <c r="G731" s="13"/>
      <c r="H731" s="207">
        <v>38.42</v>
      </c>
      <c r="I731" s="208"/>
      <c r="J731" s="13"/>
      <c r="K731" s="13"/>
      <c r="L731" s="203"/>
      <c r="M731" s="209"/>
      <c r="N731" s="210"/>
      <c r="O731" s="210"/>
      <c r="P731" s="210"/>
      <c r="Q731" s="210"/>
      <c r="R731" s="210"/>
      <c r="S731" s="210"/>
      <c r="T731" s="21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05" t="s">
        <v>223</v>
      </c>
      <c r="AU731" s="205" t="s">
        <v>81</v>
      </c>
      <c r="AV731" s="13" t="s">
        <v>89</v>
      </c>
      <c r="AW731" s="13" t="s">
        <v>30</v>
      </c>
      <c r="AX731" s="13" t="s">
        <v>81</v>
      </c>
      <c r="AY731" s="205" t="s">
        <v>217</v>
      </c>
    </row>
    <row r="732" spans="1:65" s="2" customFormat="1" ht="16.5" customHeight="1">
      <c r="A732" s="37"/>
      <c r="B732" s="188"/>
      <c r="C732" s="189" t="s">
        <v>1468</v>
      </c>
      <c r="D732" s="189" t="s">
        <v>218</v>
      </c>
      <c r="E732" s="190" t="s">
        <v>1469</v>
      </c>
      <c r="F732" s="191" t="s">
        <v>1470</v>
      </c>
      <c r="G732" s="192" t="s">
        <v>712</v>
      </c>
      <c r="H732" s="193">
        <v>31.69</v>
      </c>
      <c r="I732" s="194"/>
      <c r="J732" s="195">
        <f>ROUND(I732*H732,2)</f>
        <v>0</v>
      </c>
      <c r="K732" s="196"/>
      <c r="L732" s="38"/>
      <c r="M732" s="197" t="s">
        <v>1</v>
      </c>
      <c r="N732" s="198" t="s">
        <v>38</v>
      </c>
      <c r="O732" s="76"/>
      <c r="P732" s="199">
        <f>O732*H732</f>
        <v>0</v>
      </c>
      <c r="Q732" s="199">
        <v>0</v>
      </c>
      <c r="R732" s="199">
        <f>Q732*H732</f>
        <v>0</v>
      </c>
      <c r="S732" s="199">
        <v>0.006</v>
      </c>
      <c r="T732" s="200">
        <f>S732*H732</f>
        <v>0.19014</v>
      </c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R732" s="201" t="s">
        <v>216</v>
      </c>
      <c r="AT732" s="201" t="s">
        <v>218</v>
      </c>
      <c r="AU732" s="201" t="s">
        <v>81</v>
      </c>
      <c r="AY732" s="18" t="s">
        <v>217</v>
      </c>
      <c r="BE732" s="202">
        <f>IF(N732="základní",J732,0)</f>
        <v>0</v>
      </c>
      <c r="BF732" s="202">
        <f>IF(N732="snížená",J732,0)</f>
        <v>0</v>
      </c>
      <c r="BG732" s="202">
        <f>IF(N732="zákl. přenesená",J732,0)</f>
        <v>0</v>
      </c>
      <c r="BH732" s="202">
        <f>IF(N732="sníž. přenesená",J732,0)</f>
        <v>0</v>
      </c>
      <c r="BI732" s="202">
        <f>IF(N732="nulová",J732,0)</f>
        <v>0</v>
      </c>
      <c r="BJ732" s="18" t="s">
        <v>81</v>
      </c>
      <c r="BK732" s="202">
        <f>ROUND(I732*H732,2)</f>
        <v>0</v>
      </c>
      <c r="BL732" s="18" t="s">
        <v>216</v>
      </c>
      <c r="BM732" s="201" t="s">
        <v>1471</v>
      </c>
    </row>
    <row r="733" spans="1:51" s="13" customFormat="1" ht="12">
      <c r="A733" s="13"/>
      <c r="B733" s="203"/>
      <c r="C733" s="13"/>
      <c r="D733" s="204" t="s">
        <v>223</v>
      </c>
      <c r="E733" s="205" t="s">
        <v>1472</v>
      </c>
      <c r="F733" s="206" t="s">
        <v>1473</v>
      </c>
      <c r="G733" s="13"/>
      <c r="H733" s="207">
        <v>3.6</v>
      </c>
      <c r="I733" s="208"/>
      <c r="J733" s="13"/>
      <c r="K733" s="13"/>
      <c r="L733" s="203"/>
      <c r="M733" s="209"/>
      <c r="N733" s="210"/>
      <c r="O733" s="210"/>
      <c r="P733" s="210"/>
      <c r="Q733" s="210"/>
      <c r="R733" s="210"/>
      <c r="S733" s="210"/>
      <c r="T733" s="21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05" t="s">
        <v>223</v>
      </c>
      <c r="AU733" s="205" t="s">
        <v>81</v>
      </c>
      <c r="AV733" s="13" t="s">
        <v>89</v>
      </c>
      <c r="AW733" s="13" t="s">
        <v>30</v>
      </c>
      <c r="AX733" s="13" t="s">
        <v>73</v>
      </c>
      <c r="AY733" s="205" t="s">
        <v>217</v>
      </c>
    </row>
    <row r="734" spans="1:51" s="13" customFormat="1" ht="12">
      <c r="A734" s="13"/>
      <c r="B734" s="203"/>
      <c r="C734" s="13"/>
      <c r="D734" s="204" t="s">
        <v>223</v>
      </c>
      <c r="E734" s="205" t="s">
        <v>1474</v>
      </c>
      <c r="F734" s="206" t="s">
        <v>1475</v>
      </c>
      <c r="G734" s="13"/>
      <c r="H734" s="207">
        <v>1.08</v>
      </c>
      <c r="I734" s="208"/>
      <c r="J734" s="13"/>
      <c r="K734" s="13"/>
      <c r="L734" s="203"/>
      <c r="M734" s="209"/>
      <c r="N734" s="210"/>
      <c r="O734" s="210"/>
      <c r="P734" s="210"/>
      <c r="Q734" s="210"/>
      <c r="R734" s="210"/>
      <c r="S734" s="210"/>
      <c r="T734" s="21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05" t="s">
        <v>223</v>
      </c>
      <c r="AU734" s="205" t="s">
        <v>81</v>
      </c>
      <c r="AV734" s="13" t="s">
        <v>89</v>
      </c>
      <c r="AW734" s="13" t="s">
        <v>30</v>
      </c>
      <c r="AX734" s="13" t="s">
        <v>73</v>
      </c>
      <c r="AY734" s="205" t="s">
        <v>217</v>
      </c>
    </row>
    <row r="735" spans="1:51" s="13" customFormat="1" ht="12">
      <c r="A735" s="13"/>
      <c r="B735" s="203"/>
      <c r="C735" s="13"/>
      <c r="D735" s="204" t="s">
        <v>223</v>
      </c>
      <c r="E735" s="205" t="s">
        <v>1476</v>
      </c>
      <c r="F735" s="206" t="s">
        <v>1477</v>
      </c>
      <c r="G735" s="13"/>
      <c r="H735" s="207">
        <v>4.65</v>
      </c>
      <c r="I735" s="208"/>
      <c r="J735" s="13"/>
      <c r="K735" s="13"/>
      <c r="L735" s="203"/>
      <c r="M735" s="209"/>
      <c r="N735" s="210"/>
      <c r="O735" s="210"/>
      <c r="P735" s="210"/>
      <c r="Q735" s="210"/>
      <c r="R735" s="210"/>
      <c r="S735" s="210"/>
      <c r="T735" s="211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05" t="s">
        <v>223</v>
      </c>
      <c r="AU735" s="205" t="s">
        <v>81</v>
      </c>
      <c r="AV735" s="13" t="s">
        <v>89</v>
      </c>
      <c r="AW735" s="13" t="s">
        <v>30</v>
      </c>
      <c r="AX735" s="13" t="s">
        <v>73</v>
      </c>
      <c r="AY735" s="205" t="s">
        <v>217</v>
      </c>
    </row>
    <row r="736" spans="1:51" s="13" customFormat="1" ht="12">
      <c r="A736" s="13"/>
      <c r="B736" s="203"/>
      <c r="C736" s="13"/>
      <c r="D736" s="204" t="s">
        <v>223</v>
      </c>
      <c r="E736" s="205" t="s">
        <v>1478</v>
      </c>
      <c r="F736" s="206" t="s">
        <v>1479</v>
      </c>
      <c r="G736" s="13"/>
      <c r="H736" s="207">
        <v>1.08</v>
      </c>
      <c r="I736" s="208"/>
      <c r="J736" s="13"/>
      <c r="K736" s="13"/>
      <c r="L736" s="203"/>
      <c r="M736" s="209"/>
      <c r="N736" s="210"/>
      <c r="O736" s="210"/>
      <c r="P736" s="210"/>
      <c r="Q736" s="210"/>
      <c r="R736" s="210"/>
      <c r="S736" s="210"/>
      <c r="T736" s="21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05" t="s">
        <v>223</v>
      </c>
      <c r="AU736" s="205" t="s">
        <v>81</v>
      </c>
      <c r="AV736" s="13" t="s">
        <v>89</v>
      </c>
      <c r="AW736" s="13" t="s">
        <v>30</v>
      </c>
      <c r="AX736" s="13" t="s">
        <v>73</v>
      </c>
      <c r="AY736" s="205" t="s">
        <v>217</v>
      </c>
    </row>
    <row r="737" spans="1:51" s="13" customFormat="1" ht="12">
      <c r="A737" s="13"/>
      <c r="B737" s="203"/>
      <c r="C737" s="13"/>
      <c r="D737" s="204" t="s">
        <v>223</v>
      </c>
      <c r="E737" s="205" t="s">
        <v>1480</v>
      </c>
      <c r="F737" s="206" t="s">
        <v>1481</v>
      </c>
      <c r="G737" s="13"/>
      <c r="H737" s="207">
        <v>2.32</v>
      </c>
      <c r="I737" s="208"/>
      <c r="J737" s="13"/>
      <c r="K737" s="13"/>
      <c r="L737" s="203"/>
      <c r="M737" s="209"/>
      <c r="N737" s="210"/>
      <c r="O737" s="210"/>
      <c r="P737" s="210"/>
      <c r="Q737" s="210"/>
      <c r="R737" s="210"/>
      <c r="S737" s="210"/>
      <c r="T737" s="21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05" t="s">
        <v>223</v>
      </c>
      <c r="AU737" s="205" t="s">
        <v>81</v>
      </c>
      <c r="AV737" s="13" t="s">
        <v>89</v>
      </c>
      <c r="AW737" s="13" t="s">
        <v>30</v>
      </c>
      <c r="AX737" s="13" t="s">
        <v>73</v>
      </c>
      <c r="AY737" s="205" t="s">
        <v>217</v>
      </c>
    </row>
    <row r="738" spans="1:51" s="13" customFormat="1" ht="12">
      <c r="A738" s="13"/>
      <c r="B738" s="203"/>
      <c r="C738" s="13"/>
      <c r="D738" s="204" t="s">
        <v>223</v>
      </c>
      <c r="E738" s="205" t="s">
        <v>1482</v>
      </c>
      <c r="F738" s="206" t="s">
        <v>1483</v>
      </c>
      <c r="G738" s="13"/>
      <c r="H738" s="207">
        <v>2.2</v>
      </c>
      <c r="I738" s="208"/>
      <c r="J738" s="13"/>
      <c r="K738" s="13"/>
      <c r="L738" s="203"/>
      <c r="M738" s="209"/>
      <c r="N738" s="210"/>
      <c r="O738" s="210"/>
      <c r="P738" s="210"/>
      <c r="Q738" s="210"/>
      <c r="R738" s="210"/>
      <c r="S738" s="210"/>
      <c r="T738" s="21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05" t="s">
        <v>223</v>
      </c>
      <c r="AU738" s="205" t="s">
        <v>81</v>
      </c>
      <c r="AV738" s="13" t="s">
        <v>89</v>
      </c>
      <c r="AW738" s="13" t="s">
        <v>30</v>
      </c>
      <c r="AX738" s="13" t="s">
        <v>73</v>
      </c>
      <c r="AY738" s="205" t="s">
        <v>217</v>
      </c>
    </row>
    <row r="739" spans="1:51" s="13" customFormat="1" ht="12">
      <c r="A739" s="13"/>
      <c r="B739" s="203"/>
      <c r="C739" s="13"/>
      <c r="D739" s="204" t="s">
        <v>223</v>
      </c>
      <c r="E739" s="205" t="s">
        <v>1484</v>
      </c>
      <c r="F739" s="206" t="s">
        <v>1485</v>
      </c>
      <c r="G739" s="13"/>
      <c r="H739" s="207">
        <v>4.2</v>
      </c>
      <c r="I739" s="208"/>
      <c r="J739" s="13"/>
      <c r="K739" s="13"/>
      <c r="L739" s="203"/>
      <c r="M739" s="209"/>
      <c r="N739" s="210"/>
      <c r="O739" s="210"/>
      <c r="P739" s="210"/>
      <c r="Q739" s="210"/>
      <c r="R739" s="210"/>
      <c r="S739" s="210"/>
      <c r="T739" s="211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05" t="s">
        <v>223</v>
      </c>
      <c r="AU739" s="205" t="s">
        <v>81</v>
      </c>
      <c r="AV739" s="13" t="s">
        <v>89</v>
      </c>
      <c r="AW739" s="13" t="s">
        <v>30</v>
      </c>
      <c r="AX739" s="13" t="s">
        <v>73</v>
      </c>
      <c r="AY739" s="205" t="s">
        <v>217</v>
      </c>
    </row>
    <row r="740" spans="1:51" s="13" customFormat="1" ht="12">
      <c r="A740" s="13"/>
      <c r="B740" s="203"/>
      <c r="C740" s="13"/>
      <c r="D740" s="204" t="s">
        <v>223</v>
      </c>
      <c r="E740" s="205" t="s">
        <v>1486</v>
      </c>
      <c r="F740" s="206" t="s">
        <v>1487</v>
      </c>
      <c r="G740" s="13"/>
      <c r="H740" s="207">
        <v>2.1</v>
      </c>
      <c r="I740" s="208"/>
      <c r="J740" s="13"/>
      <c r="K740" s="13"/>
      <c r="L740" s="203"/>
      <c r="M740" s="209"/>
      <c r="N740" s="210"/>
      <c r="O740" s="210"/>
      <c r="P740" s="210"/>
      <c r="Q740" s="210"/>
      <c r="R740" s="210"/>
      <c r="S740" s="210"/>
      <c r="T740" s="21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05" t="s">
        <v>223</v>
      </c>
      <c r="AU740" s="205" t="s">
        <v>81</v>
      </c>
      <c r="AV740" s="13" t="s">
        <v>89</v>
      </c>
      <c r="AW740" s="13" t="s">
        <v>30</v>
      </c>
      <c r="AX740" s="13" t="s">
        <v>73</v>
      </c>
      <c r="AY740" s="205" t="s">
        <v>217</v>
      </c>
    </row>
    <row r="741" spans="1:51" s="13" customFormat="1" ht="12">
      <c r="A741" s="13"/>
      <c r="B741" s="203"/>
      <c r="C741" s="13"/>
      <c r="D741" s="204" t="s">
        <v>223</v>
      </c>
      <c r="E741" s="205" t="s">
        <v>1488</v>
      </c>
      <c r="F741" s="206" t="s">
        <v>1489</v>
      </c>
      <c r="G741" s="13"/>
      <c r="H741" s="207">
        <v>3.9</v>
      </c>
      <c r="I741" s="208"/>
      <c r="J741" s="13"/>
      <c r="K741" s="13"/>
      <c r="L741" s="203"/>
      <c r="M741" s="209"/>
      <c r="N741" s="210"/>
      <c r="O741" s="210"/>
      <c r="P741" s="210"/>
      <c r="Q741" s="210"/>
      <c r="R741" s="210"/>
      <c r="S741" s="210"/>
      <c r="T741" s="211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05" t="s">
        <v>223</v>
      </c>
      <c r="AU741" s="205" t="s">
        <v>81</v>
      </c>
      <c r="AV741" s="13" t="s">
        <v>89</v>
      </c>
      <c r="AW741" s="13" t="s">
        <v>30</v>
      </c>
      <c r="AX741" s="13" t="s">
        <v>73</v>
      </c>
      <c r="AY741" s="205" t="s">
        <v>217</v>
      </c>
    </row>
    <row r="742" spans="1:51" s="13" customFormat="1" ht="12">
      <c r="A742" s="13"/>
      <c r="B742" s="203"/>
      <c r="C742" s="13"/>
      <c r="D742" s="204" t="s">
        <v>223</v>
      </c>
      <c r="E742" s="205" t="s">
        <v>1490</v>
      </c>
      <c r="F742" s="206" t="s">
        <v>1491</v>
      </c>
      <c r="G742" s="13"/>
      <c r="H742" s="207">
        <v>1.2</v>
      </c>
      <c r="I742" s="208"/>
      <c r="J742" s="13"/>
      <c r="K742" s="13"/>
      <c r="L742" s="203"/>
      <c r="M742" s="209"/>
      <c r="N742" s="210"/>
      <c r="O742" s="210"/>
      <c r="P742" s="210"/>
      <c r="Q742" s="210"/>
      <c r="R742" s="210"/>
      <c r="S742" s="210"/>
      <c r="T742" s="21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05" t="s">
        <v>223</v>
      </c>
      <c r="AU742" s="205" t="s">
        <v>81</v>
      </c>
      <c r="AV742" s="13" t="s">
        <v>89</v>
      </c>
      <c r="AW742" s="13" t="s">
        <v>30</v>
      </c>
      <c r="AX742" s="13" t="s">
        <v>73</v>
      </c>
      <c r="AY742" s="205" t="s">
        <v>217</v>
      </c>
    </row>
    <row r="743" spans="1:51" s="13" customFormat="1" ht="12">
      <c r="A743" s="13"/>
      <c r="B743" s="203"/>
      <c r="C743" s="13"/>
      <c r="D743" s="204" t="s">
        <v>223</v>
      </c>
      <c r="E743" s="205" t="s">
        <v>1492</v>
      </c>
      <c r="F743" s="206" t="s">
        <v>1493</v>
      </c>
      <c r="G743" s="13"/>
      <c r="H743" s="207">
        <v>1.85</v>
      </c>
      <c r="I743" s="208"/>
      <c r="J743" s="13"/>
      <c r="K743" s="13"/>
      <c r="L743" s="203"/>
      <c r="M743" s="209"/>
      <c r="N743" s="210"/>
      <c r="O743" s="210"/>
      <c r="P743" s="210"/>
      <c r="Q743" s="210"/>
      <c r="R743" s="210"/>
      <c r="S743" s="210"/>
      <c r="T743" s="21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05" t="s">
        <v>223</v>
      </c>
      <c r="AU743" s="205" t="s">
        <v>81</v>
      </c>
      <c r="AV743" s="13" t="s">
        <v>89</v>
      </c>
      <c r="AW743" s="13" t="s">
        <v>30</v>
      </c>
      <c r="AX743" s="13" t="s">
        <v>73</v>
      </c>
      <c r="AY743" s="205" t="s">
        <v>217</v>
      </c>
    </row>
    <row r="744" spans="1:51" s="13" customFormat="1" ht="12">
      <c r="A744" s="13"/>
      <c r="B744" s="203"/>
      <c r="C744" s="13"/>
      <c r="D744" s="204" t="s">
        <v>223</v>
      </c>
      <c r="E744" s="205" t="s">
        <v>1494</v>
      </c>
      <c r="F744" s="206" t="s">
        <v>1495</v>
      </c>
      <c r="G744" s="13"/>
      <c r="H744" s="207">
        <v>1.66</v>
      </c>
      <c r="I744" s="208"/>
      <c r="J744" s="13"/>
      <c r="K744" s="13"/>
      <c r="L744" s="203"/>
      <c r="M744" s="209"/>
      <c r="N744" s="210"/>
      <c r="O744" s="210"/>
      <c r="P744" s="210"/>
      <c r="Q744" s="210"/>
      <c r="R744" s="210"/>
      <c r="S744" s="210"/>
      <c r="T744" s="211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05" t="s">
        <v>223</v>
      </c>
      <c r="AU744" s="205" t="s">
        <v>81</v>
      </c>
      <c r="AV744" s="13" t="s">
        <v>89</v>
      </c>
      <c r="AW744" s="13" t="s">
        <v>30</v>
      </c>
      <c r="AX744" s="13" t="s">
        <v>73</v>
      </c>
      <c r="AY744" s="205" t="s">
        <v>217</v>
      </c>
    </row>
    <row r="745" spans="1:51" s="13" customFormat="1" ht="12">
      <c r="A745" s="13"/>
      <c r="B745" s="203"/>
      <c r="C745" s="13"/>
      <c r="D745" s="204" t="s">
        <v>223</v>
      </c>
      <c r="E745" s="205" t="s">
        <v>1496</v>
      </c>
      <c r="F745" s="206" t="s">
        <v>1497</v>
      </c>
      <c r="G745" s="13"/>
      <c r="H745" s="207">
        <v>1.85</v>
      </c>
      <c r="I745" s="208"/>
      <c r="J745" s="13"/>
      <c r="K745" s="13"/>
      <c r="L745" s="203"/>
      <c r="M745" s="209"/>
      <c r="N745" s="210"/>
      <c r="O745" s="210"/>
      <c r="P745" s="210"/>
      <c r="Q745" s="210"/>
      <c r="R745" s="210"/>
      <c r="S745" s="210"/>
      <c r="T745" s="21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05" t="s">
        <v>223</v>
      </c>
      <c r="AU745" s="205" t="s">
        <v>81</v>
      </c>
      <c r="AV745" s="13" t="s">
        <v>89</v>
      </c>
      <c r="AW745" s="13" t="s">
        <v>30</v>
      </c>
      <c r="AX745" s="13" t="s">
        <v>73</v>
      </c>
      <c r="AY745" s="205" t="s">
        <v>217</v>
      </c>
    </row>
    <row r="746" spans="1:51" s="13" customFormat="1" ht="12">
      <c r="A746" s="13"/>
      <c r="B746" s="203"/>
      <c r="C746" s="13"/>
      <c r="D746" s="204" t="s">
        <v>223</v>
      </c>
      <c r="E746" s="205" t="s">
        <v>1498</v>
      </c>
      <c r="F746" s="206" t="s">
        <v>1499</v>
      </c>
      <c r="G746" s="13"/>
      <c r="H746" s="207">
        <v>31.69</v>
      </c>
      <c r="I746" s="208"/>
      <c r="J746" s="13"/>
      <c r="K746" s="13"/>
      <c r="L746" s="203"/>
      <c r="M746" s="209"/>
      <c r="N746" s="210"/>
      <c r="O746" s="210"/>
      <c r="P746" s="210"/>
      <c r="Q746" s="210"/>
      <c r="R746" s="210"/>
      <c r="S746" s="210"/>
      <c r="T746" s="21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05" t="s">
        <v>223</v>
      </c>
      <c r="AU746" s="205" t="s">
        <v>81</v>
      </c>
      <c r="AV746" s="13" t="s">
        <v>89</v>
      </c>
      <c r="AW746" s="13" t="s">
        <v>30</v>
      </c>
      <c r="AX746" s="13" t="s">
        <v>81</v>
      </c>
      <c r="AY746" s="205" t="s">
        <v>217</v>
      </c>
    </row>
    <row r="747" spans="1:65" s="2" customFormat="1" ht="16.5" customHeight="1">
      <c r="A747" s="37"/>
      <c r="B747" s="188"/>
      <c r="C747" s="189" t="s">
        <v>1500</v>
      </c>
      <c r="D747" s="189" t="s">
        <v>218</v>
      </c>
      <c r="E747" s="190" t="s">
        <v>1501</v>
      </c>
      <c r="F747" s="191" t="s">
        <v>1502</v>
      </c>
      <c r="G747" s="192" t="s">
        <v>221</v>
      </c>
      <c r="H747" s="193">
        <v>49.766</v>
      </c>
      <c r="I747" s="194"/>
      <c r="J747" s="195">
        <f>ROUND(I747*H747,2)</f>
        <v>0</v>
      </c>
      <c r="K747" s="196"/>
      <c r="L747" s="38"/>
      <c r="M747" s="197" t="s">
        <v>1</v>
      </c>
      <c r="N747" s="198" t="s">
        <v>38</v>
      </c>
      <c r="O747" s="76"/>
      <c r="P747" s="199">
        <f>O747*H747</f>
        <v>0</v>
      </c>
      <c r="Q747" s="199">
        <v>0.00027</v>
      </c>
      <c r="R747" s="199">
        <f>Q747*H747</f>
        <v>0.01343682</v>
      </c>
      <c r="S747" s="199">
        <v>0</v>
      </c>
      <c r="T747" s="200">
        <f>S747*H747</f>
        <v>0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R747" s="201" t="s">
        <v>216</v>
      </c>
      <c r="AT747" s="201" t="s">
        <v>218</v>
      </c>
      <c r="AU747" s="201" t="s">
        <v>81</v>
      </c>
      <c r="AY747" s="18" t="s">
        <v>217</v>
      </c>
      <c r="BE747" s="202">
        <f>IF(N747="základní",J747,0)</f>
        <v>0</v>
      </c>
      <c r="BF747" s="202">
        <f>IF(N747="snížená",J747,0)</f>
        <v>0</v>
      </c>
      <c r="BG747" s="202">
        <f>IF(N747="zákl. přenesená",J747,0)</f>
        <v>0</v>
      </c>
      <c r="BH747" s="202">
        <f>IF(N747="sníž. přenesená",J747,0)</f>
        <v>0</v>
      </c>
      <c r="BI747" s="202">
        <f>IF(N747="nulová",J747,0)</f>
        <v>0</v>
      </c>
      <c r="BJ747" s="18" t="s">
        <v>81</v>
      </c>
      <c r="BK747" s="202">
        <f>ROUND(I747*H747,2)</f>
        <v>0</v>
      </c>
      <c r="BL747" s="18" t="s">
        <v>216</v>
      </c>
      <c r="BM747" s="201" t="s">
        <v>1503</v>
      </c>
    </row>
    <row r="748" spans="1:51" s="13" customFormat="1" ht="12">
      <c r="A748" s="13"/>
      <c r="B748" s="203"/>
      <c r="C748" s="13"/>
      <c r="D748" s="204" t="s">
        <v>223</v>
      </c>
      <c r="E748" s="205" t="s">
        <v>1504</v>
      </c>
      <c r="F748" s="206" t="s">
        <v>838</v>
      </c>
      <c r="G748" s="13"/>
      <c r="H748" s="207">
        <v>3.96</v>
      </c>
      <c r="I748" s="208"/>
      <c r="J748" s="13"/>
      <c r="K748" s="13"/>
      <c r="L748" s="203"/>
      <c r="M748" s="209"/>
      <c r="N748" s="210"/>
      <c r="O748" s="210"/>
      <c r="P748" s="210"/>
      <c r="Q748" s="210"/>
      <c r="R748" s="210"/>
      <c r="S748" s="210"/>
      <c r="T748" s="21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05" t="s">
        <v>223</v>
      </c>
      <c r="AU748" s="205" t="s">
        <v>81</v>
      </c>
      <c r="AV748" s="13" t="s">
        <v>89</v>
      </c>
      <c r="AW748" s="13" t="s">
        <v>30</v>
      </c>
      <c r="AX748" s="13" t="s">
        <v>73</v>
      </c>
      <c r="AY748" s="205" t="s">
        <v>217</v>
      </c>
    </row>
    <row r="749" spans="1:51" s="13" customFormat="1" ht="12">
      <c r="A749" s="13"/>
      <c r="B749" s="203"/>
      <c r="C749" s="13"/>
      <c r="D749" s="204" t="s">
        <v>223</v>
      </c>
      <c r="E749" s="205" t="s">
        <v>97</v>
      </c>
      <c r="F749" s="206" t="s">
        <v>840</v>
      </c>
      <c r="G749" s="13"/>
      <c r="H749" s="207">
        <v>1.296</v>
      </c>
      <c r="I749" s="208"/>
      <c r="J749" s="13"/>
      <c r="K749" s="13"/>
      <c r="L749" s="203"/>
      <c r="M749" s="209"/>
      <c r="N749" s="210"/>
      <c r="O749" s="210"/>
      <c r="P749" s="210"/>
      <c r="Q749" s="210"/>
      <c r="R749" s="210"/>
      <c r="S749" s="210"/>
      <c r="T749" s="21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05" t="s">
        <v>223</v>
      </c>
      <c r="AU749" s="205" t="s">
        <v>81</v>
      </c>
      <c r="AV749" s="13" t="s">
        <v>89</v>
      </c>
      <c r="AW749" s="13" t="s">
        <v>30</v>
      </c>
      <c r="AX749" s="13" t="s">
        <v>73</v>
      </c>
      <c r="AY749" s="205" t="s">
        <v>217</v>
      </c>
    </row>
    <row r="750" spans="1:51" s="13" customFormat="1" ht="12">
      <c r="A750" s="13"/>
      <c r="B750" s="203"/>
      <c r="C750" s="13"/>
      <c r="D750" s="204" t="s">
        <v>223</v>
      </c>
      <c r="E750" s="205" t="s">
        <v>99</v>
      </c>
      <c r="F750" s="206" t="s">
        <v>842</v>
      </c>
      <c r="G750" s="13"/>
      <c r="H750" s="207">
        <v>1.382</v>
      </c>
      <c r="I750" s="208"/>
      <c r="J750" s="13"/>
      <c r="K750" s="13"/>
      <c r="L750" s="203"/>
      <c r="M750" s="209"/>
      <c r="N750" s="210"/>
      <c r="O750" s="210"/>
      <c r="P750" s="210"/>
      <c r="Q750" s="210"/>
      <c r="R750" s="210"/>
      <c r="S750" s="210"/>
      <c r="T750" s="211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05" t="s">
        <v>223</v>
      </c>
      <c r="AU750" s="205" t="s">
        <v>81</v>
      </c>
      <c r="AV750" s="13" t="s">
        <v>89</v>
      </c>
      <c r="AW750" s="13" t="s">
        <v>30</v>
      </c>
      <c r="AX750" s="13" t="s">
        <v>73</v>
      </c>
      <c r="AY750" s="205" t="s">
        <v>217</v>
      </c>
    </row>
    <row r="751" spans="1:51" s="13" customFormat="1" ht="12">
      <c r="A751" s="13"/>
      <c r="B751" s="203"/>
      <c r="C751" s="13"/>
      <c r="D751" s="204" t="s">
        <v>223</v>
      </c>
      <c r="E751" s="205" t="s">
        <v>102</v>
      </c>
      <c r="F751" s="206" t="s">
        <v>846</v>
      </c>
      <c r="G751" s="13"/>
      <c r="H751" s="207">
        <v>2.91</v>
      </c>
      <c r="I751" s="208"/>
      <c r="J751" s="13"/>
      <c r="K751" s="13"/>
      <c r="L751" s="203"/>
      <c r="M751" s="209"/>
      <c r="N751" s="210"/>
      <c r="O751" s="210"/>
      <c r="P751" s="210"/>
      <c r="Q751" s="210"/>
      <c r="R751" s="210"/>
      <c r="S751" s="210"/>
      <c r="T751" s="211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05" t="s">
        <v>223</v>
      </c>
      <c r="AU751" s="205" t="s">
        <v>81</v>
      </c>
      <c r="AV751" s="13" t="s">
        <v>89</v>
      </c>
      <c r="AW751" s="13" t="s">
        <v>30</v>
      </c>
      <c r="AX751" s="13" t="s">
        <v>73</v>
      </c>
      <c r="AY751" s="205" t="s">
        <v>217</v>
      </c>
    </row>
    <row r="752" spans="1:51" s="13" customFormat="1" ht="12">
      <c r="A752" s="13"/>
      <c r="B752" s="203"/>
      <c r="C752" s="13"/>
      <c r="D752" s="204" t="s">
        <v>223</v>
      </c>
      <c r="E752" s="205" t="s">
        <v>105</v>
      </c>
      <c r="F752" s="206" t="s">
        <v>848</v>
      </c>
      <c r="G752" s="13"/>
      <c r="H752" s="207">
        <v>11.475</v>
      </c>
      <c r="I752" s="208"/>
      <c r="J752" s="13"/>
      <c r="K752" s="13"/>
      <c r="L752" s="203"/>
      <c r="M752" s="209"/>
      <c r="N752" s="210"/>
      <c r="O752" s="210"/>
      <c r="P752" s="210"/>
      <c r="Q752" s="210"/>
      <c r="R752" s="210"/>
      <c r="S752" s="210"/>
      <c r="T752" s="21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05" t="s">
        <v>223</v>
      </c>
      <c r="AU752" s="205" t="s">
        <v>81</v>
      </c>
      <c r="AV752" s="13" t="s">
        <v>89</v>
      </c>
      <c r="AW752" s="13" t="s">
        <v>30</v>
      </c>
      <c r="AX752" s="13" t="s">
        <v>73</v>
      </c>
      <c r="AY752" s="205" t="s">
        <v>217</v>
      </c>
    </row>
    <row r="753" spans="1:51" s="13" customFormat="1" ht="12">
      <c r="A753" s="13"/>
      <c r="B753" s="203"/>
      <c r="C753" s="13"/>
      <c r="D753" s="204" t="s">
        <v>223</v>
      </c>
      <c r="E753" s="205" t="s">
        <v>107</v>
      </c>
      <c r="F753" s="206" t="s">
        <v>850</v>
      </c>
      <c r="G753" s="13"/>
      <c r="H753" s="207">
        <v>3.066</v>
      </c>
      <c r="I753" s="208"/>
      <c r="J753" s="13"/>
      <c r="K753" s="13"/>
      <c r="L753" s="203"/>
      <c r="M753" s="209"/>
      <c r="N753" s="210"/>
      <c r="O753" s="210"/>
      <c r="P753" s="210"/>
      <c r="Q753" s="210"/>
      <c r="R753" s="210"/>
      <c r="S753" s="210"/>
      <c r="T753" s="211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05" t="s">
        <v>223</v>
      </c>
      <c r="AU753" s="205" t="s">
        <v>81</v>
      </c>
      <c r="AV753" s="13" t="s">
        <v>89</v>
      </c>
      <c r="AW753" s="13" t="s">
        <v>30</v>
      </c>
      <c r="AX753" s="13" t="s">
        <v>73</v>
      </c>
      <c r="AY753" s="205" t="s">
        <v>217</v>
      </c>
    </row>
    <row r="754" spans="1:51" s="13" customFormat="1" ht="12">
      <c r="A754" s="13"/>
      <c r="B754" s="203"/>
      <c r="C754" s="13"/>
      <c r="D754" s="204" t="s">
        <v>223</v>
      </c>
      <c r="E754" s="205" t="s">
        <v>109</v>
      </c>
      <c r="F754" s="206" t="s">
        <v>820</v>
      </c>
      <c r="G754" s="13"/>
      <c r="H754" s="207">
        <v>1.46</v>
      </c>
      <c r="I754" s="208"/>
      <c r="J754" s="13"/>
      <c r="K754" s="13"/>
      <c r="L754" s="203"/>
      <c r="M754" s="209"/>
      <c r="N754" s="210"/>
      <c r="O754" s="210"/>
      <c r="P754" s="210"/>
      <c r="Q754" s="210"/>
      <c r="R754" s="210"/>
      <c r="S754" s="210"/>
      <c r="T754" s="21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05" t="s">
        <v>223</v>
      </c>
      <c r="AU754" s="205" t="s">
        <v>81</v>
      </c>
      <c r="AV754" s="13" t="s">
        <v>89</v>
      </c>
      <c r="AW754" s="13" t="s">
        <v>30</v>
      </c>
      <c r="AX754" s="13" t="s">
        <v>73</v>
      </c>
      <c r="AY754" s="205" t="s">
        <v>217</v>
      </c>
    </row>
    <row r="755" spans="1:51" s="13" customFormat="1" ht="12">
      <c r="A755" s="13"/>
      <c r="B755" s="203"/>
      <c r="C755" s="13"/>
      <c r="D755" s="204" t="s">
        <v>223</v>
      </c>
      <c r="E755" s="205" t="s">
        <v>111</v>
      </c>
      <c r="F755" s="206" t="s">
        <v>822</v>
      </c>
      <c r="G755" s="13"/>
      <c r="H755" s="207">
        <v>1.117</v>
      </c>
      <c r="I755" s="208"/>
      <c r="J755" s="13"/>
      <c r="K755" s="13"/>
      <c r="L755" s="203"/>
      <c r="M755" s="209"/>
      <c r="N755" s="210"/>
      <c r="O755" s="210"/>
      <c r="P755" s="210"/>
      <c r="Q755" s="210"/>
      <c r="R755" s="210"/>
      <c r="S755" s="210"/>
      <c r="T755" s="21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05" t="s">
        <v>223</v>
      </c>
      <c r="AU755" s="205" t="s">
        <v>81</v>
      </c>
      <c r="AV755" s="13" t="s">
        <v>89</v>
      </c>
      <c r="AW755" s="13" t="s">
        <v>30</v>
      </c>
      <c r="AX755" s="13" t="s">
        <v>73</v>
      </c>
      <c r="AY755" s="205" t="s">
        <v>217</v>
      </c>
    </row>
    <row r="756" spans="1:51" s="13" customFormat="1" ht="12">
      <c r="A756" s="13"/>
      <c r="B756" s="203"/>
      <c r="C756" s="13"/>
      <c r="D756" s="204" t="s">
        <v>223</v>
      </c>
      <c r="E756" s="205" t="s">
        <v>113</v>
      </c>
      <c r="F756" s="206" t="s">
        <v>1505</v>
      </c>
      <c r="G756" s="13"/>
      <c r="H756" s="207">
        <v>2.88</v>
      </c>
      <c r="I756" s="208"/>
      <c r="J756" s="13"/>
      <c r="K756" s="13"/>
      <c r="L756" s="203"/>
      <c r="M756" s="209"/>
      <c r="N756" s="210"/>
      <c r="O756" s="210"/>
      <c r="P756" s="210"/>
      <c r="Q756" s="210"/>
      <c r="R756" s="210"/>
      <c r="S756" s="210"/>
      <c r="T756" s="21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05" t="s">
        <v>223</v>
      </c>
      <c r="AU756" s="205" t="s">
        <v>81</v>
      </c>
      <c r="AV756" s="13" t="s">
        <v>89</v>
      </c>
      <c r="AW756" s="13" t="s">
        <v>30</v>
      </c>
      <c r="AX756" s="13" t="s">
        <v>73</v>
      </c>
      <c r="AY756" s="205" t="s">
        <v>217</v>
      </c>
    </row>
    <row r="757" spans="1:51" s="13" customFormat="1" ht="12">
      <c r="A757" s="13"/>
      <c r="B757" s="203"/>
      <c r="C757" s="13"/>
      <c r="D757" s="204" t="s">
        <v>223</v>
      </c>
      <c r="E757" s="205" t="s">
        <v>115</v>
      </c>
      <c r="F757" s="206" t="s">
        <v>852</v>
      </c>
      <c r="G757" s="13"/>
      <c r="H757" s="207">
        <v>7.2</v>
      </c>
      <c r="I757" s="208"/>
      <c r="J757" s="13"/>
      <c r="K757" s="13"/>
      <c r="L757" s="203"/>
      <c r="M757" s="209"/>
      <c r="N757" s="210"/>
      <c r="O757" s="210"/>
      <c r="P757" s="210"/>
      <c r="Q757" s="210"/>
      <c r="R757" s="210"/>
      <c r="S757" s="210"/>
      <c r="T757" s="211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05" t="s">
        <v>223</v>
      </c>
      <c r="AU757" s="205" t="s">
        <v>81</v>
      </c>
      <c r="AV757" s="13" t="s">
        <v>89</v>
      </c>
      <c r="AW757" s="13" t="s">
        <v>30</v>
      </c>
      <c r="AX757" s="13" t="s">
        <v>73</v>
      </c>
      <c r="AY757" s="205" t="s">
        <v>217</v>
      </c>
    </row>
    <row r="758" spans="1:51" s="13" customFormat="1" ht="12">
      <c r="A758" s="13"/>
      <c r="B758" s="203"/>
      <c r="C758" s="13"/>
      <c r="D758" s="204" t="s">
        <v>223</v>
      </c>
      <c r="E758" s="205" t="s">
        <v>117</v>
      </c>
      <c r="F758" s="206" t="s">
        <v>854</v>
      </c>
      <c r="G758" s="13"/>
      <c r="H758" s="207">
        <v>1.3</v>
      </c>
      <c r="I758" s="208"/>
      <c r="J758" s="13"/>
      <c r="K758" s="13"/>
      <c r="L758" s="203"/>
      <c r="M758" s="209"/>
      <c r="N758" s="210"/>
      <c r="O758" s="210"/>
      <c r="P758" s="210"/>
      <c r="Q758" s="210"/>
      <c r="R758" s="210"/>
      <c r="S758" s="210"/>
      <c r="T758" s="211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05" t="s">
        <v>223</v>
      </c>
      <c r="AU758" s="205" t="s">
        <v>81</v>
      </c>
      <c r="AV758" s="13" t="s">
        <v>89</v>
      </c>
      <c r="AW758" s="13" t="s">
        <v>30</v>
      </c>
      <c r="AX758" s="13" t="s">
        <v>73</v>
      </c>
      <c r="AY758" s="205" t="s">
        <v>217</v>
      </c>
    </row>
    <row r="759" spans="1:51" s="13" customFormat="1" ht="12">
      <c r="A759" s="13"/>
      <c r="B759" s="203"/>
      <c r="C759" s="13"/>
      <c r="D759" s="204" t="s">
        <v>223</v>
      </c>
      <c r="E759" s="205" t="s">
        <v>119</v>
      </c>
      <c r="F759" s="206" t="s">
        <v>856</v>
      </c>
      <c r="G759" s="13"/>
      <c r="H759" s="207">
        <v>2.52</v>
      </c>
      <c r="I759" s="208"/>
      <c r="J759" s="13"/>
      <c r="K759" s="13"/>
      <c r="L759" s="203"/>
      <c r="M759" s="209"/>
      <c r="N759" s="210"/>
      <c r="O759" s="210"/>
      <c r="P759" s="210"/>
      <c r="Q759" s="210"/>
      <c r="R759" s="210"/>
      <c r="S759" s="210"/>
      <c r="T759" s="21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05" t="s">
        <v>223</v>
      </c>
      <c r="AU759" s="205" t="s">
        <v>81</v>
      </c>
      <c r="AV759" s="13" t="s">
        <v>89</v>
      </c>
      <c r="AW759" s="13" t="s">
        <v>30</v>
      </c>
      <c r="AX759" s="13" t="s">
        <v>73</v>
      </c>
      <c r="AY759" s="205" t="s">
        <v>217</v>
      </c>
    </row>
    <row r="760" spans="1:51" s="13" customFormat="1" ht="12">
      <c r="A760" s="13"/>
      <c r="B760" s="203"/>
      <c r="C760" s="13"/>
      <c r="D760" s="204" t="s">
        <v>223</v>
      </c>
      <c r="E760" s="205" t="s">
        <v>121</v>
      </c>
      <c r="F760" s="206" t="s">
        <v>1506</v>
      </c>
      <c r="G760" s="13"/>
      <c r="H760" s="207">
        <v>5.4</v>
      </c>
      <c r="I760" s="208"/>
      <c r="J760" s="13"/>
      <c r="K760" s="13"/>
      <c r="L760" s="203"/>
      <c r="M760" s="209"/>
      <c r="N760" s="210"/>
      <c r="O760" s="210"/>
      <c r="P760" s="210"/>
      <c r="Q760" s="210"/>
      <c r="R760" s="210"/>
      <c r="S760" s="210"/>
      <c r="T760" s="21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05" t="s">
        <v>223</v>
      </c>
      <c r="AU760" s="205" t="s">
        <v>81</v>
      </c>
      <c r="AV760" s="13" t="s">
        <v>89</v>
      </c>
      <c r="AW760" s="13" t="s">
        <v>30</v>
      </c>
      <c r="AX760" s="13" t="s">
        <v>73</v>
      </c>
      <c r="AY760" s="205" t="s">
        <v>217</v>
      </c>
    </row>
    <row r="761" spans="1:51" s="13" customFormat="1" ht="12">
      <c r="A761" s="13"/>
      <c r="B761" s="203"/>
      <c r="C761" s="13"/>
      <c r="D761" s="204" t="s">
        <v>223</v>
      </c>
      <c r="E761" s="205" t="s">
        <v>123</v>
      </c>
      <c r="F761" s="206" t="s">
        <v>826</v>
      </c>
      <c r="G761" s="13"/>
      <c r="H761" s="207">
        <v>0.876</v>
      </c>
      <c r="I761" s="208"/>
      <c r="J761" s="13"/>
      <c r="K761" s="13"/>
      <c r="L761" s="203"/>
      <c r="M761" s="209"/>
      <c r="N761" s="210"/>
      <c r="O761" s="210"/>
      <c r="P761" s="210"/>
      <c r="Q761" s="210"/>
      <c r="R761" s="210"/>
      <c r="S761" s="210"/>
      <c r="T761" s="21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05" t="s">
        <v>223</v>
      </c>
      <c r="AU761" s="205" t="s">
        <v>81</v>
      </c>
      <c r="AV761" s="13" t="s">
        <v>89</v>
      </c>
      <c r="AW761" s="13" t="s">
        <v>30</v>
      </c>
      <c r="AX761" s="13" t="s">
        <v>73</v>
      </c>
      <c r="AY761" s="205" t="s">
        <v>217</v>
      </c>
    </row>
    <row r="762" spans="1:51" s="13" customFormat="1" ht="12">
      <c r="A762" s="13"/>
      <c r="B762" s="203"/>
      <c r="C762" s="13"/>
      <c r="D762" s="204" t="s">
        <v>223</v>
      </c>
      <c r="E762" s="205" t="s">
        <v>125</v>
      </c>
      <c r="F762" s="206" t="s">
        <v>828</v>
      </c>
      <c r="G762" s="13"/>
      <c r="H762" s="207">
        <v>0.6</v>
      </c>
      <c r="I762" s="208"/>
      <c r="J762" s="13"/>
      <c r="K762" s="13"/>
      <c r="L762" s="203"/>
      <c r="M762" s="209"/>
      <c r="N762" s="210"/>
      <c r="O762" s="210"/>
      <c r="P762" s="210"/>
      <c r="Q762" s="210"/>
      <c r="R762" s="210"/>
      <c r="S762" s="210"/>
      <c r="T762" s="21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05" t="s">
        <v>223</v>
      </c>
      <c r="AU762" s="205" t="s">
        <v>81</v>
      </c>
      <c r="AV762" s="13" t="s">
        <v>89</v>
      </c>
      <c r="AW762" s="13" t="s">
        <v>30</v>
      </c>
      <c r="AX762" s="13" t="s">
        <v>73</v>
      </c>
      <c r="AY762" s="205" t="s">
        <v>217</v>
      </c>
    </row>
    <row r="763" spans="1:51" s="13" customFormat="1" ht="12">
      <c r="A763" s="13"/>
      <c r="B763" s="203"/>
      <c r="C763" s="13"/>
      <c r="D763" s="204" t="s">
        <v>223</v>
      </c>
      <c r="E763" s="205" t="s">
        <v>127</v>
      </c>
      <c r="F763" s="206" t="s">
        <v>830</v>
      </c>
      <c r="G763" s="13"/>
      <c r="H763" s="207">
        <v>0.684</v>
      </c>
      <c r="I763" s="208"/>
      <c r="J763" s="13"/>
      <c r="K763" s="13"/>
      <c r="L763" s="203"/>
      <c r="M763" s="209"/>
      <c r="N763" s="210"/>
      <c r="O763" s="210"/>
      <c r="P763" s="210"/>
      <c r="Q763" s="210"/>
      <c r="R763" s="210"/>
      <c r="S763" s="210"/>
      <c r="T763" s="211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05" t="s">
        <v>223</v>
      </c>
      <c r="AU763" s="205" t="s">
        <v>81</v>
      </c>
      <c r="AV763" s="13" t="s">
        <v>89</v>
      </c>
      <c r="AW763" s="13" t="s">
        <v>30</v>
      </c>
      <c r="AX763" s="13" t="s">
        <v>73</v>
      </c>
      <c r="AY763" s="205" t="s">
        <v>217</v>
      </c>
    </row>
    <row r="764" spans="1:51" s="13" customFormat="1" ht="12">
      <c r="A764" s="13"/>
      <c r="B764" s="203"/>
      <c r="C764" s="13"/>
      <c r="D764" s="204" t="s">
        <v>223</v>
      </c>
      <c r="E764" s="205" t="s">
        <v>129</v>
      </c>
      <c r="F764" s="206" t="s">
        <v>1507</v>
      </c>
      <c r="G764" s="13"/>
      <c r="H764" s="207">
        <v>1</v>
      </c>
      <c r="I764" s="208"/>
      <c r="J764" s="13"/>
      <c r="K764" s="13"/>
      <c r="L764" s="203"/>
      <c r="M764" s="209"/>
      <c r="N764" s="210"/>
      <c r="O764" s="210"/>
      <c r="P764" s="210"/>
      <c r="Q764" s="210"/>
      <c r="R764" s="210"/>
      <c r="S764" s="210"/>
      <c r="T764" s="21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05" t="s">
        <v>223</v>
      </c>
      <c r="AU764" s="205" t="s">
        <v>81</v>
      </c>
      <c r="AV764" s="13" t="s">
        <v>89</v>
      </c>
      <c r="AW764" s="13" t="s">
        <v>30</v>
      </c>
      <c r="AX764" s="13" t="s">
        <v>73</v>
      </c>
      <c r="AY764" s="205" t="s">
        <v>217</v>
      </c>
    </row>
    <row r="765" spans="1:51" s="13" customFormat="1" ht="12">
      <c r="A765" s="13"/>
      <c r="B765" s="203"/>
      <c r="C765" s="13"/>
      <c r="D765" s="204" t="s">
        <v>223</v>
      </c>
      <c r="E765" s="205" t="s">
        <v>130</v>
      </c>
      <c r="F765" s="206" t="s">
        <v>1508</v>
      </c>
      <c r="G765" s="13"/>
      <c r="H765" s="207">
        <v>0.64</v>
      </c>
      <c r="I765" s="208"/>
      <c r="J765" s="13"/>
      <c r="K765" s="13"/>
      <c r="L765" s="203"/>
      <c r="M765" s="209"/>
      <c r="N765" s="210"/>
      <c r="O765" s="210"/>
      <c r="P765" s="210"/>
      <c r="Q765" s="210"/>
      <c r="R765" s="210"/>
      <c r="S765" s="210"/>
      <c r="T765" s="21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05" t="s">
        <v>223</v>
      </c>
      <c r="AU765" s="205" t="s">
        <v>81</v>
      </c>
      <c r="AV765" s="13" t="s">
        <v>89</v>
      </c>
      <c r="AW765" s="13" t="s">
        <v>30</v>
      </c>
      <c r="AX765" s="13" t="s">
        <v>73</v>
      </c>
      <c r="AY765" s="205" t="s">
        <v>217</v>
      </c>
    </row>
    <row r="766" spans="1:51" s="13" customFormat="1" ht="12">
      <c r="A766" s="13"/>
      <c r="B766" s="203"/>
      <c r="C766" s="13"/>
      <c r="D766" s="204" t="s">
        <v>223</v>
      </c>
      <c r="E766" s="205" t="s">
        <v>1509</v>
      </c>
      <c r="F766" s="206" t="s">
        <v>1510</v>
      </c>
      <c r="G766" s="13"/>
      <c r="H766" s="207">
        <v>49.766</v>
      </c>
      <c r="I766" s="208"/>
      <c r="J766" s="13"/>
      <c r="K766" s="13"/>
      <c r="L766" s="203"/>
      <c r="M766" s="209"/>
      <c r="N766" s="210"/>
      <c r="O766" s="210"/>
      <c r="P766" s="210"/>
      <c r="Q766" s="210"/>
      <c r="R766" s="210"/>
      <c r="S766" s="210"/>
      <c r="T766" s="21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05" t="s">
        <v>223</v>
      </c>
      <c r="AU766" s="205" t="s">
        <v>81</v>
      </c>
      <c r="AV766" s="13" t="s">
        <v>89</v>
      </c>
      <c r="AW766" s="13" t="s">
        <v>30</v>
      </c>
      <c r="AX766" s="13" t="s">
        <v>81</v>
      </c>
      <c r="AY766" s="205" t="s">
        <v>217</v>
      </c>
    </row>
    <row r="767" spans="1:65" s="2" customFormat="1" ht="16.5" customHeight="1">
      <c r="A767" s="37"/>
      <c r="B767" s="188"/>
      <c r="C767" s="219" t="s">
        <v>1511</v>
      </c>
      <c r="D767" s="219" t="s">
        <v>342</v>
      </c>
      <c r="E767" s="220" t="s">
        <v>1512</v>
      </c>
      <c r="F767" s="221" t="s">
        <v>1513</v>
      </c>
      <c r="G767" s="222" t="s">
        <v>221</v>
      </c>
      <c r="H767" s="223">
        <v>9.257</v>
      </c>
      <c r="I767" s="224"/>
      <c r="J767" s="225">
        <f>ROUND(I767*H767,2)</f>
        <v>0</v>
      </c>
      <c r="K767" s="226"/>
      <c r="L767" s="227"/>
      <c r="M767" s="228" t="s">
        <v>1</v>
      </c>
      <c r="N767" s="229" t="s">
        <v>38</v>
      </c>
      <c r="O767" s="76"/>
      <c r="P767" s="199">
        <f>O767*H767</f>
        <v>0</v>
      </c>
      <c r="Q767" s="199">
        <v>0.04028</v>
      </c>
      <c r="R767" s="199">
        <f>Q767*H767</f>
        <v>0.37287196</v>
      </c>
      <c r="S767" s="199">
        <v>0</v>
      </c>
      <c r="T767" s="200">
        <f>S767*H767</f>
        <v>0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R767" s="201" t="s">
        <v>283</v>
      </c>
      <c r="AT767" s="201" t="s">
        <v>342</v>
      </c>
      <c r="AU767" s="201" t="s">
        <v>81</v>
      </c>
      <c r="AY767" s="18" t="s">
        <v>217</v>
      </c>
      <c r="BE767" s="202">
        <f>IF(N767="základní",J767,0)</f>
        <v>0</v>
      </c>
      <c r="BF767" s="202">
        <f>IF(N767="snížená",J767,0)</f>
        <v>0</v>
      </c>
      <c r="BG767" s="202">
        <f>IF(N767="zákl. přenesená",J767,0)</f>
        <v>0</v>
      </c>
      <c r="BH767" s="202">
        <f>IF(N767="sníž. přenesená",J767,0)</f>
        <v>0</v>
      </c>
      <c r="BI767" s="202">
        <f>IF(N767="nulová",J767,0)</f>
        <v>0</v>
      </c>
      <c r="BJ767" s="18" t="s">
        <v>81</v>
      </c>
      <c r="BK767" s="202">
        <f>ROUND(I767*H767,2)</f>
        <v>0</v>
      </c>
      <c r="BL767" s="18" t="s">
        <v>216</v>
      </c>
      <c r="BM767" s="201" t="s">
        <v>1514</v>
      </c>
    </row>
    <row r="768" spans="1:51" s="13" customFormat="1" ht="12">
      <c r="A768" s="13"/>
      <c r="B768" s="203"/>
      <c r="C768" s="13"/>
      <c r="D768" s="204" t="s">
        <v>223</v>
      </c>
      <c r="E768" s="205" t="s">
        <v>1515</v>
      </c>
      <c r="F768" s="206" t="s">
        <v>820</v>
      </c>
      <c r="G768" s="13"/>
      <c r="H768" s="207">
        <v>1.46</v>
      </c>
      <c r="I768" s="208"/>
      <c r="J768" s="13"/>
      <c r="K768" s="13"/>
      <c r="L768" s="203"/>
      <c r="M768" s="209"/>
      <c r="N768" s="210"/>
      <c r="O768" s="210"/>
      <c r="P768" s="210"/>
      <c r="Q768" s="210"/>
      <c r="R768" s="210"/>
      <c r="S768" s="210"/>
      <c r="T768" s="21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05" t="s">
        <v>223</v>
      </c>
      <c r="AU768" s="205" t="s">
        <v>81</v>
      </c>
      <c r="AV768" s="13" t="s">
        <v>89</v>
      </c>
      <c r="AW768" s="13" t="s">
        <v>30</v>
      </c>
      <c r="AX768" s="13" t="s">
        <v>73</v>
      </c>
      <c r="AY768" s="205" t="s">
        <v>217</v>
      </c>
    </row>
    <row r="769" spans="1:51" s="13" customFormat="1" ht="12">
      <c r="A769" s="13"/>
      <c r="B769" s="203"/>
      <c r="C769" s="13"/>
      <c r="D769" s="204" t="s">
        <v>223</v>
      </c>
      <c r="E769" s="205" t="s">
        <v>132</v>
      </c>
      <c r="F769" s="206" t="s">
        <v>822</v>
      </c>
      <c r="G769" s="13"/>
      <c r="H769" s="207">
        <v>1.117</v>
      </c>
      <c r="I769" s="208"/>
      <c r="J769" s="13"/>
      <c r="K769" s="13"/>
      <c r="L769" s="203"/>
      <c r="M769" s="209"/>
      <c r="N769" s="210"/>
      <c r="O769" s="210"/>
      <c r="P769" s="210"/>
      <c r="Q769" s="210"/>
      <c r="R769" s="210"/>
      <c r="S769" s="210"/>
      <c r="T769" s="21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05" t="s">
        <v>223</v>
      </c>
      <c r="AU769" s="205" t="s">
        <v>81</v>
      </c>
      <c r="AV769" s="13" t="s">
        <v>89</v>
      </c>
      <c r="AW769" s="13" t="s">
        <v>30</v>
      </c>
      <c r="AX769" s="13" t="s">
        <v>73</v>
      </c>
      <c r="AY769" s="205" t="s">
        <v>217</v>
      </c>
    </row>
    <row r="770" spans="1:51" s="13" customFormat="1" ht="12">
      <c r="A770" s="13"/>
      <c r="B770" s="203"/>
      <c r="C770" s="13"/>
      <c r="D770" s="204" t="s">
        <v>223</v>
      </c>
      <c r="E770" s="205" t="s">
        <v>133</v>
      </c>
      <c r="F770" s="206" t="s">
        <v>1516</v>
      </c>
      <c r="G770" s="13"/>
      <c r="H770" s="207">
        <v>2.88</v>
      </c>
      <c r="I770" s="208"/>
      <c r="J770" s="13"/>
      <c r="K770" s="13"/>
      <c r="L770" s="203"/>
      <c r="M770" s="209"/>
      <c r="N770" s="210"/>
      <c r="O770" s="210"/>
      <c r="P770" s="210"/>
      <c r="Q770" s="210"/>
      <c r="R770" s="210"/>
      <c r="S770" s="210"/>
      <c r="T770" s="21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05" t="s">
        <v>223</v>
      </c>
      <c r="AU770" s="205" t="s">
        <v>81</v>
      </c>
      <c r="AV770" s="13" t="s">
        <v>89</v>
      </c>
      <c r="AW770" s="13" t="s">
        <v>30</v>
      </c>
      <c r="AX770" s="13" t="s">
        <v>73</v>
      </c>
      <c r="AY770" s="205" t="s">
        <v>217</v>
      </c>
    </row>
    <row r="771" spans="1:51" s="13" customFormat="1" ht="12">
      <c r="A771" s="13"/>
      <c r="B771" s="203"/>
      <c r="C771" s="13"/>
      <c r="D771" s="204" t="s">
        <v>223</v>
      </c>
      <c r="E771" s="205" t="s">
        <v>134</v>
      </c>
      <c r="F771" s="206" t="s">
        <v>826</v>
      </c>
      <c r="G771" s="13"/>
      <c r="H771" s="207">
        <v>0.876</v>
      </c>
      <c r="I771" s="208"/>
      <c r="J771" s="13"/>
      <c r="K771" s="13"/>
      <c r="L771" s="203"/>
      <c r="M771" s="209"/>
      <c r="N771" s="210"/>
      <c r="O771" s="210"/>
      <c r="P771" s="210"/>
      <c r="Q771" s="210"/>
      <c r="R771" s="210"/>
      <c r="S771" s="210"/>
      <c r="T771" s="21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05" t="s">
        <v>223</v>
      </c>
      <c r="AU771" s="205" t="s">
        <v>81</v>
      </c>
      <c r="AV771" s="13" t="s">
        <v>89</v>
      </c>
      <c r="AW771" s="13" t="s">
        <v>30</v>
      </c>
      <c r="AX771" s="13" t="s">
        <v>73</v>
      </c>
      <c r="AY771" s="205" t="s">
        <v>217</v>
      </c>
    </row>
    <row r="772" spans="1:51" s="13" customFormat="1" ht="12">
      <c r="A772" s="13"/>
      <c r="B772" s="203"/>
      <c r="C772" s="13"/>
      <c r="D772" s="204" t="s">
        <v>223</v>
      </c>
      <c r="E772" s="205" t="s">
        <v>135</v>
      </c>
      <c r="F772" s="206" t="s">
        <v>828</v>
      </c>
      <c r="G772" s="13"/>
      <c r="H772" s="207">
        <v>0.6</v>
      </c>
      <c r="I772" s="208"/>
      <c r="J772" s="13"/>
      <c r="K772" s="13"/>
      <c r="L772" s="203"/>
      <c r="M772" s="209"/>
      <c r="N772" s="210"/>
      <c r="O772" s="210"/>
      <c r="P772" s="210"/>
      <c r="Q772" s="210"/>
      <c r="R772" s="210"/>
      <c r="S772" s="210"/>
      <c r="T772" s="21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05" t="s">
        <v>223</v>
      </c>
      <c r="AU772" s="205" t="s">
        <v>81</v>
      </c>
      <c r="AV772" s="13" t="s">
        <v>89</v>
      </c>
      <c r="AW772" s="13" t="s">
        <v>30</v>
      </c>
      <c r="AX772" s="13" t="s">
        <v>73</v>
      </c>
      <c r="AY772" s="205" t="s">
        <v>217</v>
      </c>
    </row>
    <row r="773" spans="1:51" s="13" customFormat="1" ht="12">
      <c r="A773" s="13"/>
      <c r="B773" s="203"/>
      <c r="C773" s="13"/>
      <c r="D773" s="204" t="s">
        <v>223</v>
      </c>
      <c r="E773" s="205" t="s">
        <v>136</v>
      </c>
      <c r="F773" s="206" t="s">
        <v>830</v>
      </c>
      <c r="G773" s="13"/>
      <c r="H773" s="207">
        <v>0.684</v>
      </c>
      <c r="I773" s="208"/>
      <c r="J773" s="13"/>
      <c r="K773" s="13"/>
      <c r="L773" s="203"/>
      <c r="M773" s="209"/>
      <c r="N773" s="210"/>
      <c r="O773" s="210"/>
      <c r="P773" s="210"/>
      <c r="Q773" s="210"/>
      <c r="R773" s="210"/>
      <c r="S773" s="210"/>
      <c r="T773" s="21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05" t="s">
        <v>223</v>
      </c>
      <c r="AU773" s="205" t="s">
        <v>81</v>
      </c>
      <c r="AV773" s="13" t="s">
        <v>89</v>
      </c>
      <c r="AW773" s="13" t="s">
        <v>30</v>
      </c>
      <c r="AX773" s="13" t="s">
        <v>73</v>
      </c>
      <c r="AY773" s="205" t="s">
        <v>217</v>
      </c>
    </row>
    <row r="774" spans="1:51" s="13" customFormat="1" ht="12">
      <c r="A774" s="13"/>
      <c r="B774" s="203"/>
      <c r="C774" s="13"/>
      <c r="D774" s="204" t="s">
        <v>223</v>
      </c>
      <c r="E774" s="205" t="s">
        <v>137</v>
      </c>
      <c r="F774" s="206" t="s">
        <v>1517</v>
      </c>
      <c r="G774" s="13"/>
      <c r="H774" s="207">
        <v>1</v>
      </c>
      <c r="I774" s="208"/>
      <c r="J774" s="13"/>
      <c r="K774" s="13"/>
      <c r="L774" s="203"/>
      <c r="M774" s="209"/>
      <c r="N774" s="210"/>
      <c r="O774" s="210"/>
      <c r="P774" s="210"/>
      <c r="Q774" s="210"/>
      <c r="R774" s="210"/>
      <c r="S774" s="210"/>
      <c r="T774" s="21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05" t="s">
        <v>223</v>
      </c>
      <c r="AU774" s="205" t="s">
        <v>81</v>
      </c>
      <c r="AV774" s="13" t="s">
        <v>89</v>
      </c>
      <c r="AW774" s="13" t="s">
        <v>30</v>
      </c>
      <c r="AX774" s="13" t="s">
        <v>73</v>
      </c>
      <c r="AY774" s="205" t="s">
        <v>217</v>
      </c>
    </row>
    <row r="775" spans="1:51" s="13" customFormat="1" ht="12">
      <c r="A775" s="13"/>
      <c r="B775" s="203"/>
      <c r="C775" s="13"/>
      <c r="D775" s="204" t="s">
        <v>223</v>
      </c>
      <c r="E775" s="205" t="s">
        <v>138</v>
      </c>
      <c r="F775" s="206" t="s">
        <v>1518</v>
      </c>
      <c r="G775" s="13"/>
      <c r="H775" s="207">
        <v>0.64</v>
      </c>
      <c r="I775" s="208"/>
      <c r="J775" s="13"/>
      <c r="K775" s="13"/>
      <c r="L775" s="203"/>
      <c r="M775" s="209"/>
      <c r="N775" s="210"/>
      <c r="O775" s="210"/>
      <c r="P775" s="210"/>
      <c r="Q775" s="210"/>
      <c r="R775" s="210"/>
      <c r="S775" s="210"/>
      <c r="T775" s="21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05" t="s">
        <v>223</v>
      </c>
      <c r="AU775" s="205" t="s">
        <v>81</v>
      </c>
      <c r="AV775" s="13" t="s">
        <v>89</v>
      </c>
      <c r="AW775" s="13" t="s">
        <v>30</v>
      </c>
      <c r="AX775" s="13" t="s">
        <v>73</v>
      </c>
      <c r="AY775" s="205" t="s">
        <v>217</v>
      </c>
    </row>
    <row r="776" spans="1:51" s="13" customFormat="1" ht="12">
      <c r="A776" s="13"/>
      <c r="B776" s="203"/>
      <c r="C776" s="13"/>
      <c r="D776" s="204" t="s">
        <v>223</v>
      </c>
      <c r="E776" s="205" t="s">
        <v>1519</v>
      </c>
      <c r="F776" s="206" t="s">
        <v>1520</v>
      </c>
      <c r="G776" s="13"/>
      <c r="H776" s="207">
        <v>9.257</v>
      </c>
      <c r="I776" s="208"/>
      <c r="J776" s="13"/>
      <c r="K776" s="13"/>
      <c r="L776" s="203"/>
      <c r="M776" s="209"/>
      <c r="N776" s="210"/>
      <c r="O776" s="210"/>
      <c r="P776" s="210"/>
      <c r="Q776" s="210"/>
      <c r="R776" s="210"/>
      <c r="S776" s="210"/>
      <c r="T776" s="211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05" t="s">
        <v>223</v>
      </c>
      <c r="AU776" s="205" t="s">
        <v>81</v>
      </c>
      <c r="AV776" s="13" t="s">
        <v>89</v>
      </c>
      <c r="AW776" s="13" t="s">
        <v>30</v>
      </c>
      <c r="AX776" s="13" t="s">
        <v>81</v>
      </c>
      <c r="AY776" s="205" t="s">
        <v>217</v>
      </c>
    </row>
    <row r="777" spans="1:65" s="2" customFormat="1" ht="16.5" customHeight="1">
      <c r="A777" s="37"/>
      <c r="B777" s="188"/>
      <c r="C777" s="219" t="s">
        <v>1521</v>
      </c>
      <c r="D777" s="219" t="s">
        <v>342</v>
      </c>
      <c r="E777" s="220" t="s">
        <v>1522</v>
      </c>
      <c r="F777" s="221" t="s">
        <v>1523</v>
      </c>
      <c r="G777" s="222" t="s">
        <v>221</v>
      </c>
      <c r="H777" s="223">
        <v>40.509</v>
      </c>
      <c r="I777" s="224"/>
      <c r="J777" s="225">
        <f>ROUND(I777*H777,2)</f>
        <v>0</v>
      </c>
      <c r="K777" s="226"/>
      <c r="L777" s="227"/>
      <c r="M777" s="228" t="s">
        <v>1</v>
      </c>
      <c r="N777" s="229" t="s">
        <v>38</v>
      </c>
      <c r="O777" s="76"/>
      <c r="P777" s="199">
        <f>O777*H777</f>
        <v>0</v>
      </c>
      <c r="Q777" s="199">
        <v>0.03056</v>
      </c>
      <c r="R777" s="199">
        <f>Q777*H777</f>
        <v>1.2379550400000001</v>
      </c>
      <c r="S777" s="199">
        <v>0</v>
      </c>
      <c r="T777" s="200">
        <f>S777*H777</f>
        <v>0</v>
      </c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R777" s="201" t="s">
        <v>283</v>
      </c>
      <c r="AT777" s="201" t="s">
        <v>342</v>
      </c>
      <c r="AU777" s="201" t="s">
        <v>81</v>
      </c>
      <c r="AY777" s="18" t="s">
        <v>217</v>
      </c>
      <c r="BE777" s="202">
        <f>IF(N777="základní",J777,0)</f>
        <v>0</v>
      </c>
      <c r="BF777" s="202">
        <f>IF(N777="snížená",J777,0)</f>
        <v>0</v>
      </c>
      <c r="BG777" s="202">
        <f>IF(N777="zákl. přenesená",J777,0)</f>
        <v>0</v>
      </c>
      <c r="BH777" s="202">
        <f>IF(N777="sníž. přenesená",J777,0)</f>
        <v>0</v>
      </c>
      <c r="BI777" s="202">
        <f>IF(N777="nulová",J777,0)</f>
        <v>0</v>
      </c>
      <c r="BJ777" s="18" t="s">
        <v>81</v>
      </c>
      <c r="BK777" s="202">
        <f>ROUND(I777*H777,2)</f>
        <v>0</v>
      </c>
      <c r="BL777" s="18" t="s">
        <v>216</v>
      </c>
      <c r="BM777" s="201" t="s">
        <v>1524</v>
      </c>
    </row>
    <row r="778" spans="1:51" s="13" customFormat="1" ht="12">
      <c r="A778" s="13"/>
      <c r="B778" s="203"/>
      <c r="C778" s="13"/>
      <c r="D778" s="204" t="s">
        <v>223</v>
      </c>
      <c r="E778" s="205" t="s">
        <v>1525</v>
      </c>
      <c r="F778" s="206" t="s">
        <v>838</v>
      </c>
      <c r="G778" s="13"/>
      <c r="H778" s="207">
        <v>3.96</v>
      </c>
      <c r="I778" s="208"/>
      <c r="J778" s="13"/>
      <c r="K778" s="13"/>
      <c r="L778" s="203"/>
      <c r="M778" s="209"/>
      <c r="N778" s="210"/>
      <c r="O778" s="210"/>
      <c r="P778" s="210"/>
      <c r="Q778" s="210"/>
      <c r="R778" s="210"/>
      <c r="S778" s="210"/>
      <c r="T778" s="21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05" t="s">
        <v>223</v>
      </c>
      <c r="AU778" s="205" t="s">
        <v>81</v>
      </c>
      <c r="AV778" s="13" t="s">
        <v>89</v>
      </c>
      <c r="AW778" s="13" t="s">
        <v>30</v>
      </c>
      <c r="AX778" s="13" t="s">
        <v>73</v>
      </c>
      <c r="AY778" s="205" t="s">
        <v>217</v>
      </c>
    </row>
    <row r="779" spans="1:51" s="13" customFormat="1" ht="12">
      <c r="A779" s="13"/>
      <c r="B779" s="203"/>
      <c r="C779" s="13"/>
      <c r="D779" s="204" t="s">
        <v>223</v>
      </c>
      <c r="E779" s="205" t="s">
        <v>139</v>
      </c>
      <c r="F779" s="206" t="s">
        <v>840</v>
      </c>
      <c r="G779" s="13"/>
      <c r="H779" s="207">
        <v>1.296</v>
      </c>
      <c r="I779" s="208"/>
      <c r="J779" s="13"/>
      <c r="K779" s="13"/>
      <c r="L779" s="203"/>
      <c r="M779" s="209"/>
      <c r="N779" s="210"/>
      <c r="O779" s="210"/>
      <c r="P779" s="210"/>
      <c r="Q779" s="210"/>
      <c r="R779" s="210"/>
      <c r="S779" s="210"/>
      <c r="T779" s="21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05" t="s">
        <v>223</v>
      </c>
      <c r="AU779" s="205" t="s">
        <v>81</v>
      </c>
      <c r="AV779" s="13" t="s">
        <v>89</v>
      </c>
      <c r="AW779" s="13" t="s">
        <v>30</v>
      </c>
      <c r="AX779" s="13" t="s">
        <v>73</v>
      </c>
      <c r="AY779" s="205" t="s">
        <v>217</v>
      </c>
    </row>
    <row r="780" spans="1:51" s="13" customFormat="1" ht="12">
      <c r="A780" s="13"/>
      <c r="B780" s="203"/>
      <c r="C780" s="13"/>
      <c r="D780" s="204" t="s">
        <v>223</v>
      </c>
      <c r="E780" s="205" t="s">
        <v>140</v>
      </c>
      <c r="F780" s="206" t="s">
        <v>842</v>
      </c>
      <c r="G780" s="13"/>
      <c r="H780" s="207">
        <v>1.382</v>
      </c>
      <c r="I780" s="208"/>
      <c r="J780" s="13"/>
      <c r="K780" s="13"/>
      <c r="L780" s="203"/>
      <c r="M780" s="209"/>
      <c r="N780" s="210"/>
      <c r="O780" s="210"/>
      <c r="P780" s="210"/>
      <c r="Q780" s="210"/>
      <c r="R780" s="210"/>
      <c r="S780" s="210"/>
      <c r="T780" s="211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05" t="s">
        <v>223</v>
      </c>
      <c r="AU780" s="205" t="s">
        <v>81</v>
      </c>
      <c r="AV780" s="13" t="s">
        <v>89</v>
      </c>
      <c r="AW780" s="13" t="s">
        <v>30</v>
      </c>
      <c r="AX780" s="13" t="s">
        <v>73</v>
      </c>
      <c r="AY780" s="205" t="s">
        <v>217</v>
      </c>
    </row>
    <row r="781" spans="1:51" s="13" customFormat="1" ht="12">
      <c r="A781" s="13"/>
      <c r="B781" s="203"/>
      <c r="C781" s="13"/>
      <c r="D781" s="204" t="s">
        <v>223</v>
      </c>
      <c r="E781" s="205" t="s">
        <v>141</v>
      </c>
      <c r="F781" s="206" t="s">
        <v>846</v>
      </c>
      <c r="G781" s="13"/>
      <c r="H781" s="207">
        <v>2.91</v>
      </c>
      <c r="I781" s="208"/>
      <c r="J781" s="13"/>
      <c r="K781" s="13"/>
      <c r="L781" s="203"/>
      <c r="M781" s="209"/>
      <c r="N781" s="210"/>
      <c r="O781" s="210"/>
      <c r="P781" s="210"/>
      <c r="Q781" s="210"/>
      <c r="R781" s="210"/>
      <c r="S781" s="210"/>
      <c r="T781" s="21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05" t="s">
        <v>223</v>
      </c>
      <c r="AU781" s="205" t="s">
        <v>81</v>
      </c>
      <c r="AV781" s="13" t="s">
        <v>89</v>
      </c>
      <c r="AW781" s="13" t="s">
        <v>30</v>
      </c>
      <c r="AX781" s="13" t="s">
        <v>73</v>
      </c>
      <c r="AY781" s="205" t="s">
        <v>217</v>
      </c>
    </row>
    <row r="782" spans="1:51" s="13" customFormat="1" ht="12">
      <c r="A782" s="13"/>
      <c r="B782" s="203"/>
      <c r="C782" s="13"/>
      <c r="D782" s="204" t="s">
        <v>223</v>
      </c>
      <c r="E782" s="205" t="s">
        <v>142</v>
      </c>
      <c r="F782" s="206" t="s">
        <v>848</v>
      </c>
      <c r="G782" s="13"/>
      <c r="H782" s="207">
        <v>11.475</v>
      </c>
      <c r="I782" s="208"/>
      <c r="J782" s="13"/>
      <c r="K782" s="13"/>
      <c r="L782" s="203"/>
      <c r="M782" s="209"/>
      <c r="N782" s="210"/>
      <c r="O782" s="210"/>
      <c r="P782" s="210"/>
      <c r="Q782" s="210"/>
      <c r="R782" s="210"/>
      <c r="S782" s="210"/>
      <c r="T782" s="21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05" t="s">
        <v>223</v>
      </c>
      <c r="AU782" s="205" t="s">
        <v>81</v>
      </c>
      <c r="AV782" s="13" t="s">
        <v>89</v>
      </c>
      <c r="AW782" s="13" t="s">
        <v>30</v>
      </c>
      <c r="AX782" s="13" t="s">
        <v>73</v>
      </c>
      <c r="AY782" s="205" t="s">
        <v>217</v>
      </c>
    </row>
    <row r="783" spans="1:51" s="13" customFormat="1" ht="12">
      <c r="A783" s="13"/>
      <c r="B783" s="203"/>
      <c r="C783" s="13"/>
      <c r="D783" s="204" t="s">
        <v>223</v>
      </c>
      <c r="E783" s="205" t="s">
        <v>143</v>
      </c>
      <c r="F783" s="206" t="s">
        <v>850</v>
      </c>
      <c r="G783" s="13"/>
      <c r="H783" s="207">
        <v>3.066</v>
      </c>
      <c r="I783" s="208"/>
      <c r="J783" s="13"/>
      <c r="K783" s="13"/>
      <c r="L783" s="203"/>
      <c r="M783" s="209"/>
      <c r="N783" s="210"/>
      <c r="O783" s="210"/>
      <c r="P783" s="210"/>
      <c r="Q783" s="210"/>
      <c r="R783" s="210"/>
      <c r="S783" s="210"/>
      <c r="T783" s="211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05" t="s">
        <v>223</v>
      </c>
      <c r="AU783" s="205" t="s">
        <v>81</v>
      </c>
      <c r="AV783" s="13" t="s">
        <v>89</v>
      </c>
      <c r="AW783" s="13" t="s">
        <v>30</v>
      </c>
      <c r="AX783" s="13" t="s">
        <v>73</v>
      </c>
      <c r="AY783" s="205" t="s">
        <v>217</v>
      </c>
    </row>
    <row r="784" spans="1:51" s="13" customFormat="1" ht="12">
      <c r="A784" s="13"/>
      <c r="B784" s="203"/>
      <c r="C784" s="13"/>
      <c r="D784" s="204" t="s">
        <v>223</v>
      </c>
      <c r="E784" s="205" t="s">
        <v>144</v>
      </c>
      <c r="F784" s="206" t="s">
        <v>852</v>
      </c>
      <c r="G784" s="13"/>
      <c r="H784" s="207">
        <v>7.2</v>
      </c>
      <c r="I784" s="208"/>
      <c r="J784" s="13"/>
      <c r="K784" s="13"/>
      <c r="L784" s="203"/>
      <c r="M784" s="209"/>
      <c r="N784" s="210"/>
      <c r="O784" s="210"/>
      <c r="P784" s="210"/>
      <c r="Q784" s="210"/>
      <c r="R784" s="210"/>
      <c r="S784" s="210"/>
      <c r="T784" s="211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05" t="s">
        <v>223</v>
      </c>
      <c r="AU784" s="205" t="s">
        <v>81</v>
      </c>
      <c r="AV784" s="13" t="s">
        <v>89</v>
      </c>
      <c r="AW784" s="13" t="s">
        <v>30</v>
      </c>
      <c r="AX784" s="13" t="s">
        <v>73</v>
      </c>
      <c r="AY784" s="205" t="s">
        <v>217</v>
      </c>
    </row>
    <row r="785" spans="1:51" s="13" customFormat="1" ht="12">
      <c r="A785" s="13"/>
      <c r="B785" s="203"/>
      <c r="C785" s="13"/>
      <c r="D785" s="204" t="s">
        <v>223</v>
      </c>
      <c r="E785" s="205" t="s">
        <v>145</v>
      </c>
      <c r="F785" s="206" t="s">
        <v>854</v>
      </c>
      <c r="G785" s="13"/>
      <c r="H785" s="207">
        <v>1.3</v>
      </c>
      <c r="I785" s="208"/>
      <c r="J785" s="13"/>
      <c r="K785" s="13"/>
      <c r="L785" s="203"/>
      <c r="M785" s="209"/>
      <c r="N785" s="210"/>
      <c r="O785" s="210"/>
      <c r="P785" s="210"/>
      <c r="Q785" s="210"/>
      <c r="R785" s="210"/>
      <c r="S785" s="210"/>
      <c r="T785" s="211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05" t="s">
        <v>223</v>
      </c>
      <c r="AU785" s="205" t="s">
        <v>81</v>
      </c>
      <c r="AV785" s="13" t="s">
        <v>89</v>
      </c>
      <c r="AW785" s="13" t="s">
        <v>30</v>
      </c>
      <c r="AX785" s="13" t="s">
        <v>73</v>
      </c>
      <c r="AY785" s="205" t="s">
        <v>217</v>
      </c>
    </row>
    <row r="786" spans="1:51" s="13" customFormat="1" ht="12">
      <c r="A786" s="13"/>
      <c r="B786" s="203"/>
      <c r="C786" s="13"/>
      <c r="D786" s="204" t="s">
        <v>223</v>
      </c>
      <c r="E786" s="205" t="s">
        <v>146</v>
      </c>
      <c r="F786" s="206" t="s">
        <v>856</v>
      </c>
      <c r="G786" s="13"/>
      <c r="H786" s="207">
        <v>2.52</v>
      </c>
      <c r="I786" s="208"/>
      <c r="J786" s="13"/>
      <c r="K786" s="13"/>
      <c r="L786" s="203"/>
      <c r="M786" s="209"/>
      <c r="N786" s="210"/>
      <c r="O786" s="210"/>
      <c r="P786" s="210"/>
      <c r="Q786" s="210"/>
      <c r="R786" s="210"/>
      <c r="S786" s="210"/>
      <c r="T786" s="21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05" t="s">
        <v>223</v>
      </c>
      <c r="AU786" s="205" t="s">
        <v>81</v>
      </c>
      <c r="AV786" s="13" t="s">
        <v>89</v>
      </c>
      <c r="AW786" s="13" t="s">
        <v>30</v>
      </c>
      <c r="AX786" s="13" t="s">
        <v>73</v>
      </c>
      <c r="AY786" s="205" t="s">
        <v>217</v>
      </c>
    </row>
    <row r="787" spans="1:51" s="13" customFormat="1" ht="12">
      <c r="A787" s="13"/>
      <c r="B787" s="203"/>
      <c r="C787" s="13"/>
      <c r="D787" s="204" t="s">
        <v>223</v>
      </c>
      <c r="E787" s="205" t="s">
        <v>147</v>
      </c>
      <c r="F787" s="206" t="s">
        <v>1506</v>
      </c>
      <c r="G787" s="13"/>
      <c r="H787" s="207">
        <v>5.4</v>
      </c>
      <c r="I787" s="208"/>
      <c r="J787" s="13"/>
      <c r="K787" s="13"/>
      <c r="L787" s="203"/>
      <c r="M787" s="209"/>
      <c r="N787" s="210"/>
      <c r="O787" s="210"/>
      <c r="P787" s="210"/>
      <c r="Q787" s="210"/>
      <c r="R787" s="210"/>
      <c r="S787" s="210"/>
      <c r="T787" s="21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05" t="s">
        <v>223</v>
      </c>
      <c r="AU787" s="205" t="s">
        <v>81</v>
      </c>
      <c r="AV787" s="13" t="s">
        <v>89</v>
      </c>
      <c r="AW787" s="13" t="s">
        <v>30</v>
      </c>
      <c r="AX787" s="13" t="s">
        <v>73</v>
      </c>
      <c r="AY787" s="205" t="s">
        <v>217</v>
      </c>
    </row>
    <row r="788" spans="1:51" s="13" customFormat="1" ht="12">
      <c r="A788" s="13"/>
      <c r="B788" s="203"/>
      <c r="C788" s="13"/>
      <c r="D788" s="204" t="s">
        <v>223</v>
      </c>
      <c r="E788" s="205" t="s">
        <v>1526</v>
      </c>
      <c r="F788" s="206" t="s">
        <v>1527</v>
      </c>
      <c r="G788" s="13"/>
      <c r="H788" s="207">
        <v>40.509</v>
      </c>
      <c r="I788" s="208"/>
      <c r="J788" s="13"/>
      <c r="K788" s="13"/>
      <c r="L788" s="203"/>
      <c r="M788" s="209"/>
      <c r="N788" s="210"/>
      <c r="O788" s="210"/>
      <c r="P788" s="210"/>
      <c r="Q788" s="210"/>
      <c r="R788" s="210"/>
      <c r="S788" s="210"/>
      <c r="T788" s="211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05" t="s">
        <v>223</v>
      </c>
      <c r="AU788" s="205" t="s">
        <v>81</v>
      </c>
      <c r="AV788" s="13" t="s">
        <v>89</v>
      </c>
      <c r="AW788" s="13" t="s">
        <v>30</v>
      </c>
      <c r="AX788" s="13" t="s">
        <v>81</v>
      </c>
      <c r="AY788" s="205" t="s">
        <v>217</v>
      </c>
    </row>
    <row r="789" spans="1:65" s="2" customFormat="1" ht="16.5" customHeight="1">
      <c r="A789" s="37"/>
      <c r="B789" s="188"/>
      <c r="C789" s="189" t="s">
        <v>1528</v>
      </c>
      <c r="D789" s="189" t="s">
        <v>218</v>
      </c>
      <c r="E789" s="190" t="s">
        <v>1529</v>
      </c>
      <c r="F789" s="191" t="s">
        <v>1530</v>
      </c>
      <c r="G789" s="192" t="s">
        <v>221</v>
      </c>
      <c r="H789" s="193">
        <v>111.189</v>
      </c>
      <c r="I789" s="194"/>
      <c r="J789" s="195">
        <f>ROUND(I789*H789,2)</f>
        <v>0</v>
      </c>
      <c r="K789" s="196"/>
      <c r="L789" s="38"/>
      <c r="M789" s="197" t="s">
        <v>1</v>
      </c>
      <c r="N789" s="198" t="s">
        <v>38</v>
      </c>
      <c r="O789" s="76"/>
      <c r="P789" s="199">
        <f>O789*H789</f>
        <v>0</v>
      </c>
      <c r="Q789" s="199">
        <v>0.00026</v>
      </c>
      <c r="R789" s="199">
        <f>Q789*H789</f>
        <v>0.028909139999999996</v>
      </c>
      <c r="S789" s="199">
        <v>0</v>
      </c>
      <c r="T789" s="200">
        <f>S789*H789</f>
        <v>0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R789" s="201" t="s">
        <v>216</v>
      </c>
      <c r="AT789" s="201" t="s">
        <v>218</v>
      </c>
      <c r="AU789" s="201" t="s">
        <v>81</v>
      </c>
      <c r="AY789" s="18" t="s">
        <v>217</v>
      </c>
      <c r="BE789" s="202">
        <f>IF(N789="základní",J789,0)</f>
        <v>0</v>
      </c>
      <c r="BF789" s="202">
        <f>IF(N789="snížená",J789,0)</f>
        <v>0</v>
      </c>
      <c r="BG789" s="202">
        <f>IF(N789="zákl. přenesená",J789,0)</f>
        <v>0</v>
      </c>
      <c r="BH789" s="202">
        <f>IF(N789="sníž. přenesená",J789,0)</f>
        <v>0</v>
      </c>
      <c r="BI789" s="202">
        <f>IF(N789="nulová",J789,0)</f>
        <v>0</v>
      </c>
      <c r="BJ789" s="18" t="s">
        <v>81</v>
      </c>
      <c r="BK789" s="202">
        <f>ROUND(I789*H789,2)</f>
        <v>0</v>
      </c>
      <c r="BL789" s="18" t="s">
        <v>216</v>
      </c>
      <c r="BM789" s="201" t="s">
        <v>1531</v>
      </c>
    </row>
    <row r="790" spans="1:51" s="13" customFormat="1" ht="12">
      <c r="A790" s="13"/>
      <c r="B790" s="203"/>
      <c r="C790" s="13"/>
      <c r="D790" s="204" t="s">
        <v>223</v>
      </c>
      <c r="E790" s="205" t="s">
        <v>1532</v>
      </c>
      <c r="F790" s="206" t="s">
        <v>868</v>
      </c>
      <c r="G790" s="13"/>
      <c r="H790" s="207">
        <v>3.423</v>
      </c>
      <c r="I790" s="208"/>
      <c r="J790" s="13"/>
      <c r="K790" s="13"/>
      <c r="L790" s="203"/>
      <c r="M790" s="209"/>
      <c r="N790" s="210"/>
      <c r="O790" s="210"/>
      <c r="P790" s="210"/>
      <c r="Q790" s="210"/>
      <c r="R790" s="210"/>
      <c r="S790" s="210"/>
      <c r="T790" s="21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05" t="s">
        <v>223</v>
      </c>
      <c r="AU790" s="205" t="s">
        <v>81</v>
      </c>
      <c r="AV790" s="13" t="s">
        <v>89</v>
      </c>
      <c r="AW790" s="13" t="s">
        <v>30</v>
      </c>
      <c r="AX790" s="13" t="s">
        <v>73</v>
      </c>
      <c r="AY790" s="205" t="s">
        <v>217</v>
      </c>
    </row>
    <row r="791" spans="1:51" s="13" customFormat="1" ht="12">
      <c r="A791" s="13"/>
      <c r="B791" s="203"/>
      <c r="C791" s="13"/>
      <c r="D791" s="204" t="s">
        <v>223</v>
      </c>
      <c r="E791" s="205" t="s">
        <v>148</v>
      </c>
      <c r="F791" s="206" t="s">
        <v>816</v>
      </c>
      <c r="G791" s="13"/>
      <c r="H791" s="207">
        <v>0.998</v>
      </c>
      <c r="I791" s="208"/>
      <c r="J791" s="13"/>
      <c r="K791" s="13"/>
      <c r="L791" s="203"/>
      <c r="M791" s="209"/>
      <c r="N791" s="210"/>
      <c r="O791" s="210"/>
      <c r="P791" s="210"/>
      <c r="Q791" s="210"/>
      <c r="R791" s="210"/>
      <c r="S791" s="210"/>
      <c r="T791" s="21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05" t="s">
        <v>223</v>
      </c>
      <c r="AU791" s="205" t="s">
        <v>81</v>
      </c>
      <c r="AV791" s="13" t="s">
        <v>89</v>
      </c>
      <c r="AW791" s="13" t="s">
        <v>30</v>
      </c>
      <c r="AX791" s="13" t="s">
        <v>73</v>
      </c>
      <c r="AY791" s="205" t="s">
        <v>217</v>
      </c>
    </row>
    <row r="792" spans="1:51" s="13" customFormat="1" ht="12">
      <c r="A792" s="13"/>
      <c r="B792" s="203"/>
      <c r="C792" s="13"/>
      <c r="D792" s="204" t="s">
        <v>223</v>
      </c>
      <c r="E792" s="205" t="s">
        <v>150</v>
      </c>
      <c r="F792" s="206" t="s">
        <v>870</v>
      </c>
      <c r="G792" s="13"/>
      <c r="H792" s="207">
        <v>7.254</v>
      </c>
      <c r="I792" s="208"/>
      <c r="J792" s="13"/>
      <c r="K792" s="13"/>
      <c r="L792" s="203"/>
      <c r="M792" s="209"/>
      <c r="N792" s="210"/>
      <c r="O792" s="210"/>
      <c r="P792" s="210"/>
      <c r="Q792" s="210"/>
      <c r="R792" s="210"/>
      <c r="S792" s="210"/>
      <c r="T792" s="21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05" t="s">
        <v>223</v>
      </c>
      <c r="AU792" s="205" t="s">
        <v>81</v>
      </c>
      <c r="AV792" s="13" t="s">
        <v>89</v>
      </c>
      <c r="AW792" s="13" t="s">
        <v>30</v>
      </c>
      <c r="AX792" s="13" t="s">
        <v>73</v>
      </c>
      <c r="AY792" s="205" t="s">
        <v>217</v>
      </c>
    </row>
    <row r="793" spans="1:51" s="13" customFormat="1" ht="12">
      <c r="A793" s="13"/>
      <c r="B793" s="203"/>
      <c r="C793" s="13"/>
      <c r="D793" s="204" t="s">
        <v>223</v>
      </c>
      <c r="E793" s="205" t="s">
        <v>152</v>
      </c>
      <c r="F793" s="206" t="s">
        <v>818</v>
      </c>
      <c r="G793" s="13"/>
      <c r="H793" s="207">
        <v>0.93</v>
      </c>
      <c r="I793" s="208"/>
      <c r="J793" s="13"/>
      <c r="K793" s="13"/>
      <c r="L793" s="203"/>
      <c r="M793" s="209"/>
      <c r="N793" s="210"/>
      <c r="O793" s="210"/>
      <c r="P793" s="210"/>
      <c r="Q793" s="210"/>
      <c r="R793" s="210"/>
      <c r="S793" s="210"/>
      <c r="T793" s="211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05" t="s">
        <v>223</v>
      </c>
      <c r="AU793" s="205" t="s">
        <v>81</v>
      </c>
      <c r="AV793" s="13" t="s">
        <v>89</v>
      </c>
      <c r="AW793" s="13" t="s">
        <v>30</v>
      </c>
      <c r="AX793" s="13" t="s">
        <v>73</v>
      </c>
      <c r="AY793" s="205" t="s">
        <v>217</v>
      </c>
    </row>
    <row r="794" spans="1:51" s="13" customFormat="1" ht="12">
      <c r="A794" s="13"/>
      <c r="B794" s="203"/>
      <c r="C794" s="13"/>
      <c r="D794" s="204" t="s">
        <v>223</v>
      </c>
      <c r="E794" s="205" t="s">
        <v>154</v>
      </c>
      <c r="F794" s="206" t="s">
        <v>844</v>
      </c>
      <c r="G794" s="13"/>
      <c r="H794" s="207">
        <v>3.596</v>
      </c>
      <c r="I794" s="208"/>
      <c r="J794" s="13"/>
      <c r="K794" s="13"/>
      <c r="L794" s="203"/>
      <c r="M794" s="209"/>
      <c r="N794" s="210"/>
      <c r="O794" s="210"/>
      <c r="P794" s="210"/>
      <c r="Q794" s="210"/>
      <c r="R794" s="210"/>
      <c r="S794" s="210"/>
      <c r="T794" s="21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05" t="s">
        <v>223</v>
      </c>
      <c r="AU794" s="205" t="s">
        <v>81</v>
      </c>
      <c r="AV794" s="13" t="s">
        <v>89</v>
      </c>
      <c r="AW794" s="13" t="s">
        <v>30</v>
      </c>
      <c r="AX794" s="13" t="s">
        <v>73</v>
      </c>
      <c r="AY794" s="205" t="s">
        <v>217</v>
      </c>
    </row>
    <row r="795" spans="1:51" s="13" customFormat="1" ht="12">
      <c r="A795" s="13"/>
      <c r="B795" s="203"/>
      <c r="C795" s="13"/>
      <c r="D795" s="204" t="s">
        <v>223</v>
      </c>
      <c r="E795" s="205" t="s">
        <v>156</v>
      </c>
      <c r="F795" s="206" t="s">
        <v>872</v>
      </c>
      <c r="G795" s="13"/>
      <c r="H795" s="207">
        <v>2.573</v>
      </c>
      <c r="I795" s="208"/>
      <c r="J795" s="13"/>
      <c r="K795" s="13"/>
      <c r="L795" s="203"/>
      <c r="M795" s="209"/>
      <c r="N795" s="210"/>
      <c r="O795" s="210"/>
      <c r="P795" s="210"/>
      <c r="Q795" s="210"/>
      <c r="R795" s="210"/>
      <c r="S795" s="210"/>
      <c r="T795" s="211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05" t="s">
        <v>223</v>
      </c>
      <c r="AU795" s="205" t="s">
        <v>81</v>
      </c>
      <c r="AV795" s="13" t="s">
        <v>89</v>
      </c>
      <c r="AW795" s="13" t="s">
        <v>30</v>
      </c>
      <c r="AX795" s="13" t="s">
        <v>73</v>
      </c>
      <c r="AY795" s="205" t="s">
        <v>217</v>
      </c>
    </row>
    <row r="796" spans="1:51" s="13" customFormat="1" ht="12">
      <c r="A796" s="13"/>
      <c r="B796" s="203"/>
      <c r="C796" s="13"/>
      <c r="D796" s="204" t="s">
        <v>223</v>
      </c>
      <c r="E796" s="205" t="s">
        <v>158</v>
      </c>
      <c r="F796" s="206" t="s">
        <v>1533</v>
      </c>
      <c r="G796" s="13"/>
      <c r="H796" s="207">
        <v>2.76</v>
      </c>
      <c r="I796" s="208"/>
      <c r="J796" s="13"/>
      <c r="K796" s="13"/>
      <c r="L796" s="203"/>
      <c r="M796" s="209"/>
      <c r="N796" s="210"/>
      <c r="O796" s="210"/>
      <c r="P796" s="210"/>
      <c r="Q796" s="210"/>
      <c r="R796" s="210"/>
      <c r="S796" s="210"/>
      <c r="T796" s="211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05" t="s">
        <v>223</v>
      </c>
      <c r="AU796" s="205" t="s">
        <v>81</v>
      </c>
      <c r="AV796" s="13" t="s">
        <v>89</v>
      </c>
      <c r="AW796" s="13" t="s">
        <v>30</v>
      </c>
      <c r="AX796" s="13" t="s">
        <v>73</v>
      </c>
      <c r="AY796" s="205" t="s">
        <v>217</v>
      </c>
    </row>
    <row r="797" spans="1:51" s="13" customFormat="1" ht="12">
      <c r="A797" s="13"/>
      <c r="B797" s="203"/>
      <c r="C797" s="13"/>
      <c r="D797" s="204" t="s">
        <v>223</v>
      </c>
      <c r="E797" s="205" t="s">
        <v>160</v>
      </c>
      <c r="F797" s="206" t="s">
        <v>1534</v>
      </c>
      <c r="G797" s="13"/>
      <c r="H797" s="207">
        <v>8.97</v>
      </c>
      <c r="I797" s="208"/>
      <c r="J797" s="13"/>
      <c r="K797" s="13"/>
      <c r="L797" s="203"/>
      <c r="M797" s="209"/>
      <c r="N797" s="210"/>
      <c r="O797" s="210"/>
      <c r="P797" s="210"/>
      <c r="Q797" s="210"/>
      <c r="R797" s="210"/>
      <c r="S797" s="210"/>
      <c r="T797" s="21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05" t="s">
        <v>223</v>
      </c>
      <c r="AU797" s="205" t="s">
        <v>81</v>
      </c>
      <c r="AV797" s="13" t="s">
        <v>89</v>
      </c>
      <c r="AW797" s="13" t="s">
        <v>30</v>
      </c>
      <c r="AX797" s="13" t="s">
        <v>73</v>
      </c>
      <c r="AY797" s="205" t="s">
        <v>217</v>
      </c>
    </row>
    <row r="798" spans="1:51" s="13" customFormat="1" ht="12">
      <c r="A798" s="13"/>
      <c r="B798" s="203"/>
      <c r="C798" s="13"/>
      <c r="D798" s="204" t="s">
        <v>223</v>
      </c>
      <c r="E798" s="205" t="s">
        <v>162</v>
      </c>
      <c r="F798" s="206" t="s">
        <v>876</v>
      </c>
      <c r="G798" s="13"/>
      <c r="H798" s="207">
        <v>8.28</v>
      </c>
      <c r="I798" s="208"/>
      <c r="J798" s="13"/>
      <c r="K798" s="13"/>
      <c r="L798" s="203"/>
      <c r="M798" s="209"/>
      <c r="N798" s="210"/>
      <c r="O798" s="210"/>
      <c r="P798" s="210"/>
      <c r="Q798" s="210"/>
      <c r="R798" s="210"/>
      <c r="S798" s="210"/>
      <c r="T798" s="211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05" t="s">
        <v>223</v>
      </c>
      <c r="AU798" s="205" t="s">
        <v>81</v>
      </c>
      <c r="AV798" s="13" t="s">
        <v>89</v>
      </c>
      <c r="AW798" s="13" t="s">
        <v>30</v>
      </c>
      <c r="AX798" s="13" t="s">
        <v>73</v>
      </c>
      <c r="AY798" s="205" t="s">
        <v>217</v>
      </c>
    </row>
    <row r="799" spans="1:51" s="13" customFormat="1" ht="12">
      <c r="A799" s="13"/>
      <c r="B799" s="203"/>
      <c r="C799" s="13"/>
      <c r="D799" s="204" t="s">
        <v>223</v>
      </c>
      <c r="E799" s="205" t="s">
        <v>164</v>
      </c>
      <c r="F799" s="206" t="s">
        <v>1535</v>
      </c>
      <c r="G799" s="13"/>
      <c r="H799" s="207">
        <v>3.68</v>
      </c>
      <c r="I799" s="208"/>
      <c r="J799" s="13"/>
      <c r="K799" s="13"/>
      <c r="L799" s="203"/>
      <c r="M799" s="209"/>
      <c r="N799" s="210"/>
      <c r="O799" s="210"/>
      <c r="P799" s="210"/>
      <c r="Q799" s="210"/>
      <c r="R799" s="210"/>
      <c r="S799" s="210"/>
      <c r="T799" s="21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05" t="s">
        <v>223</v>
      </c>
      <c r="AU799" s="205" t="s">
        <v>81</v>
      </c>
      <c r="AV799" s="13" t="s">
        <v>89</v>
      </c>
      <c r="AW799" s="13" t="s">
        <v>30</v>
      </c>
      <c r="AX799" s="13" t="s">
        <v>73</v>
      </c>
      <c r="AY799" s="205" t="s">
        <v>217</v>
      </c>
    </row>
    <row r="800" spans="1:51" s="13" customFormat="1" ht="12">
      <c r="A800" s="13"/>
      <c r="B800" s="203"/>
      <c r="C800" s="13"/>
      <c r="D800" s="204" t="s">
        <v>223</v>
      </c>
      <c r="E800" s="205" t="s">
        <v>166</v>
      </c>
      <c r="F800" s="206" t="s">
        <v>880</v>
      </c>
      <c r="G800" s="13"/>
      <c r="H800" s="207">
        <v>25.018</v>
      </c>
      <c r="I800" s="208"/>
      <c r="J800" s="13"/>
      <c r="K800" s="13"/>
      <c r="L800" s="203"/>
      <c r="M800" s="209"/>
      <c r="N800" s="210"/>
      <c r="O800" s="210"/>
      <c r="P800" s="210"/>
      <c r="Q800" s="210"/>
      <c r="R800" s="210"/>
      <c r="S800" s="210"/>
      <c r="T800" s="21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05" t="s">
        <v>223</v>
      </c>
      <c r="AU800" s="205" t="s">
        <v>81</v>
      </c>
      <c r="AV800" s="13" t="s">
        <v>89</v>
      </c>
      <c r="AW800" s="13" t="s">
        <v>30</v>
      </c>
      <c r="AX800" s="13" t="s">
        <v>73</v>
      </c>
      <c r="AY800" s="205" t="s">
        <v>217</v>
      </c>
    </row>
    <row r="801" spans="1:51" s="13" customFormat="1" ht="12">
      <c r="A801" s="13"/>
      <c r="B801" s="203"/>
      <c r="C801" s="13"/>
      <c r="D801" s="204" t="s">
        <v>223</v>
      </c>
      <c r="E801" s="205" t="s">
        <v>168</v>
      </c>
      <c r="F801" s="206" t="s">
        <v>882</v>
      </c>
      <c r="G801" s="13"/>
      <c r="H801" s="207">
        <v>2.6</v>
      </c>
      <c r="I801" s="208"/>
      <c r="J801" s="13"/>
      <c r="K801" s="13"/>
      <c r="L801" s="203"/>
      <c r="M801" s="209"/>
      <c r="N801" s="210"/>
      <c r="O801" s="210"/>
      <c r="P801" s="210"/>
      <c r="Q801" s="210"/>
      <c r="R801" s="210"/>
      <c r="S801" s="210"/>
      <c r="T801" s="21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05" t="s">
        <v>223</v>
      </c>
      <c r="AU801" s="205" t="s">
        <v>81</v>
      </c>
      <c r="AV801" s="13" t="s">
        <v>89</v>
      </c>
      <c r="AW801" s="13" t="s">
        <v>30</v>
      </c>
      <c r="AX801" s="13" t="s">
        <v>73</v>
      </c>
      <c r="AY801" s="205" t="s">
        <v>217</v>
      </c>
    </row>
    <row r="802" spans="1:51" s="13" customFormat="1" ht="12">
      <c r="A802" s="13"/>
      <c r="B802" s="203"/>
      <c r="C802" s="13"/>
      <c r="D802" s="204" t="s">
        <v>223</v>
      </c>
      <c r="E802" s="205" t="s">
        <v>170</v>
      </c>
      <c r="F802" s="206" t="s">
        <v>884</v>
      </c>
      <c r="G802" s="13"/>
      <c r="H802" s="207">
        <v>6.9</v>
      </c>
      <c r="I802" s="208"/>
      <c r="J802" s="13"/>
      <c r="K802" s="13"/>
      <c r="L802" s="203"/>
      <c r="M802" s="209"/>
      <c r="N802" s="210"/>
      <c r="O802" s="210"/>
      <c r="P802" s="210"/>
      <c r="Q802" s="210"/>
      <c r="R802" s="210"/>
      <c r="S802" s="210"/>
      <c r="T802" s="21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05" t="s">
        <v>223</v>
      </c>
      <c r="AU802" s="205" t="s">
        <v>81</v>
      </c>
      <c r="AV802" s="13" t="s">
        <v>89</v>
      </c>
      <c r="AW802" s="13" t="s">
        <v>30</v>
      </c>
      <c r="AX802" s="13" t="s">
        <v>73</v>
      </c>
      <c r="AY802" s="205" t="s">
        <v>217</v>
      </c>
    </row>
    <row r="803" spans="1:51" s="13" customFormat="1" ht="12">
      <c r="A803" s="13"/>
      <c r="B803" s="203"/>
      <c r="C803" s="13"/>
      <c r="D803" s="204" t="s">
        <v>223</v>
      </c>
      <c r="E803" s="205" t="s">
        <v>172</v>
      </c>
      <c r="F803" s="206" t="s">
        <v>1536</v>
      </c>
      <c r="G803" s="13"/>
      <c r="H803" s="207">
        <v>5.06</v>
      </c>
      <c r="I803" s="208"/>
      <c r="J803" s="13"/>
      <c r="K803" s="13"/>
      <c r="L803" s="203"/>
      <c r="M803" s="209"/>
      <c r="N803" s="210"/>
      <c r="O803" s="210"/>
      <c r="P803" s="210"/>
      <c r="Q803" s="210"/>
      <c r="R803" s="210"/>
      <c r="S803" s="210"/>
      <c r="T803" s="21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05" t="s">
        <v>223</v>
      </c>
      <c r="AU803" s="205" t="s">
        <v>81</v>
      </c>
      <c r="AV803" s="13" t="s">
        <v>89</v>
      </c>
      <c r="AW803" s="13" t="s">
        <v>30</v>
      </c>
      <c r="AX803" s="13" t="s">
        <v>73</v>
      </c>
      <c r="AY803" s="205" t="s">
        <v>217</v>
      </c>
    </row>
    <row r="804" spans="1:51" s="13" customFormat="1" ht="12">
      <c r="A804" s="13"/>
      <c r="B804" s="203"/>
      <c r="C804" s="13"/>
      <c r="D804" s="204" t="s">
        <v>223</v>
      </c>
      <c r="E804" s="205" t="s">
        <v>174</v>
      </c>
      <c r="F804" s="206" t="s">
        <v>896</v>
      </c>
      <c r="G804" s="13"/>
      <c r="H804" s="207">
        <v>4.255</v>
      </c>
      <c r="I804" s="208"/>
      <c r="J804" s="13"/>
      <c r="K804" s="13"/>
      <c r="L804" s="203"/>
      <c r="M804" s="209"/>
      <c r="N804" s="210"/>
      <c r="O804" s="210"/>
      <c r="P804" s="210"/>
      <c r="Q804" s="210"/>
      <c r="R804" s="210"/>
      <c r="S804" s="210"/>
      <c r="T804" s="21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05" t="s">
        <v>223</v>
      </c>
      <c r="AU804" s="205" t="s">
        <v>81</v>
      </c>
      <c r="AV804" s="13" t="s">
        <v>89</v>
      </c>
      <c r="AW804" s="13" t="s">
        <v>30</v>
      </c>
      <c r="AX804" s="13" t="s">
        <v>73</v>
      </c>
      <c r="AY804" s="205" t="s">
        <v>217</v>
      </c>
    </row>
    <row r="805" spans="1:51" s="13" customFormat="1" ht="12">
      <c r="A805" s="13"/>
      <c r="B805" s="203"/>
      <c r="C805" s="13"/>
      <c r="D805" s="204" t="s">
        <v>223</v>
      </c>
      <c r="E805" s="205" t="s">
        <v>176</v>
      </c>
      <c r="F805" s="206" t="s">
        <v>1537</v>
      </c>
      <c r="G805" s="13"/>
      <c r="H805" s="207">
        <v>2.4</v>
      </c>
      <c r="I805" s="208"/>
      <c r="J805" s="13"/>
      <c r="K805" s="13"/>
      <c r="L805" s="203"/>
      <c r="M805" s="209"/>
      <c r="N805" s="210"/>
      <c r="O805" s="210"/>
      <c r="P805" s="210"/>
      <c r="Q805" s="210"/>
      <c r="R805" s="210"/>
      <c r="S805" s="210"/>
      <c r="T805" s="21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05" t="s">
        <v>223</v>
      </c>
      <c r="AU805" s="205" t="s">
        <v>81</v>
      </c>
      <c r="AV805" s="13" t="s">
        <v>89</v>
      </c>
      <c r="AW805" s="13" t="s">
        <v>30</v>
      </c>
      <c r="AX805" s="13" t="s">
        <v>73</v>
      </c>
      <c r="AY805" s="205" t="s">
        <v>217</v>
      </c>
    </row>
    <row r="806" spans="1:51" s="13" customFormat="1" ht="12">
      <c r="A806" s="13"/>
      <c r="B806" s="203"/>
      <c r="C806" s="13"/>
      <c r="D806" s="204" t="s">
        <v>223</v>
      </c>
      <c r="E806" s="205" t="s">
        <v>1538</v>
      </c>
      <c r="F806" s="206" t="s">
        <v>1539</v>
      </c>
      <c r="G806" s="13"/>
      <c r="H806" s="207">
        <v>88.697</v>
      </c>
      <c r="I806" s="208"/>
      <c r="J806" s="13"/>
      <c r="K806" s="13"/>
      <c r="L806" s="203"/>
      <c r="M806" s="209"/>
      <c r="N806" s="210"/>
      <c r="O806" s="210"/>
      <c r="P806" s="210"/>
      <c r="Q806" s="210"/>
      <c r="R806" s="210"/>
      <c r="S806" s="210"/>
      <c r="T806" s="211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05" t="s">
        <v>223</v>
      </c>
      <c r="AU806" s="205" t="s">
        <v>81</v>
      </c>
      <c r="AV806" s="13" t="s">
        <v>89</v>
      </c>
      <c r="AW806" s="13" t="s">
        <v>30</v>
      </c>
      <c r="AX806" s="13" t="s">
        <v>73</v>
      </c>
      <c r="AY806" s="205" t="s">
        <v>217</v>
      </c>
    </row>
    <row r="807" spans="1:51" s="13" customFormat="1" ht="12">
      <c r="A807" s="13"/>
      <c r="B807" s="203"/>
      <c r="C807" s="13"/>
      <c r="D807" s="204" t="s">
        <v>223</v>
      </c>
      <c r="E807" s="205" t="s">
        <v>1</v>
      </c>
      <c r="F807" s="206" t="s">
        <v>1540</v>
      </c>
      <c r="G807" s="13"/>
      <c r="H807" s="207">
        <v>19.732</v>
      </c>
      <c r="I807" s="208"/>
      <c r="J807" s="13"/>
      <c r="K807" s="13"/>
      <c r="L807" s="203"/>
      <c r="M807" s="209"/>
      <c r="N807" s="210"/>
      <c r="O807" s="210"/>
      <c r="P807" s="210"/>
      <c r="Q807" s="210"/>
      <c r="R807" s="210"/>
      <c r="S807" s="210"/>
      <c r="T807" s="211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05" t="s">
        <v>223</v>
      </c>
      <c r="AU807" s="205" t="s">
        <v>81</v>
      </c>
      <c r="AV807" s="13" t="s">
        <v>89</v>
      </c>
      <c r="AW807" s="13" t="s">
        <v>30</v>
      </c>
      <c r="AX807" s="13" t="s">
        <v>73</v>
      </c>
      <c r="AY807" s="205" t="s">
        <v>217</v>
      </c>
    </row>
    <row r="808" spans="1:51" s="13" customFormat="1" ht="12">
      <c r="A808" s="13"/>
      <c r="B808" s="203"/>
      <c r="C808" s="13"/>
      <c r="D808" s="204" t="s">
        <v>223</v>
      </c>
      <c r="E808" s="205" t="s">
        <v>1</v>
      </c>
      <c r="F808" s="206" t="s">
        <v>1541</v>
      </c>
      <c r="G808" s="13"/>
      <c r="H808" s="207">
        <v>108.429</v>
      </c>
      <c r="I808" s="208"/>
      <c r="J808" s="13"/>
      <c r="K808" s="13"/>
      <c r="L808" s="203"/>
      <c r="M808" s="209"/>
      <c r="N808" s="210"/>
      <c r="O808" s="210"/>
      <c r="P808" s="210"/>
      <c r="Q808" s="210"/>
      <c r="R808" s="210"/>
      <c r="S808" s="210"/>
      <c r="T808" s="21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05" t="s">
        <v>223</v>
      </c>
      <c r="AU808" s="205" t="s">
        <v>81</v>
      </c>
      <c r="AV808" s="13" t="s">
        <v>89</v>
      </c>
      <c r="AW808" s="13" t="s">
        <v>30</v>
      </c>
      <c r="AX808" s="13" t="s">
        <v>73</v>
      </c>
      <c r="AY808" s="205" t="s">
        <v>217</v>
      </c>
    </row>
    <row r="809" spans="1:51" s="13" customFormat="1" ht="12">
      <c r="A809" s="13"/>
      <c r="B809" s="203"/>
      <c r="C809" s="13"/>
      <c r="D809" s="204" t="s">
        <v>223</v>
      </c>
      <c r="E809" s="205" t="s">
        <v>1</v>
      </c>
      <c r="F809" s="206" t="s">
        <v>1542</v>
      </c>
      <c r="G809" s="13"/>
      <c r="H809" s="207">
        <v>2.76</v>
      </c>
      <c r="I809" s="208"/>
      <c r="J809" s="13"/>
      <c r="K809" s="13"/>
      <c r="L809" s="203"/>
      <c r="M809" s="209"/>
      <c r="N809" s="210"/>
      <c r="O809" s="210"/>
      <c r="P809" s="210"/>
      <c r="Q809" s="210"/>
      <c r="R809" s="210"/>
      <c r="S809" s="210"/>
      <c r="T809" s="21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05" t="s">
        <v>223</v>
      </c>
      <c r="AU809" s="205" t="s">
        <v>81</v>
      </c>
      <c r="AV809" s="13" t="s">
        <v>89</v>
      </c>
      <c r="AW809" s="13" t="s">
        <v>30</v>
      </c>
      <c r="AX809" s="13" t="s">
        <v>73</v>
      </c>
      <c r="AY809" s="205" t="s">
        <v>217</v>
      </c>
    </row>
    <row r="810" spans="1:51" s="13" customFormat="1" ht="12">
      <c r="A810" s="13"/>
      <c r="B810" s="203"/>
      <c r="C810" s="13"/>
      <c r="D810" s="204" t="s">
        <v>223</v>
      </c>
      <c r="E810" s="205" t="s">
        <v>1</v>
      </c>
      <c r="F810" s="206" t="s">
        <v>1543</v>
      </c>
      <c r="G810" s="13"/>
      <c r="H810" s="207">
        <v>111.189</v>
      </c>
      <c r="I810" s="208"/>
      <c r="J810" s="13"/>
      <c r="K810" s="13"/>
      <c r="L810" s="203"/>
      <c r="M810" s="209"/>
      <c r="N810" s="210"/>
      <c r="O810" s="210"/>
      <c r="P810" s="210"/>
      <c r="Q810" s="210"/>
      <c r="R810" s="210"/>
      <c r="S810" s="210"/>
      <c r="T810" s="21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05" t="s">
        <v>223</v>
      </c>
      <c r="AU810" s="205" t="s">
        <v>81</v>
      </c>
      <c r="AV810" s="13" t="s">
        <v>89</v>
      </c>
      <c r="AW810" s="13" t="s">
        <v>30</v>
      </c>
      <c r="AX810" s="13" t="s">
        <v>81</v>
      </c>
      <c r="AY810" s="205" t="s">
        <v>217</v>
      </c>
    </row>
    <row r="811" spans="1:65" s="2" customFormat="1" ht="16.5" customHeight="1">
      <c r="A811" s="37"/>
      <c r="B811" s="188"/>
      <c r="C811" s="219" t="s">
        <v>1544</v>
      </c>
      <c r="D811" s="219" t="s">
        <v>342</v>
      </c>
      <c r="E811" s="220" t="s">
        <v>1545</v>
      </c>
      <c r="F811" s="221" t="s">
        <v>1546</v>
      </c>
      <c r="G811" s="222" t="s">
        <v>221</v>
      </c>
      <c r="H811" s="223">
        <v>111.189</v>
      </c>
      <c r="I811" s="224"/>
      <c r="J811" s="225">
        <f>ROUND(I811*H811,2)</f>
        <v>0</v>
      </c>
      <c r="K811" s="226"/>
      <c r="L811" s="227"/>
      <c r="M811" s="228" t="s">
        <v>1</v>
      </c>
      <c r="N811" s="229" t="s">
        <v>38</v>
      </c>
      <c r="O811" s="76"/>
      <c r="P811" s="199">
        <f>O811*H811</f>
        <v>0</v>
      </c>
      <c r="Q811" s="199">
        <v>0.03611</v>
      </c>
      <c r="R811" s="199">
        <f>Q811*H811</f>
        <v>4.0150347900000005</v>
      </c>
      <c r="S811" s="199">
        <v>0</v>
      </c>
      <c r="T811" s="200">
        <f>S811*H811</f>
        <v>0</v>
      </c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R811" s="201" t="s">
        <v>283</v>
      </c>
      <c r="AT811" s="201" t="s">
        <v>342</v>
      </c>
      <c r="AU811" s="201" t="s">
        <v>81</v>
      </c>
      <c r="AY811" s="18" t="s">
        <v>217</v>
      </c>
      <c r="BE811" s="202">
        <f>IF(N811="základní",J811,0)</f>
        <v>0</v>
      </c>
      <c r="BF811" s="202">
        <f>IF(N811="snížená",J811,0)</f>
        <v>0</v>
      </c>
      <c r="BG811" s="202">
        <f>IF(N811="zákl. přenesená",J811,0)</f>
        <v>0</v>
      </c>
      <c r="BH811" s="202">
        <f>IF(N811="sníž. přenesená",J811,0)</f>
        <v>0</v>
      </c>
      <c r="BI811" s="202">
        <f>IF(N811="nulová",J811,0)</f>
        <v>0</v>
      </c>
      <c r="BJ811" s="18" t="s">
        <v>81</v>
      </c>
      <c r="BK811" s="202">
        <f>ROUND(I811*H811,2)</f>
        <v>0</v>
      </c>
      <c r="BL811" s="18" t="s">
        <v>216</v>
      </c>
      <c r="BM811" s="201" t="s">
        <v>1547</v>
      </c>
    </row>
    <row r="812" spans="1:65" s="2" customFormat="1" ht="21.75" customHeight="1">
      <c r="A812" s="37"/>
      <c r="B812" s="188"/>
      <c r="C812" s="189" t="s">
        <v>1548</v>
      </c>
      <c r="D812" s="189" t="s">
        <v>218</v>
      </c>
      <c r="E812" s="190" t="s">
        <v>1549</v>
      </c>
      <c r="F812" s="191" t="s">
        <v>1550</v>
      </c>
      <c r="G812" s="192" t="s">
        <v>342</v>
      </c>
      <c r="H812" s="193">
        <v>1830.336</v>
      </c>
      <c r="I812" s="194"/>
      <c r="J812" s="195">
        <f>ROUND(I812*H812,2)</f>
        <v>0</v>
      </c>
      <c r="K812" s="196"/>
      <c r="L812" s="38"/>
      <c r="M812" s="197" t="s">
        <v>1</v>
      </c>
      <c r="N812" s="198" t="s">
        <v>38</v>
      </c>
      <c r="O812" s="76"/>
      <c r="P812" s="199">
        <f>O812*H812</f>
        <v>0</v>
      </c>
      <c r="Q812" s="199">
        <v>0.00028</v>
      </c>
      <c r="R812" s="199">
        <f>Q812*H812</f>
        <v>0.51249408</v>
      </c>
      <c r="S812" s="199">
        <v>0</v>
      </c>
      <c r="T812" s="200">
        <f>S812*H812</f>
        <v>0</v>
      </c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R812" s="201" t="s">
        <v>216</v>
      </c>
      <c r="AT812" s="201" t="s">
        <v>218</v>
      </c>
      <c r="AU812" s="201" t="s">
        <v>81</v>
      </c>
      <c r="AY812" s="18" t="s">
        <v>217</v>
      </c>
      <c r="BE812" s="202">
        <f>IF(N812="základní",J812,0)</f>
        <v>0</v>
      </c>
      <c r="BF812" s="202">
        <f>IF(N812="snížená",J812,0)</f>
        <v>0</v>
      </c>
      <c r="BG812" s="202">
        <f>IF(N812="zákl. přenesená",J812,0)</f>
        <v>0</v>
      </c>
      <c r="BH812" s="202">
        <f>IF(N812="sníž. přenesená",J812,0)</f>
        <v>0</v>
      </c>
      <c r="BI812" s="202">
        <f>IF(N812="nulová",J812,0)</f>
        <v>0</v>
      </c>
      <c r="BJ812" s="18" t="s">
        <v>81</v>
      </c>
      <c r="BK812" s="202">
        <f>ROUND(I812*H812,2)</f>
        <v>0</v>
      </c>
      <c r="BL812" s="18" t="s">
        <v>216</v>
      </c>
      <c r="BM812" s="201" t="s">
        <v>1551</v>
      </c>
    </row>
    <row r="813" spans="1:51" s="13" customFormat="1" ht="12">
      <c r="A813" s="13"/>
      <c r="B813" s="203"/>
      <c r="C813" s="13"/>
      <c r="D813" s="204" t="s">
        <v>223</v>
      </c>
      <c r="E813" s="205" t="s">
        <v>1552</v>
      </c>
      <c r="F813" s="206" t="s">
        <v>379</v>
      </c>
      <c r="G813" s="13"/>
      <c r="H813" s="207">
        <v>154.94</v>
      </c>
      <c r="I813" s="208"/>
      <c r="J813" s="13"/>
      <c r="K813" s="13"/>
      <c r="L813" s="203"/>
      <c r="M813" s="209"/>
      <c r="N813" s="210"/>
      <c r="O813" s="210"/>
      <c r="P813" s="210"/>
      <c r="Q813" s="210"/>
      <c r="R813" s="210"/>
      <c r="S813" s="210"/>
      <c r="T813" s="211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05" t="s">
        <v>223</v>
      </c>
      <c r="AU813" s="205" t="s">
        <v>81</v>
      </c>
      <c r="AV813" s="13" t="s">
        <v>89</v>
      </c>
      <c r="AW813" s="13" t="s">
        <v>30</v>
      </c>
      <c r="AX813" s="13" t="s">
        <v>73</v>
      </c>
      <c r="AY813" s="205" t="s">
        <v>217</v>
      </c>
    </row>
    <row r="814" spans="1:51" s="13" customFormat="1" ht="12">
      <c r="A814" s="13"/>
      <c r="B814" s="203"/>
      <c r="C814" s="13"/>
      <c r="D814" s="204" t="s">
        <v>223</v>
      </c>
      <c r="E814" s="205" t="s">
        <v>1553</v>
      </c>
      <c r="F814" s="206" t="s">
        <v>381</v>
      </c>
      <c r="G814" s="13"/>
      <c r="H814" s="207">
        <v>224.8</v>
      </c>
      <c r="I814" s="208"/>
      <c r="J814" s="13"/>
      <c r="K814" s="13"/>
      <c r="L814" s="203"/>
      <c r="M814" s="209"/>
      <c r="N814" s="210"/>
      <c r="O814" s="210"/>
      <c r="P814" s="210"/>
      <c r="Q814" s="210"/>
      <c r="R814" s="210"/>
      <c r="S814" s="210"/>
      <c r="T814" s="211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05" t="s">
        <v>223</v>
      </c>
      <c r="AU814" s="205" t="s">
        <v>81</v>
      </c>
      <c r="AV814" s="13" t="s">
        <v>89</v>
      </c>
      <c r="AW814" s="13" t="s">
        <v>30</v>
      </c>
      <c r="AX814" s="13" t="s">
        <v>73</v>
      </c>
      <c r="AY814" s="205" t="s">
        <v>217</v>
      </c>
    </row>
    <row r="815" spans="1:51" s="13" customFormat="1" ht="12">
      <c r="A815" s="13"/>
      <c r="B815" s="203"/>
      <c r="C815" s="13"/>
      <c r="D815" s="204" t="s">
        <v>223</v>
      </c>
      <c r="E815" s="205" t="s">
        <v>1554</v>
      </c>
      <c r="F815" s="206" t="s">
        <v>383</v>
      </c>
      <c r="G815" s="13"/>
      <c r="H815" s="207">
        <v>133</v>
      </c>
      <c r="I815" s="208"/>
      <c r="J815" s="13"/>
      <c r="K815" s="13"/>
      <c r="L815" s="203"/>
      <c r="M815" s="209"/>
      <c r="N815" s="210"/>
      <c r="O815" s="210"/>
      <c r="P815" s="210"/>
      <c r="Q815" s="210"/>
      <c r="R815" s="210"/>
      <c r="S815" s="210"/>
      <c r="T815" s="21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05" t="s">
        <v>223</v>
      </c>
      <c r="AU815" s="205" t="s">
        <v>81</v>
      </c>
      <c r="AV815" s="13" t="s">
        <v>89</v>
      </c>
      <c r="AW815" s="13" t="s">
        <v>30</v>
      </c>
      <c r="AX815" s="13" t="s">
        <v>73</v>
      </c>
      <c r="AY815" s="205" t="s">
        <v>217</v>
      </c>
    </row>
    <row r="816" spans="1:51" s="13" customFormat="1" ht="12">
      <c r="A816" s="13"/>
      <c r="B816" s="203"/>
      <c r="C816" s="13"/>
      <c r="D816" s="204" t="s">
        <v>223</v>
      </c>
      <c r="E816" s="205" t="s">
        <v>1555</v>
      </c>
      <c r="F816" s="206" t="s">
        <v>385</v>
      </c>
      <c r="G816" s="13"/>
      <c r="H816" s="207">
        <v>512.74</v>
      </c>
      <c r="I816" s="208"/>
      <c r="J816" s="13"/>
      <c r="K816" s="13"/>
      <c r="L816" s="203"/>
      <c r="M816" s="209"/>
      <c r="N816" s="210"/>
      <c r="O816" s="210"/>
      <c r="P816" s="210"/>
      <c r="Q816" s="210"/>
      <c r="R816" s="210"/>
      <c r="S816" s="210"/>
      <c r="T816" s="21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05" t="s">
        <v>223</v>
      </c>
      <c r="AU816" s="205" t="s">
        <v>81</v>
      </c>
      <c r="AV816" s="13" t="s">
        <v>89</v>
      </c>
      <c r="AW816" s="13" t="s">
        <v>30</v>
      </c>
      <c r="AX816" s="13" t="s">
        <v>73</v>
      </c>
      <c r="AY816" s="205" t="s">
        <v>217</v>
      </c>
    </row>
    <row r="817" spans="1:51" s="14" customFormat="1" ht="12">
      <c r="A817" s="14"/>
      <c r="B817" s="212"/>
      <c r="C817" s="14"/>
      <c r="D817" s="204" t="s">
        <v>223</v>
      </c>
      <c r="E817" s="213" t="s">
        <v>1556</v>
      </c>
      <c r="F817" s="214" t="s">
        <v>387</v>
      </c>
      <c r="G817" s="14"/>
      <c r="H817" s="213" t="s">
        <v>1</v>
      </c>
      <c r="I817" s="215"/>
      <c r="J817" s="14"/>
      <c r="K817" s="14"/>
      <c r="L817" s="212"/>
      <c r="M817" s="216"/>
      <c r="N817" s="217"/>
      <c r="O817" s="217"/>
      <c r="P817" s="217"/>
      <c r="Q817" s="217"/>
      <c r="R817" s="217"/>
      <c r="S817" s="217"/>
      <c r="T817" s="218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13" t="s">
        <v>223</v>
      </c>
      <c r="AU817" s="213" t="s">
        <v>81</v>
      </c>
      <c r="AV817" s="14" t="s">
        <v>81</v>
      </c>
      <c r="AW817" s="14" t="s">
        <v>30</v>
      </c>
      <c r="AX817" s="14" t="s">
        <v>73</v>
      </c>
      <c r="AY817" s="213" t="s">
        <v>217</v>
      </c>
    </row>
    <row r="818" spans="1:51" s="13" customFormat="1" ht="12">
      <c r="A818" s="13"/>
      <c r="B818" s="203"/>
      <c r="C818" s="13"/>
      <c r="D818" s="204" t="s">
        <v>223</v>
      </c>
      <c r="E818" s="205" t="s">
        <v>1557</v>
      </c>
      <c r="F818" s="206" t="s">
        <v>389</v>
      </c>
      <c r="G818" s="13"/>
      <c r="H818" s="207">
        <v>3.54</v>
      </c>
      <c r="I818" s="208"/>
      <c r="J818" s="13"/>
      <c r="K818" s="13"/>
      <c r="L818" s="203"/>
      <c r="M818" s="209"/>
      <c r="N818" s="210"/>
      <c r="O818" s="210"/>
      <c r="P818" s="210"/>
      <c r="Q818" s="210"/>
      <c r="R818" s="210"/>
      <c r="S818" s="210"/>
      <c r="T818" s="21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05" t="s">
        <v>223</v>
      </c>
      <c r="AU818" s="205" t="s">
        <v>81</v>
      </c>
      <c r="AV818" s="13" t="s">
        <v>89</v>
      </c>
      <c r="AW818" s="13" t="s">
        <v>30</v>
      </c>
      <c r="AX818" s="13" t="s">
        <v>73</v>
      </c>
      <c r="AY818" s="205" t="s">
        <v>217</v>
      </c>
    </row>
    <row r="819" spans="1:51" s="13" customFormat="1" ht="12">
      <c r="A819" s="13"/>
      <c r="B819" s="203"/>
      <c r="C819" s="13"/>
      <c r="D819" s="204" t="s">
        <v>223</v>
      </c>
      <c r="E819" s="205" t="s">
        <v>1558</v>
      </c>
      <c r="F819" s="206" t="s">
        <v>391</v>
      </c>
      <c r="G819" s="13"/>
      <c r="H819" s="207">
        <v>85.856</v>
      </c>
      <c r="I819" s="208"/>
      <c r="J819" s="13"/>
      <c r="K819" s="13"/>
      <c r="L819" s="203"/>
      <c r="M819" s="209"/>
      <c r="N819" s="210"/>
      <c r="O819" s="210"/>
      <c r="P819" s="210"/>
      <c r="Q819" s="210"/>
      <c r="R819" s="210"/>
      <c r="S819" s="210"/>
      <c r="T819" s="211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05" t="s">
        <v>223</v>
      </c>
      <c r="AU819" s="205" t="s">
        <v>81</v>
      </c>
      <c r="AV819" s="13" t="s">
        <v>89</v>
      </c>
      <c r="AW819" s="13" t="s">
        <v>30</v>
      </c>
      <c r="AX819" s="13" t="s">
        <v>73</v>
      </c>
      <c r="AY819" s="205" t="s">
        <v>217</v>
      </c>
    </row>
    <row r="820" spans="1:51" s="13" customFormat="1" ht="12">
      <c r="A820" s="13"/>
      <c r="B820" s="203"/>
      <c r="C820" s="13"/>
      <c r="D820" s="204" t="s">
        <v>223</v>
      </c>
      <c r="E820" s="205" t="s">
        <v>1559</v>
      </c>
      <c r="F820" s="206" t="s">
        <v>393</v>
      </c>
      <c r="G820" s="13"/>
      <c r="H820" s="207">
        <v>59.82</v>
      </c>
      <c r="I820" s="208"/>
      <c r="J820" s="13"/>
      <c r="K820" s="13"/>
      <c r="L820" s="203"/>
      <c r="M820" s="209"/>
      <c r="N820" s="210"/>
      <c r="O820" s="210"/>
      <c r="P820" s="210"/>
      <c r="Q820" s="210"/>
      <c r="R820" s="210"/>
      <c r="S820" s="210"/>
      <c r="T820" s="21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05" t="s">
        <v>223</v>
      </c>
      <c r="AU820" s="205" t="s">
        <v>81</v>
      </c>
      <c r="AV820" s="13" t="s">
        <v>89</v>
      </c>
      <c r="AW820" s="13" t="s">
        <v>30</v>
      </c>
      <c r="AX820" s="13" t="s">
        <v>73</v>
      </c>
      <c r="AY820" s="205" t="s">
        <v>217</v>
      </c>
    </row>
    <row r="821" spans="1:51" s="13" customFormat="1" ht="12">
      <c r="A821" s="13"/>
      <c r="B821" s="203"/>
      <c r="C821" s="13"/>
      <c r="D821" s="204" t="s">
        <v>223</v>
      </c>
      <c r="E821" s="205" t="s">
        <v>1560</v>
      </c>
      <c r="F821" s="206" t="s">
        <v>395</v>
      </c>
      <c r="G821" s="13"/>
      <c r="H821" s="207">
        <v>47.6</v>
      </c>
      <c r="I821" s="208"/>
      <c r="J821" s="13"/>
      <c r="K821" s="13"/>
      <c r="L821" s="203"/>
      <c r="M821" s="209"/>
      <c r="N821" s="210"/>
      <c r="O821" s="210"/>
      <c r="P821" s="210"/>
      <c r="Q821" s="210"/>
      <c r="R821" s="210"/>
      <c r="S821" s="210"/>
      <c r="T821" s="21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05" t="s">
        <v>223</v>
      </c>
      <c r="AU821" s="205" t="s">
        <v>81</v>
      </c>
      <c r="AV821" s="13" t="s">
        <v>89</v>
      </c>
      <c r="AW821" s="13" t="s">
        <v>30</v>
      </c>
      <c r="AX821" s="13" t="s">
        <v>73</v>
      </c>
      <c r="AY821" s="205" t="s">
        <v>217</v>
      </c>
    </row>
    <row r="822" spans="1:51" s="13" customFormat="1" ht="12">
      <c r="A822" s="13"/>
      <c r="B822" s="203"/>
      <c r="C822" s="13"/>
      <c r="D822" s="204" t="s">
        <v>223</v>
      </c>
      <c r="E822" s="205" t="s">
        <v>1561</v>
      </c>
      <c r="F822" s="206" t="s">
        <v>397</v>
      </c>
      <c r="G822" s="13"/>
      <c r="H822" s="207">
        <v>92.38</v>
      </c>
      <c r="I822" s="208"/>
      <c r="J822" s="13"/>
      <c r="K822" s="13"/>
      <c r="L822" s="203"/>
      <c r="M822" s="209"/>
      <c r="N822" s="210"/>
      <c r="O822" s="210"/>
      <c r="P822" s="210"/>
      <c r="Q822" s="210"/>
      <c r="R822" s="210"/>
      <c r="S822" s="210"/>
      <c r="T822" s="21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05" t="s">
        <v>223</v>
      </c>
      <c r="AU822" s="205" t="s">
        <v>81</v>
      </c>
      <c r="AV822" s="13" t="s">
        <v>89</v>
      </c>
      <c r="AW822" s="13" t="s">
        <v>30</v>
      </c>
      <c r="AX822" s="13" t="s">
        <v>73</v>
      </c>
      <c r="AY822" s="205" t="s">
        <v>217</v>
      </c>
    </row>
    <row r="823" spans="1:51" s="13" customFormat="1" ht="12">
      <c r="A823" s="13"/>
      <c r="B823" s="203"/>
      <c r="C823" s="13"/>
      <c r="D823" s="204" t="s">
        <v>223</v>
      </c>
      <c r="E823" s="205" t="s">
        <v>1562</v>
      </c>
      <c r="F823" s="206" t="s">
        <v>399</v>
      </c>
      <c r="G823" s="13"/>
      <c r="H823" s="207">
        <v>100.6</v>
      </c>
      <c r="I823" s="208"/>
      <c r="J823" s="13"/>
      <c r="K823" s="13"/>
      <c r="L823" s="203"/>
      <c r="M823" s="209"/>
      <c r="N823" s="210"/>
      <c r="O823" s="210"/>
      <c r="P823" s="210"/>
      <c r="Q823" s="210"/>
      <c r="R823" s="210"/>
      <c r="S823" s="210"/>
      <c r="T823" s="211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05" t="s">
        <v>223</v>
      </c>
      <c r="AU823" s="205" t="s">
        <v>81</v>
      </c>
      <c r="AV823" s="13" t="s">
        <v>89</v>
      </c>
      <c r="AW823" s="13" t="s">
        <v>30</v>
      </c>
      <c r="AX823" s="13" t="s">
        <v>73</v>
      </c>
      <c r="AY823" s="205" t="s">
        <v>217</v>
      </c>
    </row>
    <row r="824" spans="1:51" s="13" customFormat="1" ht="12">
      <c r="A824" s="13"/>
      <c r="B824" s="203"/>
      <c r="C824" s="13"/>
      <c r="D824" s="204" t="s">
        <v>223</v>
      </c>
      <c r="E824" s="205" t="s">
        <v>1563</v>
      </c>
      <c r="F824" s="206" t="s">
        <v>401</v>
      </c>
      <c r="G824" s="13"/>
      <c r="H824" s="207">
        <v>50.26</v>
      </c>
      <c r="I824" s="208"/>
      <c r="J824" s="13"/>
      <c r="K824" s="13"/>
      <c r="L824" s="203"/>
      <c r="M824" s="209"/>
      <c r="N824" s="210"/>
      <c r="O824" s="210"/>
      <c r="P824" s="210"/>
      <c r="Q824" s="210"/>
      <c r="R824" s="210"/>
      <c r="S824" s="210"/>
      <c r="T824" s="21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05" t="s">
        <v>223</v>
      </c>
      <c r="AU824" s="205" t="s">
        <v>81</v>
      </c>
      <c r="AV824" s="13" t="s">
        <v>89</v>
      </c>
      <c r="AW824" s="13" t="s">
        <v>30</v>
      </c>
      <c r="AX824" s="13" t="s">
        <v>73</v>
      </c>
      <c r="AY824" s="205" t="s">
        <v>217</v>
      </c>
    </row>
    <row r="825" spans="1:51" s="13" customFormat="1" ht="12">
      <c r="A825" s="13"/>
      <c r="B825" s="203"/>
      <c r="C825" s="13"/>
      <c r="D825" s="204" t="s">
        <v>223</v>
      </c>
      <c r="E825" s="205" t="s">
        <v>1564</v>
      </c>
      <c r="F825" s="206" t="s">
        <v>403</v>
      </c>
      <c r="G825" s="13"/>
      <c r="H825" s="207">
        <v>53</v>
      </c>
      <c r="I825" s="208"/>
      <c r="J825" s="13"/>
      <c r="K825" s="13"/>
      <c r="L825" s="203"/>
      <c r="M825" s="209"/>
      <c r="N825" s="210"/>
      <c r="O825" s="210"/>
      <c r="P825" s="210"/>
      <c r="Q825" s="210"/>
      <c r="R825" s="210"/>
      <c r="S825" s="210"/>
      <c r="T825" s="21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05" t="s">
        <v>223</v>
      </c>
      <c r="AU825" s="205" t="s">
        <v>81</v>
      </c>
      <c r="AV825" s="13" t="s">
        <v>89</v>
      </c>
      <c r="AW825" s="13" t="s">
        <v>30</v>
      </c>
      <c r="AX825" s="13" t="s">
        <v>73</v>
      </c>
      <c r="AY825" s="205" t="s">
        <v>217</v>
      </c>
    </row>
    <row r="826" spans="1:51" s="13" customFormat="1" ht="12">
      <c r="A826" s="13"/>
      <c r="B826" s="203"/>
      <c r="C826" s="13"/>
      <c r="D826" s="204" t="s">
        <v>223</v>
      </c>
      <c r="E826" s="205" t="s">
        <v>1565</v>
      </c>
      <c r="F826" s="206" t="s">
        <v>405</v>
      </c>
      <c r="G826" s="13"/>
      <c r="H826" s="207">
        <v>643.556</v>
      </c>
      <c r="I826" s="208"/>
      <c r="J826" s="13"/>
      <c r="K826" s="13"/>
      <c r="L826" s="203"/>
      <c r="M826" s="209"/>
      <c r="N826" s="210"/>
      <c r="O826" s="210"/>
      <c r="P826" s="210"/>
      <c r="Q826" s="210"/>
      <c r="R826" s="210"/>
      <c r="S826" s="210"/>
      <c r="T826" s="211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05" t="s">
        <v>223</v>
      </c>
      <c r="AU826" s="205" t="s">
        <v>81</v>
      </c>
      <c r="AV826" s="13" t="s">
        <v>89</v>
      </c>
      <c r="AW826" s="13" t="s">
        <v>30</v>
      </c>
      <c r="AX826" s="13" t="s">
        <v>73</v>
      </c>
      <c r="AY826" s="205" t="s">
        <v>217</v>
      </c>
    </row>
    <row r="827" spans="1:51" s="13" customFormat="1" ht="12">
      <c r="A827" s="13"/>
      <c r="B827" s="203"/>
      <c r="C827" s="13"/>
      <c r="D827" s="204" t="s">
        <v>223</v>
      </c>
      <c r="E827" s="205" t="s">
        <v>1566</v>
      </c>
      <c r="F827" s="206" t="s">
        <v>407</v>
      </c>
      <c r="G827" s="13"/>
      <c r="H827" s="207">
        <v>64.36</v>
      </c>
      <c r="I827" s="208"/>
      <c r="J827" s="13"/>
      <c r="K827" s="13"/>
      <c r="L827" s="203"/>
      <c r="M827" s="209"/>
      <c r="N827" s="210"/>
      <c r="O827" s="210"/>
      <c r="P827" s="210"/>
      <c r="Q827" s="210"/>
      <c r="R827" s="210"/>
      <c r="S827" s="210"/>
      <c r="T827" s="211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05" t="s">
        <v>223</v>
      </c>
      <c r="AU827" s="205" t="s">
        <v>81</v>
      </c>
      <c r="AV827" s="13" t="s">
        <v>89</v>
      </c>
      <c r="AW827" s="13" t="s">
        <v>30</v>
      </c>
      <c r="AX827" s="13" t="s">
        <v>73</v>
      </c>
      <c r="AY827" s="205" t="s">
        <v>217</v>
      </c>
    </row>
    <row r="828" spans="1:51" s="13" customFormat="1" ht="12">
      <c r="A828" s="13"/>
      <c r="B828" s="203"/>
      <c r="C828" s="13"/>
      <c r="D828" s="204" t="s">
        <v>223</v>
      </c>
      <c r="E828" s="205" t="s">
        <v>1567</v>
      </c>
      <c r="F828" s="206" t="s">
        <v>409</v>
      </c>
      <c r="G828" s="13"/>
      <c r="H828" s="207">
        <v>112.44</v>
      </c>
      <c r="I828" s="208"/>
      <c r="J828" s="13"/>
      <c r="K828" s="13"/>
      <c r="L828" s="203"/>
      <c r="M828" s="209"/>
      <c r="N828" s="210"/>
      <c r="O828" s="210"/>
      <c r="P828" s="210"/>
      <c r="Q828" s="210"/>
      <c r="R828" s="210"/>
      <c r="S828" s="210"/>
      <c r="T828" s="21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05" t="s">
        <v>223</v>
      </c>
      <c r="AU828" s="205" t="s">
        <v>81</v>
      </c>
      <c r="AV828" s="13" t="s">
        <v>89</v>
      </c>
      <c r="AW828" s="13" t="s">
        <v>30</v>
      </c>
      <c r="AX828" s="13" t="s">
        <v>73</v>
      </c>
      <c r="AY828" s="205" t="s">
        <v>217</v>
      </c>
    </row>
    <row r="829" spans="1:51" s="13" customFormat="1" ht="12">
      <c r="A829" s="13"/>
      <c r="B829" s="203"/>
      <c r="C829" s="13"/>
      <c r="D829" s="204" t="s">
        <v>223</v>
      </c>
      <c r="E829" s="205" t="s">
        <v>1568</v>
      </c>
      <c r="F829" s="206" t="s">
        <v>411</v>
      </c>
      <c r="G829" s="13"/>
      <c r="H829" s="207">
        <v>54.56</v>
      </c>
      <c r="I829" s="208"/>
      <c r="J829" s="13"/>
      <c r="K829" s="13"/>
      <c r="L829" s="203"/>
      <c r="M829" s="209"/>
      <c r="N829" s="210"/>
      <c r="O829" s="210"/>
      <c r="P829" s="210"/>
      <c r="Q829" s="210"/>
      <c r="R829" s="210"/>
      <c r="S829" s="210"/>
      <c r="T829" s="21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05" t="s">
        <v>223</v>
      </c>
      <c r="AU829" s="205" t="s">
        <v>81</v>
      </c>
      <c r="AV829" s="13" t="s">
        <v>89</v>
      </c>
      <c r="AW829" s="13" t="s">
        <v>30</v>
      </c>
      <c r="AX829" s="13" t="s">
        <v>73</v>
      </c>
      <c r="AY829" s="205" t="s">
        <v>217</v>
      </c>
    </row>
    <row r="830" spans="1:51" s="13" customFormat="1" ht="12">
      <c r="A830" s="13"/>
      <c r="B830" s="203"/>
      <c r="C830" s="13"/>
      <c r="D830" s="204" t="s">
        <v>223</v>
      </c>
      <c r="E830" s="205" t="s">
        <v>1569</v>
      </c>
      <c r="F830" s="206" t="s">
        <v>413</v>
      </c>
      <c r="G830" s="13"/>
      <c r="H830" s="207">
        <v>12.2</v>
      </c>
      <c r="I830" s="208"/>
      <c r="J830" s="13"/>
      <c r="K830" s="13"/>
      <c r="L830" s="203"/>
      <c r="M830" s="209"/>
      <c r="N830" s="210"/>
      <c r="O830" s="210"/>
      <c r="P830" s="210"/>
      <c r="Q830" s="210"/>
      <c r="R830" s="210"/>
      <c r="S830" s="210"/>
      <c r="T830" s="211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05" t="s">
        <v>223</v>
      </c>
      <c r="AU830" s="205" t="s">
        <v>81</v>
      </c>
      <c r="AV830" s="13" t="s">
        <v>89</v>
      </c>
      <c r="AW830" s="13" t="s">
        <v>30</v>
      </c>
      <c r="AX830" s="13" t="s">
        <v>73</v>
      </c>
      <c r="AY830" s="205" t="s">
        <v>217</v>
      </c>
    </row>
    <row r="831" spans="1:51" s="13" customFormat="1" ht="12">
      <c r="A831" s="13"/>
      <c r="B831" s="203"/>
      <c r="C831" s="13"/>
      <c r="D831" s="204" t="s">
        <v>223</v>
      </c>
      <c r="E831" s="205" t="s">
        <v>1570</v>
      </c>
      <c r="F831" s="206" t="s">
        <v>415</v>
      </c>
      <c r="G831" s="13"/>
      <c r="H831" s="207">
        <v>34.2</v>
      </c>
      <c r="I831" s="208"/>
      <c r="J831" s="13"/>
      <c r="K831" s="13"/>
      <c r="L831" s="203"/>
      <c r="M831" s="209"/>
      <c r="N831" s="210"/>
      <c r="O831" s="210"/>
      <c r="P831" s="210"/>
      <c r="Q831" s="210"/>
      <c r="R831" s="210"/>
      <c r="S831" s="210"/>
      <c r="T831" s="211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05" t="s">
        <v>223</v>
      </c>
      <c r="AU831" s="205" t="s">
        <v>81</v>
      </c>
      <c r="AV831" s="13" t="s">
        <v>89</v>
      </c>
      <c r="AW831" s="13" t="s">
        <v>30</v>
      </c>
      <c r="AX831" s="13" t="s">
        <v>73</v>
      </c>
      <c r="AY831" s="205" t="s">
        <v>217</v>
      </c>
    </row>
    <row r="832" spans="1:51" s="13" customFormat="1" ht="12">
      <c r="A832" s="13"/>
      <c r="B832" s="203"/>
      <c r="C832" s="13"/>
      <c r="D832" s="204" t="s">
        <v>223</v>
      </c>
      <c r="E832" s="205" t="s">
        <v>1571</v>
      </c>
      <c r="F832" s="206" t="s">
        <v>417</v>
      </c>
      <c r="G832" s="13"/>
      <c r="H832" s="207">
        <v>13.4</v>
      </c>
      <c r="I832" s="208"/>
      <c r="J832" s="13"/>
      <c r="K832" s="13"/>
      <c r="L832" s="203"/>
      <c r="M832" s="209"/>
      <c r="N832" s="210"/>
      <c r="O832" s="210"/>
      <c r="P832" s="210"/>
      <c r="Q832" s="210"/>
      <c r="R832" s="210"/>
      <c r="S832" s="210"/>
      <c r="T832" s="211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05" t="s">
        <v>223</v>
      </c>
      <c r="AU832" s="205" t="s">
        <v>81</v>
      </c>
      <c r="AV832" s="13" t="s">
        <v>89</v>
      </c>
      <c r="AW832" s="13" t="s">
        <v>30</v>
      </c>
      <c r="AX832" s="13" t="s">
        <v>73</v>
      </c>
      <c r="AY832" s="205" t="s">
        <v>217</v>
      </c>
    </row>
    <row r="833" spans="1:51" s="13" customFormat="1" ht="12">
      <c r="A833" s="13"/>
      <c r="B833" s="203"/>
      <c r="C833" s="13"/>
      <c r="D833" s="204" t="s">
        <v>223</v>
      </c>
      <c r="E833" s="205" t="s">
        <v>1572</v>
      </c>
      <c r="F833" s="206" t="s">
        <v>419</v>
      </c>
      <c r="G833" s="13"/>
      <c r="H833" s="207">
        <v>291.16</v>
      </c>
      <c r="I833" s="208"/>
      <c r="J833" s="13"/>
      <c r="K833" s="13"/>
      <c r="L833" s="203"/>
      <c r="M833" s="209"/>
      <c r="N833" s="210"/>
      <c r="O833" s="210"/>
      <c r="P833" s="210"/>
      <c r="Q833" s="210"/>
      <c r="R833" s="210"/>
      <c r="S833" s="210"/>
      <c r="T833" s="21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05" t="s">
        <v>223</v>
      </c>
      <c r="AU833" s="205" t="s">
        <v>81</v>
      </c>
      <c r="AV833" s="13" t="s">
        <v>89</v>
      </c>
      <c r="AW833" s="13" t="s">
        <v>30</v>
      </c>
      <c r="AX833" s="13" t="s">
        <v>73</v>
      </c>
      <c r="AY833" s="205" t="s">
        <v>217</v>
      </c>
    </row>
    <row r="834" spans="1:51" s="13" customFormat="1" ht="12">
      <c r="A834" s="13"/>
      <c r="B834" s="203"/>
      <c r="C834" s="13"/>
      <c r="D834" s="204" t="s">
        <v>223</v>
      </c>
      <c r="E834" s="205" t="s">
        <v>1573</v>
      </c>
      <c r="F834" s="206" t="s">
        <v>421</v>
      </c>
      <c r="G834" s="13"/>
      <c r="H834" s="207">
        <v>45.86</v>
      </c>
      <c r="I834" s="208"/>
      <c r="J834" s="13"/>
      <c r="K834" s="13"/>
      <c r="L834" s="203"/>
      <c r="M834" s="209"/>
      <c r="N834" s="210"/>
      <c r="O834" s="210"/>
      <c r="P834" s="210"/>
      <c r="Q834" s="210"/>
      <c r="R834" s="210"/>
      <c r="S834" s="210"/>
      <c r="T834" s="21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05" t="s">
        <v>223</v>
      </c>
      <c r="AU834" s="205" t="s">
        <v>81</v>
      </c>
      <c r="AV834" s="13" t="s">
        <v>89</v>
      </c>
      <c r="AW834" s="13" t="s">
        <v>30</v>
      </c>
      <c r="AX834" s="13" t="s">
        <v>73</v>
      </c>
      <c r="AY834" s="205" t="s">
        <v>217</v>
      </c>
    </row>
    <row r="835" spans="1:51" s="13" customFormat="1" ht="12">
      <c r="A835" s="13"/>
      <c r="B835" s="203"/>
      <c r="C835" s="13"/>
      <c r="D835" s="204" t="s">
        <v>223</v>
      </c>
      <c r="E835" s="205" t="s">
        <v>1574</v>
      </c>
      <c r="F835" s="206" t="s">
        <v>423</v>
      </c>
      <c r="G835" s="13"/>
      <c r="H835" s="207">
        <v>0</v>
      </c>
      <c r="I835" s="208"/>
      <c r="J835" s="13"/>
      <c r="K835" s="13"/>
      <c r="L835" s="203"/>
      <c r="M835" s="209"/>
      <c r="N835" s="210"/>
      <c r="O835" s="210"/>
      <c r="P835" s="210"/>
      <c r="Q835" s="210"/>
      <c r="R835" s="210"/>
      <c r="S835" s="210"/>
      <c r="T835" s="21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05" t="s">
        <v>223</v>
      </c>
      <c r="AU835" s="205" t="s">
        <v>81</v>
      </c>
      <c r="AV835" s="13" t="s">
        <v>89</v>
      </c>
      <c r="AW835" s="13" t="s">
        <v>30</v>
      </c>
      <c r="AX835" s="13" t="s">
        <v>73</v>
      </c>
      <c r="AY835" s="205" t="s">
        <v>217</v>
      </c>
    </row>
    <row r="836" spans="1:51" s="13" customFormat="1" ht="12">
      <c r="A836" s="13"/>
      <c r="B836" s="203"/>
      <c r="C836" s="13"/>
      <c r="D836" s="204" t="s">
        <v>223</v>
      </c>
      <c r="E836" s="205" t="s">
        <v>1575</v>
      </c>
      <c r="F836" s="206" t="s">
        <v>425</v>
      </c>
      <c r="G836" s="13"/>
      <c r="H836" s="207">
        <v>0</v>
      </c>
      <c r="I836" s="208"/>
      <c r="J836" s="13"/>
      <c r="K836" s="13"/>
      <c r="L836" s="203"/>
      <c r="M836" s="209"/>
      <c r="N836" s="210"/>
      <c r="O836" s="210"/>
      <c r="P836" s="210"/>
      <c r="Q836" s="210"/>
      <c r="R836" s="210"/>
      <c r="S836" s="210"/>
      <c r="T836" s="21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05" t="s">
        <v>223</v>
      </c>
      <c r="AU836" s="205" t="s">
        <v>81</v>
      </c>
      <c r="AV836" s="13" t="s">
        <v>89</v>
      </c>
      <c r="AW836" s="13" t="s">
        <v>30</v>
      </c>
      <c r="AX836" s="13" t="s">
        <v>73</v>
      </c>
      <c r="AY836" s="205" t="s">
        <v>217</v>
      </c>
    </row>
    <row r="837" spans="1:51" s="13" customFormat="1" ht="12">
      <c r="A837" s="13"/>
      <c r="B837" s="203"/>
      <c r="C837" s="13"/>
      <c r="D837" s="204" t="s">
        <v>223</v>
      </c>
      <c r="E837" s="205" t="s">
        <v>1576</v>
      </c>
      <c r="F837" s="206" t="s">
        <v>427</v>
      </c>
      <c r="G837" s="13"/>
      <c r="H837" s="207">
        <v>113.9</v>
      </c>
      <c r="I837" s="208"/>
      <c r="J837" s="13"/>
      <c r="K837" s="13"/>
      <c r="L837" s="203"/>
      <c r="M837" s="209"/>
      <c r="N837" s="210"/>
      <c r="O837" s="210"/>
      <c r="P837" s="210"/>
      <c r="Q837" s="210"/>
      <c r="R837" s="210"/>
      <c r="S837" s="210"/>
      <c r="T837" s="211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05" t="s">
        <v>223</v>
      </c>
      <c r="AU837" s="205" t="s">
        <v>81</v>
      </c>
      <c r="AV837" s="13" t="s">
        <v>89</v>
      </c>
      <c r="AW837" s="13" t="s">
        <v>30</v>
      </c>
      <c r="AX837" s="13" t="s">
        <v>73</v>
      </c>
      <c r="AY837" s="205" t="s">
        <v>217</v>
      </c>
    </row>
    <row r="838" spans="1:51" s="13" customFormat="1" ht="12">
      <c r="A838" s="13"/>
      <c r="B838" s="203"/>
      <c r="C838" s="13"/>
      <c r="D838" s="204" t="s">
        <v>223</v>
      </c>
      <c r="E838" s="205" t="s">
        <v>1577</v>
      </c>
      <c r="F838" s="206" t="s">
        <v>429</v>
      </c>
      <c r="G838" s="13"/>
      <c r="H838" s="207">
        <v>159.76</v>
      </c>
      <c r="I838" s="208"/>
      <c r="J838" s="13"/>
      <c r="K838" s="13"/>
      <c r="L838" s="203"/>
      <c r="M838" s="209"/>
      <c r="N838" s="210"/>
      <c r="O838" s="210"/>
      <c r="P838" s="210"/>
      <c r="Q838" s="210"/>
      <c r="R838" s="210"/>
      <c r="S838" s="210"/>
      <c r="T838" s="211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05" t="s">
        <v>223</v>
      </c>
      <c r="AU838" s="205" t="s">
        <v>81</v>
      </c>
      <c r="AV838" s="13" t="s">
        <v>89</v>
      </c>
      <c r="AW838" s="13" t="s">
        <v>30</v>
      </c>
      <c r="AX838" s="13" t="s">
        <v>73</v>
      </c>
      <c r="AY838" s="205" t="s">
        <v>217</v>
      </c>
    </row>
    <row r="839" spans="1:51" s="14" customFormat="1" ht="12">
      <c r="A839" s="14"/>
      <c r="B839" s="212"/>
      <c r="C839" s="14"/>
      <c r="D839" s="204" t="s">
        <v>223</v>
      </c>
      <c r="E839" s="213" t="s">
        <v>1</v>
      </c>
      <c r="F839" s="214" t="s">
        <v>441</v>
      </c>
      <c r="G839" s="14"/>
      <c r="H839" s="213" t="s">
        <v>1</v>
      </c>
      <c r="I839" s="215"/>
      <c r="J839" s="14"/>
      <c r="K839" s="14"/>
      <c r="L839" s="212"/>
      <c r="M839" s="216"/>
      <c r="N839" s="217"/>
      <c r="O839" s="217"/>
      <c r="P839" s="217"/>
      <c r="Q839" s="217"/>
      <c r="R839" s="217"/>
      <c r="S839" s="217"/>
      <c r="T839" s="218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13" t="s">
        <v>223</v>
      </c>
      <c r="AU839" s="213" t="s">
        <v>81</v>
      </c>
      <c r="AV839" s="14" t="s">
        <v>81</v>
      </c>
      <c r="AW839" s="14" t="s">
        <v>30</v>
      </c>
      <c r="AX839" s="14" t="s">
        <v>73</v>
      </c>
      <c r="AY839" s="213" t="s">
        <v>217</v>
      </c>
    </row>
    <row r="840" spans="1:51" s="13" customFormat="1" ht="12">
      <c r="A840" s="13"/>
      <c r="B840" s="203"/>
      <c r="C840" s="13"/>
      <c r="D840" s="204" t="s">
        <v>223</v>
      </c>
      <c r="E840" s="205" t="s">
        <v>1578</v>
      </c>
      <c r="F840" s="206" t="s">
        <v>1579</v>
      </c>
      <c r="G840" s="13"/>
      <c r="H840" s="207">
        <v>26.2</v>
      </c>
      <c r="I840" s="208"/>
      <c r="J840" s="13"/>
      <c r="K840" s="13"/>
      <c r="L840" s="203"/>
      <c r="M840" s="209"/>
      <c r="N840" s="210"/>
      <c r="O840" s="210"/>
      <c r="P840" s="210"/>
      <c r="Q840" s="210"/>
      <c r="R840" s="210"/>
      <c r="S840" s="210"/>
      <c r="T840" s="21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05" t="s">
        <v>223</v>
      </c>
      <c r="AU840" s="205" t="s">
        <v>81</v>
      </c>
      <c r="AV840" s="13" t="s">
        <v>89</v>
      </c>
      <c r="AW840" s="13" t="s">
        <v>30</v>
      </c>
      <c r="AX840" s="13" t="s">
        <v>73</v>
      </c>
      <c r="AY840" s="205" t="s">
        <v>217</v>
      </c>
    </row>
    <row r="841" spans="1:51" s="13" customFormat="1" ht="12">
      <c r="A841" s="13"/>
      <c r="B841" s="203"/>
      <c r="C841" s="13"/>
      <c r="D841" s="204" t="s">
        <v>223</v>
      </c>
      <c r="E841" s="205" t="s">
        <v>1580</v>
      </c>
      <c r="F841" s="206" t="s">
        <v>1581</v>
      </c>
      <c r="G841" s="13"/>
      <c r="H841" s="207">
        <v>26.2</v>
      </c>
      <c r="I841" s="208"/>
      <c r="J841" s="13"/>
      <c r="K841" s="13"/>
      <c r="L841" s="203"/>
      <c r="M841" s="209"/>
      <c r="N841" s="210"/>
      <c r="O841" s="210"/>
      <c r="P841" s="210"/>
      <c r="Q841" s="210"/>
      <c r="R841" s="210"/>
      <c r="S841" s="210"/>
      <c r="T841" s="21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05" t="s">
        <v>223</v>
      </c>
      <c r="AU841" s="205" t="s">
        <v>81</v>
      </c>
      <c r="AV841" s="13" t="s">
        <v>89</v>
      </c>
      <c r="AW841" s="13" t="s">
        <v>30</v>
      </c>
      <c r="AX841" s="13" t="s">
        <v>73</v>
      </c>
      <c r="AY841" s="205" t="s">
        <v>217</v>
      </c>
    </row>
    <row r="842" spans="1:51" s="13" customFormat="1" ht="12">
      <c r="A842" s="13"/>
      <c r="B842" s="203"/>
      <c r="C842" s="13"/>
      <c r="D842" s="204" t="s">
        <v>223</v>
      </c>
      <c r="E842" s="205" t="s">
        <v>1582</v>
      </c>
      <c r="F842" s="206" t="s">
        <v>1583</v>
      </c>
      <c r="G842" s="13"/>
      <c r="H842" s="207">
        <v>1633.416</v>
      </c>
      <c r="I842" s="208"/>
      <c r="J842" s="13"/>
      <c r="K842" s="13"/>
      <c r="L842" s="203"/>
      <c r="M842" s="209"/>
      <c r="N842" s="210"/>
      <c r="O842" s="210"/>
      <c r="P842" s="210"/>
      <c r="Q842" s="210"/>
      <c r="R842" s="210"/>
      <c r="S842" s="210"/>
      <c r="T842" s="211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05" t="s">
        <v>223</v>
      </c>
      <c r="AU842" s="205" t="s">
        <v>81</v>
      </c>
      <c r="AV842" s="13" t="s">
        <v>89</v>
      </c>
      <c r="AW842" s="13" t="s">
        <v>30</v>
      </c>
      <c r="AX842" s="13" t="s">
        <v>73</v>
      </c>
      <c r="AY842" s="205" t="s">
        <v>217</v>
      </c>
    </row>
    <row r="843" spans="1:51" s="13" customFormat="1" ht="12">
      <c r="A843" s="13"/>
      <c r="B843" s="203"/>
      <c r="C843" s="13"/>
      <c r="D843" s="204" t="s">
        <v>223</v>
      </c>
      <c r="E843" s="205" t="s">
        <v>1</v>
      </c>
      <c r="F843" s="206" t="s">
        <v>1584</v>
      </c>
      <c r="G843" s="13"/>
      <c r="H843" s="207">
        <v>196.92</v>
      </c>
      <c r="I843" s="208"/>
      <c r="J843" s="13"/>
      <c r="K843" s="13"/>
      <c r="L843" s="203"/>
      <c r="M843" s="209"/>
      <c r="N843" s="210"/>
      <c r="O843" s="210"/>
      <c r="P843" s="210"/>
      <c r="Q843" s="210"/>
      <c r="R843" s="210"/>
      <c r="S843" s="210"/>
      <c r="T843" s="211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05" t="s">
        <v>223</v>
      </c>
      <c r="AU843" s="205" t="s">
        <v>81</v>
      </c>
      <c r="AV843" s="13" t="s">
        <v>89</v>
      </c>
      <c r="AW843" s="13" t="s">
        <v>30</v>
      </c>
      <c r="AX843" s="13" t="s">
        <v>73</v>
      </c>
      <c r="AY843" s="205" t="s">
        <v>217</v>
      </c>
    </row>
    <row r="844" spans="1:51" s="13" customFormat="1" ht="12">
      <c r="A844" s="13"/>
      <c r="B844" s="203"/>
      <c r="C844" s="13"/>
      <c r="D844" s="204" t="s">
        <v>223</v>
      </c>
      <c r="E844" s="205" t="s">
        <v>1</v>
      </c>
      <c r="F844" s="206" t="s">
        <v>1585</v>
      </c>
      <c r="G844" s="13"/>
      <c r="H844" s="207">
        <v>1830.336</v>
      </c>
      <c r="I844" s="208"/>
      <c r="J844" s="13"/>
      <c r="K844" s="13"/>
      <c r="L844" s="203"/>
      <c r="M844" s="209"/>
      <c r="N844" s="210"/>
      <c r="O844" s="210"/>
      <c r="P844" s="210"/>
      <c r="Q844" s="210"/>
      <c r="R844" s="210"/>
      <c r="S844" s="210"/>
      <c r="T844" s="211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05" t="s">
        <v>223</v>
      </c>
      <c r="AU844" s="205" t="s">
        <v>81</v>
      </c>
      <c r="AV844" s="13" t="s">
        <v>89</v>
      </c>
      <c r="AW844" s="13" t="s">
        <v>30</v>
      </c>
      <c r="AX844" s="13" t="s">
        <v>81</v>
      </c>
      <c r="AY844" s="205" t="s">
        <v>217</v>
      </c>
    </row>
    <row r="845" spans="1:65" s="2" customFormat="1" ht="21.75" customHeight="1">
      <c r="A845" s="37"/>
      <c r="B845" s="188"/>
      <c r="C845" s="189" t="s">
        <v>1586</v>
      </c>
      <c r="D845" s="189" t="s">
        <v>218</v>
      </c>
      <c r="E845" s="190" t="s">
        <v>1587</v>
      </c>
      <c r="F845" s="191" t="s">
        <v>1588</v>
      </c>
      <c r="G845" s="192" t="s">
        <v>712</v>
      </c>
      <c r="H845" s="193">
        <v>1</v>
      </c>
      <c r="I845" s="194"/>
      <c r="J845" s="195">
        <f>ROUND(I845*H845,2)</f>
        <v>0</v>
      </c>
      <c r="K845" s="196"/>
      <c r="L845" s="38"/>
      <c r="M845" s="197" t="s">
        <v>1</v>
      </c>
      <c r="N845" s="198" t="s">
        <v>38</v>
      </c>
      <c r="O845" s="76"/>
      <c r="P845" s="199">
        <f>O845*H845</f>
        <v>0</v>
      </c>
      <c r="Q845" s="199">
        <v>0.00026</v>
      </c>
      <c r="R845" s="199">
        <f>Q845*H845</f>
        <v>0.00026</v>
      </c>
      <c r="S845" s="199">
        <v>0</v>
      </c>
      <c r="T845" s="200">
        <f>S845*H845</f>
        <v>0</v>
      </c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R845" s="201" t="s">
        <v>216</v>
      </c>
      <c r="AT845" s="201" t="s">
        <v>218</v>
      </c>
      <c r="AU845" s="201" t="s">
        <v>81</v>
      </c>
      <c r="AY845" s="18" t="s">
        <v>217</v>
      </c>
      <c r="BE845" s="202">
        <f>IF(N845="základní",J845,0)</f>
        <v>0</v>
      </c>
      <c r="BF845" s="202">
        <f>IF(N845="snížená",J845,0)</f>
        <v>0</v>
      </c>
      <c r="BG845" s="202">
        <f>IF(N845="zákl. přenesená",J845,0)</f>
        <v>0</v>
      </c>
      <c r="BH845" s="202">
        <f>IF(N845="sníž. přenesená",J845,0)</f>
        <v>0</v>
      </c>
      <c r="BI845" s="202">
        <f>IF(N845="nulová",J845,0)</f>
        <v>0</v>
      </c>
      <c r="BJ845" s="18" t="s">
        <v>81</v>
      </c>
      <c r="BK845" s="202">
        <f>ROUND(I845*H845,2)</f>
        <v>0</v>
      </c>
      <c r="BL845" s="18" t="s">
        <v>216</v>
      </c>
      <c r="BM845" s="201" t="s">
        <v>1589</v>
      </c>
    </row>
    <row r="846" spans="1:51" s="13" customFormat="1" ht="12">
      <c r="A846" s="13"/>
      <c r="B846" s="203"/>
      <c r="C846" s="13"/>
      <c r="D846" s="204" t="s">
        <v>223</v>
      </c>
      <c r="E846" s="205" t="s">
        <v>1590</v>
      </c>
      <c r="F846" s="206" t="s">
        <v>1591</v>
      </c>
      <c r="G846" s="13"/>
      <c r="H846" s="207">
        <v>1</v>
      </c>
      <c r="I846" s="208"/>
      <c r="J846" s="13"/>
      <c r="K846" s="13"/>
      <c r="L846" s="203"/>
      <c r="M846" s="209"/>
      <c r="N846" s="210"/>
      <c r="O846" s="210"/>
      <c r="P846" s="210"/>
      <c r="Q846" s="210"/>
      <c r="R846" s="210"/>
      <c r="S846" s="210"/>
      <c r="T846" s="21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05" t="s">
        <v>223</v>
      </c>
      <c r="AU846" s="205" t="s">
        <v>81</v>
      </c>
      <c r="AV846" s="13" t="s">
        <v>89</v>
      </c>
      <c r="AW846" s="13" t="s">
        <v>30</v>
      </c>
      <c r="AX846" s="13" t="s">
        <v>73</v>
      </c>
      <c r="AY846" s="205" t="s">
        <v>217</v>
      </c>
    </row>
    <row r="847" spans="1:51" s="13" customFormat="1" ht="12">
      <c r="A847" s="13"/>
      <c r="B847" s="203"/>
      <c r="C847" s="13"/>
      <c r="D847" s="204" t="s">
        <v>223</v>
      </c>
      <c r="E847" s="205" t="s">
        <v>1592</v>
      </c>
      <c r="F847" s="206" t="s">
        <v>1593</v>
      </c>
      <c r="G847" s="13"/>
      <c r="H847" s="207">
        <v>0</v>
      </c>
      <c r="I847" s="208"/>
      <c r="J847" s="13"/>
      <c r="K847" s="13"/>
      <c r="L847" s="203"/>
      <c r="M847" s="209"/>
      <c r="N847" s="210"/>
      <c r="O847" s="210"/>
      <c r="P847" s="210"/>
      <c r="Q847" s="210"/>
      <c r="R847" s="210"/>
      <c r="S847" s="210"/>
      <c r="T847" s="211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05" t="s">
        <v>223</v>
      </c>
      <c r="AU847" s="205" t="s">
        <v>81</v>
      </c>
      <c r="AV847" s="13" t="s">
        <v>89</v>
      </c>
      <c r="AW847" s="13" t="s">
        <v>30</v>
      </c>
      <c r="AX847" s="13" t="s">
        <v>73</v>
      </c>
      <c r="AY847" s="205" t="s">
        <v>217</v>
      </c>
    </row>
    <row r="848" spans="1:51" s="13" customFormat="1" ht="12">
      <c r="A848" s="13"/>
      <c r="B848" s="203"/>
      <c r="C848" s="13"/>
      <c r="D848" s="204" t="s">
        <v>223</v>
      </c>
      <c r="E848" s="205" t="s">
        <v>1594</v>
      </c>
      <c r="F848" s="206" t="s">
        <v>1595</v>
      </c>
      <c r="G848" s="13"/>
      <c r="H848" s="207">
        <v>1</v>
      </c>
      <c r="I848" s="208"/>
      <c r="J848" s="13"/>
      <c r="K848" s="13"/>
      <c r="L848" s="203"/>
      <c r="M848" s="209"/>
      <c r="N848" s="210"/>
      <c r="O848" s="210"/>
      <c r="P848" s="210"/>
      <c r="Q848" s="210"/>
      <c r="R848" s="210"/>
      <c r="S848" s="210"/>
      <c r="T848" s="211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05" t="s">
        <v>223</v>
      </c>
      <c r="AU848" s="205" t="s">
        <v>81</v>
      </c>
      <c r="AV848" s="13" t="s">
        <v>89</v>
      </c>
      <c r="AW848" s="13" t="s">
        <v>30</v>
      </c>
      <c r="AX848" s="13" t="s">
        <v>81</v>
      </c>
      <c r="AY848" s="205" t="s">
        <v>217</v>
      </c>
    </row>
    <row r="849" spans="1:65" s="2" customFormat="1" ht="16.5" customHeight="1">
      <c r="A849" s="37"/>
      <c r="B849" s="188"/>
      <c r="C849" s="219" t="s">
        <v>1596</v>
      </c>
      <c r="D849" s="219" t="s">
        <v>342</v>
      </c>
      <c r="E849" s="220" t="s">
        <v>1597</v>
      </c>
      <c r="F849" s="221" t="s">
        <v>1598</v>
      </c>
      <c r="G849" s="222" t="s">
        <v>221</v>
      </c>
      <c r="H849" s="223">
        <v>4.725</v>
      </c>
      <c r="I849" s="224"/>
      <c r="J849" s="225">
        <f>ROUND(I849*H849,2)</f>
        <v>0</v>
      </c>
      <c r="K849" s="226"/>
      <c r="L849" s="227"/>
      <c r="M849" s="228" t="s">
        <v>1</v>
      </c>
      <c r="N849" s="229" t="s">
        <v>38</v>
      </c>
      <c r="O849" s="76"/>
      <c r="P849" s="199">
        <f>O849*H849</f>
        <v>0</v>
      </c>
      <c r="Q849" s="199">
        <v>0.0375</v>
      </c>
      <c r="R849" s="199">
        <f>Q849*H849</f>
        <v>0.17718749999999997</v>
      </c>
      <c r="S849" s="199">
        <v>0</v>
      </c>
      <c r="T849" s="200">
        <f>S849*H849</f>
        <v>0</v>
      </c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R849" s="201" t="s">
        <v>283</v>
      </c>
      <c r="AT849" s="201" t="s">
        <v>342</v>
      </c>
      <c r="AU849" s="201" t="s">
        <v>81</v>
      </c>
      <c r="AY849" s="18" t="s">
        <v>217</v>
      </c>
      <c r="BE849" s="202">
        <f>IF(N849="základní",J849,0)</f>
        <v>0</v>
      </c>
      <c r="BF849" s="202">
        <f>IF(N849="snížená",J849,0)</f>
        <v>0</v>
      </c>
      <c r="BG849" s="202">
        <f>IF(N849="zákl. přenesená",J849,0)</f>
        <v>0</v>
      </c>
      <c r="BH849" s="202">
        <f>IF(N849="sníž. přenesená",J849,0)</f>
        <v>0</v>
      </c>
      <c r="BI849" s="202">
        <f>IF(N849="nulová",J849,0)</f>
        <v>0</v>
      </c>
      <c r="BJ849" s="18" t="s">
        <v>81</v>
      </c>
      <c r="BK849" s="202">
        <f>ROUND(I849*H849,2)</f>
        <v>0</v>
      </c>
      <c r="BL849" s="18" t="s">
        <v>216</v>
      </c>
      <c r="BM849" s="201" t="s">
        <v>1599</v>
      </c>
    </row>
    <row r="850" spans="1:51" s="13" customFormat="1" ht="12">
      <c r="A850" s="13"/>
      <c r="B850" s="203"/>
      <c r="C850" s="13"/>
      <c r="D850" s="204" t="s">
        <v>223</v>
      </c>
      <c r="E850" s="205" t="s">
        <v>1600</v>
      </c>
      <c r="F850" s="206" t="s">
        <v>1601</v>
      </c>
      <c r="G850" s="13"/>
      <c r="H850" s="207">
        <v>4.725</v>
      </c>
      <c r="I850" s="208"/>
      <c r="J850" s="13"/>
      <c r="K850" s="13"/>
      <c r="L850" s="203"/>
      <c r="M850" s="209"/>
      <c r="N850" s="210"/>
      <c r="O850" s="210"/>
      <c r="P850" s="210"/>
      <c r="Q850" s="210"/>
      <c r="R850" s="210"/>
      <c r="S850" s="210"/>
      <c r="T850" s="21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05" t="s">
        <v>223</v>
      </c>
      <c r="AU850" s="205" t="s">
        <v>81</v>
      </c>
      <c r="AV850" s="13" t="s">
        <v>89</v>
      </c>
      <c r="AW850" s="13" t="s">
        <v>30</v>
      </c>
      <c r="AX850" s="13" t="s">
        <v>73</v>
      </c>
      <c r="AY850" s="205" t="s">
        <v>217</v>
      </c>
    </row>
    <row r="851" spans="1:51" s="13" customFormat="1" ht="12">
      <c r="A851" s="13"/>
      <c r="B851" s="203"/>
      <c r="C851" s="13"/>
      <c r="D851" s="204" t="s">
        <v>223</v>
      </c>
      <c r="E851" s="205" t="s">
        <v>1602</v>
      </c>
      <c r="F851" s="206" t="s">
        <v>1603</v>
      </c>
      <c r="G851" s="13"/>
      <c r="H851" s="207">
        <v>0</v>
      </c>
      <c r="I851" s="208"/>
      <c r="J851" s="13"/>
      <c r="K851" s="13"/>
      <c r="L851" s="203"/>
      <c r="M851" s="209"/>
      <c r="N851" s="210"/>
      <c r="O851" s="210"/>
      <c r="P851" s="210"/>
      <c r="Q851" s="210"/>
      <c r="R851" s="210"/>
      <c r="S851" s="210"/>
      <c r="T851" s="21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05" t="s">
        <v>223</v>
      </c>
      <c r="AU851" s="205" t="s">
        <v>81</v>
      </c>
      <c r="AV851" s="13" t="s">
        <v>89</v>
      </c>
      <c r="AW851" s="13" t="s">
        <v>30</v>
      </c>
      <c r="AX851" s="13" t="s">
        <v>73</v>
      </c>
      <c r="AY851" s="205" t="s">
        <v>217</v>
      </c>
    </row>
    <row r="852" spans="1:51" s="13" customFormat="1" ht="12">
      <c r="A852" s="13"/>
      <c r="B852" s="203"/>
      <c r="C852" s="13"/>
      <c r="D852" s="204" t="s">
        <v>223</v>
      </c>
      <c r="E852" s="205" t="s">
        <v>1604</v>
      </c>
      <c r="F852" s="206" t="s">
        <v>1605</v>
      </c>
      <c r="G852" s="13"/>
      <c r="H852" s="207">
        <v>4.725</v>
      </c>
      <c r="I852" s="208"/>
      <c r="J852" s="13"/>
      <c r="K852" s="13"/>
      <c r="L852" s="203"/>
      <c r="M852" s="209"/>
      <c r="N852" s="210"/>
      <c r="O852" s="210"/>
      <c r="P852" s="210"/>
      <c r="Q852" s="210"/>
      <c r="R852" s="210"/>
      <c r="S852" s="210"/>
      <c r="T852" s="21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05" t="s">
        <v>223</v>
      </c>
      <c r="AU852" s="205" t="s">
        <v>81</v>
      </c>
      <c r="AV852" s="13" t="s">
        <v>89</v>
      </c>
      <c r="AW852" s="13" t="s">
        <v>30</v>
      </c>
      <c r="AX852" s="13" t="s">
        <v>81</v>
      </c>
      <c r="AY852" s="205" t="s">
        <v>217</v>
      </c>
    </row>
    <row r="853" spans="1:65" s="2" customFormat="1" ht="21.75" customHeight="1">
      <c r="A853" s="37"/>
      <c r="B853" s="188"/>
      <c r="C853" s="189" t="s">
        <v>1606</v>
      </c>
      <c r="D853" s="189" t="s">
        <v>218</v>
      </c>
      <c r="E853" s="190" t="s">
        <v>1607</v>
      </c>
      <c r="F853" s="191" t="s">
        <v>1608</v>
      </c>
      <c r="G853" s="192" t="s">
        <v>712</v>
      </c>
      <c r="H853" s="193">
        <v>23</v>
      </c>
      <c r="I853" s="194"/>
      <c r="J853" s="195">
        <f>ROUND(I853*H853,2)</f>
        <v>0</v>
      </c>
      <c r="K853" s="196"/>
      <c r="L853" s="38"/>
      <c r="M853" s="197" t="s">
        <v>1</v>
      </c>
      <c r="N853" s="198" t="s">
        <v>38</v>
      </c>
      <c r="O853" s="76"/>
      <c r="P853" s="199">
        <f>O853*H853</f>
        <v>0</v>
      </c>
      <c r="Q853" s="199">
        <v>0.00027</v>
      </c>
      <c r="R853" s="199">
        <f>Q853*H853</f>
        <v>0.00621</v>
      </c>
      <c r="S853" s="199">
        <v>0</v>
      </c>
      <c r="T853" s="200">
        <f>S853*H853</f>
        <v>0</v>
      </c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R853" s="201" t="s">
        <v>216</v>
      </c>
      <c r="AT853" s="201" t="s">
        <v>218</v>
      </c>
      <c r="AU853" s="201" t="s">
        <v>81</v>
      </c>
      <c r="AY853" s="18" t="s">
        <v>217</v>
      </c>
      <c r="BE853" s="202">
        <f>IF(N853="základní",J853,0)</f>
        <v>0</v>
      </c>
      <c r="BF853" s="202">
        <f>IF(N853="snížená",J853,0)</f>
        <v>0</v>
      </c>
      <c r="BG853" s="202">
        <f>IF(N853="zákl. přenesená",J853,0)</f>
        <v>0</v>
      </c>
      <c r="BH853" s="202">
        <f>IF(N853="sníž. přenesená",J853,0)</f>
        <v>0</v>
      </c>
      <c r="BI853" s="202">
        <f>IF(N853="nulová",J853,0)</f>
        <v>0</v>
      </c>
      <c r="BJ853" s="18" t="s">
        <v>81</v>
      </c>
      <c r="BK853" s="202">
        <f>ROUND(I853*H853,2)</f>
        <v>0</v>
      </c>
      <c r="BL853" s="18" t="s">
        <v>216</v>
      </c>
      <c r="BM853" s="201" t="s">
        <v>1609</v>
      </c>
    </row>
    <row r="854" spans="1:51" s="13" customFormat="1" ht="12">
      <c r="A854" s="13"/>
      <c r="B854" s="203"/>
      <c r="C854" s="13"/>
      <c r="D854" s="204" t="s">
        <v>223</v>
      </c>
      <c r="E854" s="205" t="s">
        <v>1610</v>
      </c>
      <c r="F854" s="206" t="s">
        <v>1611</v>
      </c>
      <c r="G854" s="13"/>
      <c r="H854" s="207">
        <v>23</v>
      </c>
      <c r="I854" s="208"/>
      <c r="J854" s="13"/>
      <c r="K854" s="13"/>
      <c r="L854" s="203"/>
      <c r="M854" s="209"/>
      <c r="N854" s="210"/>
      <c r="O854" s="210"/>
      <c r="P854" s="210"/>
      <c r="Q854" s="210"/>
      <c r="R854" s="210"/>
      <c r="S854" s="210"/>
      <c r="T854" s="21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05" t="s">
        <v>223</v>
      </c>
      <c r="AU854" s="205" t="s">
        <v>81</v>
      </c>
      <c r="AV854" s="13" t="s">
        <v>89</v>
      </c>
      <c r="AW854" s="13" t="s">
        <v>30</v>
      </c>
      <c r="AX854" s="13" t="s">
        <v>81</v>
      </c>
      <c r="AY854" s="205" t="s">
        <v>217</v>
      </c>
    </row>
    <row r="855" spans="1:65" s="2" customFormat="1" ht="16.5" customHeight="1">
      <c r="A855" s="37"/>
      <c r="B855" s="188"/>
      <c r="C855" s="219" t="s">
        <v>1612</v>
      </c>
      <c r="D855" s="219" t="s">
        <v>342</v>
      </c>
      <c r="E855" s="220" t="s">
        <v>1613</v>
      </c>
      <c r="F855" s="221" t="s">
        <v>1614</v>
      </c>
      <c r="G855" s="222" t="s">
        <v>712</v>
      </c>
      <c r="H855" s="223">
        <v>23</v>
      </c>
      <c r="I855" s="224"/>
      <c r="J855" s="225">
        <f>ROUND(I855*H855,2)</f>
        <v>0</v>
      </c>
      <c r="K855" s="226"/>
      <c r="L855" s="227"/>
      <c r="M855" s="228" t="s">
        <v>1</v>
      </c>
      <c r="N855" s="229" t="s">
        <v>38</v>
      </c>
      <c r="O855" s="76"/>
      <c r="P855" s="199">
        <f>O855*H855</f>
        <v>0</v>
      </c>
      <c r="Q855" s="199">
        <v>0.0375</v>
      </c>
      <c r="R855" s="199">
        <f>Q855*H855</f>
        <v>0.8624999999999999</v>
      </c>
      <c r="S855" s="199">
        <v>0</v>
      </c>
      <c r="T855" s="200">
        <f>S855*H855</f>
        <v>0</v>
      </c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R855" s="201" t="s">
        <v>283</v>
      </c>
      <c r="AT855" s="201" t="s">
        <v>342</v>
      </c>
      <c r="AU855" s="201" t="s">
        <v>81</v>
      </c>
      <c r="AY855" s="18" t="s">
        <v>217</v>
      </c>
      <c r="BE855" s="202">
        <f>IF(N855="základní",J855,0)</f>
        <v>0</v>
      </c>
      <c r="BF855" s="202">
        <f>IF(N855="snížená",J855,0)</f>
        <v>0</v>
      </c>
      <c r="BG855" s="202">
        <f>IF(N855="zákl. přenesená",J855,0)</f>
        <v>0</v>
      </c>
      <c r="BH855" s="202">
        <f>IF(N855="sníž. přenesená",J855,0)</f>
        <v>0</v>
      </c>
      <c r="BI855" s="202">
        <f>IF(N855="nulová",J855,0)</f>
        <v>0</v>
      </c>
      <c r="BJ855" s="18" t="s">
        <v>81</v>
      </c>
      <c r="BK855" s="202">
        <f>ROUND(I855*H855,2)</f>
        <v>0</v>
      </c>
      <c r="BL855" s="18" t="s">
        <v>216</v>
      </c>
      <c r="BM855" s="201" t="s">
        <v>1615</v>
      </c>
    </row>
    <row r="856" spans="1:51" s="13" customFormat="1" ht="12">
      <c r="A856" s="13"/>
      <c r="B856" s="203"/>
      <c r="C856" s="13"/>
      <c r="D856" s="204" t="s">
        <v>223</v>
      </c>
      <c r="E856" s="205" t="s">
        <v>1616</v>
      </c>
      <c r="F856" s="206" t="s">
        <v>1617</v>
      </c>
      <c r="G856" s="13"/>
      <c r="H856" s="207">
        <v>23</v>
      </c>
      <c r="I856" s="208"/>
      <c r="J856" s="13"/>
      <c r="K856" s="13"/>
      <c r="L856" s="203"/>
      <c r="M856" s="209"/>
      <c r="N856" s="210"/>
      <c r="O856" s="210"/>
      <c r="P856" s="210"/>
      <c r="Q856" s="210"/>
      <c r="R856" s="210"/>
      <c r="S856" s="210"/>
      <c r="T856" s="21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05" t="s">
        <v>223</v>
      </c>
      <c r="AU856" s="205" t="s">
        <v>81</v>
      </c>
      <c r="AV856" s="13" t="s">
        <v>89</v>
      </c>
      <c r="AW856" s="13" t="s">
        <v>30</v>
      </c>
      <c r="AX856" s="13" t="s">
        <v>73</v>
      </c>
      <c r="AY856" s="205" t="s">
        <v>217</v>
      </c>
    </row>
    <row r="857" spans="1:51" s="13" customFormat="1" ht="12">
      <c r="A857" s="13"/>
      <c r="B857" s="203"/>
      <c r="C857" s="13"/>
      <c r="D857" s="204" t="s">
        <v>223</v>
      </c>
      <c r="E857" s="205" t="s">
        <v>1618</v>
      </c>
      <c r="F857" s="206" t="s">
        <v>1619</v>
      </c>
      <c r="G857" s="13"/>
      <c r="H857" s="207">
        <v>23</v>
      </c>
      <c r="I857" s="208"/>
      <c r="J857" s="13"/>
      <c r="K857" s="13"/>
      <c r="L857" s="203"/>
      <c r="M857" s="209"/>
      <c r="N857" s="210"/>
      <c r="O857" s="210"/>
      <c r="P857" s="210"/>
      <c r="Q857" s="210"/>
      <c r="R857" s="210"/>
      <c r="S857" s="210"/>
      <c r="T857" s="211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05" t="s">
        <v>223</v>
      </c>
      <c r="AU857" s="205" t="s">
        <v>81</v>
      </c>
      <c r="AV857" s="13" t="s">
        <v>89</v>
      </c>
      <c r="AW857" s="13" t="s">
        <v>30</v>
      </c>
      <c r="AX857" s="13" t="s">
        <v>81</v>
      </c>
      <c r="AY857" s="205" t="s">
        <v>217</v>
      </c>
    </row>
    <row r="858" spans="1:65" s="2" customFormat="1" ht="16.5" customHeight="1">
      <c r="A858" s="37"/>
      <c r="B858" s="188"/>
      <c r="C858" s="189" t="s">
        <v>1620</v>
      </c>
      <c r="D858" s="189" t="s">
        <v>218</v>
      </c>
      <c r="E858" s="190" t="s">
        <v>1621</v>
      </c>
      <c r="F858" s="191" t="s">
        <v>1622</v>
      </c>
      <c r="G858" s="192" t="s">
        <v>712</v>
      </c>
      <c r="H858" s="193">
        <v>1</v>
      </c>
      <c r="I858" s="194"/>
      <c r="J858" s="195">
        <f>ROUND(I858*H858,2)</f>
        <v>0</v>
      </c>
      <c r="K858" s="196"/>
      <c r="L858" s="38"/>
      <c r="M858" s="197" t="s">
        <v>1</v>
      </c>
      <c r="N858" s="198" t="s">
        <v>38</v>
      </c>
      <c r="O858" s="76"/>
      <c r="P858" s="199">
        <f>O858*H858</f>
        <v>0</v>
      </c>
      <c r="Q858" s="199">
        <v>0.00047</v>
      </c>
      <c r="R858" s="199">
        <f>Q858*H858</f>
        <v>0.00047</v>
      </c>
      <c r="S858" s="199">
        <v>0</v>
      </c>
      <c r="T858" s="200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01" t="s">
        <v>216</v>
      </c>
      <c r="AT858" s="201" t="s">
        <v>218</v>
      </c>
      <c r="AU858" s="201" t="s">
        <v>81</v>
      </c>
      <c r="AY858" s="18" t="s">
        <v>217</v>
      </c>
      <c r="BE858" s="202">
        <f>IF(N858="základní",J858,0)</f>
        <v>0</v>
      </c>
      <c r="BF858" s="202">
        <f>IF(N858="snížená",J858,0)</f>
        <v>0</v>
      </c>
      <c r="BG858" s="202">
        <f>IF(N858="zákl. přenesená",J858,0)</f>
        <v>0</v>
      </c>
      <c r="BH858" s="202">
        <f>IF(N858="sníž. přenesená",J858,0)</f>
        <v>0</v>
      </c>
      <c r="BI858" s="202">
        <f>IF(N858="nulová",J858,0)</f>
        <v>0</v>
      </c>
      <c r="BJ858" s="18" t="s">
        <v>81</v>
      </c>
      <c r="BK858" s="202">
        <f>ROUND(I858*H858,2)</f>
        <v>0</v>
      </c>
      <c r="BL858" s="18" t="s">
        <v>216</v>
      </c>
      <c r="BM858" s="201" t="s">
        <v>1623</v>
      </c>
    </row>
    <row r="859" spans="1:51" s="13" customFormat="1" ht="12">
      <c r="A859" s="13"/>
      <c r="B859" s="203"/>
      <c r="C859" s="13"/>
      <c r="D859" s="204" t="s">
        <v>223</v>
      </c>
      <c r="E859" s="205" t="s">
        <v>1624</v>
      </c>
      <c r="F859" s="206" t="s">
        <v>1625</v>
      </c>
      <c r="G859" s="13"/>
      <c r="H859" s="207">
        <v>1</v>
      </c>
      <c r="I859" s="208"/>
      <c r="J859" s="13"/>
      <c r="K859" s="13"/>
      <c r="L859" s="203"/>
      <c r="M859" s="209"/>
      <c r="N859" s="210"/>
      <c r="O859" s="210"/>
      <c r="P859" s="210"/>
      <c r="Q859" s="210"/>
      <c r="R859" s="210"/>
      <c r="S859" s="210"/>
      <c r="T859" s="21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05" t="s">
        <v>223</v>
      </c>
      <c r="AU859" s="205" t="s">
        <v>81</v>
      </c>
      <c r="AV859" s="13" t="s">
        <v>89</v>
      </c>
      <c r="AW859" s="13" t="s">
        <v>30</v>
      </c>
      <c r="AX859" s="13" t="s">
        <v>81</v>
      </c>
      <c r="AY859" s="205" t="s">
        <v>217</v>
      </c>
    </row>
    <row r="860" spans="1:65" s="2" customFormat="1" ht="16.5" customHeight="1">
      <c r="A860" s="37"/>
      <c r="B860" s="188"/>
      <c r="C860" s="189" t="s">
        <v>1626</v>
      </c>
      <c r="D860" s="189" t="s">
        <v>218</v>
      </c>
      <c r="E860" s="190" t="s">
        <v>1627</v>
      </c>
      <c r="F860" s="191" t="s">
        <v>1628</v>
      </c>
      <c r="G860" s="192" t="s">
        <v>712</v>
      </c>
      <c r="H860" s="193">
        <v>1</v>
      </c>
      <c r="I860" s="194"/>
      <c r="J860" s="195">
        <f>ROUND(I860*H860,2)</f>
        <v>0</v>
      </c>
      <c r="K860" s="196"/>
      <c r="L860" s="38"/>
      <c r="M860" s="197" t="s">
        <v>1</v>
      </c>
      <c r="N860" s="198" t="s">
        <v>38</v>
      </c>
      <c r="O860" s="76"/>
      <c r="P860" s="199">
        <f>O860*H860</f>
        <v>0</v>
      </c>
      <c r="Q860" s="199">
        <v>0.00047</v>
      </c>
      <c r="R860" s="199">
        <f>Q860*H860</f>
        <v>0.00047</v>
      </c>
      <c r="S860" s="199">
        <v>0</v>
      </c>
      <c r="T860" s="200">
        <f>S860*H860</f>
        <v>0</v>
      </c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R860" s="201" t="s">
        <v>216</v>
      </c>
      <c r="AT860" s="201" t="s">
        <v>218</v>
      </c>
      <c r="AU860" s="201" t="s">
        <v>81</v>
      </c>
      <c r="AY860" s="18" t="s">
        <v>217</v>
      </c>
      <c r="BE860" s="202">
        <f>IF(N860="základní",J860,0)</f>
        <v>0</v>
      </c>
      <c r="BF860" s="202">
        <f>IF(N860="snížená",J860,0)</f>
        <v>0</v>
      </c>
      <c r="BG860" s="202">
        <f>IF(N860="zákl. přenesená",J860,0)</f>
        <v>0</v>
      </c>
      <c r="BH860" s="202">
        <f>IF(N860="sníž. přenesená",J860,0)</f>
        <v>0</v>
      </c>
      <c r="BI860" s="202">
        <f>IF(N860="nulová",J860,0)</f>
        <v>0</v>
      </c>
      <c r="BJ860" s="18" t="s">
        <v>81</v>
      </c>
      <c r="BK860" s="202">
        <f>ROUND(I860*H860,2)</f>
        <v>0</v>
      </c>
      <c r="BL860" s="18" t="s">
        <v>216</v>
      </c>
      <c r="BM860" s="201" t="s">
        <v>1629</v>
      </c>
    </row>
    <row r="861" spans="1:51" s="13" customFormat="1" ht="12">
      <c r="A861" s="13"/>
      <c r="B861" s="203"/>
      <c r="C861" s="13"/>
      <c r="D861" s="204" t="s">
        <v>223</v>
      </c>
      <c r="E861" s="205" t="s">
        <v>1630</v>
      </c>
      <c r="F861" s="206" t="s">
        <v>1631</v>
      </c>
      <c r="G861" s="13"/>
      <c r="H861" s="207">
        <v>1</v>
      </c>
      <c r="I861" s="208"/>
      <c r="J861" s="13"/>
      <c r="K861" s="13"/>
      <c r="L861" s="203"/>
      <c r="M861" s="209"/>
      <c r="N861" s="210"/>
      <c r="O861" s="210"/>
      <c r="P861" s="210"/>
      <c r="Q861" s="210"/>
      <c r="R861" s="210"/>
      <c r="S861" s="210"/>
      <c r="T861" s="21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05" t="s">
        <v>223</v>
      </c>
      <c r="AU861" s="205" t="s">
        <v>81</v>
      </c>
      <c r="AV861" s="13" t="s">
        <v>89</v>
      </c>
      <c r="AW861" s="13" t="s">
        <v>30</v>
      </c>
      <c r="AX861" s="13" t="s">
        <v>81</v>
      </c>
      <c r="AY861" s="205" t="s">
        <v>217</v>
      </c>
    </row>
    <row r="862" spans="1:65" s="2" customFormat="1" ht="21.75" customHeight="1">
      <c r="A862" s="37"/>
      <c r="B862" s="188"/>
      <c r="C862" s="189" t="s">
        <v>1632</v>
      </c>
      <c r="D862" s="189" t="s">
        <v>218</v>
      </c>
      <c r="E862" s="190" t="s">
        <v>1633</v>
      </c>
      <c r="F862" s="191" t="s">
        <v>1634</v>
      </c>
      <c r="G862" s="192" t="s">
        <v>712</v>
      </c>
      <c r="H862" s="193">
        <v>1</v>
      </c>
      <c r="I862" s="194"/>
      <c r="J862" s="195">
        <f>ROUND(I862*H862,2)</f>
        <v>0</v>
      </c>
      <c r="K862" s="196"/>
      <c r="L862" s="38"/>
      <c r="M862" s="197" t="s">
        <v>1</v>
      </c>
      <c r="N862" s="198" t="s">
        <v>38</v>
      </c>
      <c r="O862" s="76"/>
      <c r="P862" s="199">
        <f>O862*H862</f>
        <v>0</v>
      </c>
      <c r="Q862" s="199">
        <v>0.00047</v>
      </c>
      <c r="R862" s="199">
        <f>Q862*H862</f>
        <v>0.00047</v>
      </c>
      <c r="S862" s="199">
        <v>0</v>
      </c>
      <c r="T862" s="200">
        <f>S862*H862</f>
        <v>0</v>
      </c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R862" s="201" t="s">
        <v>216</v>
      </c>
      <c r="AT862" s="201" t="s">
        <v>218</v>
      </c>
      <c r="AU862" s="201" t="s">
        <v>81</v>
      </c>
      <c r="AY862" s="18" t="s">
        <v>217</v>
      </c>
      <c r="BE862" s="202">
        <f>IF(N862="základní",J862,0)</f>
        <v>0</v>
      </c>
      <c r="BF862" s="202">
        <f>IF(N862="snížená",J862,0)</f>
        <v>0</v>
      </c>
      <c r="BG862" s="202">
        <f>IF(N862="zákl. přenesená",J862,0)</f>
        <v>0</v>
      </c>
      <c r="BH862" s="202">
        <f>IF(N862="sníž. přenesená",J862,0)</f>
        <v>0</v>
      </c>
      <c r="BI862" s="202">
        <f>IF(N862="nulová",J862,0)</f>
        <v>0</v>
      </c>
      <c r="BJ862" s="18" t="s">
        <v>81</v>
      </c>
      <c r="BK862" s="202">
        <f>ROUND(I862*H862,2)</f>
        <v>0</v>
      </c>
      <c r="BL862" s="18" t="s">
        <v>216</v>
      </c>
      <c r="BM862" s="201" t="s">
        <v>1635</v>
      </c>
    </row>
    <row r="863" spans="1:51" s="13" customFormat="1" ht="12">
      <c r="A863" s="13"/>
      <c r="B863" s="203"/>
      <c r="C863" s="13"/>
      <c r="D863" s="204" t="s">
        <v>223</v>
      </c>
      <c r="E863" s="205" t="s">
        <v>1636</v>
      </c>
      <c r="F863" s="206" t="s">
        <v>1637</v>
      </c>
      <c r="G863" s="13"/>
      <c r="H863" s="207">
        <v>1</v>
      </c>
      <c r="I863" s="208"/>
      <c r="J863" s="13"/>
      <c r="K863" s="13"/>
      <c r="L863" s="203"/>
      <c r="M863" s="209"/>
      <c r="N863" s="210"/>
      <c r="O863" s="210"/>
      <c r="P863" s="210"/>
      <c r="Q863" s="210"/>
      <c r="R863" s="210"/>
      <c r="S863" s="210"/>
      <c r="T863" s="211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05" t="s">
        <v>223</v>
      </c>
      <c r="AU863" s="205" t="s">
        <v>81</v>
      </c>
      <c r="AV863" s="13" t="s">
        <v>89</v>
      </c>
      <c r="AW863" s="13" t="s">
        <v>30</v>
      </c>
      <c r="AX863" s="13" t="s">
        <v>81</v>
      </c>
      <c r="AY863" s="205" t="s">
        <v>217</v>
      </c>
    </row>
    <row r="864" spans="1:65" s="2" customFormat="1" ht="16.5" customHeight="1">
      <c r="A864" s="37"/>
      <c r="B864" s="188"/>
      <c r="C864" s="219" t="s">
        <v>1638</v>
      </c>
      <c r="D864" s="219" t="s">
        <v>342</v>
      </c>
      <c r="E864" s="220" t="s">
        <v>1639</v>
      </c>
      <c r="F864" s="221" t="s">
        <v>1640</v>
      </c>
      <c r="G864" s="222" t="s">
        <v>712</v>
      </c>
      <c r="H864" s="223">
        <v>1</v>
      </c>
      <c r="I864" s="224"/>
      <c r="J864" s="225">
        <f>ROUND(I864*H864,2)</f>
        <v>0</v>
      </c>
      <c r="K864" s="226"/>
      <c r="L864" s="227"/>
      <c r="M864" s="228" t="s">
        <v>1</v>
      </c>
      <c r="N864" s="229" t="s">
        <v>38</v>
      </c>
      <c r="O864" s="76"/>
      <c r="P864" s="199">
        <f>O864*H864</f>
        <v>0</v>
      </c>
      <c r="Q864" s="199">
        <v>0.074</v>
      </c>
      <c r="R864" s="199">
        <f>Q864*H864</f>
        <v>0.074</v>
      </c>
      <c r="S864" s="199">
        <v>0</v>
      </c>
      <c r="T864" s="200">
        <f>S864*H864</f>
        <v>0</v>
      </c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R864" s="201" t="s">
        <v>283</v>
      </c>
      <c r="AT864" s="201" t="s">
        <v>342</v>
      </c>
      <c r="AU864" s="201" t="s">
        <v>81</v>
      </c>
      <c r="AY864" s="18" t="s">
        <v>217</v>
      </c>
      <c r="BE864" s="202">
        <f>IF(N864="základní",J864,0)</f>
        <v>0</v>
      </c>
      <c r="BF864" s="202">
        <f>IF(N864="snížená",J864,0)</f>
        <v>0</v>
      </c>
      <c r="BG864" s="202">
        <f>IF(N864="zákl. přenesená",J864,0)</f>
        <v>0</v>
      </c>
      <c r="BH864" s="202">
        <f>IF(N864="sníž. přenesená",J864,0)</f>
        <v>0</v>
      </c>
      <c r="BI864" s="202">
        <f>IF(N864="nulová",J864,0)</f>
        <v>0</v>
      </c>
      <c r="BJ864" s="18" t="s">
        <v>81</v>
      </c>
      <c r="BK864" s="202">
        <f>ROUND(I864*H864,2)</f>
        <v>0</v>
      </c>
      <c r="BL864" s="18" t="s">
        <v>216</v>
      </c>
      <c r="BM864" s="201" t="s">
        <v>1641</v>
      </c>
    </row>
    <row r="865" spans="1:65" s="2" customFormat="1" ht="16.5" customHeight="1">
      <c r="A865" s="37"/>
      <c r="B865" s="188"/>
      <c r="C865" s="219" t="s">
        <v>1642</v>
      </c>
      <c r="D865" s="219" t="s">
        <v>342</v>
      </c>
      <c r="E865" s="220" t="s">
        <v>1643</v>
      </c>
      <c r="F865" s="221" t="s">
        <v>1644</v>
      </c>
      <c r="G865" s="222" t="s">
        <v>712</v>
      </c>
      <c r="H865" s="223">
        <v>1</v>
      </c>
      <c r="I865" s="224"/>
      <c r="J865" s="225">
        <f>ROUND(I865*H865,2)</f>
        <v>0</v>
      </c>
      <c r="K865" s="226"/>
      <c r="L865" s="227"/>
      <c r="M865" s="228" t="s">
        <v>1</v>
      </c>
      <c r="N865" s="229" t="s">
        <v>38</v>
      </c>
      <c r="O865" s="76"/>
      <c r="P865" s="199">
        <f>O865*H865</f>
        <v>0</v>
      </c>
      <c r="Q865" s="199">
        <v>0</v>
      </c>
      <c r="R865" s="199">
        <f>Q865*H865</f>
        <v>0</v>
      </c>
      <c r="S865" s="199">
        <v>0</v>
      </c>
      <c r="T865" s="200">
        <f>S865*H865</f>
        <v>0</v>
      </c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R865" s="201" t="s">
        <v>283</v>
      </c>
      <c r="AT865" s="201" t="s">
        <v>342</v>
      </c>
      <c r="AU865" s="201" t="s">
        <v>81</v>
      </c>
      <c r="AY865" s="18" t="s">
        <v>217</v>
      </c>
      <c r="BE865" s="202">
        <f>IF(N865="základní",J865,0)</f>
        <v>0</v>
      </c>
      <c r="BF865" s="202">
        <f>IF(N865="snížená",J865,0)</f>
        <v>0</v>
      </c>
      <c r="BG865" s="202">
        <f>IF(N865="zákl. přenesená",J865,0)</f>
        <v>0</v>
      </c>
      <c r="BH865" s="202">
        <f>IF(N865="sníž. přenesená",J865,0)</f>
        <v>0</v>
      </c>
      <c r="BI865" s="202">
        <f>IF(N865="nulová",J865,0)</f>
        <v>0</v>
      </c>
      <c r="BJ865" s="18" t="s">
        <v>81</v>
      </c>
      <c r="BK865" s="202">
        <f>ROUND(I865*H865,2)</f>
        <v>0</v>
      </c>
      <c r="BL865" s="18" t="s">
        <v>216</v>
      </c>
      <c r="BM865" s="201" t="s">
        <v>1645</v>
      </c>
    </row>
    <row r="866" spans="1:65" s="2" customFormat="1" ht="16.5" customHeight="1">
      <c r="A866" s="37"/>
      <c r="B866" s="188"/>
      <c r="C866" s="219" t="s">
        <v>1646</v>
      </c>
      <c r="D866" s="219" t="s">
        <v>342</v>
      </c>
      <c r="E866" s="220" t="s">
        <v>1647</v>
      </c>
      <c r="F866" s="221" t="s">
        <v>1640</v>
      </c>
      <c r="G866" s="222" t="s">
        <v>712</v>
      </c>
      <c r="H866" s="223">
        <v>1</v>
      </c>
      <c r="I866" s="224"/>
      <c r="J866" s="225">
        <f>ROUND(I866*H866,2)</f>
        <v>0</v>
      </c>
      <c r="K866" s="226"/>
      <c r="L866" s="227"/>
      <c r="M866" s="228" t="s">
        <v>1</v>
      </c>
      <c r="N866" s="229" t="s">
        <v>38</v>
      </c>
      <c r="O866" s="76"/>
      <c r="P866" s="199">
        <f>O866*H866</f>
        <v>0</v>
      </c>
      <c r="Q866" s="199">
        <v>0.074</v>
      </c>
      <c r="R866" s="199">
        <f>Q866*H866</f>
        <v>0.074</v>
      </c>
      <c r="S866" s="199">
        <v>0</v>
      </c>
      <c r="T866" s="200">
        <f>S866*H866</f>
        <v>0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R866" s="201" t="s">
        <v>283</v>
      </c>
      <c r="AT866" s="201" t="s">
        <v>342</v>
      </c>
      <c r="AU866" s="201" t="s">
        <v>81</v>
      </c>
      <c r="AY866" s="18" t="s">
        <v>217</v>
      </c>
      <c r="BE866" s="202">
        <f>IF(N866="základní",J866,0)</f>
        <v>0</v>
      </c>
      <c r="BF866" s="202">
        <f>IF(N866="snížená",J866,0)</f>
        <v>0</v>
      </c>
      <c r="BG866" s="202">
        <f>IF(N866="zákl. přenesená",J866,0)</f>
        <v>0</v>
      </c>
      <c r="BH866" s="202">
        <f>IF(N866="sníž. přenesená",J866,0)</f>
        <v>0</v>
      </c>
      <c r="BI866" s="202">
        <f>IF(N866="nulová",J866,0)</f>
        <v>0</v>
      </c>
      <c r="BJ866" s="18" t="s">
        <v>81</v>
      </c>
      <c r="BK866" s="202">
        <f>ROUND(I866*H866,2)</f>
        <v>0</v>
      </c>
      <c r="BL866" s="18" t="s">
        <v>216</v>
      </c>
      <c r="BM866" s="201" t="s">
        <v>1648</v>
      </c>
    </row>
    <row r="867" spans="1:65" s="2" customFormat="1" ht="21.75" customHeight="1">
      <c r="A867" s="37"/>
      <c r="B867" s="188"/>
      <c r="C867" s="189" t="s">
        <v>1649</v>
      </c>
      <c r="D867" s="189" t="s">
        <v>218</v>
      </c>
      <c r="E867" s="190" t="s">
        <v>1650</v>
      </c>
      <c r="F867" s="191" t="s">
        <v>1651</v>
      </c>
      <c r="G867" s="192" t="s">
        <v>712</v>
      </c>
      <c r="H867" s="193">
        <v>16.93</v>
      </c>
      <c r="I867" s="194"/>
      <c r="J867" s="195">
        <f>ROUND(I867*H867,2)</f>
        <v>0</v>
      </c>
      <c r="K867" s="196"/>
      <c r="L867" s="38"/>
      <c r="M867" s="197" t="s">
        <v>1</v>
      </c>
      <c r="N867" s="198" t="s">
        <v>38</v>
      </c>
      <c r="O867" s="76"/>
      <c r="P867" s="199">
        <f>O867*H867</f>
        <v>0</v>
      </c>
      <c r="Q867" s="199">
        <v>0</v>
      </c>
      <c r="R867" s="199">
        <f>Q867*H867</f>
        <v>0</v>
      </c>
      <c r="S867" s="199">
        <v>0</v>
      </c>
      <c r="T867" s="200">
        <f>S867*H867</f>
        <v>0</v>
      </c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R867" s="201" t="s">
        <v>216</v>
      </c>
      <c r="AT867" s="201" t="s">
        <v>218</v>
      </c>
      <c r="AU867" s="201" t="s">
        <v>81</v>
      </c>
      <c r="AY867" s="18" t="s">
        <v>217</v>
      </c>
      <c r="BE867" s="202">
        <f>IF(N867="základní",J867,0)</f>
        <v>0</v>
      </c>
      <c r="BF867" s="202">
        <f>IF(N867="snížená",J867,0)</f>
        <v>0</v>
      </c>
      <c r="BG867" s="202">
        <f>IF(N867="zákl. přenesená",J867,0)</f>
        <v>0</v>
      </c>
      <c r="BH867" s="202">
        <f>IF(N867="sníž. přenesená",J867,0)</f>
        <v>0</v>
      </c>
      <c r="BI867" s="202">
        <f>IF(N867="nulová",J867,0)</f>
        <v>0</v>
      </c>
      <c r="BJ867" s="18" t="s">
        <v>81</v>
      </c>
      <c r="BK867" s="202">
        <f>ROUND(I867*H867,2)</f>
        <v>0</v>
      </c>
      <c r="BL867" s="18" t="s">
        <v>216</v>
      </c>
      <c r="BM867" s="201" t="s">
        <v>1652</v>
      </c>
    </row>
    <row r="868" spans="1:51" s="13" customFormat="1" ht="12">
      <c r="A868" s="13"/>
      <c r="B868" s="203"/>
      <c r="C868" s="13"/>
      <c r="D868" s="204" t="s">
        <v>223</v>
      </c>
      <c r="E868" s="205" t="s">
        <v>1653</v>
      </c>
      <c r="F868" s="206" t="s">
        <v>1403</v>
      </c>
      <c r="G868" s="13"/>
      <c r="H868" s="207">
        <v>1.2</v>
      </c>
      <c r="I868" s="208"/>
      <c r="J868" s="13"/>
      <c r="K868" s="13"/>
      <c r="L868" s="203"/>
      <c r="M868" s="209"/>
      <c r="N868" s="210"/>
      <c r="O868" s="210"/>
      <c r="P868" s="210"/>
      <c r="Q868" s="210"/>
      <c r="R868" s="210"/>
      <c r="S868" s="210"/>
      <c r="T868" s="211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05" t="s">
        <v>223</v>
      </c>
      <c r="AU868" s="205" t="s">
        <v>81</v>
      </c>
      <c r="AV868" s="13" t="s">
        <v>89</v>
      </c>
      <c r="AW868" s="13" t="s">
        <v>30</v>
      </c>
      <c r="AX868" s="13" t="s">
        <v>73</v>
      </c>
      <c r="AY868" s="205" t="s">
        <v>217</v>
      </c>
    </row>
    <row r="869" spans="1:51" s="13" customFormat="1" ht="12">
      <c r="A869" s="13"/>
      <c r="B869" s="203"/>
      <c r="C869" s="13"/>
      <c r="D869" s="204" t="s">
        <v>223</v>
      </c>
      <c r="E869" s="205" t="s">
        <v>1654</v>
      </c>
      <c r="F869" s="206" t="s">
        <v>1405</v>
      </c>
      <c r="G869" s="13"/>
      <c r="H869" s="207">
        <v>8.1</v>
      </c>
      <c r="I869" s="208"/>
      <c r="J869" s="13"/>
      <c r="K869" s="13"/>
      <c r="L869" s="203"/>
      <c r="M869" s="209"/>
      <c r="N869" s="210"/>
      <c r="O869" s="210"/>
      <c r="P869" s="210"/>
      <c r="Q869" s="210"/>
      <c r="R869" s="210"/>
      <c r="S869" s="210"/>
      <c r="T869" s="21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05" t="s">
        <v>223</v>
      </c>
      <c r="AU869" s="205" t="s">
        <v>81</v>
      </c>
      <c r="AV869" s="13" t="s">
        <v>89</v>
      </c>
      <c r="AW869" s="13" t="s">
        <v>30</v>
      </c>
      <c r="AX869" s="13" t="s">
        <v>73</v>
      </c>
      <c r="AY869" s="205" t="s">
        <v>217</v>
      </c>
    </row>
    <row r="870" spans="1:51" s="13" customFormat="1" ht="12">
      <c r="A870" s="13"/>
      <c r="B870" s="203"/>
      <c r="C870" s="13"/>
      <c r="D870" s="204" t="s">
        <v>223</v>
      </c>
      <c r="E870" s="205" t="s">
        <v>1655</v>
      </c>
      <c r="F870" s="206" t="s">
        <v>1407</v>
      </c>
      <c r="G870" s="13"/>
      <c r="H870" s="207">
        <v>1.8</v>
      </c>
      <c r="I870" s="208"/>
      <c r="J870" s="13"/>
      <c r="K870" s="13"/>
      <c r="L870" s="203"/>
      <c r="M870" s="209"/>
      <c r="N870" s="210"/>
      <c r="O870" s="210"/>
      <c r="P870" s="210"/>
      <c r="Q870" s="210"/>
      <c r="R870" s="210"/>
      <c r="S870" s="210"/>
      <c r="T870" s="211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05" t="s">
        <v>223</v>
      </c>
      <c r="AU870" s="205" t="s">
        <v>81</v>
      </c>
      <c r="AV870" s="13" t="s">
        <v>89</v>
      </c>
      <c r="AW870" s="13" t="s">
        <v>30</v>
      </c>
      <c r="AX870" s="13" t="s">
        <v>73</v>
      </c>
      <c r="AY870" s="205" t="s">
        <v>217</v>
      </c>
    </row>
    <row r="871" spans="1:51" s="13" customFormat="1" ht="12">
      <c r="A871" s="13"/>
      <c r="B871" s="203"/>
      <c r="C871" s="13"/>
      <c r="D871" s="204" t="s">
        <v>223</v>
      </c>
      <c r="E871" s="205" t="s">
        <v>1656</v>
      </c>
      <c r="F871" s="206" t="s">
        <v>1409</v>
      </c>
      <c r="G871" s="13"/>
      <c r="H871" s="207">
        <v>1.2</v>
      </c>
      <c r="I871" s="208"/>
      <c r="J871" s="13"/>
      <c r="K871" s="13"/>
      <c r="L871" s="203"/>
      <c r="M871" s="209"/>
      <c r="N871" s="210"/>
      <c r="O871" s="210"/>
      <c r="P871" s="210"/>
      <c r="Q871" s="210"/>
      <c r="R871" s="210"/>
      <c r="S871" s="210"/>
      <c r="T871" s="211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05" t="s">
        <v>223</v>
      </c>
      <c r="AU871" s="205" t="s">
        <v>81</v>
      </c>
      <c r="AV871" s="13" t="s">
        <v>89</v>
      </c>
      <c r="AW871" s="13" t="s">
        <v>30</v>
      </c>
      <c r="AX871" s="13" t="s">
        <v>73</v>
      </c>
      <c r="AY871" s="205" t="s">
        <v>217</v>
      </c>
    </row>
    <row r="872" spans="1:51" s="13" customFormat="1" ht="12">
      <c r="A872" s="13"/>
      <c r="B872" s="203"/>
      <c r="C872" s="13"/>
      <c r="D872" s="204" t="s">
        <v>223</v>
      </c>
      <c r="E872" s="205" t="s">
        <v>1657</v>
      </c>
      <c r="F872" s="206" t="s">
        <v>1411</v>
      </c>
      <c r="G872" s="13"/>
      <c r="H872" s="207">
        <v>0.9</v>
      </c>
      <c r="I872" s="208"/>
      <c r="J872" s="13"/>
      <c r="K872" s="13"/>
      <c r="L872" s="203"/>
      <c r="M872" s="209"/>
      <c r="N872" s="210"/>
      <c r="O872" s="210"/>
      <c r="P872" s="210"/>
      <c r="Q872" s="210"/>
      <c r="R872" s="210"/>
      <c r="S872" s="210"/>
      <c r="T872" s="211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05" t="s">
        <v>223</v>
      </c>
      <c r="AU872" s="205" t="s">
        <v>81</v>
      </c>
      <c r="AV872" s="13" t="s">
        <v>89</v>
      </c>
      <c r="AW872" s="13" t="s">
        <v>30</v>
      </c>
      <c r="AX872" s="13" t="s">
        <v>73</v>
      </c>
      <c r="AY872" s="205" t="s">
        <v>217</v>
      </c>
    </row>
    <row r="873" spans="1:51" s="13" customFormat="1" ht="12">
      <c r="A873" s="13"/>
      <c r="B873" s="203"/>
      <c r="C873" s="13"/>
      <c r="D873" s="204" t="s">
        <v>223</v>
      </c>
      <c r="E873" s="205" t="s">
        <v>1658</v>
      </c>
      <c r="F873" s="206" t="s">
        <v>1413</v>
      </c>
      <c r="G873" s="13"/>
      <c r="H873" s="207">
        <v>1</v>
      </c>
      <c r="I873" s="208"/>
      <c r="J873" s="13"/>
      <c r="K873" s="13"/>
      <c r="L873" s="203"/>
      <c r="M873" s="209"/>
      <c r="N873" s="210"/>
      <c r="O873" s="210"/>
      <c r="P873" s="210"/>
      <c r="Q873" s="210"/>
      <c r="R873" s="210"/>
      <c r="S873" s="210"/>
      <c r="T873" s="21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05" t="s">
        <v>223</v>
      </c>
      <c r="AU873" s="205" t="s">
        <v>81</v>
      </c>
      <c r="AV873" s="13" t="s">
        <v>89</v>
      </c>
      <c r="AW873" s="13" t="s">
        <v>30</v>
      </c>
      <c r="AX873" s="13" t="s">
        <v>73</v>
      </c>
      <c r="AY873" s="205" t="s">
        <v>217</v>
      </c>
    </row>
    <row r="874" spans="1:51" s="13" customFormat="1" ht="12">
      <c r="A874" s="13"/>
      <c r="B874" s="203"/>
      <c r="C874" s="13"/>
      <c r="D874" s="204" t="s">
        <v>223</v>
      </c>
      <c r="E874" s="205" t="s">
        <v>1659</v>
      </c>
      <c r="F874" s="206" t="s">
        <v>1415</v>
      </c>
      <c r="G874" s="13"/>
      <c r="H874" s="207">
        <v>0.73</v>
      </c>
      <c r="I874" s="208"/>
      <c r="J874" s="13"/>
      <c r="K874" s="13"/>
      <c r="L874" s="203"/>
      <c r="M874" s="209"/>
      <c r="N874" s="210"/>
      <c r="O874" s="210"/>
      <c r="P874" s="210"/>
      <c r="Q874" s="210"/>
      <c r="R874" s="210"/>
      <c r="S874" s="210"/>
      <c r="T874" s="211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05" t="s">
        <v>223</v>
      </c>
      <c r="AU874" s="205" t="s">
        <v>81</v>
      </c>
      <c r="AV874" s="13" t="s">
        <v>89</v>
      </c>
      <c r="AW874" s="13" t="s">
        <v>30</v>
      </c>
      <c r="AX874" s="13" t="s">
        <v>73</v>
      </c>
      <c r="AY874" s="205" t="s">
        <v>217</v>
      </c>
    </row>
    <row r="875" spans="1:51" s="13" customFormat="1" ht="12">
      <c r="A875" s="13"/>
      <c r="B875" s="203"/>
      <c r="C875" s="13"/>
      <c r="D875" s="204" t="s">
        <v>223</v>
      </c>
      <c r="E875" s="205" t="s">
        <v>1660</v>
      </c>
      <c r="F875" s="206" t="s">
        <v>1417</v>
      </c>
      <c r="G875" s="13"/>
      <c r="H875" s="207">
        <v>2</v>
      </c>
      <c r="I875" s="208"/>
      <c r="J875" s="13"/>
      <c r="K875" s="13"/>
      <c r="L875" s="203"/>
      <c r="M875" s="209"/>
      <c r="N875" s="210"/>
      <c r="O875" s="210"/>
      <c r="P875" s="210"/>
      <c r="Q875" s="210"/>
      <c r="R875" s="210"/>
      <c r="S875" s="210"/>
      <c r="T875" s="21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05" t="s">
        <v>223</v>
      </c>
      <c r="AU875" s="205" t="s">
        <v>81</v>
      </c>
      <c r="AV875" s="13" t="s">
        <v>89</v>
      </c>
      <c r="AW875" s="13" t="s">
        <v>30</v>
      </c>
      <c r="AX875" s="13" t="s">
        <v>73</v>
      </c>
      <c r="AY875" s="205" t="s">
        <v>217</v>
      </c>
    </row>
    <row r="876" spans="1:51" s="13" customFormat="1" ht="12">
      <c r="A876" s="13"/>
      <c r="B876" s="203"/>
      <c r="C876" s="13"/>
      <c r="D876" s="204" t="s">
        <v>223</v>
      </c>
      <c r="E876" s="205" t="s">
        <v>1661</v>
      </c>
      <c r="F876" s="206" t="s">
        <v>1419</v>
      </c>
      <c r="G876" s="13"/>
      <c r="H876" s="207">
        <v>16.93</v>
      </c>
      <c r="I876" s="208"/>
      <c r="J876" s="13"/>
      <c r="K876" s="13"/>
      <c r="L876" s="203"/>
      <c r="M876" s="209"/>
      <c r="N876" s="210"/>
      <c r="O876" s="210"/>
      <c r="P876" s="210"/>
      <c r="Q876" s="210"/>
      <c r="R876" s="210"/>
      <c r="S876" s="210"/>
      <c r="T876" s="211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05" t="s">
        <v>223</v>
      </c>
      <c r="AU876" s="205" t="s">
        <v>81</v>
      </c>
      <c r="AV876" s="13" t="s">
        <v>89</v>
      </c>
      <c r="AW876" s="13" t="s">
        <v>30</v>
      </c>
      <c r="AX876" s="13" t="s">
        <v>81</v>
      </c>
      <c r="AY876" s="205" t="s">
        <v>217</v>
      </c>
    </row>
    <row r="877" spans="1:65" s="2" customFormat="1" ht="21.75" customHeight="1">
      <c r="A877" s="37"/>
      <c r="B877" s="188"/>
      <c r="C877" s="189" t="s">
        <v>1662</v>
      </c>
      <c r="D877" s="189" t="s">
        <v>218</v>
      </c>
      <c r="E877" s="190" t="s">
        <v>1663</v>
      </c>
      <c r="F877" s="191" t="s">
        <v>1664</v>
      </c>
      <c r="G877" s="192" t="s">
        <v>712</v>
      </c>
      <c r="H877" s="193">
        <v>38.6</v>
      </c>
      <c r="I877" s="194"/>
      <c r="J877" s="195">
        <f>ROUND(I877*H877,2)</f>
        <v>0</v>
      </c>
      <c r="K877" s="196"/>
      <c r="L877" s="38"/>
      <c r="M877" s="197" t="s">
        <v>1</v>
      </c>
      <c r="N877" s="198" t="s">
        <v>38</v>
      </c>
      <c r="O877" s="76"/>
      <c r="P877" s="199">
        <f>O877*H877</f>
        <v>0</v>
      </c>
      <c r="Q877" s="199">
        <v>0</v>
      </c>
      <c r="R877" s="199">
        <f>Q877*H877</f>
        <v>0</v>
      </c>
      <c r="S877" s="199">
        <v>0</v>
      </c>
      <c r="T877" s="200">
        <f>S877*H877</f>
        <v>0</v>
      </c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R877" s="201" t="s">
        <v>216</v>
      </c>
      <c r="AT877" s="201" t="s">
        <v>218</v>
      </c>
      <c r="AU877" s="201" t="s">
        <v>81</v>
      </c>
      <c r="AY877" s="18" t="s">
        <v>217</v>
      </c>
      <c r="BE877" s="202">
        <f>IF(N877="základní",J877,0)</f>
        <v>0</v>
      </c>
      <c r="BF877" s="202">
        <f>IF(N877="snížená",J877,0)</f>
        <v>0</v>
      </c>
      <c r="BG877" s="202">
        <f>IF(N877="zákl. přenesená",J877,0)</f>
        <v>0</v>
      </c>
      <c r="BH877" s="202">
        <f>IF(N877="sníž. přenesená",J877,0)</f>
        <v>0</v>
      </c>
      <c r="BI877" s="202">
        <f>IF(N877="nulová",J877,0)</f>
        <v>0</v>
      </c>
      <c r="BJ877" s="18" t="s">
        <v>81</v>
      </c>
      <c r="BK877" s="202">
        <f>ROUND(I877*H877,2)</f>
        <v>0</v>
      </c>
      <c r="BL877" s="18" t="s">
        <v>216</v>
      </c>
      <c r="BM877" s="201" t="s">
        <v>1665</v>
      </c>
    </row>
    <row r="878" spans="1:51" s="13" customFormat="1" ht="12">
      <c r="A878" s="13"/>
      <c r="B878" s="203"/>
      <c r="C878" s="13"/>
      <c r="D878" s="204" t="s">
        <v>223</v>
      </c>
      <c r="E878" s="205" t="s">
        <v>1666</v>
      </c>
      <c r="F878" s="206" t="s">
        <v>1449</v>
      </c>
      <c r="G878" s="13"/>
      <c r="H878" s="207">
        <v>2.4</v>
      </c>
      <c r="I878" s="208"/>
      <c r="J878" s="13"/>
      <c r="K878" s="13"/>
      <c r="L878" s="203"/>
      <c r="M878" s="209"/>
      <c r="N878" s="210"/>
      <c r="O878" s="210"/>
      <c r="P878" s="210"/>
      <c r="Q878" s="210"/>
      <c r="R878" s="210"/>
      <c r="S878" s="210"/>
      <c r="T878" s="211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05" t="s">
        <v>223</v>
      </c>
      <c r="AU878" s="205" t="s">
        <v>81</v>
      </c>
      <c r="AV878" s="13" t="s">
        <v>89</v>
      </c>
      <c r="AW878" s="13" t="s">
        <v>30</v>
      </c>
      <c r="AX878" s="13" t="s">
        <v>73</v>
      </c>
      <c r="AY878" s="205" t="s">
        <v>217</v>
      </c>
    </row>
    <row r="879" spans="1:51" s="13" customFormat="1" ht="12">
      <c r="A879" s="13"/>
      <c r="B879" s="203"/>
      <c r="C879" s="13"/>
      <c r="D879" s="204" t="s">
        <v>223</v>
      </c>
      <c r="E879" s="205" t="s">
        <v>1667</v>
      </c>
      <c r="F879" s="206" t="s">
        <v>1451</v>
      </c>
      <c r="G879" s="13"/>
      <c r="H879" s="207">
        <v>2.4</v>
      </c>
      <c r="I879" s="208"/>
      <c r="J879" s="13"/>
      <c r="K879" s="13"/>
      <c r="L879" s="203"/>
      <c r="M879" s="209"/>
      <c r="N879" s="210"/>
      <c r="O879" s="210"/>
      <c r="P879" s="210"/>
      <c r="Q879" s="210"/>
      <c r="R879" s="210"/>
      <c r="S879" s="210"/>
      <c r="T879" s="21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05" t="s">
        <v>223</v>
      </c>
      <c r="AU879" s="205" t="s">
        <v>81</v>
      </c>
      <c r="AV879" s="13" t="s">
        <v>89</v>
      </c>
      <c r="AW879" s="13" t="s">
        <v>30</v>
      </c>
      <c r="AX879" s="13" t="s">
        <v>73</v>
      </c>
      <c r="AY879" s="205" t="s">
        <v>217</v>
      </c>
    </row>
    <row r="880" spans="1:51" s="13" customFormat="1" ht="12">
      <c r="A880" s="13"/>
      <c r="B880" s="203"/>
      <c r="C880" s="13"/>
      <c r="D880" s="204" t="s">
        <v>223</v>
      </c>
      <c r="E880" s="205" t="s">
        <v>1668</v>
      </c>
      <c r="F880" s="206" t="s">
        <v>1453</v>
      </c>
      <c r="G880" s="13"/>
      <c r="H880" s="207">
        <v>6.5</v>
      </c>
      <c r="I880" s="208"/>
      <c r="J880" s="13"/>
      <c r="K880" s="13"/>
      <c r="L880" s="203"/>
      <c r="M880" s="209"/>
      <c r="N880" s="210"/>
      <c r="O880" s="210"/>
      <c r="P880" s="210"/>
      <c r="Q880" s="210"/>
      <c r="R880" s="210"/>
      <c r="S880" s="210"/>
      <c r="T880" s="211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05" t="s">
        <v>223</v>
      </c>
      <c r="AU880" s="205" t="s">
        <v>81</v>
      </c>
      <c r="AV880" s="13" t="s">
        <v>89</v>
      </c>
      <c r="AW880" s="13" t="s">
        <v>30</v>
      </c>
      <c r="AX880" s="13" t="s">
        <v>73</v>
      </c>
      <c r="AY880" s="205" t="s">
        <v>217</v>
      </c>
    </row>
    <row r="881" spans="1:51" s="13" customFormat="1" ht="12">
      <c r="A881" s="13"/>
      <c r="B881" s="203"/>
      <c r="C881" s="13"/>
      <c r="D881" s="204" t="s">
        <v>223</v>
      </c>
      <c r="E881" s="205" t="s">
        <v>1669</v>
      </c>
      <c r="F881" s="206" t="s">
        <v>1455</v>
      </c>
      <c r="G881" s="13"/>
      <c r="H881" s="207">
        <v>3.2</v>
      </c>
      <c r="I881" s="208"/>
      <c r="J881" s="13"/>
      <c r="K881" s="13"/>
      <c r="L881" s="203"/>
      <c r="M881" s="209"/>
      <c r="N881" s="210"/>
      <c r="O881" s="210"/>
      <c r="P881" s="210"/>
      <c r="Q881" s="210"/>
      <c r="R881" s="210"/>
      <c r="S881" s="210"/>
      <c r="T881" s="211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05" t="s">
        <v>223</v>
      </c>
      <c r="AU881" s="205" t="s">
        <v>81</v>
      </c>
      <c r="AV881" s="13" t="s">
        <v>89</v>
      </c>
      <c r="AW881" s="13" t="s">
        <v>30</v>
      </c>
      <c r="AX881" s="13" t="s">
        <v>73</v>
      </c>
      <c r="AY881" s="205" t="s">
        <v>217</v>
      </c>
    </row>
    <row r="882" spans="1:51" s="13" customFormat="1" ht="12">
      <c r="A882" s="13"/>
      <c r="B882" s="203"/>
      <c r="C882" s="13"/>
      <c r="D882" s="204" t="s">
        <v>223</v>
      </c>
      <c r="E882" s="205" t="s">
        <v>1670</v>
      </c>
      <c r="F882" s="206" t="s">
        <v>1457</v>
      </c>
      <c r="G882" s="13"/>
      <c r="H882" s="207">
        <v>4.8</v>
      </c>
      <c r="I882" s="208"/>
      <c r="J882" s="13"/>
      <c r="K882" s="13"/>
      <c r="L882" s="203"/>
      <c r="M882" s="209"/>
      <c r="N882" s="210"/>
      <c r="O882" s="210"/>
      <c r="P882" s="210"/>
      <c r="Q882" s="210"/>
      <c r="R882" s="210"/>
      <c r="S882" s="210"/>
      <c r="T882" s="211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05" t="s">
        <v>223</v>
      </c>
      <c r="AU882" s="205" t="s">
        <v>81</v>
      </c>
      <c r="AV882" s="13" t="s">
        <v>89</v>
      </c>
      <c r="AW882" s="13" t="s">
        <v>30</v>
      </c>
      <c r="AX882" s="13" t="s">
        <v>73</v>
      </c>
      <c r="AY882" s="205" t="s">
        <v>217</v>
      </c>
    </row>
    <row r="883" spans="1:51" s="13" customFormat="1" ht="12">
      <c r="A883" s="13"/>
      <c r="B883" s="203"/>
      <c r="C883" s="13"/>
      <c r="D883" s="204" t="s">
        <v>223</v>
      </c>
      <c r="E883" s="205" t="s">
        <v>1671</v>
      </c>
      <c r="F883" s="206" t="s">
        <v>1459</v>
      </c>
      <c r="G883" s="13"/>
      <c r="H883" s="207">
        <v>7.2</v>
      </c>
      <c r="I883" s="208"/>
      <c r="J883" s="13"/>
      <c r="K883" s="13"/>
      <c r="L883" s="203"/>
      <c r="M883" s="209"/>
      <c r="N883" s="210"/>
      <c r="O883" s="210"/>
      <c r="P883" s="210"/>
      <c r="Q883" s="210"/>
      <c r="R883" s="210"/>
      <c r="S883" s="210"/>
      <c r="T883" s="211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05" t="s">
        <v>223</v>
      </c>
      <c r="AU883" s="205" t="s">
        <v>81</v>
      </c>
      <c r="AV883" s="13" t="s">
        <v>89</v>
      </c>
      <c r="AW883" s="13" t="s">
        <v>30</v>
      </c>
      <c r="AX883" s="13" t="s">
        <v>73</v>
      </c>
      <c r="AY883" s="205" t="s">
        <v>217</v>
      </c>
    </row>
    <row r="884" spans="1:51" s="13" customFormat="1" ht="12">
      <c r="A884" s="13"/>
      <c r="B884" s="203"/>
      <c r="C884" s="13"/>
      <c r="D884" s="204" t="s">
        <v>223</v>
      </c>
      <c r="E884" s="205" t="s">
        <v>1672</v>
      </c>
      <c r="F884" s="206" t="s">
        <v>1461</v>
      </c>
      <c r="G884" s="13"/>
      <c r="H884" s="207">
        <v>1.1</v>
      </c>
      <c r="I884" s="208"/>
      <c r="J884" s="13"/>
      <c r="K884" s="13"/>
      <c r="L884" s="203"/>
      <c r="M884" s="209"/>
      <c r="N884" s="210"/>
      <c r="O884" s="210"/>
      <c r="P884" s="210"/>
      <c r="Q884" s="210"/>
      <c r="R884" s="210"/>
      <c r="S884" s="210"/>
      <c r="T884" s="211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05" t="s">
        <v>223</v>
      </c>
      <c r="AU884" s="205" t="s">
        <v>81</v>
      </c>
      <c r="AV884" s="13" t="s">
        <v>89</v>
      </c>
      <c r="AW884" s="13" t="s">
        <v>30</v>
      </c>
      <c r="AX884" s="13" t="s">
        <v>73</v>
      </c>
      <c r="AY884" s="205" t="s">
        <v>217</v>
      </c>
    </row>
    <row r="885" spans="1:51" s="13" customFormat="1" ht="12">
      <c r="A885" s="13"/>
      <c r="B885" s="203"/>
      <c r="C885" s="13"/>
      <c r="D885" s="204" t="s">
        <v>223</v>
      </c>
      <c r="E885" s="205" t="s">
        <v>1673</v>
      </c>
      <c r="F885" s="206" t="s">
        <v>1463</v>
      </c>
      <c r="G885" s="13"/>
      <c r="H885" s="207">
        <v>1.1</v>
      </c>
      <c r="I885" s="208"/>
      <c r="J885" s="13"/>
      <c r="K885" s="13"/>
      <c r="L885" s="203"/>
      <c r="M885" s="209"/>
      <c r="N885" s="210"/>
      <c r="O885" s="210"/>
      <c r="P885" s="210"/>
      <c r="Q885" s="210"/>
      <c r="R885" s="210"/>
      <c r="S885" s="210"/>
      <c r="T885" s="21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05" t="s">
        <v>223</v>
      </c>
      <c r="AU885" s="205" t="s">
        <v>81</v>
      </c>
      <c r="AV885" s="13" t="s">
        <v>89</v>
      </c>
      <c r="AW885" s="13" t="s">
        <v>30</v>
      </c>
      <c r="AX885" s="13" t="s">
        <v>73</v>
      </c>
      <c r="AY885" s="205" t="s">
        <v>217</v>
      </c>
    </row>
    <row r="886" spans="1:51" s="13" customFormat="1" ht="12">
      <c r="A886" s="13"/>
      <c r="B886" s="203"/>
      <c r="C886" s="13"/>
      <c r="D886" s="204" t="s">
        <v>223</v>
      </c>
      <c r="E886" s="205" t="s">
        <v>1674</v>
      </c>
      <c r="F886" s="206" t="s">
        <v>1465</v>
      </c>
      <c r="G886" s="13"/>
      <c r="H886" s="207">
        <v>28.7</v>
      </c>
      <c r="I886" s="208"/>
      <c r="J886" s="13"/>
      <c r="K886" s="13"/>
      <c r="L886" s="203"/>
      <c r="M886" s="209"/>
      <c r="N886" s="210"/>
      <c r="O886" s="210"/>
      <c r="P886" s="210"/>
      <c r="Q886" s="210"/>
      <c r="R886" s="210"/>
      <c r="S886" s="210"/>
      <c r="T886" s="21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05" t="s">
        <v>223</v>
      </c>
      <c r="AU886" s="205" t="s">
        <v>81</v>
      </c>
      <c r="AV886" s="13" t="s">
        <v>89</v>
      </c>
      <c r="AW886" s="13" t="s">
        <v>30</v>
      </c>
      <c r="AX886" s="13" t="s">
        <v>73</v>
      </c>
      <c r="AY886" s="205" t="s">
        <v>217</v>
      </c>
    </row>
    <row r="887" spans="1:51" s="13" customFormat="1" ht="12">
      <c r="A887" s="13"/>
      <c r="B887" s="203"/>
      <c r="C887" s="13"/>
      <c r="D887" s="204" t="s">
        <v>223</v>
      </c>
      <c r="E887" s="205" t="s">
        <v>1</v>
      </c>
      <c r="F887" s="206" t="s">
        <v>1675</v>
      </c>
      <c r="G887" s="13"/>
      <c r="H887" s="207">
        <v>9.9</v>
      </c>
      <c r="I887" s="208"/>
      <c r="J887" s="13"/>
      <c r="K887" s="13"/>
      <c r="L887" s="203"/>
      <c r="M887" s="209"/>
      <c r="N887" s="210"/>
      <c r="O887" s="210"/>
      <c r="P887" s="210"/>
      <c r="Q887" s="210"/>
      <c r="R887" s="210"/>
      <c r="S887" s="210"/>
      <c r="T887" s="211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05" t="s">
        <v>223</v>
      </c>
      <c r="AU887" s="205" t="s">
        <v>81</v>
      </c>
      <c r="AV887" s="13" t="s">
        <v>89</v>
      </c>
      <c r="AW887" s="13" t="s">
        <v>30</v>
      </c>
      <c r="AX887" s="13" t="s">
        <v>73</v>
      </c>
      <c r="AY887" s="205" t="s">
        <v>217</v>
      </c>
    </row>
    <row r="888" spans="1:51" s="13" customFormat="1" ht="12">
      <c r="A888" s="13"/>
      <c r="B888" s="203"/>
      <c r="C888" s="13"/>
      <c r="D888" s="204" t="s">
        <v>223</v>
      </c>
      <c r="E888" s="205" t="s">
        <v>1</v>
      </c>
      <c r="F888" s="206" t="s">
        <v>1676</v>
      </c>
      <c r="G888" s="13"/>
      <c r="H888" s="207">
        <v>38.6</v>
      </c>
      <c r="I888" s="208"/>
      <c r="J888" s="13"/>
      <c r="K888" s="13"/>
      <c r="L888" s="203"/>
      <c r="M888" s="209"/>
      <c r="N888" s="210"/>
      <c r="O888" s="210"/>
      <c r="P888" s="210"/>
      <c r="Q888" s="210"/>
      <c r="R888" s="210"/>
      <c r="S888" s="210"/>
      <c r="T888" s="211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05" t="s">
        <v>223</v>
      </c>
      <c r="AU888" s="205" t="s">
        <v>81</v>
      </c>
      <c r="AV888" s="13" t="s">
        <v>89</v>
      </c>
      <c r="AW888" s="13" t="s">
        <v>30</v>
      </c>
      <c r="AX888" s="13" t="s">
        <v>81</v>
      </c>
      <c r="AY888" s="205" t="s">
        <v>217</v>
      </c>
    </row>
    <row r="889" spans="1:65" s="2" customFormat="1" ht="16.5" customHeight="1">
      <c r="A889" s="37"/>
      <c r="B889" s="188"/>
      <c r="C889" s="219" t="s">
        <v>1677</v>
      </c>
      <c r="D889" s="219" t="s">
        <v>342</v>
      </c>
      <c r="E889" s="220" t="s">
        <v>1678</v>
      </c>
      <c r="F889" s="221" t="s">
        <v>1679</v>
      </c>
      <c r="G889" s="222" t="s">
        <v>342</v>
      </c>
      <c r="H889" s="223">
        <v>63.86</v>
      </c>
      <c r="I889" s="224"/>
      <c r="J889" s="225">
        <f>ROUND(I889*H889,2)</f>
        <v>0</v>
      </c>
      <c r="K889" s="226"/>
      <c r="L889" s="227"/>
      <c r="M889" s="228" t="s">
        <v>1</v>
      </c>
      <c r="N889" s="229" t="s">
        <v>38</v>
      </c>
      <c r="O889" s="76"/>
      <c r="P889" s="199">
        <f>O889*H889</f>
        <v>0</v>
      </c>
      <c r="Q889" s="199">
        <v>0.005</v>
      </c>
      <c r="R889" s="199">
        <f>Q889*H889</f>
        <v>0.31930000000000003</v>
      </c>
      <c r="S889" s="199">
        <v>0</v>
      </c>
      <c r="T889" s="200">
        <f>S889*H889</f>
        <v>0</v>
      </c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R889" s="201" t="s">
        <v>283</v>
      </c>
      <c r="AT889" s="201" t="s">
        <v>342</v>
      </c>
      <c r="AU889" s="201" t="s">
        <v>81</v>
      </c>
      <c r="AY889" s="18" t="s">
        <v>217</v>
      </c>
      <c r="BE889" s="202">
        <f>IF(N889="základní",J889,0)</f>
        <v>0</v>
      </c>
      <c r="BF889" s="202">
        <f>IF(N889="snížená",J889,0)</f>
        <v>0</v>
      </c>
      <c r="BG889" s="202">
        <f>IF(N889="zákl. přenesená",J889,0)</f>
        <v>0</v>
      </c>
      <c r="BH889" s="202">
        <f>IF(N889="sníž. přenesená",J889,0)</f>
        <v>0</v>
      </c>
      <c r="BI889" s="202">
        <f>IF(N889="nulová",J889,0)</f>
        <v>0</v>
      </c>
      <c r="BJ889" s="18" t="s">
        <v>81</v>
      </c>
      <c r="BK889" s="202">
        <f>ROUND(I889*H889,2)</f>
        <v>0</v>
      </c>
      <c r="BL889" s="18" t="s">
        <v>216</v>
      </c>
      <c r="BM889" s="201" t="s">
        <v>1680</v>
      </c>
    </row>
    <row r="890" spans="1:51" s="13" customFormat="1" ht="12">
      <c r="A890" s="13"/>
      <c r="B890" s="203"/>
      <c r="C890" s="13"/>
      <c r="D890" s="204" t="s">
        <v>223</v>
      </c>
      <c r="E890" s="205" t="s">
        <v>1681</v>
      </c>
      <c r="F890" s="206" t="s">
        <v>1682</v>
      </c>
      <c r="G890" s="13"/>
      <c r="H890" s="207">
        <v>63.86</v>
      </c>
      <c r="I890" s="208"/>
      <c r="J890" s="13"/>
      <c r="K890" s="13"/>
      <c r="L890" s="203"/>
      <c r="M890" s="209"/>
      <c r="N890" s="210"/>
      <c r="O890" s="210"/>
      <c r="P890" s="210"/>
      <c r="Q890" s="210"/>
      <c r="R890" s="210"/>
      <c r="S890" s="210"/>
      <c r="T890" s="211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05" t="s">
        <v>223</v>
      </c>
      <c r="AU890" s="205" t="s">
        <v>81</v>
      </c>
      <c r="AV890" s="13" t="s">
        <v>89</v>
      </c>
      <c r="AW890" s="13" t="s">
        <v>30</v>
      </c>
      <c r="AX890" s="13" t="s">
        <v>81</v>
      </c>
      <c r="AY890" s="205" t="s">
        <v>217</v>
      </c>
    </row>
    <row r="891" spans="1:65" s="2" customFormat="1" ht="21.75" customHeight="1">
      <c r="A891" s="37"/>
      <c r="B891" s="188"/>
      <c r="C891" s="189" t="s">
        <v>1683</v>
      </c>
      <c r="D891" s="189" t="s">
        <v>218</v>
      </c>
      <c r="E891" s="190" t="s">
        <v>1684</v>
      </c>
      <c r="F891" s="191" t="s">
        <v>1685</v>
      </c>
      <c r="G891" s="192" t="s">
        <v>712</v>
      </c>
      <c r="H891" s="193">
        <v>16.19</v>
      </c>
      <c r="I891" s="194"/>
      <c r="J891" s="195">
        <f>ROUND(I891*H891,2)</f>
        <v>0</v>
      </c>
      <c r="K891" s="196"/>
      <c r="L891" s="38"/>
      <c r="M891" s="197" t="s">
        <v>1</v>
      </c>
      <c r="N891" s="198" t="s">
        <v>38</v>
      </c>
      <c r="O891" s="76"/>
      <c r="P891" s="199">
        <f>O891*H891</f>
        <v>0</v>
      </c>
      <c r="Q891" s="199">
        <v>0</v>
      </c>
      <c r="R891" s="199">
        <f>Q891*H891</f>
        <v>0</v>
      </c>
      <c r="S891" s="199">
        <v>0</v>
      </c>
      <c r="T891" s="200">
        <f>S891*H891</f>
        <v>0</v>
      </c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R891" s="201" t="s">
        <v>216</v>
      </c>
      <c r="AT891" s="201" t="s">
        <v>218</v>
      </c>
      <c r="AU891" s="201" t="s">
        <v>81</v>
      </c>
      <c r="AY891" s="18" t="s">
        <v>217</v>
      </c>
      <c r="BE891" s="202">
        <f>IF(N891="základní",J891,0)</f>
        <v>0</v>
      </c>
      <c r="BF891" s="202">
        <f>IF(N891="snížená",J891,0)</f>
        <v>0</v>
      </c>
      <c r="BG891" s="202">
        <f>IF(N891="zákl. přenesená",J891,0)</f>
        <v>0</v>
      </c>
      <c r="BH891" s="202">
        <f>IF(N891="sníž. přenesená",J891,0)</f>
        <v>0</v>
      </c>
      <c r="BI891" s="202">
        <f>IF(N891="nulová",J891,0)</f>
        <v>0</v>
      </c>
      <c r="BJ891" s="18" t="s">
        <v>81</v>
      </c>
      <c r="BK891" s="202">
        <f>ROUND(I891*H891,2)</f>
        <v>0</v>
      </c>
      <c r="BL891" s="18" t="s">
        <v>216</v>
      </c>
      <c r="BM891" s="201" t="s">
        <v>1686</v>
      </c>
    </row>
    <row r="892" spans="1:51" s="13" customFormat="1" ht="12">
      <c r="A892" s="13"/>
      <c r="B892" s="203"/>
      <c r="C892" s="13"/>
      <c r="D892" s="204" t="s">
        <v>223</v>
      </c>
      <c r="E892" s="205" t="s">
        <v>1687</v>
      </c>
      <c r="F892" s="206" t="s">
        <v>1425</v>
      </c>
      <c r="G892" s="13"/>
      <c r="H892" s="207">
        <v>0.64</v>
      </c>
      <c r="I892" s="208"/>
      <c r="J892" s="13"/>
      <c r="K892" s="13"/>
      <c r="L892" s="203"/>
      <c r="M892" s="209"/>
      <c r="N892" s="210"/>
      <c r="O892" s="210"/>
      <c r="P892" s="210"/>
      <c r="Q892" s="210"/>
      <c r="R892" s="210"/>
      <c r="S892" s="210"/>
      <c r="T892" s="211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05" t="s">
        <v>223</v>
      </c>
      <c r="AU892" s="205" t="s">
        <v>81</v>
      </c>
      <c r="AV892" s="13" t="s">
        <v>89</v>
      </c>
      <c r="AW892" s="13" t="s">
        <v>30</v>
      </c>
      <c r="AX892" s="13" t="s">
        <v>73</v>
      </c>
      <c r="AY892" s="205" t="s">
        <v>217</v>
      </c>
    </row>
    <row r="893" spans="1:51" s="13" customFormat="1" ht="12">
      <c r="A893" s="13"/>
      <c r="B893" s="203"/>
      <c r="C893" s="13"/>
      <c r="D893" s="204" t="s">
        <v>223</v>
      </c>
      <c r="E893" s="205" t="s">
        <v>1688</v>
      </c>
      <c r="F893" s="206" t="s">
        <v>1427</v>
      </c>
      <c r="G893" s="13"/>
      <c r="H893" s="207">
        <v>0.6</v>
      </c>
      <c r="I893" s="208"/>
      <c r="J893" s="13"/>
      <c r="K893" s="13"/>
      <c r="L893" s="203"/>
      <c r="M893" s="209"/>
      <c r="N893" s="210"/>
      <c r="O893" s="210"/>
      <c r="P893" s="210"/>
      <c r="Q893" s="210"/>
      <c r="R893" s="210"/>
      <c r="S893" s="210"/>
      <c r="T893" s="21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05" t="s">
        <v>223</v>
      </c>
      <c r="AU893" s="205" t="s">
        <v>81</v>
      </c>
      <c r="AV893" s="13" t="s">
        <v>89</v>
      </c>
      <c r="AW893" s="13" t="s">
        <v>30</v>
      </c>
      <c r="AX893" s="13" t="s">
        <v>73</v>
      </c>
      <c r="AY893" s="205" t="s">
        <v>217</v>
      </c>
    </row>
    <row r="894" spans="1:51" s="13" customFormat="1" ht="12">
      <c r="A894" s="13"/>
      <c r="B894" s="203"/>
      <c r="C894" s="13"/>
      <c r="D894" s="204" t="s">
        <v>223</v>
      </c>
      <c r="E894" s="205" t="s">
        <v>1689</v>
      </c>
      <c r="F894" s="206" t="s">
        <v>1429</v>
      </c>
      <c r="G894" s="13"/>
      <c r="H894" s="207">
        <v>7.65</v>
      </c>
      <c r="I894" s="208"/>
      <c r="J894" s="13"/>
      <c r="K894" s="13"/>
      <c r="L894" s="203"/>
      <c r="M894" s="209"/>
      <c r="N894" s="210"/>
      <c r="O894" s="210"/>
      <c r="P894" s="210"/>
      <c r="Q894" s="210"/>
      <c r="R894" s="210"/>
      <c r="S894" s="210"/>
      <c r="T894" s="21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05" t="s">
        <v>223</v>
      </c>
      <c r="AU894" s="205" t="s">
        <v>81</v>
      </c>
      <c r="AV894" s="13" t="s">
        <v>89</v>
      </c>
      <c r="AW894" s="13" t="s">
        <v>30</v>
      </c>
      <c r="AX894" s="13" t="s">
        <v>73</v>
      </c>
      <c r="AY894" s="205" t="s">
        <v>217</v>
      </c>
    </row>
    <row r="895" spans="1:51" s="13" customFormat="1" ht="12">
      <c r="A895" s="13"/>
      <c r="B895" s="203"/>
      <c r="C895" s="13"/>
      <c r="D895" s="204" t="s">
        <v>223</v>
      </c>
      <c r="E895" s="205" t="s">
        <v>1690</v>
      </c>
      <c r="F895" s="206" t="s">
        <v>1431</v>
      </c>
      <c r="G895" s="13"/>
      <c r="H895" s="207">
        <v>2</v>
      </c>
      <c r="I895" s="208"/>
      <c r="J895" s="13"/>
      <c r="K895" s="13"/>
      <c r="L895" s="203"/>
      <c r="M895" s="209"/>
      <c r="N895" s="210"/>
      <c r="O895" s="210"/>
      <c r="P895" s="210"/>
      <c r="Q895" s="210"/>
      <c r="R895" s="210"/>
      <c r="S895" s="210"/>
      <c r="T895" s="21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05" t="s">
        <v>223</v>
      </c>
      <c r="AU895" s="205" t="s">
        <v>81</v>
      </c>
      <c r="AV895" s="13" t="s">
        <v>89</v>
      </c>
      <c r="AW895" s="13" t="s">
        <v>30</v>
      </c>
      <c r="AX895" s="13" t="s">
        <v>73</v>
      </c>
      <c r="AY895" s="205" t="s">
        <v>217</v>
      </c>
    </row>
    <row r="896" spans="1:51" s="13" customFormat="1" ht="12">
      <c r="A896" s="13"/>
      <c r="B896" s="203"/>
      <c r="C896" s="13"/>
      <c r="D896" s="204" t="s">
        <v>223</v>
      </c>
      <c r="E896" s="205" t="s">
        <v>1691</v>
      </c>
      <c r="F896" s="206" t="s">
        <v>1433</v>
      </c>
      <c r="G896" s="13"/>
      <c r="H896" s="207">
        <v>1.53</v>
      </c>
      <c r="I896" s="208"/>
      <c r="J896" s="13"/>
      <c r="K896" s="13"/>
      <c r="L896" s="203"/>
      <c r="M896" s="209"/>
      <c r="N896" s="210"/>
      <c r="O896" s="210"/>
      <c r="P896" s="210"/>
      <c r="Q896" s="210"/>
      <c r="R896" s="210"/>
      <c r="S896" s="210"/>
      <c r="T896" s="211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05" t="s">
        <v>223</v>
      </c>
      <c r="AU896" s="205" t="s">
        <v>81</v>
      </c>
      <c r="AV896" s="13" t="s">
        <v>89</v>
      </c>
      <c r="AW896" s="13" t="s">
        <v>30</v>
      </c>
      <c r="AX896" s="13" t="s">
        <v>73</v>
      </c>
      <c r="AY896" s="205" t="s">
        <v>217</v>
      </c>
    </row>
    <row r="897" spans="1:51" s="13" customFormat="1" ht="12">
      <c r="A897" s="13"/>
      <c r="B897" s="203"/>
      <c r="C897" s="13"/>
      <c r="D897" s="204" t="s">
        <v>223</v>
      </c>
      <c r="E897" s="205" t="s">
        <v>1692</v>
      </c>
      <c r="F897" s="206" t="s">
        <v>1435</v>
      </c>
      <c r="G897" s="13"/>
      <c r="H897" s="207">
        <v>1.8</v>
      </c>
      <c r="I897" s="208"/>
      <c r="J897" s="13"/>
      <c r="K897" s="13"/>
      <c r="L897" s="203"/>
      <c r="M897" s="209"/>
      <c r="N897" s="210"/>
      <c r="O897" s="210"/>
      <c r="P897" s="210"/>
      <c r="Q897" s="210"/>
      <c r="R897" s="210"/>
      <c r="S897" s="210"/>
      <c r="T897" s="21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05" t="s">
        <v>223</v>
      </c>
      <c r="AU897" s="205" t="s">
        <v>81</v>
      </c>
      <c r="AV897" s="13" t="s">
        <v>89</v>
      </c>
      <c r="AW897" s="13" t="s">
        <v>30</v>
      </c>
      <c r="AX897" s="13" t="s">
        <v>73</v>
      </c>
      <c r="AY897" s="205" t="s">
        <v>217</v>
      </c>
    </row>
    <row r="898" spans="1:51" s="13" customFormat="1" ht="12">
      <c r="A898" s="13"/>
      <c r="B898" s="203"/>
      <c r="C898" s="13"/>
      <c r="D898" s="204" t="s">
        <v>223</v>
      </c>
      <c r="E898" s="205" t="s">
        <v>1693</v>
      </c>
      <c r="F898" s="206" t="s">
        <v>1437</v>
      </c>
      <c r="G898" s="13"/>
      <c r="H898" s="207">
        <v>0.9</v>
      </c>
      <c r="I898" s="208"/>
      <c r="J898" s="13"/>
      <c r="K898" s="13"/>
      <c r="L898" s="203"/>
      <c r="M898" s="209"/>
      <c r="N898" s="210"/>
      <c r="O898" s="210"/>
      <c r="P898" s="210"/>
      <c r="Q898" s="210"/>
      <c r="R898" s="210"/>
      <c r="S898" s="210"/>
      <c r="T898" s="211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05" t="s">
        <v>223</v>
      </c>
      <c r="AU898" s="205" t="s">
        <v>81</v>
      </c>
      <c r="AV898" s="13" t="s">
        <v>89</v>
      </c>
      <c r="AW898" s="13" t="s">
        <v>30</v>
      </c>
      <c r="AX898" s="13" t="s">
        <v>73</v>
      </c>
      <c r="AY898" s="205" t="s">
        <v>217</v>
      </c>
    </row>
    <row r="899" spans="1:51" s="13" customFormat="1" ht="12">
      <c r="A899" s="13"/>
      <c r="B899" s="203"/>
      <c r="C899" s="13"/>
      <c r="D899" s="204" t="s">
        <v>223</v>
      </c>
      <c r="E899" s="205" t="s">
        <v>1694</v>
      </c>
      <c r="F899" s="206" t="s">
        <v>1439</v>
      </c>
      <c r="G899" s="13"/>
      <c r="H899" s="207">
        <v>0.5</v>
      </c>
      <c r="I899" s="208"/>
      <c r="J899" s="13"/>
      <c r="K899" s="13"/>
      <c r="L899" s="203"/>
      <c r="M899" s="209"/>
      <c r="N899" s="210"/>
      <c r="O899" s="210"/>
      <c r="P899" s="210"/>
      <c r="Q899" s="210"/>
      <c r="R899" s="210"/>
      <c r="S899" s="210"/>
      <c r="T899" s="211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05" t="s">
        <v>223</v>
      </c>
      <c r="AU899" s="205" t="s">
        <v>81</v>
      </c>
      <c r="AV899" s="13" t="s">
        <v>89</v>
      </c>
      <c r="AW899" s="13" t="s">
        <v>30</v>
      </c>
      <c r="AX899" s="13" t="s">
        <v>73</v>
      </c>
      <c r="AY899" s="205" t="s">
        <v>217</v>
      </c>
    </row>
    <row r="900" spans="1:51" s="13" customFormat="1" ht="12">
      <c r="A900" s="13"/>
      <c r="B900" s="203"/>
      <c r="C900" s="13"/>
      <c r="D900" s="204" t="s">
        <v>223</v>
      </c>
      <c r="E900" s="205" t="s">
        <v>1695</v>
      </c>
      <c r="F900" s="206" t="s">
        <v>1441</v>
      </c>
      <c r="G900" s="13"/>
      <c r="H900" s="207">
        <v>0.57</v>
      </c>
      <c r="I900" s="208"/>
      <c r="J900" s="13"/>
      <c r="K900" s="13"/>
      <c r="L900" s="203"/>
      <c r="M900" s="209"/>
      <c r="N900" s="210"/>
      <c r="O900" s="210"/>
      <c r="P900" s="210"/>
      <c r="Q900" s="210"/>
      <c r="R900" s="210"/>
      <c r="S900" s="210"/>
      <c r="T900" s="211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05" t="s">
        <v>223</v>
      </c>
      <c r="AU900" s="205" t="s">
        <v>81</v>
      </c>
      <c r="AV900" s="13" t="s">
        <v>89</v>
      </c>
      <c r="AW900" s="13" t="s">
        <v>30</v>
      </c>
      <c r="AX900" s="13" t="s">
        <v>73</v>
      </c>
      <c r="AY900" s="205" t="s">
        <v>217</v>
      </c>
    </row>
    <row r="901" spans="1:51" s="13" customFormat="1" ht="12">
      <c r="A901" s="13"/>
      <c r="B901" s="203"/>
      <c r="C901" s="13"/>
      <c r="D901" s="204" t="s">
        <v>223</v>
      </c>
      <c r="E901" s="205" t="s">
        <v>1696</v>
      </c>
      <c r="F901" s="206" t="s">
        <v>1443</v>
      </c>
      <c r="G901" s="13"/>
      <c r="H901" s="207">
        <v>16.19</v>
      </c>
      <c r="I901" s="208"/>
      <c r="J901" s="13"/>
      <c r="K901" s="13"/>
      <c r="L901" s="203"/>
      <c r="M901" s="209"/>
      <c r="N901" s="210"/>
      <c r="O901" s="210"/>
      <c r="P901" s="210"/>
      <c r="Q901" s="210"/>
      <c r="R901" s="210"/>
      <c r="S901" s="210"/>
      <c r="T901" s="21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05" t="s">
        <v>223</v>
      </c>
      <c r="AU901" s="205" t="s">
        <v>81</v>
      </c>
      <c r="AV901" s="13" t="s">
        <v>89</v>
      </c>
      <c r="AW901" s="13" t="s">
        <v>30</v>
      </c>
      <c r="AX901" s="13" t="s">
        <v>81</v>
      </c>
      <c r="AY901" s="205" t="s">
        <v>217</v>
      </c>
    </row>
    <row r="902" spans="1:65" s="2" customFormat="1" ht="21.75" customHeight="1">
      <c r="A902" s="37"/>
      <c r="B902" s="188"/>
      <c r="C902" s="189" t="s">
        <v>1697</v>
      </c>
      <c r="D902" s="189" t="s">
        <v>218</v>
      </c>
      <c r="E902" s="190" t="s">
        <v>1698</v>
      </c>
      <c r="F902" s="191" t="s">
        <v>1699</v>
      </c>
      <c r="G902" s="192" t="s">
        <v>712</v>
      </c>
      <c r="H902" s="193">
        <v>26.33</v>
      </c>
      <c r="I902" s="194"/>
      <c r="J902" s="195">
        <f>ROUND(I902*H902,2)</f>
        <v>0</v>
      </c>
      <c r="K902" s="196"/>
      <c r="L902" s="38"/>
      <c r="M902" s="197" t="s">
        <v>1</v>
      </c>
      <c r="N902" s="198" t="s">
        <v>38</v>
      </c>
      <c r="O902" s="76"/>
      <c r="P902" s="199">
        <f>O902*H902</f>
        <v>0</v>
      </c>
      <c r="Q902" s="199">
        <v>0</v>
      </c>
      <c r="R902" s="199">
        <f>Q902*H902</f>
        <v>0</v>
      </c>
      <c r="S902" s="199">
        <v>0</v>
      </c>
      <c r="T902" s="200">
        <f>S902*H902</f>
        <v>0</v>
      </c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R902" s="201" t="s">
        <v>216</v>
      </c>
      <c r="AT902" s="201" t="s">
        <v>218</v>
      </c>
      <c r="AU902" s="201" t="s">
        <v>81</v>
      </c>
      <c r="AY902" s="18" t="s">
        <v>217</v>
      </c>
      <c r="BE902" s="202">
        <f>IF(N902="základní",J902,0)</f>
        <v>0</v>
      </c>
      <c r="BF902" s="202">
        <f>IF(N902="snížená",J902,0)</f>
        <v>0</v>
      </c>
      <c r="BG902" s="202">
        <f>IF(N902="zákl. přenesená",J902,0)</f>
        <v>0</v>
      </c>
      <c r="BH902" s="202">
        <f>IF(N902="sníž. přenesená",J902,0)</f>
        <v>0</v>
      </c>
      <c r="BI902" s="202">
        <f>IF(N902="nulová",J902,0)</f>
        <v>0</v>
      </c>
      <c r="BJ902" s="18" t="s">
        <v>81</v>
      </c>
      <c r="BK902" s="202">
        <f>ROUND(I902*H902,2)</f>
        <v>0</v>
      </c>
      <c r="BL902" s="18" t="s">
        <v>216</v>
      </c>
      <c r="BM902" s="201" t="s">
        <v>1700</v>
      </c>
    </row>
    <row r="903" spans="1:51" s="13" customFormat="1" ht="12">
      <c r="A903" s="13"/>
      <c r="B903" s="203"/>
      <c r="C903" s="13"/>
      <c r="D903" s="204" t="s">
        <v>223</v>
      </c>
      <c r="E903" s="205" t="s">
        <v>1701</v>
      </c>
      <c r="F903" s="206" t="s">
        <v>1473</v>
      </c>
      <c r="G903" s="13"/>
      <c r="H903" s="207">
        <v>3.6</v>
      </c>
      <c r="I903" s="208"/>
      <c r="J903" s="13"/>
      <c r="K903" s="13"/>
      <c r="L903" s="203"/>
      <c r="M903" s="209"/>
      <c r="N903" s="210"/>
      <c r="O903" s="210"/>
      <c r="P903" s="210"/>
      <c r="Q903" s="210"/>
      <c r="R903" s="210"/>
      <c r="S903" s="210"/>
      <c r="T903" s="211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05" t="s">
        <v>223</v>
      </c>
      <c r="AU903" s="205" t="s">
        <v>81</v>
      </c>
      <c r="AV903" s="13" t="s">
        <v>89</v>
      </c>
      <c r="AW903" s="13" t="s">
        <v>30</v>
      </c>
      <c r="AX903" s="13" t="s">
        <v>73</v>
      </c>
      <c r="AY903" s="205" t="s">
        <v>217</v>
      </c>
    </row>
    <row r="904" spans="1:51" s="13" customFormat="1" ht="12">
      <c r="A904" s="13"/>
      <c r="B904" s="203"/>
      <c r="C904" s="13"/>
      <c r="D904" s="204" t="s">
        <v>223</v>
      </c>
      <c r="E904" s="205" t="s">
        <v>1702</v>
      </c>
      <c r="F904" s="206" t="s">
        <v>1475</v>
      </c>
      <c r="G904" s="13"/>
      <c r="H904" s="207">
        <v>1.08</v>
      </c>
      <c r="I904" s="208"/>
      <c r="J904" s="13"/>
      <c r="K904" s="13"/>
      <c r="L904" s="203"/>
      <c r="M904" s="209"/>
      <c r="N904" s="210"/>
      <c r="O904" s="210"/>
      <c r="P904" s="210"/>
      <c r="Q904" s="210"/>
      <c r="R904" s="210"/>
      <c r="S904" s="210"/>
      <c r="T904" s="211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05" t="s">
        <v>223</v>
      </c>
      <c r="AU904" s="205" t="s">
        <v>81</v>
      </c>
      <c r="AV904" s="13" t="s">
        <v>89</v>
      </c>
      <c r="AW904" s="13" t="s">
        <v>30</v>
      </c>
      <c r="AX904" s="13" t="s">
        <v>73</v>
      </c>
      <c r="AY904" s="205" t="s">
        <v>217</v>
      </c>
    </row>
    <row r="905" spans="1:51" s="13" customFormat="1" ht="12">
      <c r="A905" s="13"/>
      <c r="B905" s="203"/>
      <c r="C905" s="13"/>
      <c r="D905" s="204" t="s">
        <v>223</v>
      </c>
      <c r="E905" s="205" t="s">
        <v>1703</v>
      </c>
      <c r="F905" s="206" t="s">
        <v>1477</v>
      </c>
      <c r="G905" s="13"/>
      <c r="H905" s="207">
        <v>4.65</v>
      </c>
      <c r="I905" s="208"/>
      <c r="J905" s="13"/>
      <c r="K905" s="13"/>
      <c r="L905" s="203"/>
      <c r="M905" s="209"/>
      <c r="N905" s="210"/>
      <c r="O905" s="210"/>
      <c r="P905" s="210"/>
      <c r="Q905" s="210"/>
      <c r="R905" s="210"/>
      <c r="S905" s="210"/>
      <c r="T905" s="211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05" t="s">
        <v>223</v>
      </c>
      <c r="AU905" s="205" t="s">
        <v>81</v>
      </c>
      <c r="AV905" s="13" t="s">
        <v>89</v>
      </c>
      <c r="AW905" s="13" t="s">
        <v>30</v>
      </c>
      <c r="AX905" s="13" t="s">
        <v>73</v>
      </c>
      <c r="AY905" s="205" t="s">
        <v>217</v>
      </c>
    </row>
    <row r="906" spans="1:51" s="13" customFormat="1" ht="12">
      <c r="A906" s="13"/>
      <c r="B906" s="203"/>
      <c r="C906" s="13"/>
      <c r="D906" s="204" t="s">
        <v>223</v>
      </c>
      <c r="E906" s="205" t="s">
        <v>1704</v>
      </c>
      <c r="F906" s="206" t="s">
        <v>1479</v>
      </c>
      <c r="G906" s="13"/>
      <c r="H906" s="207">
        <v>1.08</v>
      </c>
      <c r="I906" s="208"/>
      <c r="J906" s="13"/>
      <c r="K906" s="13"/>
      <c r="L906" s="203"/>
      <c r="M906" s="209"/>
      <c r="N906" s="210"/>
      <c r="O906" s="210"/>
      <c r="P906" s="210"/>
      <c r="Q906" s="210"/>
      <c r="R906" s="210"/>
      <c r="S906" s="210"/>
      <c r="T906" s="211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05" t="s">
        <v>223</v>
      </c>
      <c r="AU906" s="205" t="s">
        <v>81</v>
      </c>
      <c r="AV906" s="13" t="s">
        <v>89</v>
      </c>
      <c r="AW906" s="13" t="s">
        <v>30</v>
      </c>
      <c r="AX906" s="13" t="s">
        <v>73</v>
      </c>
      <c r="AY906" s="205" t="s">
        <v>217</v>
      </c>
    </row>
    <row r="907" spans="1:51" s="13" customFormat="1" ht="12">
      <c r="A907" s="13"/>
      <c r="B907" s="203"/>
      <c r="C907" s="13"/>
      <c r="D907" s="204" t="s">
        <v>223</v>
      </c>
      <c r="E907" s="205" t="s">
        <v>1705</v>
      </c>
      <c r="F907" s="206" t="s">
        <v>1481</v>
      </c>
      <c r="G907" s="13"/>
      <c r="H907" s="207">
        <v>2.32</v>
      </c>
      <c r="I907" s="208"/>
      <c r="J907" s="13"/>
      <c r="K907" s="13"/>
      <c r="L907" s="203"/>
      <c r="M907" s="209"/>
      <c r="N907" s="210"/>
      <c r="O907" s="210"/>
      <c r="P907" s="210"/>
      <c r="Q907" s="210"/>
      <c r="R907" s="210"/>
      <c r="S907" s="210"/>
      <c r="T907" s="211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05" t="s">
        <v>223</v>
      </c>
      <c r="AU907" s="205" t="s">
        <v>81</v>
      </c>
      <c r="AV907" s="13" t="s">
        <v>89</v>
      </c>
      <c r="AW907" s="13" t="s">
        <v>30</v>
      </c>
      <c r="AX907" s="13" t="s">
        <v>73</v>
      </c>
      <c r="AY907" s="205" t="s">
        <v>217</v>
      </c>
    </row>
    <row r="908" spans="1:51" s="13" customFormat="1" ht="12">
      <c r="A908" s="13"/>
      <c r="B908" s="203"/>
      <c r="C908" s="13"/>
      <c r="D908" s="204" t="s">
        <v>223</v>
      </c>
      <c r="E908" s="205" t="s">
        <v>1706</v>
      </c>
      <c r="F908" s="206" t="s">
        <v>1483</v>
      </c>
      <c r="G908" s="13"/>
      <c r="H908" s="207">
        <v>2.2</v>
      </c>
      <c r="I908" s="208"/>
      <c r="J908" s="13"/>
      <c r="K908" s="13"/>
      <c r="L908" s="203"/>
      <c r="M908" s="209"/>
      <c r="N908" s="210"/>
      <c r="O908" s="210"/>
      <c r="P908" s="210"/>
      <c r="Q908" s="210"/>
      <c r="R908" s="210"/>
      <c r="S908" s="210"/>
      <c r="T908" s="21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05" t="s">
        <v>223</v>
      </c>
      <c r="AU908" s="205" t="s">
        <v>81</v>
      </c>
      <c r="AV908" s="13" t="s">
        <v>89</v>
      </c>
      <c r="AW908" s="13" t="s">
        <v>30</v>
      </c>
      <c r="AX908" s="13" t="s">
        <v>73</v>
      </c>
      <c r="AY908" s="205" t="s">
        <v>217</v>
      </c>
    </row>
    <row r="909" spans="1:51" s="13" customFormat="1" ht="12">
      <c r="A909" s="13"/>
      <c r="B909" s="203"/>
      <c r="C909" s="13"/>
      <c r="D909" s="204" t="s">
        <v>223</v>
      </c>
      <c r="E909" s="205" t="s">
        <v>1707</v>
      </c>
      <c r="F909" s="206" t="s">
        <v>1485</v>
      </c>
      <c r="G909" s="13"/>
      <c r="H909" s="207">
        <v>4.2</v>
      </c>
      <c r="I909" s="208"/>
      <c r="J909" s="13"/>
      <c r="K909" s="13"/>
      <c r="L909" s="203"/>
      <c r="M909" s="209"/>
      <c r="N909" s="210"/>
      <c r="O909" s="210"/>
      <c r="P909" s="210"/>
      <c r="Q909" s="210"/>
      <c r="R909" s="210"/>
      <c r="S909" s="210"/>
      <c r="T909" s="211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05" t="s">
        <v>223</v>
      </c>
      <c r="AU909" s="205" t="s">
        <v>81</v>
      </c>
      <c r="AV909" s="13" t="s">
        <v>89</v>
      </c>
      <c r="AW909" s="13" t="s">
        <v>30</v>
      </c>
      <c r="AX909" s="13" t="s">
        <v>73</v>
      </c>
      <c r="AY909" s="205" t="s">
        <v>217</v>
      </c>
    </row>
    <row r="910" spans="1:51" s="13" customFormat="1" ht="12">
      <c r="A910" s="13"/>
      <c r="B910" s="203"/>
      <c r="C910" s="13"/>
      <c r="D910" s="204" t="s">
        <v>223</v>
      </c>
      <c r="E910" s="205" t="s">
        <v>1708</v>
      </c>
      <c r="F910" s="206" t="s">
        <v>1487</v>
      </c>
      <c r="G910" s="13"/>
      <c r="H910" s="207">
        <v>2.1</v>
      </c>
      <c r="I910" s="208"/>
      <c r="J910" s="13"/>
      <c r="K910" s="13"/>
      <c r="L910" s="203"/>
      <c r="M910" s="209"/>
      <c r="N910" s="210"/>
      <c r="O910" s="210"/>
      <c r="P910" s="210"/>
      <c r="Q910" s="210"/>
      <c r="R910" s="210"/>
      <c r="S910" s="210"/>
      <c r="T910" s="21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05" t="s">
        <v>223</v>
      </c>
      <c r="AU910" s="205" t="s">
        <v>81</v>
      </c>
      <c r="AV910" s="13" t="s">
        <v>89</v>
      </c>
      <c r="AW910" s="13" t="s">
        <v>30</v>
      </c>
      <c r="AX910" s="13" t="s">
        <v>73</v>
      </c>
      <c r="AY910" s="205" t="s">
        <v>217</v>
      </c>
    </row>
    <row r="911" spans="1:51" s="13" customFormat="1" ht="12">
      <c r="A911" s="13"/>
      <c r="B911" s="203"/>
      <c r="C911" s="13"/>
      <c r="D911" s="204" t="s">
        <v>223</v>
      </c>
      <c r="E911" s="205" t="s">
        <v>1709</v>
      </c>
      <c r="F911" s="206" t="s">
        <v>1489</v>
      </c>
      <c r="G911" s="13"/>
      <c r="H911" s="207">
        <v>3.9</v>
      </c>
      <c r="I911" s="208"/>
      <c r="J911" s="13"/>
      <c r="K911" s="13"/>
      <c r="L911" s="203"/>
      <c r="M911" s="209"/>
      <c r="N911" s="210"/>
      <c r="O911" s="210"/>
      <c r="P911" s="210"/>
      <c r="Q911" s="210"/>
      <c r="R911" s="210"/>
      <c r="S911" s="210"/>
      <c r="T911" s="211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05" t="s">
        <v>223</v>
      </c>
      <c r="AU911" s="205" t="s">
        <v>81</v>
      </c>
      <c r="AV911" s="13" t="s">
        <v>89</v>
      </c>
      <c r="AW911" s="13" t="s">
        <v>30</v>
      </c>
      <c r="AX911" s="13" t="s">
        <v>73</v>
      </c>
      <c r="AY911" s="205" t="s">
        <v>217</v>
      </c>
    </row>
    <row r="912" spans="1:51" s="13" customFormat="1" ht="12">
      <c r="A912" s="13"/>
      <c r="B912" s="203"/>
      <c r="C912" s="13"/>
      <c r="D912" s="204" t="s">
        <v>223</v>
      </c>
      <c r="E912" s="205" t="s">
        <v>1710</v>
      </c>
      <c r="F912" s="206" t="s">
        <v>1491</v>
      </c>
      <c r="G912" s="13"/>
      <c r="H912" s="207">
        <v>1.2</v>
      </c>
      <c r="I912" s="208"/>
      <c r="J912" s="13"/>
      <c r="K912" s="13"/>
      <c r="L912" s="203"/>
      <c r="M912" s="209"/>
      <c r="N912" s="210"/>
      <c r="O912" s="210"/>
      <c r="P912" s="210"/>
      <c r="Q912" s="210"/>
      <c r="R912" s="210"/>
      <c r="S912" s="210"/>
      <c r="T912" s="21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05" t="s">
        <v>223</v>
      </c>
      <c r="AU912" s="205" t="s">
        <v>81</v>
      </c>
      <c r="AV912" s="13" t="s">
        <v>89</v>
      </c>
      <c r="AW912" s="13" t="s">
        <v>30</v>
      </c>
      <c r="AX912" s="13" t="s">
        <v>73</v>
      </c>
      <c r="AY912" s="205" t="s">
        <v>217</v>
      </c>
    </row>
    <row r="913" spans="1:51" s="13" customFormat="1" ht="12">
      <c r="A913" s="13"/>
      <c r="B913" s="203"/>
      <c r="C913" s="13"/>
      <c r="D913" s="204" t="s">
        <v>223</v>
      </c>
      <c r="E913" s="205" t="s">
        <v>1711</v>
      </c>
      <c r="F913" s="206" t="s">
        <v>1712</v>
      </c>
      <c r="G913" s="13"/>
      <c r="H913" s="207">
        <v>26.33</v>
      </c>
      <c r="I913" s="208"/>
      <c r="J913" s="13"/>
      <c r="K913" s="13"/>
      <c r="L913" s="203"/>
      <c r="M913" s="209"/>
      <c r="N913" s="210"/>
      <c r="O913" s="210"/>
      <c r="P913" s="210"/>
      <c r="Q913" s="210"/>
      <c r="R913" s="210"/>
      <c r="S913" s="210"/>
      <c r="T913" s="211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05" t="s">
        <v>223</v>
      </c>
      <c r="AU913" s="205" t="s">
        <v>81</v>
      </c>
      <c r="AV913" s="13" t="s">
        <v>89</v>
      </c>
      <c r="AW913" s="13" t="s">
        <v>30</v>
      </c>
      <c r="AX913" s="13" t="s">
        <v>81</v>
      </c>
      <c r="AY913" s="205" t="s">
        <v>217</v>
      </c>
    </row>
    <row r="914" spans="1:65" s="2" customFormat="1" ht="21.75" customHeight="1">
      <c r="A914" s="37"/>
      <c r="B914" s="188"/>
      <c r="C914" s="189" t="s">
        <v>1713</v>
      </c>
      <c r="D914" s="189" t="s">
        <v>218</v>
      </c>
      <c r="E914" s="190" t="s">
        <v>1714</v>
      </c>
      <c r="F914" s="191" t="s">
        <v>1715</v>
      </c>
      <c r="G914" s="192" t="s">
        <v>712</v>
      </c>
      <c r="H914" s="193">
        <v>5.36</v>
      </c>
      <c r="I914" s="194"/>
      <c r="J914" s="195">
        <f>ROUND(I914*H914,2)</f>
        <v>0</v>
      </c>
      <c r="K914" s="196"/>
      <c r="L914" s="38"/>
      <c r="M914" s="197" t="s">
        <v>1</v>
      </c>
      <c r="N914" s="198" t="s">
        <v>38</v>
      </c>
      <c r="O914" s="76"/>
      <c r="P914" s="199">
        <f>O914*H914</f>
        <v>0</v>
      </c>
      <c r="Q914" s="199">
        <v>0</v>
      </c>
      <c r="R914" s="199">
        <f>Q914*H914</f>
        <v>0</v>
      </c>
      <c r="S914" s="199">
        <v>0</v>
      </c>
      <c r="T914" s="200">
        <f>S914*H914</f>
        <v>0</v>
      </c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R914" s="201" t="s">
        <v>216</v>
      </c>
      <c r="AT914" s="201" t="s">
        <v>218</v>
      </c>
      <c r="AU914" s="201" t="s">
        <v>81</v>
      </c>
      <c r="AY914" s="18" t="s">
        <v>217</v>
      </c>
      <c r="BE914" s="202">
        <f>IF(N914="základní",J914,0)</f>
        <v>0</v>
      </c>
      <c r="BF914" s="202">
        <f>IF(N914="snížená",J914,0)</f>
        <v>0</v>
      </c>
      <c r="BG914" s="202">
        <f>IF(N914="zákl. přenesená",J914,0)</f>
        <v>0</v>
      </c>
      <c r="BH914" s="202">
        <f>IF(N914="sníž. přenesená",J914,0)</f>
        <v>0</v>
      </c>
      <c r="BI914" s="202">
        <f>IF(N914="nulová",J914,0)</f>
        <v>0</v>
      </c>
      <c r="BJ914" s="18" t="s">
        <v>81</v>
      </c>
      <c r="BK914" s="202">
        <f>ROUND(I914*H914,2)</f>
        <v>0</v>
      </c>
      <c r="BL914" s="18" t="s">
        <v>216</v>
      </c>
      <c r="BM914" s="201" t="s">
        <v>1716</v>
      </c>
    </row>
    <row r="915" spans="1:51" s="13" customFormat="1" ht="12">
      <c r="A915" s="13"/>
      <c r="B915" s="203"/>
      <c r="C915" s="13"/>
      <c r="D915" s="204" t="s">
        <v>223</v>
      </c>
      <c r="E915" s="205" t="s">
        <v>1717</v>
      </c>
      <c r="F915" s="206" t="s">
        <v>1493</v>
      </c>
      <c r="G915" s="13"/>
      <c r="H915" s="207">
        <v>1.85</v>
      </c>
      <c r="I915" s="208"/>
      <c r="J915" s="13"/>
      <c r="K915" s="13"/>
      <c r="L915" s="203"/>
      <c r="M915" s="209"/>
      <c r="N915" s="210"/>
      <c r="O915" s="210"/>
      <c r="P915" s="210"/>
      <c r="Q915" s="210"/>
      <c r="R915" s="210"/>
      <c r="S915" s="210"/>
      <c r="T915" s="211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05" t="s">
        <v>223</v>
      </c>
      <c r="AU915" s="205" t="s">
        <v>81</v>
      </c>
      <c r="AV915" s="13" t="s">
        <v>89</v>
      </c>
      <c r="AW915" s="13" t="s">
        <v>30</v>
      </c>
      <c r="AX915" s="13" t="s">
        <v>73</v>
      </c>
      <c r="AY915" s="205" t="s">
        <v>217</v>
      </c>
    </row>
    <row r="916" spans="1:51" s="13" customFormat="1" ht="12">
      <c r="A916" s="13"/>
      <c r="B916" s="203"/>
      <c r="C916" s="13"/>
      <c r="D916" s="204" t="s">
        <v>223</v>
      </c>
      <c r="E916" s="205" t="s">
        <v>1718</v>
      </c>
      <c r="F916" s="206" t="s">
        <v>1495</v>
      </c>
      <c r="G916" s="13"/>
      <c r="H916" s="207">
        <v>1.66</v>
      </c>
      <c r="I916" s="208"/>
      <c r="J916" s="13"/>
      <c r="K916" s="13"/>
      <c r="L916" s="203"/>
      <c r="M916" s="209"/>
      <c r="N916" s="210"/>
      <c r="O916" s="210"/>
      <c r="P916" s="210"/>
      <c r="Q916" s="210"/>
      <c r="R916" s="210"/>
      <c r="S916" s="210"/>
      <c r="T916" s="21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05" t="s">
        <v>223</v>
      </c>
      <c r="AU916" s="205" t="s">
        <v>81</v>
      </c>
      <c r="AV916" s="13" t="s">
        <v>89</v>
      </c>
      <c r="AW916" s="13" t="s">
        <v>30</v>
      </c>
      <c r="AX916" s="13" t="s">
        <v>73</v>
      </c>
      <c r="AY916" s="205" t="s">
        <v>217</v>
      </c>
    </row>
    <row r="917" spans="1:51" s="13" customFormat="1" ht="12">
      <c r="A917" s="13"/>
      <c r="B917" s="203"/>
      <c r="C917" s="13"/>
      <c r="D917" s="204" t="s">
        <v>223</v>
      </c>
      <c r="E917" s="205" t="s">
        <v>1719</v>
      </c>
      <c r="F917" s="206" t="s">
        <v>1497</v>
      </c>
      <c r="G917" s="13"/>
      <c r="H917" s="207">
        <v>1.85</v>
      </c>
      <c r="I917" s="208"/>
      <c r="J917" s="13"/>
      <c r="K917" s="13"/>
      <c r="L917" s="203"/>
      <c r="M917" s="209"/>
      <c r="N917" s="210"/>
      <c r="O917" s="210"/>
      <c r="P917" s="210"/>
      <c r="Q917" s="210"/>
      <c r="R917" s="210"/>
      <c r="S917" s="210"/>
      <c r="T917" s="211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05" t="s">
        <v>223</v>
      </c>
      <c r="AU917" s="205" t="s">
        <v>81</v>
      </c>
      <c r="AV917" s="13" t="s">
        <v>89</v>
      </c>
      <c r="AW917" s="13" t="s">
        <v>30</v>
      </c>
      <c r="AX917" s="13" t="s">
        <v>73</v>
      </c>
      <c r="AY917" s="205" t="s">
        <v>217</v>
      </c>
    </row>
    <row r="918" spans="1:51" s="13" customFormat="1" ht="12">
      <c r="A918" s="13"/>
      <c r="B918" s="203"/>
      <c r="C918" s="13"/>
      <c r="D918" s="204" t="s">
        <v>223</v>
      </c>
      <c r="E918" s="205" t="s">
        <v>1720</v>
      </c>
      <c r="F918" s="206" t="s">
        <v>1721</v>
      </c>
      <c r="G918" s="13"/>
      <c r="H918" s="207">
        <v>5.36</v>
      </c>
      <c r="I918" s="208"/>
      <c r="J918" s="13"/>
      <c r="K918" s="13"/>
      <c r="L918" s="203"/>
      <c r="M918" s="209"/>
      <c r="N918" s="210"/>
      <c r="O918" s="210"/>
      <c r="P918" s="210"/>
      <c r="Q918" s="210"/>
      <c r="R918" s="210"/>
      <c r="S918" s="210"/>
      <c r="T918" s="21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05" t="s">
        <v>223</v>
      </c>
      <c r="AU918" s="205" t="s">
        <v>81</v>
      </c>
      <c r="AV918" s="13" t="s">
        <v>89</v>
      </c>
      <c r="AW918" s="13" t="s">
        <v>30</v>
      </c>
      <c r="AX918" s="13" t="s">
        <v>81</v>
      </c>
      <c r="AY918" s="205" t="s">
        <v>217</v>
      </c>
    </row>
    <row r="919" spans="1:65" s="2" customFormat="1" ht="16.5" customHeight="1">
      <c r="A919" s="37"/>
      <c r="B919" s="188"/>
      <c r="C919" s="219" t="s">
        <v>1722</v>
      </c>
      <c r="D919" s="219" t="s">
        <v>342</v>
      </c>
      <c r="E919" s="220" t="s">
        <v>1723</v>
      </c>
      <c r="F919" s="221" t="s">
        <v>1724</v>
      </c>
      <c r="G919" s="222" t="s">
        <v>342</v>
      </c>
      <c r="H919" s="223">
        <v>28.796</v>
      </c>
      <c r="I919" s="224"/>
      <c r="J919" s="225">
        <f>ROUND(I919*H919,2)</f>
        <v>0</v>
      </c>
      <c r="K919" s="226"/>
      <c r="L919" s="227"/>
      <c r="M919" s="228" t="s">
        <v>1</v>
      </c>
      <c r="N919" s="229" t="s">
        <v>38</v>
      </c>
      <c r="O919" s="76"/>
      <c r="P919" s="199">
        <f>O919*H919</f>
        <v>0</v>
      </c>
      <c r="Q919" s="199">
        <v>0.007</v>
      </c>
      <c r="R919" s="199">
        <f>Q919*H919</f>
        <v>0.201572</v>
      </c>
      <c r="S919" s="199">
        <v>0</v>
      </c>
      <c r="T919" s="200">
        <f>S919*H919</f>
        <v>0</v>
      </c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R919" s="201" t="s">
        <v>283</v>
      </c>
      <c r="AT919" s="201" t="s">
        <v>342</v>
      </c>
      <c r="AU919" s="201" t="s">
        <v>81</v>
      </c>
      <c r="AY919" s="18" t="s">
        <v>217</v>
      </c>
      <c r="BE919" s="202">
        <f>IF(N919="základní",J919,0)</f>
        <v>0</v>
      </c>
      <c r="BF919" s="202">
        <f>IF(N919="snížená",J919,0)</f>
        <v>0</v>
      </c>
      <c r="BG919" s="202">
        <f>IF(N919="zákl. přenesená",J919,0)</f>
        <v>0</v>
      </c>
      <c r="BH919" s="202">
        <f>IF(N919="sníž. přenesená",J919,0)</f>
        <v>0</v>
      </c>
      <c r="BI919" s="202">
        <f>IF(N919="nulová",J919,0)</f>
        <v>0</v>
      </c>
      <c r="BJ919" s="18" t="s">
        <v>81</v>
      </c>
      <c r="BK919" s="202">
        <f>ROUND(I919*H919,2)</f>
        <v>0</v>
      </c>
      <c r="BL919" s="18" t="s">
        <v>216</v>
      </c>
      <c r="BM919" s="201" t="s">
        <v>1725</v>
      </c>
    </row>
    <row r="920" spans="1:51" s="13" customFormat="1" ht="12">
      <c r="A920" s="13"/>
      <c r="B920" s="203"/>
      <c r="C920" s="13"/>
      <c r="D920" s="204" t="s">
        <v>223</v>
      </c>
      <c r="E920" s="205" t="s">
        <v>1726</v>
      </c>
      <c r="F920" s="206" t="s">
        <v>1727</v>
      </c>
      <c r="G920" s="13"/>
      <c r="H920" s="207">
        <v>55.062</v>
      </c>
      <c r="I920" s="208"/>
      <c r="J920" s="13"/>
      <c r="K920" s="13"/>
      <c r="L920" s="203"/>
      <c r="M920" s="209"/>
      <c r="N920" s="210"/>
      <c r="O920" s="210"/>
      <c r="P920" s="210"/>
      <c r="Q920" s="210"/>
      <c r="R920" s="210"/>
      <c r="S920" s="210"/>
      <c r="T920" s="21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05" t="s">
        <v>223</v>
      </c>
      <c r="AU920" s="205" t="s">
        <v>81</v>
      </c>
      <c r="AV920" s="13" t="s">
        <v>89</v>
      </c>
      <c r="AW920" s="13" t="s">
        <v>30</v>
      </c>
      <c r="AX920" s="13" t="s">
        <v>73</v>
      </c>
      <c r="AY920" s="205" t="s">
        <v>217</v>
      </c>
    </row>
    <row r="921" spans="1:51" s="13" customFormat="1" ht="12">
      <c r="A921" s="13"/>
      <c r="B921" s="203"/>
      <c r="C921" s="13"/>
      <c r="D921" s="204" t="s">
        <v>223</v>
      </c>
      <c r="E921" s="205" t="s">
        <v>1728</v>
      </c>
      <c r="F921" s="206" t="s">
        <v>1729</v>
      </c>
      <c r="G921" s="13"/>
      <c r="H921" s="207">
        <v>-26.266</v>
      </c>
      <c r="I921" s="208"/>
      <c r="J921" s="13"/>
      <c r="K921" s="13"/>
      <c r="L921" s="203"/>
      <c r="M921" s="209"/>
      <c r="N921" s="210"/>
      <c r="O921" s="210"/>
      <c r="P921" s="210"/>
      <c r="Q921" s="210"/>
      <c r="R921" s="210"/>
      <c r="S921" s="210"/>
      <c r="T921" s="211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05" t="s">
        <v>223</v>
      </c>
      <c r="AU921" s="205" t="s">
        <v>81</v>
      </c>
      <c r="AV921" s="13" t="s">
        <v>89</v>
      </c>
      <c r="AW921" s="13" t="s">
        <v>30</v>
      </c>
      <c r="AX921" s="13" t="s">
        <v>73</v>
      </c>
      <c r="AY921" s="205" t="s">
        <v>217</v>
      </c>
    </row>
    <row r="922" spans="1:51" s="13" customFormat="1" ht="12">
      <c r="A922" s="13"/>
      <c r="B922" s="203"/>
      <c r="C922" s="13"/>
      <c r="D922" s="204" t="s">
        <v>223</v>
      </c>
      <c r="E922" s="205" t="s">
        <v>1730</v>
      </c>
      <c r="F922" s="206" t="s">
        <v>1731</v>
      </c>
      <c r="G922" s="13"/>
      <c r="H922" s="207">
        <v>28.796</v>
      </c>
      <c r="I922" s="208"/>
      <c r="J922" s="13"/>
      <c r="K922" s="13"/>
      <c r="L922" s="203"/>
      <c r="M922" s="209"/>
      <c r="N922" s="210"/>
      <c r="O922" s="210"/>
      <c r="P922" s="210"/>
      <c r="Q922" s="210"/>
      <c r="R922" s="210"/>
      <c r="S922" s="210"/>
      <c r="T922" s="21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05" t="s">
        <v>223</v>
      </c>
      <c r="AU922" s="205" t="s">
        <v>81</v>
      </c>
      <c r="AV922" s="13" t="s">
        <v>89</v>
      </c>
      <c r="AW922" s="13" t="s">
        <v>30</v>
      </c>
      <c r="AX922" s="13" t="s">
        <v>81</v>
      </c>
      <c r="AY922" s="205" t="s">
        <v>217</v>
      </c>
    </row>
    <row r="923" spans="1:65" s="2" customFormat="1" ht="16.5" customHeight="1">
      <c r="A923" s="37"/>
      <c r="B923" s="188"/>
      <c r="C923" s="219" t="s">
        <v>1732</v>
      </c>
      <c r="D923" s="219" t="s">
        <v>342</v>
      </c>
      <c r="E923" s="220" t="s">
        <v>1733</v>
      </c>
      <c r="F923" s="221" t="s">
        <v>1734</v>
      </c>
      <c r="G923" s="222" t="s">
        <v>342</v>
      </c>
      <c r="H923" s="223">
        <v>26.266</v>
      </c>
      <c r="I923" s="224"/>
      <c r="J923" s="225">
        <f>ROUND(I923*H923,2)</f>
        <v>0</v>
      </c>
      <c r="K923" s="226"/>
      <c r="L923" s="227"/>
      <c r="M923" s="228" t="s">
        <v>1</v>
      </c>
      <c r="N923" s="229" t="s">
        <v>38</v>
      </c>
      <c r="O923" s="76"/>
      <c r="P923" s="199">
        <f>O923*H923</f>
        <v>0</v>
      </c>
      <c r="Q923" s="199">
        <v>0.01</v>
      </c>
      <c r="R923" s="199">
        <f>Q923*H923</f>
        <v>0.26266</v>
      </c>
      <c r="S923" s="199">
        <v>0</v>
      </c>
      <c r="T923" s="200">
        <f>S923*H923</f>
        <v>0</v>
      </c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R923" s="201" t="s">
        <v>283</v>
      </c>
      <c r="AT923" s="201" t="s">
        <v>342</v>
      </c>
      <c r="AU923" s="201" t="s">
        <v>81</v>
      </c>
      <c r="AY923" s="18" t="s">
        <v>217</v>
      </c>
      <c r="BE923" s="202">
        <f>IF(N923="základní",J923,0)</f>
        <v>0</v>
      </c>
      <c r="BF923" s="202">
        <f>IF(N923="snížená",J923,0)</f>
        <v>0</v>
      </c>
      <c r="BG923" s="202">
        <f>IF(N923="zákl. přenesená",J923,0)</f>
        <v>0</v>
      </c>
      <c r="BH923" s="202">
        <f>IF(N923="sníž. přenesená",J923,0)</f>
        <v>0</v>
      </c>
      <c r="BI923" s="202">
        <f>IF(N923="nulová",J923,0)</f>
        <v>0</v>
      </c>
      <c r="BJ923" s="18" t="s">
        <v>81</v>
      </c>
      <c r="BK923" s="202">
        <f>ROUND(I923*H923,2)</f>
        <v>0</v>
      </c>
      <c r="BL923" s="18" t="s">
        <v>216</v>
      </c>
      <c r="BM923" s="201" t="s">
        <v>1735</v>
      </c>
    </row>
    <row r="924" spans="1:51" s="13" customFormat="1" ht="12">
      <c r="A924" s="13"/>
      <c r="B924" s="203"/>
      <c r="C924" s="13"/>
      <c r="D924" s="204" t="s">
        <v>223</v>
      </c>
      <c r="E924" s="205" t="s">
        <v>1736</v>
      </c>
      <c r="F924" s="206" t="s">
        <v>1737</v>
      </c>
      <c r="G924" s="13"/>
      <c r="H924" s="207">
        <v>26.266</v>
      </c>
      <c r="I924" s="208"/>
      <c r="J924" s="13"/>
      <c r="K924" s="13"/>
      <c r="L924" s="203"/>
      <c r="M924" s="209"/>
      <c r="N924" s="210"/>
      <c r="O924" s="210"/>
      <c r="P924" s="210"/>
      <c r="Q924" s="210"/>
      <c r="R924" s="210"/>
      <c r="S924" s="210"/>
      <c r="T924" s="211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05" t="s">
        <v>223</v>
      </c>
      <c r="AU924" s="205" t="s">
        <v>81</v>
      </c>
      <c r="AV924" s="13" t="s">
        <v>89</v>
      </c>
      <c r="AW924" s="13" t="s">
        <v>30</v>
      </c>
      <c r="AX924" s="13" t="s">
        <v>73</v>
      </c>
      <c r="AY924" s="205" t="s">
        <v>217</v>
      </c>
    </row>
    <row r="925" spans="1:51" s="13" customFormat="1" ht="12">
      <c r="A925" s="13"/>
      <c r="B925" s="203"/>
      <c r="C925" s="13"/>
      <c r="D925" s="204" t="s">
        <v>223</v>
      </c>
      <c r="E925" s="205" t="s">
        <v>1738</v>
      </c>
      <c r="F925" s="206" t="s">
        <v>1739</v>
      </c>
      <c r="G925" s="13"/>
      <c r="H925" s="207">
        <v>26.266</v>
      </c>
      <c r="I925" s="208"/>
      <c r="J925" s="13"/>
      <c r="K925" s="13"/>
      <c r="L925" s="203"/>
      <c r="M925" s="209"/>
      <c r="N925" s="210"/>
      <c r="O925" s="210"/>
      <c r="P925" s="210"/>
      <c r="Q925" s="210"/>
      <c r="R925" s="210"/>
      <c r="S925" s="210"/>
      <c r="T925" s="211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05" t="s">
        <v>223</v>
      </c>
      <c r="AU925" s="205" t="s">
        <v>81</v>
      </c>
      <c r="AV925" s="13" t="s">
        <v>89</v>
      </c>
      <c r="AW925" s="13" t="s">
        <v>30</v>
      </c>
      <c r="AX925" s="13" t="s">
        <v>81</v>
      </c>
      <c r="AY925" s="205" t="s">
        <v>217</v>
      </c>
    </row>
    <row r="926" spans="1:65" s="2" customFormat="1" ht="21.75" customHeight="1">
      <c r="A926" s="37"/>
      <c r="B926" s="188"/>
      <c r="C926" s="189" t="s">
        <v>1740</v>
      </c>
      <c r="D926" s="189" t="s">
        <v>218</v>
      </c>
      <c r="E926" s="190" t="s">
        <v>1741</v>
      </c>
      <c r="F926" s="191" t="s">
        <v>1742</v>
      </c>
      <c r="G926" s="192" t="s">
        <v>984</v>
      </c>
      <c r="H926" s="232"/>
      <c r="I926" s="194"/>
      <c r="J926" s="195">
        <f>ROUND(I926*H926,2)</f>
        <v>0</v>
      </c>
      <c r="K926" s="196"/>
      <c r="L926" s="38"/>
      <c r="M926" s="197" t="s">
        <v>1</v>
      </c>
      <c r="N926" s="198" t="s">
        <v>38</v>
      </c>
      <c r="O926" s="76"/>
      <c r="P926" s="199">
        <f>O926*H926</f>
        <v>0</v>
      </c>
      <c r="Q926" s="199">
        <v>0</v>
      </c>
      <c r="R926" s="199">
        <f>Q926*H926</f>
        <v>0</v>
      </c>
      <c r="S926" s="199">
        <v>0</v>
      </c>
      <c r="T926" s="200">
        <f>S926*H926</f>
        <v>0</v>
      </c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R926" s="201" t="s">
        <v>350</v>
      </c>
      <c r="AT926" s="201" t="s">
        <v>218</v>
      </c>
      <c r="AU926" s="201" t="s">
        <v>81</v>
      </c>
      <c r="AY926" s="18" t="s">
        <v>217</v>
      </c>
      <c r="BE926" s="202">
        <f>IF(N926="základní",J926,0)</f>
        <v>0</v>
      </c>
      <c r="BF926" s="202">
        <f>IF(N926="snížená",J926,0)</f>
        <v>0</v>
      </c>
      <c r="BG926" s="202">
        <f>IF(N926="zákl. přenesená",J926,0)</f>
        <v>0</v>
      </c>
      <c r="BH926" s="202">
        <f>IF(N926="sníž. přenesená",J926,0)</f>
        <v>0</v>
      </c>
      <c r="BI926" s="202">
        <f>IF(N926="nulová",J926,0)</f>
        <v>0</v>
      </c>
      <c r="BJ926" s="18" t="s">
        <v>81</v>
      </c>
      <c r="BK926" s="202">
        <f>ROUND(I926*H926,2)</f>
        <v>0</v>
      </c>
      <c r="BL926" s="18" t="s">
        <v>350</v>
      </c>
      <c r="BM926" s="201" t="s">
        <v>1743</v>
      </c>
    </row>
    <row r="927" spans="1:63" s="12" customFormat="1" ht="25.9" customHeight="1">
      <c r="A927" s="12"/>
      <c r="B927" s="177"/>
      <c r="C927" s="12"/>
      <c r="D927" s="178" t="s">
        <v>72</v>
      </c>
      <c r="E927" s="179" t="s">
        <v>1744</v>
      </c>
      <c r="F927" s="179" t="s">
        <v>1745</v>
      </c>
      <c r="G927" s="12"/>
      <c r="H927" s="12"/>
      <c r="I927" s="180"/>
      <c r="J927" s="181">
        <f>BK927</f>
        <v>0</v>
      </c>
      <c r="K927" s="12"/>
      <c r="L927" s="177"/>
      <c r="M927" s="182"/>
      <c r="N927" s="183"/>
      <c r="O927" s="183"/>
      <c r="P927" s="184">
        <f>SUM(P928:P987)</f>
        <v>0</v>
      </c>
      <c r="Q927" s="183"/>
      <c r="R927" s="184">
        <f>SUM(R928:R987)</f>
        <v>0.026750000000000003</v>
      </c>
      <c r="S927" s="183"/>
      <c r="T927" s="185">
        <f>SUM(T928:T987)</f>
        <v>0.56</v>
      </c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R927" s="178" t="s">
        <v>216</v>
      </c>
      <c r="AT927" s="186" t="s">
        <v>72</v>
      </c>
      <c r="AU927" s="186" t="s">
        <v>73</v>
      </c>
      <c r="AY927" s="178" t="s">
        <v>217</v>
      </c>
      <c r="BK927" s="187">
        <f>SUM(BK928:BK987)</f>
        <v>0</v>
      </c>
    </row>
    <row r="928" spans="1:65" s="2" customFormat="1" ht="21.75" customHeight="1">
      <c r="A928" s="37"/>
      <c r="B928" s="188"/>
      <c r="C928" s="189" t="s">
        <v>1746</v>
      </c>
      <c r="D928" s="189" t="s">
        <v>218</v>
      </c>
      <c r="E928" s="190" t="s">
        <v>1747</v>
      </c>
      <c r="F928" s="191" t="s">
        <v>1748</v>
      </c>
      <c r="G928" s="192" t="s">
        <v>712</v>
      </c>
      <c r="H928" s="193">
        <v>1</v>
      </c>
      <c r="I928" s="194"/>
      <c r="J928" s="195">
        <f>ROUND(I928*H928,2)</f>
        <v>0</v>
      </c>
      <c r="K928" s="196"/>
      <c r="L928" s="38"/>
      <c r="M928" s="197" t="s">
        <v>1</v>
      </c>
      <c r="N928" s="198" t="s">
        <v>38</v>
      </c>
      <c r="O928" s="76"/>
      <c r="P928" s="199">
        <f>O928*H928</f>
        <v>0</v>
      </c>
      <c r="Q928" s="199">
        <v>0</v>
      </c>
      <c r="R928" s="199">
        <f>Q928*H928</f>
        <v>0</v>
      </c>
      <c r="S928" s="199">
        <v>0</v>
      </c>
      <c r="T928" s="200">
        <f>S928*H928</f>
        <v>0</v>
      </c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R928" s="201" t="s">
        <v>216</v>
      </c>
      <c r="AT928" s="201" t="s">
        <v>218</v>
      </c>
      <c r="AU928" s="201" t="s">
        <v>81</v>
      </c>
      <c r="AY928" s="18" t="s">
        <v>217</v>
      </c>
      <c r="BE928" s="202">
        <f>IF(N928="základní",J928,0)</f>
        <v>0</v>
      </c>
      <c r="BF928" s="202">
        <f>IF(N928="snížená",J928,0)</f>
        <v>0</v>
      </c>
      <c r="BG928" s="202">
        <f>IF(N928="zákl. přenesená",J928,0)</f>
        <v>0</v>
      </c>
      <c r="BH928" s="202">
        <f>IF(N928="sníž. přenesená",J928,0)</f>
        <v>0</v>
      </c>
      <c r="BI928" s="202">
        <f>IF(N928="nulová",J928,0)</f>
        <v>0</v>
      </c>
      <c r="BJ928" s="18" t="s">
        <v>81</v>
      </c>
      <c r="BK928" s="202">
        <f>ROUND(I928*H928,2)</f>
        <v>0</v>
      </c>
      <c r="BL928" s="18" t="s">
        <v>216</v>
      </c>
      <c r="BM928" s="201" t="s">
        <v>1749</v>
      </c>
    </row>
    <row r="929" spans="1:65" s="2" customFormat="1" ht="21.75" customHeight="1">
      <c r="A929" s="37"/>
      <c r="B929" s="188"/>
      <c r="C929" s="189" t="s">
        <v>1750</v>
      </c>
      <c r="D929" s="189" t="s">
        <v>218</v>
      </c>
      <c r="E929" s="190" t="s">
        <v>1751</v>
      </c>
      <c r="F929" s="191" t="s">
        <v>1752</v>
      </c>
      <c r="G929" s="192" t="s">
        <v>712</v>
      </c>
      <c r="H929" s="193">
        <v>1</v>
      </c>
      <c r="I929" s="194"/>
      <c r="J929" s="195">
        <f>ROUND(I929*H929,2)</f>
        <v>0</v>
      </c>
      <c r="K929" s="196"/>
      <c r="L929" s="38"/>
      <c r="M929" s="197" t="s">
        <v>1</v>
      </c>
      <c r="N929" s="198" t="s">
        <v>38</v>
      </c>
      <c r="O929" s="76"/>
      <c r="P929" s="199">
        <f>O929*H929</f>
        <v>0</v>
      </c>
      <c r="Q929" s="199">
        <v>0</v>
      </c>
      <c r="R929" s="199">
        <f>Q929*H929</f>
        <v>0</v>
      </c>
      <c r="S929" s="199">
        <v>0</v>
      </c>
      <c r="T929" s="200">
        <f>S929*H929</f>
        <v>0</v>
      </c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R929" s="201" t="s">
        <v>216</v>
      </c>
      <c r="AT929" s="201" t="s">
        <v>218</v>
      </c>
      <c r="AU929" s="201" t="s">
        <v>81</v>
      </c>
      <c r="AY929" s="18" t="s">
        <v>217</v>
      </c>
      <c r="BE929" s="202">
        <f>IF(N929="základní",J929,0)</f>
        <v>0</v>
      </c>
      <c r="BF929" s="202">
        <f>IF(N929="snížená",J929,0)</f>
        <v>0</v>
      </c>
      <c r="BG929" s="202">
        <f>IF(N929="zákl. přenesená",J929,0)</f>
        <v>0</v>
      </c>
      <c r="BH929" s="202">
        <f>IF(N929="sníž. přenesená",J929,0)</f>
        <v>0</v>
      </c>
      <c r="BI929" s="202">
        <f>IF(N929="nulová",J929,0)</f>
        <v>0</v>
      </c>
      <c r="BJ929" s="18" t="s">
        <v>81</v>
      </c>
      <c r="BK929" s="202">
        <f>ROUND(I929*H929,2)</f>
        <v>0</v>
      </c>
      <c r="BL929" s="18" t="s">
        <v>216</v>
      </c>
      <c r="BM929" s="201" t="s">
        <v>1753</v>
      </c>
    </row>
    <row r="930" spans="1:65" s="2" customFormat="1" ht="16.5" customHeight="1">
      <c r="A930" s="37"/>
      <c r="B930" s="188"/>
      <c r="C930" s="189" t="s">
        <v>1754</v>
      </c>
      <c r="D930" s="189" t="s">
        <v>218</v>
      </c>
      <c r="E930" s="190" t="s">
        <v>1755</v>
      </c>
      <c r="F930" s="191" t="s">
        <v>1756</v>
      </c>
      <c r="G930" s="192" t="s">
        <v>221</v>
      </c>
      <c r="H930" s="193">
        <v>226.5</v>
      </c>
      <c r="I930" s="194"/>
      <c r="J930" s="195">
        <f>ROUND(I930*H930,2)</f>
        <v>0</v>
      </c>
      <c r="K930" s="196"/>
      <c r="L930" s="38"/>
      <c r="M930" s="197" t="s">
        <v>1</v>
      </c>
      <c r="N930" s="198" t="s">
        <v>38</v>
      </c>
      <c r="O930" s="76"/>
      <c r="P930" s="199">
        <f>O930*H930</f>
        <v>0</v>
      </c>
      <c r="Q930" s="199">
        <v>0</v>
      </c>
      <c r="R930" s="199">
        <f>Q930*H930</f>
        <v>0</v>
      </c>
      <c r="S930" s="199">
        <v>0</v>
      </c>
      <c r="T930" s="200">
        <f>S930*H930</f>
        <v>0</v>
      </c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R930" s="201" t="s">
        <v>216</v>
      </c>
      <c r="AT930" s="201" t="s">
        <v>218</v>
      </c>
      <c r="AU930" s="201" t="s">
        <v>81</v>
      </c>
      <c r="AY930" s="18" t="s">
        <v>217</v>
      </c>
      <c r="BE930" s="202">
        <f>IF(N930="základní",J930,0)</f>
        <v>0</v>
      </c>
      <c r="BF930" s="202">
        <f>IF(N930="snížená",J930,0)</f>
        <v>0</v>
      </c>
      <c r="BG930" s="202">
        <f>IF(N930="zákl. přenesená",J930,0)</f>
        <v>0</v>
      </c>
      <c r="BH930" s="202">
        <f>IF(N930="sníž. přenesená",J930,0)</f>
        <v>0</v>
      </c>
      <c r="BI930" s="202">
        <f>IF(N930="nulová",J930,0)</f>
        <v>0</v>
      </c>
      <c r="BJ930" s="18" t="s">
        <v>81</v>
      </c>
      <c r="BK930" s="202">
        <f>ROUND(I930*H930,2)</f>
        <v>0</v>
      </c>
      <c r="BL930" s="18" t="s">
        <v>216</v>
      </c>
      <c r="BM930" s="201" t="s">
        <v>1757</v>
      </c>
    </row>
    <row r="931" spans="1:51" s="13" customFormat="1" ht="12">
      <c r="A931" s="13"/>
      <c r="B931" s="203"/>
      <c r="C931" s="13"/>
      <c r="D931" s="204" t="s">
        <v>223</v>
      </c>
      <c r="E931" s="205" t="s">
        <v>1758</v>
      </c>
      <c r="F931" s="206" t="s">
        <v>1759</v>
      </c>
      <c r="G931" s="13"/>
      <c r="H931" s="207">
        <v>254.79</v>
      </c>
      <c r="I931" s="208"/>
      <c r="J931" s="13"/>
      <c r="K931" s="13"/>
      <c r="L931" s="203"/>
      <c r="M931" s="209"/>
      <c r="N931" s="210"/>
      <c r="O931" s="210"/>
      <c r="P931" s="210"/>
      <c r="Q931" s="210"/>
      <c r="R931" s="210"/>
      <c r="S931" s="210"/>
      <c r="T931" s="211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05" t="s">
        <v>223</v>
      </c>
      <c r="AU931" s="205" t="s">
        <v>81</v>
      </c>
      <c r="AV931" s="13" t="s">
        <v>89</v>
      </c>
      <c r="AW931" s="13" t="s">
        <v>30</v>
      </c>
      <c r="AX931" s="13" t="s">
        <v>73</v>
      </c>
      <c r="AY931" s="205" t="s">
        <v>217</v>
      </c>
    </row>
    <row r="932" spans="1:51" s="14" customFormat="1" ht="12">
      <c r="A932" s="14"/>
      <c r="B932" s="212"/>
      <c r="C932" s="14"/>
      <c r="D932" s="204" t="s">
        <v>223</v>
      </c>
      <c r="E932" s="213" t="s">
        <v>1</v>
      </c>
      <c r="F932" s="214" t="s">
        <v>1760</v>
      </c>
      <c r="G932" s="14"/>
      <c r="H932" s="213" t="s">
        <v>1</v>
      </c>
      <c r="I932" s="215"/>
      <c r="J932" s="14"/>
      <c r="K932" s="14"/>
      <c r="L932" s="212"/>
      <c r="M932" s="216"/>
      <c r="N932" s="217"/>
      <c r="O932" s="217"/>
      <c r="P932" s="217"/>
      <c r="Q932" s="217"/>
      <c r="R932" s="217"/>
      <c r="S932" s="217"/>
      <c r="T932" s="218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13" t="s">
        <v>223</v>
      </c>
      <c r="AU932" s="213" t="s">
        <v>81</v>
      </c>
      <c r="AV932" s="14" t="s">
        <v>81</v>
      </c>
      <c r="AW932" s="14" t="s">
        <v>30</v>
      </c>
      <c r="AX932" s="14" t="s">
        <v>73</v>
      </c>
      <c r="AY932" s="213" t="s">
        <v>217</v>
      </c>
    </row>
    <row r="933" spans="1:51" s="13" customFormat="1" ht="12">
      <c r="A933" s="13"/>
      <c r="B933" s="203"/>
      <c r="C933" s="13"/>
      <c r="D933" s="204" t="s">
        <v>223</v>
      </c>
      <c r="E933" s="205" t="s">
        <v>1</v>
      </c>
      <c r="F933" s="206" t="s">
        <v>1761</v>
      </c>
      <c r="G933" s="13"/>
      <c r="H933" s="207">
        <v>-16.56</v>
      </c>
      <c r="I933" s="208"/>
      <c r="J933" s="13"/>
      <c r="K933" s="13"/>
      <c r="L933" s="203"/>
      <c r="M933" s="209"/>
      <c r="N933" s="210"/>
      <c r="O933" s="210"/>
      <c r="P933" s="210"/>
      <c r="Q933" s="210"/>
      <c r="R933" s="210"/>
      <c r="S933" s="210"/>
      <c r="T933" s="211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05" t="s">
        <v>223</v>
      </c>
      <c r="AU933" s="205" t="s">
        <v>81</v>
      </c>
      <c r="AV933" s="13" t="s">
        <v>89</v>
      </c>
      <c r="AW933" s="13" t="s">
        <v>30</v>
      </c>
      <c r="AX933" s="13" t="s">
        <v>73</v>
      </c>
      <c r="AY933" s="205" t="s">
        <v>217</v>
      </c>
    </row>
    <row r="934" spans="1:51" s="13" customFormat="1" ht="12">
      <c r="A934" s="13"/>
      <c r="B934" s="203"/>
      <c r="C934" s="13"/>
      <c r="D934" s="204" t="s">
        <v>223</v>
      </c>
      <c r="E934" s="205" t="s">
        <v>1</v>
      </c>
      <c r="F934" s="206" t="s">
        <v>1762</v>
      </c>
      <c r="G934" s="13"/>
      <c r="H934" s="207">
        <v>-11.73</v>
      </c>
      <c r="I934" s="208"/>
      <c r="J934" s="13"/>
      <c r="K934" s="13"/>
      <c r="L934" s="203"/>
      <c r="M934" s="209"/>
      <c r="N934" s="210"/>
      <c r="O934" s="210"/>
      <c r="P934" s="210"/>
      <c r="Q934" s="210"/>
      <c r="R934" s="210"/>
      <c r="S934" s="210"/>
      <c r="T934" s="211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05" t="s">
        <v>223</v>
      </c>
      <c r="AU934" s="205" t="s">
        <v>81</v>
      </c>
      <c r="AV934" s="13" t="s">
        <v>89</v>
      </c>
      <c r="AW934" s="13" t="s">
        <v>30</v>
      </c>
      <c r="AX934" s="13" t="s">
        <v>73</v>
      </c>
      <c r="AY934" s="205" t="s">
        <v>217</v>
      </c>
    </row>
    <row r="935" spans="1:51" s="15" customFormat="1" ht="12">
      <c r="A935" s="15"/>
      <c r="B935" s="233"/>
      <c r="C935" s="15"/>
      <c r="D935" s="204" t="s">
        <v>223</v>
      </c>
      <c r="E935" s="234" t="s">
        <v>1</v>
      </c>
      <c r="F935" s="235" t="s">
        <v>1116</v>
      </c>
      <c r="G935" s="15"/>
      <c r="H935" s="236">
        <v>226.5</v>
      </c>
      <c r="I935" s="237"/>
      <c r="J935" s="15"/>
      <c r="K935" s="15"/>
      <c r="L935" s="233"/>
      <c r="M935" s="238"/>
      <c r="N935" s="239"/>
      <c r="O935" s="239"/>
      <c r="P935" s="239"/>
      <c r="Q935" s="239"/>
      <c r="R935" s="239"/>
      <c r="S935" s="239"/>
      <c r="T935" s="240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34" t="s">
        <v>223</v>
      </c>
      <c r="AU935" s="234" t="s">
        <v>81</v>
      </c>
      <c r="AV935" s="15" t="s">
        <v>216</v>
      </c>
      <c r="AW935" s="15" t="s">
        <v>30</v>
      </c>
      <c r="AX935" s="15" t="s">
        <v>81</v>
      </c>
      <c r="AY935" s="234" t="s">
        <v>217</v>
      </c>
    </row>
    <row r="936" spans="1:65" s="2" customFormat="1" ht="21.75" customHeight="1">
      <c r="A936" s="37"/>
      <c r="B936" s="188"/>
      <c r="C936" s="189" t="s">
        <v>1763</v>
      </c>
      <c r="D936" s="189" t="s">
        <v>218</v>
      </c>
      <c r="E936" s="190" t="s">
        <v>1764</v>
      </c>
      <c r="F936" s="191" t="s">
        <v>1765</v>
      </c>
      <c r="G936" s="192" t="s">
        <v>342</v>
      </c>
      <c r="H936" s="193">
        <v>17.5</v>
      </c>
      <c r="I936" s="194"/>
      <c r="J936" s="195">
        <f>ROUND(I936*H936,2)</f>
        <v>0</v>
      </c>
      <c r="K936" s="196"/>
      <c r="L936" s="38"/>
      <c r="M936" s="197" t="s">
        <v>1</v>
      </c>
      <c r="N936" s="198" t="s">
        <v>38</v>
      </c>
      <c r="O936" s="76"/>
      <c r="P936" s="199">
        <f>O936*H936</f>
        <v>0</v>
      </c>
      <c r="Q936" s="199">
        <v>0</v>
      </c>
      <c r="R936" s="199">
        <f>Q936*H936</f>
        <v>0</v>
      </c>
      <c r="S936" s="199">
        <v>0</v>
      </c>
      <c r="T936" s="200">
        <f>S936*H936</f>
        <v>0</v>
      </c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R936" s="201" t="s">
        <v>216</v>
      </c>
      <c r="AT936" s="201" t="s">
        <v>218</v>
      </c>
      <c r="AU936" s="201" t="s">
        <v>81</v>
      </c>
      <c r="AY936" s="18" t="s">
        <v>217</v>
      </c>
      <c r="BE936" s="202">
        <f>IF(N936="základní",J936,0)</f>
        <v>0</v>
      </c>
      <c r="BF936" s="202">
        <f>IF(N936="snížená",J936,0)</f>
        <v>0</v>
      </c>
      <c r="BG936" s="202">
        <f>IF(N936="zákl. přenesená",J936,0)</f>
        <v>0</v>
      </c>
      <c r="BH936" s="202">
        <f>IF(N936="sníž. přenesená",J936,0)</f>
        <v>0</v>
      </c>
      <c r="BI936" s="202">
        <f>IF(N936="nulová",J936,0)</f>
        <v>0</v>
      </c>
      <c r="BJ936" s="18" t="s">
        <v>81</v>
      </c>
      <c r="BK936" s="202">
        <f>ROUND(I936*H936,2)</f>
        <v>0</v>
      </c>
      <c r="BL936" s="18" t="s">
        <v>216</v>
      </c>
      <c r="BM936" s="201" t="s">
        <v>1766</v>
      </c>
    </row>
    <row r="937" spans="1:65" s="2" customFormat="1" ht="16.5" customHeight="1">
      <c r="A937" s="37"/>
      <c r="B937" s="188"/>
      <c r="C937" s="189" t="s">
        <v>1767</v>
      </c>
      <c r="D937" s="189" t="s">
        <v>218</v>
      </c>
      <c r="E937" s="190" t="s">
        <v>1768</v>
      </c>
      <c r="F937" s="191" t="s">
        <v>1769</v>
      </c>
      <c r="G937" s="192" t="s">
        <v>1113</v>
      </c>
      <c r="H937" s="193">
        <v>10</v>
      </c>
      <c r="I937" s="194"/>
      <c r="J937" s="195">
        <f>ROUND(I937*H937,2)</f>
        <v>0</v>
      </c>
      <c r="K937" s="196"/>
      <c r="L937" s="38"/>
      <c r="M937" s="197" t="s">
        <v>1</v>
      </c>
      <c r="N937" s="198" t="s">
        <v>38</v>
      </c>
      <c r="O937" s="76"/>
      <c r="P937" s="199">
        <f>O937*H937</f>
        <v>0</v>
      </c>
      <c r="Q937" s="199">
        <v>0</v>
      </c>
      <c r="R937" s="199">
        <f>Q937*H937</f>
        <v>0</v>
      </c>
      <c r="S937" s="199">
        <v>0</v>
      </c>
      <c r="T937" s="200">
        <f>S937*H937</f>
        <v>0</v>
      </c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R937" s="201" t="s">
        <v>1114</v>
      </c>
      <c r="AT937" s="201" t="s">
        <v>218</v>
      </c>
      <c r="AU937" s="201" t="s">
        <v>81</v>
      </c>
      <c r="AY937" s="18" t="s">
        <v>217</v>
      </c>
      <c r="BE937" s="202">
        <f>IF(N937="základní",J937,0)</f>
        <v>0</v>
      </c>
      <c r="BF937" s="202">
        <f>IF(N937="snížená",J937,0)</f>
        <v>0</v>
      </c>
      <c r="BG937" s="202">
        <f>IF(N937="zákl. přenesená",J937,0)</f>
        <v>0</v>
      </c>
      <c r="BH937" s="202">
        <f>IF(N937="sníž. přenesená",J937,0)</f>
        <v>0</v>
      </c>
      <c r="BI937" s="202">
        <f>IF(N937="nulová",J937,0)</f>
        <v>0</v>
      </c>
      <c r="BJ937" s="18" t="s">
        <v>81</v>
      </c>
      <c r="BK937" s="202">
        <f>ROUND(I937*H937,2)</f>
        <v>0</v>
      </c>
      <c r="BL937" s="18" t="s">
        <v>1114</v>
      </c>
      <c r="BM937" s="201" t="s">
        <v>1770</v>
      </c>
    </row>
    <row r="938" spans="1:51" s="13" customFormat="1" ht="12">
      <c r="A938" s="13"/>
      <c r="B938" s="203"/>
      <c r="C938" s="13"/>
      <c r="D938" s="204" t="s">
        <v>223</v>
      </c>
      <c r="E938" s="205" t="s">
        <v>1</v>
      </c>
      <c r="F938" s="206" t="s">
        <v>994</v>
      </c>
      <c r="G938" s="13"/>
      <c r="H938" s="207">
        <v>1</v>
      </c>
      <c r="I938" s="208"/>
      <c r="J938" s="13"/>
      <c r="K938" s="13"/>
      <c r="L938" s="203"/>
      <c r="M938" s="209"/>
      <c r="N938" s="210"/>
      <c r="O938" s="210"/>
      <c r="P938" s="210"/>
      <c r="Q938" s="210"/>
      <c r="R938" s="210"/>
      <c r="S938" s="210"/>
      <c r="T938" s="211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05" t="s">
        <v>223</v>
      </c>
      <c r="AU938" s="205" t="s">
        <v>81</v>
      </c>
      <c r="AV938" s="13" t="s">
        <v>89</v>
      </c>
      <c r="AW938" s="13" t="s">
        <v>30</v>
      </c>
      <c r="AX938" s="13" t="s">
        <v>73</v>
      </c>
      <c r="AY938" s="205" t="s">
        <v>217</v>
      </c>
    </row>
    <row r="939" spans="1:51" s="13" customFormat="1" ht="12">
      <c r="A939" s="13"/>
      <c r="B939" s="203"/>
      <c r="C939" s="13"/>
      <c r="D939" s="204" t="s">
        <v>223</v>
      </c>
      <c r="E939" s="205" t="s">
        <v>1</v>
      </c>
      <c r="F939" s="206" t="s">
        <v>996</v>
      </c>
      <c r="G939" s="13"/>
      <c r="H939" s="207">
        <v>3</v>
      </c>
      <c r="I939" s="208"/>
      <c r="J939" s="13"/>
      <c r="K939" s="13"/>
      <c r="L939" s="203"/>
      <c r="M939" s="209"/>
      <c r="N939" s="210"/>
      <c r="O939" s="210"/>
      <c r="P939" s="210"/>
      <c r="Q939" s="210"/>
      <c r="R939" s="210"/>
      <c r="S939" s="210"/>
      <c r="T939" s="21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05" t="s">
        <v>223</v>
      </c>
      <c r="AU939" s="205" t="s">
        <v>81</v>
      </c>
      <c r="AV939" s="13" t="s">
        <v>89</v>
      </c>
      <c r="AW939" s="13" t="s">
        <v>30</v>
      </c>
      <c r="AX939" s="13" t="s">
        <v>73</v>
      </c>
      <c r="AY939" s="205" t="s">
        <v>217</v>
      </c>
    </row>
    <row r="940" spans="1:51" s="13" customFormat="1" ht="12">
      <c r="A940" s="13"/>
      <c r="B940" s="203"/>
      <c r="C940" s="13"/>
      <c r="D940" s="204" t="s">
        <v>223</v>
      </c>
      <c r="E940" s="205" t="s">
        <v>1</v>
      </c>
      <c r="F940" s="206" t="s">
        <v>998</v>
      </c>
      <c r="G940" s="13"/>
      <c r="H940" s="207">
        <v>2</v>
      </c>
      <c r="I940" s="208"/>
      <c r="J940" s="13"/>
      <c r="K940" s="13"/>
      <c r="L940" s="203"/>
      <c r="M940" s="209"/>
      <c r="N940" s="210"/>
      <c r="O940" s="210"/>
      <c r="P940" s="210"/>
      <c r="Q940" s="210"/>
      <c r="R940" s="210"/>
      <c r="S940" s="210"/>
      <c r="T940" s="21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05" t="s">
        <v>223</v>
      </c>
      <c r="AU940" s="205" t="s">
        <v>81</v>
      </c>
      <c r="AV940" s="13" t="s">
        <v>89</v>
      </c>
      <c r="AW940" s="13" t="s">
        <v>30</v>
      </c>
      <c r="AX940" s="13" t="s">
        <v>73</v>
      </c>
      <c r="AY940" s="205" t="s">
        <v>217</v>
      </c>
    </row>
    <row r="941" spans="1:51" s="13" customFormat="1" ht="12">
      <c r="A941" s="13"/>
      <c r="B941" s="203"/>
      <c r="C941" s="13"/>
      <c r="D941" s="204" t="s">
        <v>223</v>
      </c>
      <c r="E941" s="205" t="s">
        <v>1</v>
      </c>
      <c r="F941" s="206" t="s">
        <v>1000</v>
      </c>
      <c r="G941" s="13"/>
      <c r="H941" s="207">
        <v>4</v>
      </c>
      <c r="I941" s="208"/>
      <c r="J941" s="13"/>
      <c r="K941" s="13"/>
      <c r="L941" s="203"/>
      <c r="M941" s="209"/>
      <c r="N941" s="210"/>
      <c r="O941" s="210"/>
      <c r="P941" s="210"/>
      <c r="Q941" s="210"/>
      <c r="R941" s="210"/>
      <c r="S941" s="210"/>
      <c r="T941" s="21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05" t="s">
        <v>223</v>
      </c>
      <c r="AU941" s="205" t="s">
        <v>81</v>
      </c>
      <c r="AV941" s="13" t="s">
        <v>89</v>
      </c>
      <c r="AW941" s="13" t="s">
        <v>30</v>
      </c>
      <c r="AX941" s="13" t="s">
        <v>73</v>
      </c>
      <c r="AY941" s="205" t="s">
        <v>217</v>
      </c>
    </row>
    <row r="942" spans="1:51" s="15" customFormat="1" ht="12">
      <c r="A942" s="15"/>
      <c r="B942" s="233"/>
      <c r="C942" s="15"/>
      <c r="D942" s="204" t="s">
        <v>223</v>
      </c>
      <c r="E942" s="234" t="s">
        <v>1</v>
      </c>
      <c r="F942" s="235" t="s">
        <v>1116</v>
      </c>
      <c r="G942" s="15"/>
      <c r="H942" s="236">
        <v>10</v>
      </c>
      <c r="I942" s="237"/>
      <c r="J942" s="15"/>
      <c r="K942" s="15"/>
      <c r="L942" s="233"/>
      <c r="M942" s="238"/>
      <c r="N942" s="239"/>
      <c r="O942" s="239"/>
      <c r="P942" s="239"/>
      <c r="Q942" s="239"/>
      <c r="R942" s="239"/>
      <c r="S942" s="239"/>
      <c r="T942" s="240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34" t="s">
        <v>223</v>
      </c>
      <c r="AU942" s="234" t="s">
        <v>81</v>
      </c>
      <c r="AV942" s="15" t="s">
        <v>216</v>
      </c>
      <c r="AW942" s="15" t="s">
        <v>30</v>
      </c>
      <c r="AX942" s="15" t="s">
        <v>81</v>
      </c>
      <c r="AY942" s="234" t="s">
        <v>217</v>
      </c>
    </row>
    <row r="943" spans="1:65" s="2" customFormat="1" ht="16.5" customHeight="1">
      <c r="A943" s="37"/>
      <c r="B943" s="188"/>
      <c r="C943" s="219" t="s">
        <v>1771</v>
      </c>
      <c r="D943" s="219" t="s">
        <v>342</v>
      </c>
      <c r="E943" s="220" t="s">
        <v>1772</v>
      </c>
      <c r="F943" s="221" t="s">
        <v>1773</v>
      </c>
      <c r="G943" s="222" t="s">
        <v>1113</v>
      </c>
      <c r="H943" s="223">
        <v>10</v>
      </c>
      <c r="I943" s="224"/>
      <c r="J943" s="225">
        <f>ROUND(I943*H943,2)</f>
        <v>0</v>
      </c>
      <c r="K943" s="226"/>
      <c r="L943" s="227"/>
      <c r="M943" s="228" t="s">
        <v>1</v>
      </c>
      <c r="N943" s="229" t="s">
        <v>38</v>
      </c>
      <c r="O943" s="76"/>
      <c r="P943" s="199">
        <f>O943*H943</f>
        <v>0</v>
      </c>
      <c r="Q943" s="199">
        <v>9E-05</v>
      </c>
      <c r="R943" s="199">
        <f>Q943*H943</f>
        <v>0.0009000000000000001</v>
      </c>
      <c r="S943" s="199">
        <v>0</v>
      </c>
      <c r="T943" s="200">
        <f>S943*H943</f>
        <v>0</v>
      </c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R943" s="201" t="s">
        <v>1114</v>
      </c>
      <c r="AT943" s="201" t="s">
        <v>342</v>
      </c>
      <c r="AU943" s="201" t="s">
        <v>81</v>
      </c>
      <c r="AY943" s="18" t="s">
        <v>217</v>
      </c>
      <c r="BE943" s="202">
        <f>IF(N943="základní",J943,0)</f>
        <v>0</v>
      </c>
      <c r="BF943" s="202">
        <f>IF(N943="snížená",J943,0)</f>
        <v>0</v>
      </c>
      <c r="BG943" s="202">
        <f>IF(N943="zákl. přenesená",J943,0)</f>
        <v>0</v>
      </c>
      <c r="BH943" s="202">
        <f>IF(N943="sníž. přenesená",J943,0)</f>
        <v>0</v>
      </c>
      <c r="BI943" s="202">
        <f>IF(N943="nulová",J943,0)</f>
        <v>0</v>
      </c>
      <c r="BJ943" s="18" t="s">
        <v>81</v>
      </c>
      <c r="BK943" s="202">
        <f>ROUND(I943*H943,2)</f>
        <v>0</v>
      </c>
      <c r="BL943" s="18" t="s">
        <v>1114</v>
      </c>
      <c r="BM943" s="201" t="s">
        <v>1774</v>
      </c>
    </row>
    <row r="944" spans="1:65" s="2" customFormat="1" ht="16.5" customHeight="1">
      <c r="A944" s="37"/>
      <c r="B944" s="188"/>
      <c r="C944" s="189" t="s">
        <v>1775</v>
      </c>
      <c r="D944" s="189" t="s">
        <v>218</v>
      </c>
      <c r="E944" s="190" t="s">
        <v>1776</v>
      </c>
      <c r="F944" s="191" t="s">
        <v>1777</v>
      </c>
      <c r="G944" s="192" t="s">
        <v>1024</v>
      </c>
      <c r="H944" s="193">
        <v>55</v>
      </c>
      <c r="I944" s="194"/>
      <c r="J944" s="195">
        <f>ROUND(I944*H944,2)</f>
        <v>0</v>
      </c>
      <c r="K944" s="196"/>
      <c r="L944" s="38"/>
      <c r="M944" s="197" t="s">
        <v>1</v>
      </c>
      <c r="N944" s="198" t="s">
        <v>38</v>
      </c>
      <c r="O944" s="76"/>
      <c r="P944" s="199">
        <f>O944*H944</f>
        <v>0</v>
      </c>
      <c r="Q944" s="199">
        <v>7E-05</v>
      </c>
      <c r="R944" s="199">
        <f>Q944*H944</f>
        <v>0.0038499999999999997</v>
      </c>
      <c r="S944" s="199">
        <v>0</v>
      </c>
      <c r="T944" s="200">
        <f>S944*H944</f>
        <v>0</v>
      </c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R944" s="201" t="s">
        <v>216</v>
      </c>
      <c r="AT944" s="201" t="s">
        <v>218</v>
      </c>
      <c r="AU944" s="201" t="s">
        <v>81</v>
      </c>
      <c r="AY944" s="18" t="s">
        <v>217</v>
      </c>
      <c r="BE944" s="202">
        <f>IF(N944="základní",J944,0)</f>
        <v>0</v>
      </c>
      <c r="BF944" s="202">
        <f>IF(N944="snížená",J944,0)</f>
        <v>0</v>
      </c>
      <c r="BG944" s="202">
        <f>IF(N944="zákl. přenesená",J944,0)</f>
        <v>0</v>
      </c>
      <c r="BH944" s="202">
        <f>IF(N944="sníž. přenesená",J944,0)</f>
        <v>0</v>
      </c>
      <c r="BI944" s="202">
        <f>IF(N944="nulová",J944,0)</f>
        <v>0</v>
      </c>
      <c r="BJ944" s="18" t="s">
        <v>81</v>
      </c>
      <c r="BK944" s="202">
        <f>ROUND(I944*H944,2)</f>
        <v>0</v>
      </c>
      <c r="BL944" s="18" t="s">
        <v>216</v>
      </c>
      <c r="BM944" s="201" t="s">
        <v>1778</v>
      </c>
    </row>
    <row r="945" spans="1:51" s="14" customFormat="1" ht="12">
      <c r="A945" s="14"/>
      <c r="B945" s="212"/>
      <c r="C945" s="14"/>
      <c r="D945" s="204" t="s">
        <v>223</v>
      </c>
      <c r="E945" s="213" t="s">
        <v>1</v>
      </c>
      <c r="F945" s="214" t="s">
        <v>1779</v>
      </c>
      <c r="G945" s="14"/>
      <c r="H945" s="213" t="s">
        <v>1</v>
      </c>
      <c r="I945" s="215"/>
      <c r="J945" s="14"/>
      <c r="K945" s="14"/>
      <c r="L945" s="212"/>
      <c r="M945" s="216"/>
      <c r="N945" s="217"/>
      <c r="O945" s="217"/>
      <c r="P945" s="217"/>
      <c r="Q945" s="217"/>
      <c r="R945" s="217"/>
      <c r="S945" s="217"/>
      <c r="T945" s="218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13" t="s">
        <v>223</v>
      </c>
      <c r="AU945" s="213" t="s">
        <v>81</v>
      </c>
      <c r="AV945" s="14" t="s">
        <v>81</v>
      </c>
      <c r="AW945" s="14" t="s">
        <v>30</v>
      </c>
      <c r="AX945" s="14" t="s">
        <v>73</v>
      </c>
      <c r="AY945" s="213" t="s">
        <v>217</v>
      </c>
    </row>
    <row r="946" spans="1:51" s="13" customFormat="1" ht="12">
      <c r="A946" s="13"/>
      <c r="B946" s="203"/>
      <c r="C946" s="13"/>
      <c r="D946" s="204" t="s">
        <v>223</v>
      </c>
      <c r="E946" s="205" t="s">
        <v>1780</v>
      </c>
      <c r="F946" s="206" t="s">
        <v>1781</v>
      </c>
      <c r="G946" s="13"/>
      <c r="H946" s="207">
        <v>50</v>
      </c>
      <c r="I946" s="208"/>
      <c r="J946" s="13"/>
      <c r="K946" s="13"/>
      <c r="L946" s="203"/>
      <c r="M946" s="209"/>
      <c r="N946" s="210"/>
      <c r="O946" s="210"/>
      <c r="P946" s="210"/>
      <c r="Q946" s="210"/>
      <c r="R946" s="210"/>
      <c r="S946" s="210"/>
      <c r="T946" s="21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05" t="s">
        <v>223</v>
      </c>
      <c r="AU946" s="205" t="s">
        <v>81</v>
      </c>
      <c r="AV946" s="13" t="s">
        <v>89</v>
      </c>
      <c r="AW946" s="13" t="s">
        <v>30</v>
      </c>
      <c r="AX946" s="13" t="s">
        <v>73</v>
      </c>
      <c r="AY946" s="205" t="s">
        <v>217</v>
      </c>
    </row>
    <row r="947" spans="1:51" s="13" customFormat="1" ht="12">
      <c r="A947" s="13"/>
      <c r="B947" s="203"/>
      <c r="C947" s="13"/>
      <c r="D947" s="204" t="s">
        <v>223</v>
      </c>
      <c r="E947" s="205" t="s">
        <v>1782</v>
      </c>
      <c r="F947" s="206" t="s">
        <v>1783</v>
      </c>
      <c r="G947" s="13"/>
      <c r="H947" s="207">
        <v>5</v>
      </c>
      <c r="I947" s="208"/>
      <c r="J947" s="13"/>
      <c r="K947" s="13"/>
      <c r="L947" s="203"/>
      <c r="M947" s="209"/>
      <c r="N947" s="210"/>
      <c r="O947" s="210"/>
      <c r="P947" s="210"/>
      <c r="Q947" s="210"/>
      <c r="R947" s="210"/>
      <c r="S947" s="210"/>
      <c r="T947" s="211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05" t="s">
        <v>223</v>
      </c>
      <c r="AU947" s="205" t="s">
        <v>81</v>
      </c>
      <c r="AV947" s="13" t="s">
        <v>89</v>
      </c>
      <c r="AW947" s="13" t="s">
        <v>30</v>
      </c>
      <c r="AX947" s="13" t="s">
        <v>73</v>
      </c>
      <c r="AY947" s="205" t="s">
        <v>217</v>
      </c>
    </row>
    <row r="948" spans="1:51" s="13" customFormat="1" ht="12">
      <c r="A948" s="13"/>
      <c r="B948" s="203"/>
      <c r="C948" s="13"/>
      <c r="D948" s="204" t="s">
        <v>223</v>
      </c>
      <c r="E948" s="205" t="s">
        <v>1784</v>
      </c>
      <c r="F948" s="206" t="s">
        <v>1785</v>
      </c>
      <c r="G948" s="13"/>
      <c r="H948" s="207">
        <v>55</v>
      </c>
      <c r="I948" s="208"/>
      <c r="J948" s="13"/>
      <c r="K948" s="13"/>
      <c r="L948" s="203"/>
      <c r="M948" s="209"/>
      <c r="N948" s="210"/>
      <c r="O948" s="210"/>
      <c r="P948" s="210"/>
      <c r="Q948" s="210"/>
      <c r="R948" s="210"/>
      <c r="S948" s="210"/>
      <c r="T948" s="211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05" t="s">
        <v>223</v>
      </c>
      <c r="AU948" s="205" t="s">
        <v>81</v>
      </c>
      <c r="AV948" s="13" t="s">
        <v>89</v>
      </c>
      <c r="AW948" s="13" t="s">
        <v>30</v>
      </c>
      <c r="AX948" s="13" t="s">
        <v>81</v>
      </c>
      <c r="AY948" s="205" t="s">
        <v>217</v>
      </c>
    </row>
    <row r="949" spans="1:65" s="2" customFormat="1" ht="16.5" customHeight="1">
      <c r="A949" s="37"/>
      <c r="B949" s="188"/>
      <c r="C949" s="219" t="s">
        <v>1786</v>
      </c>
      <c r="D949" s="219" t="s">
        <v>342</v>
      </c>
      <c r="E949" s="220" t="s">
        <v>1787</v>
      </c>
      <c r="F949" s="221" t="s">
        <v>1788</v>
      </c>
      <c r="G949" s="222" t="s">
        <v>1024</v>
      </c>
      <c r="H949" s="223">
        <v>60.5</v>
      </c>
      <c r="I949" s="224"/>
      <c r="J949" s="225">
        <f>ROUND(I949*H949,2)</f>
        <v>0</v>
      </c>
      <c r="K949" s="226"/>
      <c r="L949" s="227"/>
      <c r="M949" s="228" t="s">
        <v>1</v>
      </c>
      <c r="N949" s="229" t="s">
        <v>38</v>
      </c>
      <c r="O949" s="76"/>
      <c r="P949" s="199">
        <f>O949*H949</f>
        <v>0</v>
      </c>
      <c r="Q949" s="199">
        <v>0</v>
      </c>
      <c r="R949" s="199">
        <f>Q949*H949</f>
        <v>0</v>
      </c>
      <c r="S949" s="199">
        <v>0</v>
      </c>
      <c r="T949" s="200">
        <f>S949*H949</f>
        <v>0</v>
      </c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R949" s="201" t="s">
        <v>283</v>
      </c>
      <c r="AT949" s="201" t="s">
        <v>342</v>
      </c>
      <c r="AU949" s="201" t="s">
        <v>81</v>
      </c>
      <c r="AY949" s="18" t="s">
        <v>217</v>
      </c>
      <c r="BE949" s="202">
        <f>IF(N949="základní",J949,0)</f>
        <v>0</v>
      </c>
      <c r="BF949" s="202">
        <f>IF(N949="snížená",J949,0)</f>
        <v>0</v>
      </c>
      <c r="BG949" s="202">
        <f>IF(N949="zákl. přenesená",J949,0)</f>
        <v>0</v>
      </c>
      <c r="BH949" s="202">
        <f>IF(N949="sníž. přenesená",J949,0)</f>
        <v>0</v>
      </c>
      <c r="BI949" s="202">
        <f>IF(N949="nulová",J949,0)</f>
        <v>0</v>
      </c>
      <c r="BJ949" s="18" t="s">
        <v>81</v>
      </c>
      <c r="BK949" s="202">
        <f>ROUND(I949*H949,2)</f>
        <v>0</v>
      </c>
      <c r="BL949" s="18" t="s">
        <v>216</v>
      </c>
      <c r="BM949" s="201" t="s">
        <v>1789</v>
      </c>
    </row>
    <row r="950" spans="1:51" s="13" customFormat="1" ht="12">
      <c r="A950" s="13"/>
      <c r="B950" s="203"/>
      <c r="C950" s="13"/>
      <c r="D950" s="204" t="s">
        <v>223</v>
      </c>
      <c r="E950" s="205" t="s">
        <v>1790</v>
      </c>
      <c r="F950" s="206" t="s">
        <v>1791</v>
      </c>
      <c r="G950" s="13"/>
      <c r="H950" s="207">
        <v>60.5</v>
      </c>
      <c r="I950" s="208"/>
      <c r="J950" s="13"/>
      <c r="K950" s="13"/>
      <c r="L950" s="203"/>
      <c r="M950" s="209"/>
      <c r="N950" s="210"/>
      <c r="O950" s="210"/>
      <c r="P950" s="210"/>
      <c r="Q950" s="210"/>
      <c r="R950" s="210"/>
      <c r="S950" s="210"/>
      <c r="T950" s="21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05" t="s">
        <v>223</v>
      </c>
      <c r="AU950" s="205" t="s">
        <v>81</v>
      </c>
      <c r="AV950" s="13" t="s">
        <v>89</v>
      </c>
      <c r="AW950" s="13" t="s">
        <v>30</v>
      </c>
      <c r="AX950" s="13" t="s">
        <v>81</v>
      </c>
      <c r="AY950" s="205" t="s">
        <v>217</v>
      </c>
    </row>
    <row r="951" spans="1:65" s="2" customFormat="1" ht="16.5" customHeight="1">
      <c r="A951" s="37"/>
      <c r="B951" s="188"/>
      <c r="C951" s="189" t="s">
        <v>1792</v>
      </c>
      <c r="D951" s="189" t="s">
        <v>218</v>
      </c>
      <c r="E951" s="190" t="s">
        <v>1793</v>
      </c>
      <c r="F951" s="191" t="s">
        <v>1794</v>
      </c>
      <c r="G951" s="192" t="s">
        <v>1024</v>
      </c>
      <c r="H951" s="193">
        <v>440</v>
      </c>
      <c r="I951" s="194"/>
      <c r="J951" s="195">
        <f>ROUND(I951*H951,2)</f>
        <v>0</v>
      </c>
      <c r="K951" s="196"/>
      <c r="L951" s="38"/>
      <c r="M951" s="197" t="s">
        <v>1</v>
      </c>
      <c r="N951" s="198" t="s">
        <v>38</v>
      </c>
      <c r="O951" s="76"/>
      <c r="P951" s="199">
        <f>O951*H951</f>
        <v>0</v>
      </c>
      <c r="Q951" s="199">
        <v>5E-05</v>
      </c>
      <c r="R951" s="199">
        <f>Q951*H951</f>
        <v>0.022000000000000002</v>
      </c>
      <c r="S951" s="199">
        <v>0</v>
      </c>
      <c r="T951" s="200">
        <f>S951*H951</f>
        <v>0</v>
      </c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R951" s="201" t="s">
        <v>216</v>
      </c>
      <c r="AT951" s="201" t="s">
        <v>218</v>
      </c>
      <c r="AU951" s="201" t="s">
        <v>81</v>
      </c>
      <c r="AY951" s="18" t="s">
        <v>217</v>
      </c>
      <c r="BE951" s="202">
        <f>IF(N951="základní",J951,0)</f>
        <v>0</v>
      </c>
      <c r="BF951" s="202">
        <f>IF(N951="snížená",J951,0)</f>
        <v>0</v>
      </c>
      <c r="BG951" s="202">
        <f>IF(N951="zákl. přenesená",J951,0)</f>
        <v>0</v>
      </c>
      <c r="BH951" s="202">
        <f>IF(N951="sníž. přenesená",J951,0)</f>
        <v>0</v>
      </c>
      <c r="BI951" s="202">
        <f>IF(N951="nulová",J951,0)</f>
        <v>0</v>
      </c>
      <c r="BJ951" s="18" t="s">
        <v>81</v>
      </c>
      <c r="BK951" s="202">
        <f>ROUND(I951*H951,2)</f>
        <v>0</v>
      </c>
      <c r="BL951" s="18" t="s">
        <v>216</v>
      </c>
      <c r="BM951" s="201" t="s">
        <v>1795</v>
      </c>
    </row>
    <row r="952" spans="1:51" s="14" customFormat="1" ht="12">
      <c r="A952" s="14"/>
      <c r="B952" s="212"/>
      <c r="C952" s="14"/>
      <c r="D952" s="204" t="s">
        <v>223</v>
      </c>
      <c r="E952" s="213" t="s">
        <v>1</v>
      </c>
      <c r="F952" s="214" t="s">
        <v>1796</v>
      </c>
      <c r="G952" s="14"/>
      <c r="H952" s="213" t="s">
        <v>1</v>
      </c>
      <c r="I952" s="215"/>
      <c r="J952" s="14"/>
      <c r="K952" s="14"/>
      <c r="L952" s="212"/>
      <c r="M952" s="216"/>
      <c r="N952" s="217"/>
      <c r="O952" s="217"/>
      <c r="P952" s="217"/>
      <c r="Q952" s="217"/>
      <c r="R952" s="217"/>
      <c r="S952" s="217"/>
      <c r="T952" s="218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13" t="s">
        <v>223</v>
      </c>
      <c r="AU952" s="213" t="s">
        <v>81</v>
      </c>
      <c r="AV952" s="14" t="s">
        <v>81</v>
      </c>
      <c r="AW952" s="14" t="s">
        <v>30</v>
      </c>
      <c r="AX952" s="14" t="s">
        <v>73</v>
      </c>
      <c r="AY952" s="213" t="s">
        <v>217</v>
      </c>
    </row>
    <row r="953" spans="1:51" s="13" customFormat="1" ht="12">
      <c r="A953" s="13"/>
      <c r="B953" s="203"/>
      <c r="C953" s="13"/>
      <c r="D953" s="204" t="s">
        <v>223</v>
      </c>
      <c r="E953" s="205" t="s">
        <v>1797</v>
      </c>
      <c r="F953" s="206" t="s">
        <v>1798</v>
      </c>
      <c r="G953" s="13"/>
      <c r="H953" s="207">
        <v>240</v>
      </c>
      <c r="I953" s="208"/>
      <c r="J953" s="13"/>
      <c r="K953" s="13"/>
      <c r="L953" s="203"/>
      <c r="M953" s="209"/>
      <c r="N953" s="210"/>
      <c r="O953" s="210"/>
      <c r="P953" s="210"/>
      <c r="Q953" s="210"/>
      <c r="R953" s="210"/>
      <c r="S953" s="210"/>
      <c r="T953" s="211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05" t="s">
        <v>223</v>
      </c>
      <c r="AU953" s="205" t="s">
        <v>81</v>
      </c>
      <c r="AV953" s="13" t="s">
        <v>89</v>
      </c>
      <c r="AW953" s="13" t="s">
        <v>30</v>
      </c>
      <c r="AX953" s="13" t="s">
        <v>73</v>
      </c>
      <c r="AY953" s="205" t="s">
        <v>217</v>
      </c>
    </row>
    <row r="954" spans="1:51" s="13" customFormat="1" ht="12">
      <c r="A954" s="13"/>
      <c r="B954" s="203"/>
      <c r="C954" s="13"/>
      <c r="D954" s="204" t="s">
        <v>223</v>
      </c>
      <c r="E954" s="205" t="s">
        <v>1799</v>
      </c>
      <c r="F954" s="206" t="s">
        <v>1800</v>
      </c>
      <c r="G954" s="13"/>
      <c r="H954" s="207">
        <v>200</v>
      </c>
      <c r="I954" s="208"/>
      <c r="J954" s="13"/>
      <c r="K954" s="13"/>
      <c r="L954" s="203"/>
      <c r="M954" s="209"/>
      <c r="N954" s="210"/>
      <c r="O954" s="210"/>
      <c r="P954" s="210"/>
      <c r="Q954" s="210"/>
      <c r="R954" s="210"/>
      <c r="S954" s="210"/>
      <c r="T954" s="211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05" t="s">
        <v>223</v>
      </c>
      <c r="AU954" s="205" t="s">
        <v>81</v>
      </c>
      <c r="AV954" s="13" t="s">
        <v>89</v>
      </c>
      <c r="AW954" s="13" t="s">
        <v>30</v>
      </c>
      <c r="AX954" s="13" t="s">
        <v>73</v>
      </c>
      <c r="AY954" s="205" t="s">
        <v>217</v>
      </c>
    </row>
    <row r="955" spans="1:51" s="13" customFormat="1" ht="12">
      <c r="A955" s="13"/>
      <c r="B955" s="203"/>
      <c r="C955" s="13"/>
      <c r="D955" s="204" t="s">
        <v>223</v>
      </c>
      <c r="E955" s="205" t="s">
        <v>1801</v>
      </c>
      <c r="F955" s="206" t="s">
        <v>1802</v>
      </c>
      <c r="G955" s="13"/>
      <c r="H955" s="207">
        <v>440</v>
      </c>
      <c r="I955" s="208"/>
      <c r="J955" s="13"/>
      <c r="K955" s="13"/>
      <c r="L955" s="203"/>
      <c r="M955" s="209"/>
      <c r="N955" s="210"/>
      <c r="O955" s="210"/>
      <c r="P955" s="210"/>
      <c r="Q955" s="210"/>
      <c r="R955" s="210"/>
      <c r="S955" s="210"/>
      <c r="T955" s="21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05" t="s">
        <v>223</v>
      </c>
      <c r="AU955" s="205" t="s">
        <v>81</v>
      </c>
      <c r="AV955" s="13" t="s">
        <v>89</v>
      </c>
      <c r="AW955" s="13" t="s">
        <v>30</v>
      </c>
      <c r="AX955" s="13" t="s">
        <v>81</v>
      </c>
      <c r="AY955" s="205" t="s">
        <v>217</v>
      </c>
    </row>
    <row r="956" spans="1:65" s="2" customFormat="1" ht="16.5" customHeight="1">
      <c r="A956" s="37"/>
      <c r="B956" s="188"/>
      <c r="C956" s="219" t="s">
        <v>1803</v>
      </c>
      <c r="D956" s="219" t="s">
        <v>342</v>
      </c>
      <c r="E956" s="220" t="s">
        <v>1804</v>
      </c>
      <c r="F956" s="221" t="s">
        <v>1805</v>
      </c>
      <c r="G956" s="222" t="s">
        <v>221</v>
      </c>
      <c r="H956" s="223">
        <v>15.3</v>
      </c>
      <c r="I956" s="224"/>
      <c r="J956" s="225">
        <f>ROUND(I956*H956,2)</f>
        <v>0</v>
      </c>
      <c r="K956" s="226"/>
      <c r="L956" s="227"/>
      <c r="M956" s="228" t="s">
        <v>1</v>
      </c>
      <c r="N956" s="229" t="s">
        <v>38</v>
      </c>
      <c r="O956" s="76"/>
      <c r="P956" s="199">
        <f>O956*H956</f>
        <v>0</v>
      </c>
      <c r="Q956" s="199">
        <v>0</v>
      </c>
      <c r="R956" s="199">
        <f>Q956*H956</f>
        <v>0</v>
      </c>
      <c r="S956" s="199">
        <v>0</v>
      </c>
      <c r="T956" s="200">
        <f>S956*H956</f>
        <v>0</v>
      </c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R956" s="201" t="s">
        <v>283</v>
      </c>
      <c r="AT956" s="201" t="s">
        <v>342</v>
      </c>
      <c r="AU956" s="201" t="s">
        <v>81</v>
      </c>
      <c r="AY956" s="18" t="s">
        <v>217</v>
      </c>
      <c r="BE956" s="202">
        <f>IF(N956="základní",J956,0)</f>
        <v>0</v>
      </c>
      <c r="BF956" s="202">
        <f>IF(N956="snížená",J956,0)</f>
        <v>0</v>
      </c>
      <c r="BG956" s="202">
        <f>IF(N956="zákl. přenesená",J956,0)</f>
        <v>0</v>
      </c>
      <c r="BH956" s="202">
        <f>IF(N956="sníž. přenesená",J956,0)</f>
        <v>0</v>
      </c>
      <c r="BI956" s="202">
        <f>IF(N956="nulová",J956,0)</f>
        <v>0</v>
      </c>
      <c r="BJ956" s="18" t="s">
        <v>81</v>
      </c>
      <c r="BK956" s="202">
        <f>ROUND(I956*H956,2)</f>
        <v>0</v>
      </c>
      <c r="BL956" s="18" t="s">
        <v>216</v>
      </c>
      <c r="BM956" s="201" t="s">
        <v>1806</v>
      </c>
    </row>
    <row r="957" spans="1:51" s="13" customFormat="1" ht="12">
      <c r="A957" s="13"/>
      <c r="B957" s="203"/>
      <c r="C957" s="13"/>
      <c r="D957" s="204" t="s">
        <v>223</v>
      </c>
      <c r="E957" s="205" t="s">
        <v>1807</v>
      </c>
      <c r="F957" s="206" t="s">
        <v>1808</v>
      </c>
      <c r="G957" s="13"/>
      <c r="H957" s="207">
        <v>4.05</v>
      </c>
      <c r="I957" s="208"/>
      <c r="J957" s="13"/>
      <c r="K957" s="13"/>
      <c r="L957" s="203"/>
      <c r="M957" s="209"/>
      <c r="N957" s="210"/>
      <c r="O957" s="210"/>
      <c r="P957" s="210"/>
      <c r="Q957" s="210"/>
      <c r="R957" s="210"/>
      <c r="S957" s="210"/>
      <c r="T957" s="21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05" t="s">
        <v>223</v>
      </c>
      <c r="AU957" s="205" t="s">
        <v>81</v>
      </c>
      <c r="AV957" s="13" t="s">
        <v>89</v>
      </c>
      <c r="AW957" s="13" t="s">
        <v>30</v>
      </c>
      <c r="AX957" s="13" t="s">
        <v>73</v>
      </c>
      <c r="AY957" s="205" t="s">
        <v>217</v>
      </c>
    </row>
    <row r="958" spans="1:51" s="13" customFormat="1" ht="12">
      <c r="A958" s="13"/>
      <c r="B958" s="203"/>
      <c r="C958" s="13"/>
      <c r="D958" s="204" t="s">
        <v>223</v>
      </c>
      <c r="E958" s="205" t="s">
        <v>1809</v>
      </c>
      <c r="F958" s="206" t="s">
        <v>1810</v>
      </c>
      <c r="G958" s="13"/>
      <c r="H958" s="207">
        <v>11.25</v>
      </c>
      <c r="I958" s="208"/>
      <c r="J958" s="13"/>
      <c r="K958" s="13"/>
      <c r="L958" s="203"/>
      <c r="M958" s="209"/>
      <c r="N958" s="210"/>
      <c r="O958" s="210"/>
      <c r="P958" s="210"/>
      <c r="Q958" s="210"/>
      <c r="R958" s="210"/>
      <c r="S958" s="210"/>
      <c r="T958" s="211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05" t="s">
        <v>223</v>
      </c>
      <c r="AU958" s="205" t="s">
        <v>81</v>
      </c>
      <c r="AV958" s="13" t="s">
        <v>89</v>
      </c>
      <c r="AW958" s="13" t="s">
        <v>30</v>
      </c>
      <c r="AX958" s="13" t="s">
        <v>73</v>
      </c>
      <c r="AY958" s="205" t="s">
        <v>217</v>
      </c>
    </row>
    <row r="959" spans="1:51" s="13" customFormat="1" ht="12">
      <c r="A959" s="13"/>
      <c r="B959" s="203"/>
      <c r="C959" s="13"/>
      <c r="D959" s="204" t="s">
        <v>223</v>
      </c>
      <c r="E959" s="205" t="s">
        <v>1811</v>
      </c>
      <c r="F959" s="206" t="s">
        <v>1812</v>
      </c>
      <c r="G959" s="13"/>
      <c r="H959" s="207">
        <v>15.3</v>
      </c>
      <c r="I959" s="208"/>
      <c r="J959" s="13"/>
      <c r="K959" s="13"/>
      <c r="L959" s="203"/>
      <c r="M959" s="209"/>
      <c r="N959" s="210"/>
      <c r="O959" s="210"/>
      <c r="P959" s="210"/>
      <c r="Q959" s="210"/>
      <c r="R959" s="210"/>
      <c r="S959" s="210"/>
      <c r="T959" s="211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05" t="s">
        <v>223</v>
      </c>
      <c r="AU959" s="205" t="s">
        <v>81</v>
      </c>
      <c r="AV959" s="13" t="s">
        <v>89</v>
      </c>
      <c r="AW959" s="13" t="s">
        <v>30</v>
      </c>
      <c r="AX959" s="13" t="s">
        <v>81</v>
      </c>
      <c r="AY959" s="205" t="s">
        <v>217</v>
      </c>
    </row>
    <row r="960" spans="1:65" s="2" customFormat="1" ht="16.5" customHeight="1">
      <c r="A960" s="37"/>
      <c r="B960" s="188"/>
      <c r="C960" s="189" t="s">
        <v>1813</v>
      </c>
      <c r="D960" s="189" t="s">
        <v>218</v>
      </c>
      <c r="E960" s="190" t="s">
        <v>1814</v>
      </c>
      <c r="F960" s="191" t="s">
        <v>1815</v>
      </c>
      <c r="G960" s="192" t="s">
        <v>1024</v>
      </c>
      <c r="H960" s="193">
        <v>560</v>
      </c>
      <c r="I960" s="194"/>
      <c r="J960" s="195">
        <f>ROUND(I960*H960,2)</f>
        <v>0</v>
      </c>
      <c r="K960" s="196"/>
      <c r="L960" s="38"/>
      <c r="M960" s="197" t="s">
        <v>1</v>
      </c>
      <c r="N960" s="198" t="s">
        <v>38</v>
      </c>
      <c r="O960" s="76"/>
      <c r="P960" s="199">
        <f>O960*H960</f>
        <v>0</v>
      </c>
      <c r="Q960" s="199">
        <v>0</v>
      </c>
      <c r="R960" s="199">
        <f>Q960*H960</f>
        <v>0</v>
      </c>
      <c r="S960" s="199">
        <v>0.001</v>
      </c>
      <c r="T960" s="200">
        <f>S960*H960</f>
        <v>0.56</v>
      </c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R960" s="201" t="s">
        <v>216</v>
      </c>
      <c r="AT960" s="201" t="s">
        <v>218</v>
      </c>
      <c r="AU960" s="201" t="s">
        <v>81</v>
      </c>
      <c r="AY960" s="18" t="s">
        <v>217</v>
      </c>
      <c r="BE960" s="202">
        <f>IF(N960="základní",J960,0)</f>
        <v>0</v>
      </c>
      <c r="BF960" s="202">
        <f>IF(N960="snížená",J960,0)</f>
        <v>0</v>
      </c>
      <c r="BG960" s="202">
        <f>IF(N960="zákl. přenesená",J960,0)</f>
        <v>0</v>
      </c>
      <c r="BH960" s="202">
        <f>IF(N960="sníž. přenesená",J960,0)</f>
        <v>0</v>
      </c>
      <c r="BI960" s="202">
        <f>IF(N960="nulová",J960,0)</f>
        <v>0</v>
      </c>
      <c r="BJ960" s="18" t="s">
        <v>81</v>
      </c>
      <c r="BK960" s="202">
        <f>ROUND(I960*H960,2)</f>
        <v>0</v>
      </c>
      <c r="BL960" s="18" t="s">
        <v>216</v>
      </c>
      <c r="BM960" s="201" t="s">
        <v>1816</v>
      </c>
    </row>
    <row r="961" spans="1:51" s="14" customFormat="1" ht="12">
      <c r="A961" s="14"/>
      <c r="B961" s="212"/>
      <c r="C961" s="14"/>
      <c r="D961" s="204" t="s">
        <v>223</v>
      </c>
      <c r="E961" s="213" t="s">
        <v>1</v>
      </c>
      <c r="F961" s="214" t="s">
        <v>1817</v>
      </c>
      <c r="G961" s="14"/>
      <c r="H961" s="213" t="s">
        <v>1</v>
      </c>
      <c r="I961" s="215"/>
      <c r="J961" s="14"/>
      <c r="K961" s="14"/>
      <c r="L961" s="212"/>
      <c r="M961" s="216"/>
      <c r="N961" s="217"/>
      <c r="O961" s="217"/>
      <c r="P961" s="217"/>
      <c r="Q961" s="217"/>
      <c r="R961" s="217"/>
      <c r="S961" s="217"/>
      <c r="T961" s="218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13" t="s">
        <v>223</v>
      </c>
      <c r="AU961" s="213" t="s">
        <v>81</v>
      </c>
      <c r="AV961" s="14" t="s">
        <v>81</v>
      </c>
      <c r="AW961" s="14" t="s">
        <v>30</v>
      </c>
      <c r="AX961" s="14" t="s">
        <v>73</v>
      </c>
      <c r="AY961" s="213" t="s">
        <v>217</v>
      </c>
    </row>
    <row r="962" spans="1:51" s="13" customFormat="1" ht="12">
      <c r="A962" s="13"/>
      <c r="B962" s="203"/>
      <c r="C962" s="13"/>
      <c r="D962" s="204" t="s">
        <v>223</v>
      </c>
      <c r="E962" s="205" t="s">
        <v>1818</v>
      </c>
      <c r="F962" s="206" t="s">
        <v>1819</v>
      </c>
      <c r="G962" s="13"/>
      <c r="H962" s="207">
        <v>5</v>
      </c>
      <c r="I962" s="208"/>
      <c r="J962" s="13"/>
      <c r="K962" s="13"/>
      <c r="L962" s="203"/>
      <c r="M962" s="209"/>
      <c r="N962" s="210"/>
      <c r="O962" s="210"/>
      <c r="P962" s="210"/>
      <c r="Q962" s="210"/>
      <c r="R962" s="210"/>
      <c r="S962" s="210"/>
      <c r="T962" s="211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05" t="s">
        <v>223</v>
      </c>
      <c r="AU962" s="205" t="s">
        <v>81</v>
      </c>
      <c r="AV962" s="13" t="s">
        <v>89</v>
      </c>
      <c r="AW962" s="13" t="s">
        <v>30</v>
      </c>
      <c r="AX962" s="13" t="s">
        <v>73</v>
      </c>
      <c r="AY962" s="205" t="s">
        <v>217</v>
      </c>
    </row>
    <row r="963" spans="1:51" s="13" customFormat="1" ht="12">
      <c r="A963" s="13"/>
      <c r="B963" s="203"/>
      <c r="C963" s="13"/>
      <c r="D963" s="204" t="s">
        <v>223</v>
      </c>
      <c r="E963" s="205" t="s">
        <v>1820</v>
      </c>
      <c r="F963" s="206" t="s">
        <v>1821</v>
      </c>
      <c r="G963" s="13"/>
      <c r="H963" s="207">
        <v>15</v>
      </c>
      <c r="I963" s="208"/>
      <c r="J963" s="13"/>
      <c r="K963" s="13"/>
      <c r="L963" s="203"/>
      <c r="M963" s="209"/>
      <c r="N963" s="210"/>
      <c r="O963" s="210"/>
      <c r="P963" s="210"/>
      <c r="Q963" s="210"/>
      <c r="R963" s="210"/>
      <c r="S963" s="210"/>
      <c r="T963" s="211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05" t="s">
        <v>223</v>
      </c>
      <c r="AU963" s="205" t="s">
        <v>81</v>
      </c>
      <c r="AV963" s="13" t="s">
        <v>89</v>
      </c>
      <c r="AW963" s="13" t="s">
        <v>30</v>
      </c>
      <c r="AX963" s="13" t="s">
        <v>73</v>
      </c>
      <c r="AY963" s="205" t="s">
        <v>217</v>
      </c>
    </row>
    <row r="964" spans="1:51" s="13" customFormat="1" ht="12">
      <c r="A964" s="13"/>
      <c r="B964" s="203"/>
      <c r="C964" s="13"/>
      <c r="D964" s="204" t="s">
        <v>223</v>
      </c>
      <c r="E964" s="205" t="s">
        <v>1822</v>
      </c>
      <c r="F964" s="206" t="s">
        <v>1823</v>
      </c>
      <c r="G964" s="13"/>
      <c r="H964" s="207">
        <v>5</v>
      </c>
      <c r="I964" s="208"/>
      <c r="J964" s="13"/>
      <c r="K964" s="13"/>
      <c r="L964" s="203"/>
      <c r="M964" s="209"/>
      <c r="N964" s="210"/>
      <c r="O964" s="210"/>
      <c r="P964" s="210"/>
      <c r="Q964" s="210"/>
      <c r="R964" s="210"/>
      <c r="S964" s="210"/>
      <c r="T964" s="211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05" t="s">
        <v>223</v>
      </c>
      <c r="AU964" s="205" t="s">
        <v>81</v>
      </c>
      <c r="AV964" s="13" t="s">
        <v>89</v>
      </c>
      <c r="AW964" s="13" t="s">
        <v>30</v>
      </c>
      <c r="AX964" s="13" t="s">
        <v>73</v>
      </c>
      <c r="AY964" s="205" t="s">
        <v>217</v>
      </c>
    </row>
    <row r="965" spans="1:51" s="13" customFormat="1" ht="12">
      <c r="A965" s="13"/>
      <c r="B965" s="203"/>
      <c r="C965" s="13"/>
      <c r="D965" s="204" t="s">
        <v>223</v>
      </c>
      <c r="E965" s="205" t="s">
        <v>1824</v>
      </c>
      <c r="F965" s="206" t="s">
        <v>1825</v>
      </c>
      <c r="G965" s="13"/>
      <c r="H965" s="207">
        <v>15</v>
      </c>
      <c r="I965" s="208"/>
      <c r="J965" s="13"/>
      <c r="K965" s="13"/>
      <c r="L965" s="203"/>
      <c r="M965" s="209"/>
      <c r="N965" s="210"/>
      <c r="O965" s="210"/>
      <c r="P965" s="210"/>
      <c r="Q965" s="210"/>
      <c r="R965" s="210"/>
      <c r="S965" s="210"/>
      <c r="T965" s="21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05" t="s">
        <v>223</v>
      </c>
      <c r="AU965" s="205" t="s">
        <v>81</v>
      </c>
      <c r="AV965" s="13" t="s">
        <v>89</v>
      </c>
      <c r="AW965" s="13" t="s">
        <v>30</v>
      </c>
      <c r="AX965" s="13" t="s">
        <v>73</v>
      </c>
      <c r="AY965" s="205" t="s">
        <v>217</v>
      </c>
    </row>
    <row r="966" spans="1:51" s="13" customFormat="1" ht="12">
      <c r="A966" s="13"/>
      <c r="B966" s="203"/>
      <c r="C966" s="13"/>
      <c r="D966" s="204" t="s">
        <v>223</v>
      </c>
      <c r="E966" s="205" t="s">
        <v>1826</v>
      </c>
      <c r="F966" s="206" t="s">
        <v>1827</v>
      </c>
      <c r="G966" s="13"/>
      <c r="H966" s="207">
        <v>40</v>
      </c>
      <c r="I966" s="208"/>
      <c r="J966" s="13"/>
      <c r="K966" s="13"/>
      <c r="L966" s="203"/>
      <c r="M966" s="209"/>
      <c r="N966" s="210"/>
      <c r="O966" s="210"/>
      <c r="P966" s="210"/>
      <c r="Q966" s="210"/>
      <c r="R966" s="210"/>
      <c r="S966" s="210"/>
      <c r="T966" s="211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05" t="s">
        <v>223</v>
      </c>
      <c r="AU966" s="205" t="s">
        <v>81</v>
      </c>
      <c r="AV966" s="13" t="s">
        <v>89</v>
      </c>
      <c r="AW966" s="13" t="s">
        <v>30</v>
      </c>
      <c r="AX966" s="13" t="s">
        <v>73</v>
      </c>
      <c r="AY966" s="205" t="s">
        <v>217</v>
      </c>
    </row>
    <row r="967" spans="1:51" s="14" customFormat="1" ht="12">
      <c r="A967" s="14"/>
      <c r="B967" s="212"/>
      <c r="C967" s="14"/>
      <c r="D967" s="204" t="s">
        <v>223</v>
      </c>
      <c r="E967" s="213" t="s">
        <v>1</v>
      </c>
      <c r="F967" s="214" t="s">
        <v>1828</v>
      </c>
      <c r="G967" s="14"/>
      <c r="H967" s="213" t="s">
        <v>1</v>
      </c>
      <c r="I967" s="215"/>
      <c r="J967" s="14"/>
      <c r="K967" s="14"/>
      <c r="L967" s="212"/>
      <c r="M967" s="216"/>
      <c r="N967" s="217"/>
      <c r="O967" s="217"/>
      <c r="P967" s="217"/>
      <c r="Q967" s="217"/>
      <c r="R967" s="217"/>
      <c r="S967" s="217"/>
      <c r="T967" s="218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13" t="s">
        <v>223</v>
      </c>
      <c r="AU967" s="213" t="s">
        <v>81</v>
      </c>
      <c r="AV967" s="14" t="s">
        <v>81</v>
      </c>
      <c r="AW967" s="14" t="s">
        <v>30</v>
      </c>
      <c r="AX967" s="14" t="s">
        <v>73</v>
      </c>
      <c r="AY967" s="213" t="s">
        <v>217</v>
      </c>
    </row>
    <row r="968" spans="1:51" s="13" customFormat="1" ht="12">
      <c r="A968" s="13"/>
      <c r="B968" s="203"/>
      <c r="C968" s="13"/>
      <c r="D968" s="204" t="s">
        <v>223</v>
      </c>
      <c r="E968" s="205" t="s">
        <v>1829</v>
      </c>
      <c r="F968" s="206" t="s">
        <v>1830</v>
      </c>
      <c r="G968" s="13"/>
      <c r="H968" s="207">
        <v>100</v>
      </c>
      <c r="I968" s="208"/>
      <c r="J968" s="13"/>
      <c r="K968" s="13"/>
      <c r="L968" s="203"/>
      <c r="M968" s="209"/>
      <c r="N968" s="210"/>
      <c r="O968" s="210"/>
      <c r="P968" s="210"/>
      <c r="Q968" s="210"/>
      <c r="R968" s="210"/>
      <c r="S968" s="210"/>
      <c r="T968" s="21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05" t="s">
        <v>223</v>
      </c>
      <c r="AU968" s="205" t="s">
        <v>81</v>
      </c>
      <c r="AV968" s="13" t="s">
        <v>89</v>
      </c>
      <c r="AW968" s="13" t="s">
        <v>30</v>
      </c>
      <c r="AX968" s="13" t="s">
        <v>73</v>
      </c>
      <c r="AY968" s="205" t="s">
        <v>217</v>
      </c>
    </row>
    <row r="969" spans="1:51" s="14" customFormat="1" ht="12">
      <c r="A969" s="14"/>
      <c r="B969" s="212"/>
      <c r="C969" s="14"/>
      <c r="D969" s="204" t="s">
        <v>223</v>
      </c>
      <c r="E969" s="213" t="s">
        <v>1</v>
      </c>
      <c r="F969" s="214" t="s">
        <v>1831</v>
      </c>
      <c r="G969" s="14"/>
      <c r="H969" s="213" t="s">
        <v>1</v>
      </c>
      <c r="I969" s="215"/>
      <c r="J969" s="14"/>
      <c r="K969" s="14"/>
      <c r="L969" s="212"/>
      <c r="M969" s="216"/>
      <c r="N969" s="217"/>
      <c r="O969" s="217"/>
      <c r="P969" s="217"/>
      <c r="Q969" s="217"/>
      <c r="R969" s="217"/>
      <c r="S969" s="217"/>
      <c r="T969" s="218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13" t="s">
        <v>223</v>
      </c>
      <c r="AU969" s="213" t="s">
        <v>81</v>
      </c>
      <c r="AV969" s="14" t="s">
        <v>81</v>
      </c>
      <c r="AW969" s="14" t="s">
        <v>30</v>
      </c>
      <c r="AX969" s="14" t="s">
        <v>73</v>
      </c>
      <c r="AY969" s="213" t="s">
        <v>217</v>
      </c>
    </row>
    <row r="970" spans="1:51" s="13" customFormat="1" ht="12">
      <c r="A970" s="13"/>
      <c r="B970" s="203"/>
      <c r="C970" s="13"/>
      <c r="D970" s="204" t="s">
        <v>223</v>
      </c>
      <c r="E970" s="205" t="s">
        <v>1832</v>
      </c>
      <c r="F970" s="206" t="s">
        <v>1833</v>
      </c>
      <c r="G970" s="13"/>
      <c r="H970" s="207">
        <v>100</v>
      </c>
      <c r="I970" s="208"/>
      <c r="J970" s="13"/>
      <c r="K970" s="13"/>
      <c r="L970" s="203"/>
      <c r="M970" s="209"/>
      <c r="N970" s="210"/>
      <c r="O970" s="210"/>
      <c r="P970" s="210"/>
      <c r="Q970" s="210"/>
      <c r="R970" s="210"/>
      <c r="S970" s="210"/>
      <c r="T970" s="211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05" t="s">
        <v>223</v>
      </c>
      <c r="AU970" s="205" t="s">
        <v>81</v>
      </c>
      <c r="AV970" s="13" t="s">
        <v>89</v>
      </c>
      <c r="AW970" s="13" t="s">
        <v>30</v>
      </c>
      <c r="AX970" s="13" t="s">
        <v>73</v>
      </c>
      <c r="AY970" s="205" t="s">
        <v>217</v>
      </c>
    </row>
    <row r="971" spans="1:51" s="14" customFormat="1" ht="12">
      <c r="A971" s="14"/>
      <c r="B971" s="212"/>
      <c r="C971" s="14"/>
      <c r="D971" s="204" t="s">
        <v>223</v>
      </c>
      <c r="E971" s="213" t="s">
        <v>1</v>
      </c>
      <c r="F971" s="214" t="s">
        <v>1834</v>
      </c>
      <c r="G971" s="14"/>
      <c r="H971" s="213" t="s">
        <v>1</v>
      </c>
      <c r="I971" s="215"/>
      <c r="J971" s="14"/>
      <c r="K971" s="14"/>
      <c r="L971" s="212"/>
      <c r="M971" s="216"/>
      <c r="N971" s="217"/>
      <c r="O971" s="217"/>
      <c r="P971" s="217"/>
      <c r="Q971" s="217"/>
      <c r="R971" s="217"/>
      <c r="S971" s="217"/>
      <c r="T971" s="218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13" t="s">
        <v>223</v>
      </c>
      <c r="AU971" s="213" t="s">
        <v>81</v>
      </c>
      <c r="AV971" s="14" t="s">
        <v>81</v>
      </c>
      <c r="AW971" s="14" t="s">
        <v>30</v>
      </c>
      <c r="AX971" s="14" t="s">
        <v>73</v>
      </c>
      <c r="AY971" s="213" t="s">
        <v>217</v>
      </c>
    </row>
    <row r="972" spans="1:51" s="13" customFormat="1" ht="12">
      <c r="A972" s="13"/>
      <c r="B972" s="203"/>
      <c r="C972" s="13"/>
      <c r="D972" s="204" t="s">
        <v>223</v>
      </c>
      <c r="E972" s="205" t="s">
        <v>1835</v>
      </c>
      <c r="F972" s="206" t="s">
        <v>1836</v>
      </c>
      <c r="G972" s="13"/>
      <c r="H972" s="207">
        <v>20</v>
      </c>
      <c r="I972" s="208"/>
      <c r="J972" s="13"/>
      <c r="K972" s="13"/>
      <c r="L972" s="203"/>
      <c r="M972" s="209"/>
      <c r="N972" s="210"/>
      <c r="O972" s="210"/>
      <c r="P972" s="210"/>
      <c r="Q972" s="210"/>
      <c r="R972" s="210"/>
      <c r="S972" s="210"/>
      <c r="T972" s="21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05" t="s">
        <v>223</v>
      </c>
      <c r="AU972" s="205" t="s">
        <v>81</v>
      </c>
      <c r="AV972" s="13" t="s">
        <v>89</v>
      </c>
      <c r="AW972" s="13" t="s">
        <v>30</v>
      </c>
      <c r="AX972" s="13" t="s">
        <v>73</v>
      </c>
      <c r="AY972" s="205" t="s">
        <v>217</v>
      </c>
    </row>
    <row r="973" spans="1:51" s="13" customFormat="1" ht="12">
      <c r="A973" s="13"/>
      <c r="B973" s="203"/>
      <c r="C973" s="13"/>
      <c r="D973" s="204" t="s">
        <v>223</v>
      </c>
      <c r="E973" s="205" t="s">
        <v>1837</v>
      </c>
      <c r="F973" s="206" t="s">
        <v>1838</v>
      </c>
      <c r="G973" s="13"/>
      <c r="H973" s="207">
        <v>10</v>
      </c>
      <c r="I973" s="208"/>
      <c r="J973" s="13"/>
      <c r="K973" s="13"/>
      <c r="L973" s="203"/>
      <c r="M973" s="209"/>
      <c r="N973" s="210"/>
      <c r="O973" s="210"/>
      <c r="P973" s="210"/>
      <c r="Q973" s="210"/>
      <c r="R973" s="210"/>
      <c r="S973" s="210"/>
      <c r="T973" s="21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05" t="s">
        <v>223</v>
      </c>
      <c r="AU973" s="205" t="s">
        <v>81</v>
      </c>
      <c r="AV973" s="13" t="s">
        <v>89</v>
      </c>
      <c r="AW973" s="13" t="s">
        <v>30</v>
      </c>
      <c r="AX973" s="13" t="s">
        <v>73</v>
      </c>
      <c r="AY973" s="205" t="s">
        <v>217</v>
      </c>
    </row>
    <row r="974" spans="1:51" s="13" customFormat="1" ht="12">
      <c r="A974" s="13"/>
      <c r="B974" s="203"/>
      <c r="C974" s="13"/>
      <c r="D974" s="204" t="s">
        <v>223</v>
      </c>
      <c r="E974" s="205" t="s">
        <v>1839</v>
      </c>
      <c r="F974" s="206" t="s">
        <v>1840</v>
      </c>
      <c r="G974" s="13"/>
      <c r="H974" s="207">
        <v>170</v>
      </c>
      <c r="I974" s="208"/>
      <c r="J974" s="13"/>
      <c r="K974" s="13"/>
      <c r="L974" s="203"/>
      <c r="M974" s="209"/>
      <c r="N974" s="210"/>
      <c r="O974" s="210"/>
      <c r="P974" s="210"/>
      <c r="Q974" s="210"/>
      <c r="R974" s="210"/>
      <c r="S974" s="210"/>
      <c r="T974" s="21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05" t="s">
        <v>223</v>
      </c>
      <c r="AU974" s="205" t="s">
        <v>81</v>
      </c>
      <c r="AV974" s="13" t="s">
        <v>89</v>
      </c>
      <c r="AW974" s="13" t="s">
        <v>30</v>
      </c>
      <c r="AX974" s="13" t="s">
        <v>73</v>
      </c>
      <c r="AY974" s="205" t="s">
        <v>217</v>
      </c>
    </row>
    <row r="975" spans="1:51" s="13" customFormat="1" ht="12">
      <c r="A975" s="13"/>
      <c r="B975" s="203"/>
      <c r="C975" s="13"/>
      <c r="D975" s="204" t="s">
        <v>223</v>
      </c>
      <c r="E975" s="205" t="s">
        <v>1841</v>
      </c>
      <c r="F975" s="206" t="s">
        <v>1842</v>
      </c>
      <c r="G975" s="13"/>
      <c r="H975" s="207">
        <v>200</v>
      </c>
      <c r="I975" s="208"/>
      <c r="J975" s="13"/>
      <c r="K975" s="13"/>
      <c r="L975" s="203"/>
      <c r="M975" s="209"/>
      <c r="N975" s="210"/>
      <c r="O975" s="210"/>
      <c r="P975" s="210"/>
      <c r="Q975" s="210"/>
      <c r="R975" s="210"/>
      <c r="S975" s="210"/>
      <c r="T975" s="21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05" t="s">
        <v>223</v>
      </c>
      <c r="AU975" s="205" t="s">
        <v>81</v>
      </c>
      <c r="AV975" s="13" t="s">
        <v>89</v>
      </c>
      <c r="AW975" s="13" t="s">
        <v>30</v>
      </c>
      <c r="AX975" s="13" t="s">
        <v>73</v>
      </c>
      <c r="AY975" s="205" t="s">
        <v>217</v>
      </c>
    </row>
    <row r="976" spans="1:51" s="14" customFormat="1" ht="12">
      <c r="A976" s="14"/>
      <c r="B976" s="212"/>
      <c r="C976" s="14"/>
      <c r="D976" s="204" t="s">
        <v>223</v>
      </c>
      <c r="E976" s="213" t="s">
        <v>1</v>
      </c>
      <c r="F976" s="214" t="s">
        <v>1843</v>
      </c>
      <c r="G976" s="14"/>
      <c r="H976" s="213" t="s">
        <v>1</v>
      </c>
      <c r="I976" s="215"/>
      <c r="J976" s="14"/>
      <c r="K976" s="14"/>
      <c r="L976" s="212"/>
      <c r="M976" s="216"/>
      <c r="N976" s="217"/>
      <c r="O976" s="217"/>
      <c r="P976" s="217"/>
      <c r="Q976" s="217"/>
      <c r="R976" s="217"/>
      <c r="S976" s="217"/>
      <c r="T976" s="218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13" t="s">
        <v>223</v>
      </c>
      <c r="AU976" s="213" t="s">
        <v>81</v>
      </c>
      <c r="AV976" s="14" t="s">
        <v>81</v>
      </c>
      <c r="AW976" s="14" t="s">
        <v>30</v>
      </c>
      <c r="AX976" s="14" t="s">
        <v>73</v>
      </c>
      <c r="AY976" s="213" t="s">
        <v>217</v>
      </c>
    </row>
    <row r="977" spans="1:51" s="13" customFormat="1" ht="12">
      <c r="A977" s="13"/>
      <c r="B977" s="203"/>
      <c r="C977" s="13"/>
      <c r="D977" s="204" t="s">
        <v>223</v>
      </c>
      <c r="E977" s="205" t="s">
        <v>1844</v>
      </c>
      <c r="F977" s="206" t="s">
        <v>1845</v>
      </c>
      <c r="G977" s="13"/>
      <c r="H977" s="207">
        <v>120</v>
      </c>
      <c r="I977" s="208"/>
      <c r="J977" s="13"/>
      <c r="K977" s="13"/>
      <c r="L977" s="203"/>
      <c r="M977" s="209"/>
      <c r="N977" s="210"/>
      <c r="O977" s="210"/>
      <c r="P977" s="210"/>
      <c r="Q977" s="210"/>
      <c r="R977" s="210"/>
      <c r="S977" s="210"/>
      <c r="T977" s="21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05" t="s">
        <v>223</v>
      </c>
      <c r="AU977" s="205" t="s">
        <v>81</v>
      </c>
      <c r="AV977" s="13" t="s">
        <v>89</v>
      </c>
      <c r="AW977" s="13" t="s">
        <v>30</v>
      </c>
      <c r="AX977" s="13" t="s">
        <v>73</v>
      </c>
      <c r="AY977" s="205" t="s">
        <v>217</v>
      </c>
    </row>
    <row r="978" spans="1:51" s="13" customFormat="1" ht="12">
      <c r="A978" s="13"/>
      <c r="B978" s="203"/>
      <c r="C978" s="13"/>
      <c r="D978" s="204" t="s">
        <v>223</v>
      </c>
      <c r="E978" s="205" t="s">
        <v>1846</v>
      </c>
      <c r="F978" s="206" t="s">
        <v>1847</v>
      </c>
      <c r="G978" s="13"/>
      <c r="H978" s="207">
        <v>100</v>
      </c>
      <c r="I978" s="208"/>
      <c r="J978" s="13"/>
      <c r="K978" s="13"/>
      <c r="L978" s="203"/>
      <c r="M978" s="209"/>
      <c r="N978" s="210"/>
      <c r="O978" s="210"/>
      <c r="P978" s="210"/>
      <c r="Q978" s="210"/>
      <c r="R978" s="210"/>
      <c r="S978" s="210"/>
      <c r="T978" s="211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05" t="s">
        <v>223</v>
      </c>
      <c r="AU978" s="205" t="s">
        <v>81</v>
      </c>
      <c r="AV978" s="13" t="s">
        <v>89</v>
      </c>
      <c r="AW978" s="13" t="s">
        <v>30</v>
      </c>
      <c r="AX978" s="13" t="s">
        <v>73</v>
      </c>
      <c r="AY978" s="205" t="s">
        <v>217</v>
      </c>
    </row>
    <row r="979" spans="1:51" s="13" customFormat="1" ht="12">
      <c r="A979" s="13"/>
      <c r="B979" s="203"/>
      <c r="C979" s="13"/>
      <c r="D979" s="204" t="s">
        <v>223</v>
      </c>
      <c r="E979" s="205" t="s">
        <v>1848</v>
      </c>
      <c r="F979" s="206" t="s">
        <v>1849</v>
      </c>
      <c r="G979" s="13"/>
      <c r="H979" s="207">
        <v>220</v>
      </c>
      <c r="I979" s="208"/>
      <c r="J979" s="13"/>
      <c r="K979" s="13"/>
      <c r="L979" s="203"/>
      <c r="M979" s="209"/>
      <c r="N979" s="210"/>
      <c r="O979" s="210"/>
      <c r="P979" s="210"/>
      <c r="Q979" s="210"/>
      <c r="R979" s="210"/>
      <c r="S979" s="210"/>
      <c r="T979" s="211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05" t="s">
        <v>223</v>
      </c>
      <c r="AU979" s="205" t="s">
        <v>81</v>
      </c>
      <c r="AV979" s="13" t="s">
        <v>89</v>
      </c>
      <c r="AW979" s="13" t="s">
        <v>30</v>
      </c>
      <c r="AX979" s="13" t="s">
        <v>73</v>
      </c>
      <c r="AY979" s="205" t="s">
        <v>217</v>
      </c>
    </row>
    <row r="980" spans="1:51" s="13" customFormat="1" ht="12">
      <c r="A980" s="13"/>
      <c r="B980" s="203"/>
      <c r="C980" s="13"/>
      <c r="D980" s="204" t="s">
        <v>223</v>
      </c>
      <c r="E980" s="205" t="s">
        <v>1850</v>
      </c>
      <c r="F980" s="206" t="s">
        <v>1851</v>
      </c>
      <c r="G980" s="13"/>
      <c r="H980" s="207">
        <v>560</v>
      </c>
      <c r="I980" s="208"/>
      <c r="J980" s="13"/>
      <c r="K980" s="13"/>
      <c r="L980" s="203"/>
      <c r="M980" s="209"/>
      <c r="N980" s="210"/>
      <c r="O980" s="210"/>
      <c r="P980" s="210"/>
      <c r="Q980" s="210"/>
      <c r="R980" s="210"/>
      <c r="S980" s="210"/>
      <c r="T980" s="211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05" t="s">
        <v>223</v>
      </c>
      <c r="AU980" s="205" t="s">
        <v>81</v>
      </c>
      <c r="AV980" s="13" t="s">
        <v>89</v>
      </c>
      <c r="AW980" s="13" t="s">
        <v>30</v>
      </c>
      <c r="AX980" s="13" t="s">
        <v>81</v>
      </c>
      <c r="AY980" s="205" t="s">
        <v>217</v>
      </c>
    </row>
    <row r="981" spans="1:65" s="2" customFormat="1" ht="16.5" customHeight="1">
      <c r="A981" s="37"/>
      <c r="B981" s="188"/>
      <c r="C981" s="189" t="s">
        <v>1852</v>
      </c>
      <c r="D981" s="189" t="s">
        <v>218</v>
      </c>
      <c r="E981" s="190" t="s">
        <v>1853</v>
      </c>
      <c r="F981" s="191" t="s">
        <v>1854</v>
      </c>
      <c r="G981" s="192" t="s">
        <v>1085</v>
      </c>
      <c r="H981" s="193">
        <v>1</v>
      </c>
      <c r="I981" s="194"/>
      <c r="J981" s="195">
        <f>ROUND(I981*H981,2)</f>
        <v>0</v>
      </c>
      <c r="K981" s="196"/>
      <c r="L981" s="38"/>
      <c r="M981" s="197" t="s">
        <v>1</v>
      </c>
      <c r="N981" s="198" t="s">
        <v>38</v>
      </c>
      <c r="O981" s="76"/>
      <c r="P981" s="199">
        <f>O981*H981</f>
        <v>0</v>
      </c>
      <c r="Q981" s="199">
        <v>0</v>
      </c>
      <c r="R981" s="199">
        <f>Q981*H981</f>
        <v>0</v>
      </c>
      <c r="S981" s="199">
        <v>0</v>
      </c>
      <c r="T981" s="200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01" t="s">
        <v>216</v>
      </c>
      <c r="AT981" s="201" t="s">
        <v>218</v>
      </c>
      <c r="AU981" s="201" t="s">
        <v>81</v>
      </c>
      <c r="AY981" s="18" t="s">
        <v>217</v>
      </c>
      <c r="BE981" s="202">
        <f>IF(N981="základní",J981,0)</f>
        <v>0</v>
      </c>
      <c r="BF981" s="202">
        <f>IF(N981="snížená",J981,0)</f>
        <v>0</v>
      </c>
      <c r="BG981" s="202">
        <f>IF(N981="zákl. přenesená",J981,0)</f>
        <v>0</v>
      </c>
      <c r="BH981" s="202">
        <f>IF(N981="sníž. přenesená",J981,0)</f>
        <v>0</v>
      </c>
      <c r="BI981" s="202">
        <f>IF(N981="nulová",J981,0)</f>
        <v>0</v>
      </c>
      <c r="BJ981" s="18" t="s">
        <v>81</v>
      </c>
      <c r="BK981" s="202">
        <f>ROUND(I981*H981,2)</f>
        <v>0</v>
      </c>
      <c r="BL981" s="18" t="s">
        <v>216</v>
      </c>
      <c r="BM981" s="201" t="s">
        <v>1855</v>
      </c>
    </row>
    <row r="982" spans="1:65" s="2" customFormat="1" ht="21.75" customHeight="1">
      <c r="A982" s="37"/>
      <c r="B982" s="188"/>
      <c r="C982" s="189" t="s">
        <v>1856</v>
      </c>
      <c r="D982" s="189" t="s">
        <v>218</v>
      </c>
      <c r="E982" s="190" t="s">
        <v>1857</v>
      </c>
      <c r="F982" s="191" t="s">
        <v>1858</v>
      </c>
      <c r="G982" s="192" t="s">
        <v>1859</v>
      </c>
      <c r="H982" s="193">
        <v>28.29</v>
      </c>
      <c r="I982" s="194"/>
      <c r="J982" s="195">
        <f>ROUND(I982*H982,2)</f>
        <v>0</v>
      </c>
      <c r="K982" s="196"/>
      <c r="L982" s="38"/>
      <c r="M982" s="197" t="s">
        <v>1</v>
      </c>
      <c r="N982" s="198" t="s">
        <v>38</v>
      </c>
      <c r="O982" s="76"/>
      <c r="P982" s="199">
        <f>O982*H982</f>
        <v>0</v>
      </c>
      <c r="Q982" s="199">
        <v>0</v>
      </c>
      <c r="R982" s="199">
        <f>Q982*H982</f>
        <v>0</v>
      </c>
      <c r="S982" s="199">
        <v>0</v>
      </c>
      <c r="T982" s="200">
        <f>S982*H982</f>
        <v>0</v>
      </c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R982" s="201" t="s">
        <v>216</v>
      </c>
      <c r="AT982" s="201" t="s">
        <v>218</v>
      </c>
      <c r="AU982" s="201" t="s">
        <v>81</v>
      </c>
      <c r="AY982" s="18" t="s">
        <v>217</v>
      </c>
      <c r="BE982" s="202">
        <f>IF(N982="základní",J982,0)</f>
        <v>0</v>
      </c>
      <c r="BF982" s="202">
        <f>IF(N982="snížená",J982,0)</f>
        <v>0</v>
      </c>
      <c r="BG982" s="202">
        <f>IF(N982="zákl. přenesená",J982,0)</f>
        <v>0</v>
      </c>
      <c r="BH982" s="202">
        <f>IF(N982="sníž. přenesená",J982,0)</f>
        <v>0</v>
      </c>
      <c r="BI982" s="202">
        <f>IF(N982="nulová",J982,0)</f>
        <v>0</v>
      </c>
      <c r="BJ982" s="18" t="s">
        <v>81</v>
      </c>
      <c r="BK982" s="202">
        <f>ROUND(I982*H982,2)</f>
        <v>0</v>
      </c>
      <c r="BL982" s="18" t="s">
        <v>216</v>
      </c>
      <c r="BM982" s="201" t="s">
        <v>1860</v>
      </c>
    </row>
    <row r="983" spans="1:51" s="14" customFormat="1" ht="12">
      <c r="A983" s="14"/>
      <c r="B983" s="212"/>
      <c r="C983" s="14"/>
      <c r="D983" s="204" t="s">
        <v>223</v>
      </c>
      <c r="E983" s="213" t="s">
        <v>1</v>
      </c>
      <c r="F983" s="214" t="s">
        <v>1861</v>
      </c>
      <c r="G983" s="14"/>
      <c r="H983" s="213" t="s">
        <v>1</v>
      </c>
      <c r="I983" s="215"/>
      <c r="J983" s="14"/>
      <c r="K983" s="14"/>
      <c r="L983" s="212"/>
      <c r="M983" s="216"/>
      <c r="N983" s="217"/>
      <c r="O983" s="217"/>
      <c r="P983" s="217"/>
      <c r="Q983" s="217"/>
      <c r="R983" s="217"/>
      <c r="S983" s="217"/>
      <c r="T983" s="218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13" t="s">
        <v>223</v>
      </c>
      <c r="AU983" s="213" t="s">
        <v>81</v>
      </c>
      <c r="AV983" s="14" t="s">
        <v>81</v>
      </c>
      <c r="AW983" s="14" t="s">
        <v>30</v>
      </c>
      <c r="AX983" s="14" t="s">
        <v>73</v>
      </c>
      <c r="AY983" s="213" t="s">
        <v>217</v>
      </c>
    </row>
    <row r="984" spans="1:51" s="13" customFormat="1" ht="12">
      <c r="A984" s="13"/>
      <c r="B984" s="203"/>
      <c r="C984" s="13"/>
      <c r="D984" s="204" t="s">
        <v>223</v>
      </c>
      <c r="E984" s="205" t="s">
        <v>1</v>
      </c>
      <c r="F984" s="206" t="s">
        <v>1862</v>
      </c>
      <c r="G984" s="13"/>
      <c r="H984" s="207">
        <v>16.56</v>
      </c>
      <c r="I984" s="208"/>
      <c r="J984" s="13"/>
      <c r="K984" s="13"/>
      <c r="L984" s="203"/>
      <c r="M984" s="209"/>
      <c r="N984" s="210"/>
      <c r="O984" s="210"/>
      <c r="P984" s="210"/>
      <c r="Q984" s="210"/>
      <c r="R984" s="210"/>
      <c r="S984" s="210"/>
      <c r="T984" s="211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05" t="s">
        <v>223</v>
      </c>
      <c r="AU984" s="205" t="s">
        <v>81</v>
      </c>
      <c r="AV984" s="13" t="s">
        <v>89</v>
      </c>
      <c r="AW984" s="13" t="s">
        <v>30</v>
      </c>
      <c r="AX984" s="13" t="s">
        <v>73</v>
      </c>
      <c r="AY984" s="205" t="s">
        <v>217</v>
      </c>
    </row>
    <row r="985" spans="1:51" s="13" customFormat="1" ht="12">
      <c r="A985" s="13"/>
      <c r="B985" s="203"/>
      <c r="C985" s="13"/>
      <c r="D985" s="204" t="s">
        <v>223</v>
      </c>
      <c r="E985" s="205" t="s">
        <v>1</v>
      </c>
      <c r="F985" s="206" t="s">
        <v>1863</v>
      </c>
      <c r="G985" s="13"/>
      <c r="H985" s="207">
        <v>11.73</v>
      </c>
      <c r="I985" s="208"/>
      <c r="J985" s="13"/>
      <c r="K985" s="13"/>
      <c r="L985" s="203"/>
      <c r="M985" s="209"/>
      <c r="N985" s="210"/>
      <c r="O985" s="210"/>
      <c r="P985" s="210"/>
      <c r="Q985" s="210"/>
      <c r="R985" s="210"/>
      <c r="S985" s="210"/>
      <c r="T985" s="211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05" t="s">
        <v>223</v>
      </c>
      <c r="AU985" s="205" t="s">
        <v>81</v>
      </c>
      <c r="AV985" s="13" t="s">
        <v>89</v>
      </c>
      <c r="AW985" s="13" t="s">
        <v>30</v>
      </c>
      <c r="AX985" s="13" t="s">
        <v>73</v>
      </c>
      <c r="AY985" s="205" t="s">
        <v>217</v>
      </c>
    </row>
    <row r="986" spans="1:51" s="15" customFormat="1" ht="12">
      <c r="A986" s="15"/>
      <c r="B986" s="233"/>
      <c r="C986" s="15"/>
      <c r="D986" s="204" t="s">
        <v>223</v>
      </c>
      <c r="E986" s="234" t="s">
        <v>1</v>
      </c>
      <c r="F986" s="235" t="s">
        <v>1116</v>
      </c>
      <c r="G986" s="15"/>
      <c r="H986" s="236">
        <v>28.29</v>
      </c>
      <c r="I986" s="237"/>
      <c r="J986" s="15"/>
      <c r="K986" s="15"/>
      <c r="L986" s="233"/>
      <c r="M986" s="238"/>
      <c r="N986" s="239"/>
      <c r="O986" s="239"/>
      <c r="P986" s="239"/>
      <c r="Q986" s="239"/>
      <c r="R986" s="239"/>
      <c r="S986" s="239"/>
      <c r="T986" s="240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T986" s="234" t="s">
        <v>223</v>
      </c>
      <c r="AU986" s="234" t="s">
        <v>81</v>
      </c>
      <c r="AV986" s="15" t="s">
        <v>216</v>
      </c>
      <c r="AW986" s="15" t="s">
        <v>30</v>
      </c>
      <c r="AX986" s="15" t="s">
        <v>81</v>
      </c>
      <c r="AY986" s="234" t="s">
        <v>217</v>
      </c>
    </row>
    <row r="987" spans="1:65" s="2" customFormat="1" ht="16.5" customHeight="1">
      <c r="A987" s="37"/>
      <c r="B987" s="188"/>
      <c r="C987" s="189" t="s">
        <v>1864</v>
      </c>
      <c r="D987" s="189" t="s">
        <v>218</v>
      </c>
      <c r="E987" s="190" t="s">
        <v>1865</v>
      </c>
      <c r="F987" s="191" t="s">
        <v>1866</v>
      </c>
      <c r="G987" s="192" t="s">
        <v>984</v>
      </c>
      <c r="H987" s="232"/>
      <c r="I987" s="194"/>
      <c r="J987" s="195">
        <f>ROUND(I987*H987,2)</f>
        <v>0</v>
      </c>
      <c r="K987" s="196"/>
      <c r="L987" s="38"/>
      <c r="M987" s="197" t="s">
        <v>1</v>
      </c>
      <c r="N987" s="198" t="s">
        <v>38</v>
      </c>
      <c r="O987" s="76"/>
      <c r="P987" s="199">
        <f>O987*H987</f>
        <v>0</v>
      </c>
      <c r="Q987" s="199">
        <v>0</v>
      </c>
      <c r="R987" s="199">
        <f>Q987*H987</f>
        <v>0</v>
      </c>
      <c r="S987" s="199">
        <v>0</v>
      </c>
      <c r="T987" s="200">
        <f>S987*H987</f>
        <v>0</v>
      </c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R987" s="201" t="s">
        <v>350</v>
      </c>
      <c r="AT987" s="201" t="s">
        <v>218</v>
      </c>
      <c r="AU987" s="201" t="s">
        <v>81</v>
      </c>
      <c r="AY987" s="18" t="s">
        <v>217</v>
      </c>
      <c r="BE987" s="202">
        <f>IF(N987="základní",J987,0)</f>
        <v>0</v>
      </c>
      <c r="BF987" s="202">
        <f>IF(N987="snížená",J987,0)</f>
        <v>0</v>
      </c>
      <c r="BG987" s="202">
        <f>IF(N987="zákl. přenesená",J987,0)</f>
        <v>0</v>
      </c>
      <c r="BH987" s="202">
        <f>IF(N987="sníž. přenesená",J987,0)</f>
        <v>0</v>
      </c>
      <c r="BI987" s="202">
        <f>IF(N987="nulová",J987,0)</f>
        <v>0</v>
      </c>
      <c r="BJ987" s="18" t="s">
        <v>81</v>
      </c>
      <c r="BK987" s="202">
        <f>ROUND(I987*H987,2)</f>
        <v>0</v>
      </c>
      <c r="BL987" s="18" t="s">
        <v>350</v>
      </c>
      <c r="BM987" s="201" t="s">
        <v>1867</v>
      </c>
    </row>
    <row r="988" spans="1:63" s="12" customFormat="1" ht="25.9" customHeight="1">
      <c r="A988" s="12"/>
      <c r="B988" s="177"/>
      <c r="C988" s="12"/>
      <c r="D988" s="178" t="s">
        <v>72</v>
      </c>
      <c r="E988" s="179" t="s">
        <v>1868</v>
      </c>
      <c r="F988" s="179" t="s">
        <v>1869</v>
      </c>
      <c r="G988" s="12"/>
      <c r="H988" s="12"/>
      <c r="I988" s="180"/>
      <c r="J988" s="181">
        <f>BK988</f>
        <v>0</v>
      </c>
      <c r="K988" s="12"/>
      <c r="L988" s="177"/>
      <c r="M988" s="182"/>
      <c r="N988" s="183"/>
      <c r="O988" s="183"/>
      <c r="P988" s="184">
        <f>SUM(P989:P990)</f>
        <v>0</v>
      </c>
      <c r="Q988" s="183"/>
      <c r="R988" s="184">
        <f>SUM(R989:R990)</f>
        <v>0.156</v>
      </c>
      <c r="S988" s="183"/>
      <c r="T988" s="185">
        <f>SUM(T989:T990)</f>
        <v>0</v>
      </c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R988" s="178" t="s">
        <v>216</v>
      </c>
      <c r="AT988" s="186" t="s">
        <v>72</v>
      </c>
      <c r="AU988" s="186" t="s">
        <v>73</v>
      </c>
      <c r="AY988" s="178" t="s">
        <v>217</v>
      </c>
      <c r="BK988" s="187">
        <f>SUM(BK989:BK990)</f>
        <v>0</v>
      </c>
    </row>
    <row r="989" spans="1:65" s="2" customFormat="1" ht="21.75" customHeight="1">
      <c r="A989" s="37"/>
      <c r="B989" s="188"/>
      <c r="C989" s="189" t="s">
        <v>1870</v>
      </c>
      <c r="D989" s="189" t="s">
        <v>218</v>
      </c>
      <c r="E989" s="190" t="s">
        <v>1871</v>
      </c>
      <c r="F989" s="191" t="s">
        <v>1872</v>
      </c>
      <c r="G989" s="192" t="s">
        <v>221</v>
      </c>
      <c r="H989" s="193">
        <v>1200</v>
      </c>
      <c r="I989" s="194"/>
      <c r="J989" s="195">
        <f>ROUND(I989*H989,2)</f>
        <v>0</v>
      </c>
      <c r="K989" s="196"/>
      <c r="L989" s="38"/>
      <c r="M989" s="197" t="s">
        <v>1</v>
      </c>
      <c r="N989" s="198" t="s">
        <v>38</v>
      </c>
      <c r="O989" s="76"/>
      <c r="P989" s="199">
        <f>O989*H989</f>
        <v>0</v>
      </c>
      <c r="Q989" s="199">
        <v>0.00013</v>
      </c>
      <c r="R989" s="199">
        <f>Q989*H989</f>
        <v>0.156</v>
      </c>
      <c r="S989" s="199">
        <v>0</v>
      </c>
      <c r="T989" s="200">
        <f>S989*H989</f>
        <v>0</v>
      </c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R989" s="201" t="s">
        <v>216</v>
      </c>
      <c r="AT989" s="201" t="s">
        <v>218</v>
      </c>
      <c r="AU989" s="201" t="s">
        <v>81</v>
      </c>
      <c r="AY989" s="18" t="s">
        <v>217</v>
      </c>
      <c r="BE989" s="202">
        <f>IF(N989="základní",J989,0)</f>
        <v>0</v>
      </c>
      <c r="BF989" s="202">
        <f>IF(N989="snížená",J989,0)</f>
        <v>0</v>
      </c>
      <c r="BG989" s="202">
        <f>IF(N989="zákl. přenesená",J989,0)</f>
        <v>0</v>
      </c>
      <c r="BH989" s="202">
        <f>IF(N989="sníž. přenesená",J989,0)</f>
        <v>0</v>
      </c>
      <c r="BI989" s="202">
        <f>IF(N989="nulová",J989,0)</f>
        <v>0</v>
      </c>
      <c r="BJ989" s="18" t="s">
        <v>81</v>
      </c>
      <c r="BK989" s="202">
        <f>ROUND(I989*H989,2)</f>
        <v>0</v>
      </c>
      <c r="BL989" s="18" t="s">
        <v>216</v>
      </c>
      <c r="BM989" s="201" t="s">
        <v>1873</v>
      </c>
    </row>
    <row r="990" spans="1:51" s="13" customFormat="1" ht="12">
      <c r="A990" s="13"/>
      <c r="B990" s="203"/>
      <c r="C990" s="13"/>
      <c r="D990" s="204" t="s">
        <v>223</v>
      </c>
      <c r="E990" s="205" t="s">
        <v>1874</v>
      </c>
      <c r="F990" s="206" t="s">
        <v>1875</v>
      </c>
      <c r="G990" s="13"/>
      <c r="H990" s="207">
        <v>1200</v>
      </c>
      <c r="I990" s="208"/>
      <c r="J990" s="13"/>
      <c r="K990" s="13"/>
      <c r="L990" s="203"/>
      <c r="M990" s="209"/>
      <c r="N990" s="210"/>
      <c r="O990" s="210"/>
      <c r="P990" s="210"/>
      <c r="Q990" s="210"/>
      <c r="R990" s="210"/>
      <c r="S990" s="210"/>
      <c r="T990" s="211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05" t="s">
        <v>223</v>
      </c>
      <c r="AU990" s="205" t="s">
        <v>81</v>
      </c>
      <c r="AV990" s="13" t="s">
        <v>89</v>
      </c>
      <c r="AW990" s="13" t="s">
        <v>30</v>
      </c>
      <c r="AX990" s="13" t="s">
        <v>81</v>
      </c>
      <c r="AY990" s="205" t="s">
        <v>217</v>
      </c>
    </row>
    <row r="991" spans="1:63" s="12" customFormat="1" ht="25.9" customHeight="1">
      <c r="A991" s="12"/>
      <c r="B991" s="177"/>
      <c r="C991" s="12"/>
      <c r="D991" s="178" t="s">
        <v>72</v>
      </c>
      <c r="E991" s="179" t="s">
        <v>1876</v>
      </c>
      <c r="F991" s="179" t="s">
        <v>1877</v>
      </c>
      <c r="G991" s="12"/>
      <c r="H991" s="12"/>
      <c r="I991" s="180"/>
      <c r="J991" s="181">
        <f>BK991</f>
        <v>0</v>
      </c>
      <c r="K991" s="12"/>
      <c r="L991" s="177"/>
      <c r="M991" s="182"/>
      <c r="N991" s="183"/>
      <c r="O991" s="183"/>
      <c r="P991" s="184">
        <f>SUM(P992:P1008)</f>
        <v>0</v>
      </c>
      <c r="Q991" s="183"/>
      <c r="R991" s="184">
        <f>SUM(R992:R1008)</f>
        <v>0</v>
      </c>
      <c r="S991" s="183"/>
      <c r="T991" s="185">
        <f>SUM(T992:T1008)</f>
        <v>0</v>
      </c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R991" s="178" t="s">
        <v>216</v>
      </c>
      <c r="AT991" s="186" t="s">
        <v>72</v>
      </c>
      <c r="AU991" s="186" t="s">
        <v>73</v>
      </c>
      <c r="AY991" s="178" t="s">
        <v>217</v>
      </c>
      <c r="BK991" s="187">
        <f>SUM(BK992:BK1008)</f>
        <v>0</v>
      </c>
    </row>
    <row r="992" spans="1:65" s="2" customFormat="1" ht="16.5" customHeight="1">
      <c r="A992" s="37"/>
      <c r="B992" s="188"/>
      <c r="C992" s="189" t="s">
        <v>1878</v>
      </c>
      <c r="D992" s="189" t="s">
        <v>218</v>
      </c>
      <c r="E992" s="190" t="s">
        <v>1879</v>
      </c>
      <c r="F992" s="191" t="s">
        <v>1880</v>
      </c>
      <c r="G992" s="192" t="s">
        <v>1881</v>
      </c>
      <c r="H992" s="193">
        <v>250</v>
      </c>
      <c r="I992" s="194"/>
      <c r="J992" s="195">
        <f>ROUND(I992*H992,2)</f>
        <v>0</v>
      </c>
      <c r="K992" s="196"/>
      <c r="L992" s="38"/>
      <c r="M992" s="197" t="s">
        <v>1</v>
      </c>
      <c r="N992" s="198" t="s">
        <v>38</v>
      </c>
      <c r="O992" s="76"/>
      <c r="P992" s="199">
        <f>O992*H992</f>
        <v>0</v>
      </c>
      <c r="Q992" s="199">
        <v>0</v>
      </c>
      <c r="R992" s="199">
        <f>Q992*H992</f>
        <v>0</v>
      </c>
      <c r="S992" s="199">
        <v>0</v>
      </c>
      <c r="T992" s="200">
        <f>S992*H992</f>
        <v>0</v>
      </c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R992" s="201" t="s">
        <v>216</v>
      </c>
      <c r="AT992" s="201" t="s">
        <v>218</v>
      </c>
      <c r="AU992" s="201" t="s">
        <v>81</v>
      </c>
      <c r="AY992" s="18" t="s">
        <v>217</v>
      </c>
      <c r="BE992" s="202">
        <f>IF(N992="základní",J992,0)</f>
        <v>0</v>
      </c>
      <c r="BF992" s="202">
        <f>IF(N992="snížená",J992,0)</f>
        <v>0</v>
      </c>
      <c r="BG992" s="202">
        <f>IF(N992="zákl. přenesená",J992,0)</f>
        <v>0</v>
      </c>
      <c r="BH992" s="202">
        <f>IF(N992="sníž. přenesená",J992,0)</f>
        <v>0</v>
      </c>
      <c r="BI992" s="202">
        <f>IF(N992="nulová",J992,0)</f>
        <v>0</v>
      </c>
      <c r="BJ992" s="18" t="s">
        <v>81</v>
      </c>
      <c r="BK992" s="202">
        <f>ROUND(I992*H992,2)</f>
        <v>0</v>
      </c>
      <c r="BL992" s="18" t="s">
        <v>216</v>
      </c>
      <c r="BM992" s="201" t="s">
        <v>1882</v>
      </c>
    </row>
    <row r="993" spans="1:51" s="13" customFormat="1" ht="12">
      <c r="A993" s="13"/>
      <c r="B993" s="203"/>
      <c r="C993" s="13"/>
      <c r="D993" s="204" t="s">
        <v>223</v>
      </c>
      <c r="E993" s="205" t="s">
        <v>1883</v>
      </c>
      <c r="F993" s="206" t="s">
        <v>1884</v>
      </c>
      <c r="G993" s="13"/>
      <c r="H993" s="207">
        <v>250</v>
      </c>
      <c r="I993" s="208"/>
      <c r="J993" s="13"/>
      <c r="K993" s="13"/>
      <c r="L993" s="203"/>
      <c r="M993" s="209"/>
      <c r="N993" s="210"/>
      <c r="O993" s="210"/>
      <c r="P993" s="210"/>
      <c r="Q993" s="210"/>
      <c r="R993" s="210"/>
      <c r="S993" s="210"/>
      <c r="T993" s="211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05" t="s">
        <v>223</v>
      </c>
      <c r="AU993" s="205" t="s">
        <v>81</v>
      </c>
      <c r="AV993" s="13" t="s">
        <v>89</v>
      </c>
      <c r="AW993" s="13" t="s">
        <v>30</v>
      </c>
      <c r="AX993" s="13" t="s">
        <v>81</v>
      </c>
      <c r="AY993" s="205" t="s">
        <v>217</v>
      </c>
    </row>
    <row r="994" spans="1:65" s="2" customFormat="1" ht="16.5" customHeight="1">
      <c r="A994" s="37"/>
      <c r="B994" s="188"/>
      <c r="C994" s="189" t="s">
        <v>1885</v>
      </c>
      <c r="D994" s="189" t="s">
        <v>218</v>
      </c>
      <c r="E994" s="190" t="s">
        <v>1886</v>
      </c>
      <c r="F994" s="191" t="s">
        <v>1887</v>
      </c>
      <c r="G994" s="192" t="s">
        <v>1881</v>
      </c>
      <c r="H994" s="193">
        <v>30</v>
      </c>
      <c r="I994" s="194"/>
      <c r="J994" s="195">
        <f>ROUND(I994*H994,2)</f>
        <v>0</v>
      </c>
      <c r="K994" s="196"/>
      <c r="L994" s="38"/>
      <c r="M994" s="197" t="s">
        <v>1</v>
      </c>
      <c r="N994" s="198" t="s">
        <v>38</v>
      </c>
      <c r="O994" s="76"/>
      <c r="P994" s="199">
        <f>O994*H994</f>
        <v>0</v>
      </c>
      <c r="Q994" s="199">
        <v>0</v>
      </c>
      <c r="R994" s="199">
        <f>Q994*H994</f>
        <v>0</v>
      </c>
      <c r="S994" s="199">
        <v>0</v>
      </c>
      <c r="T994" s="200">
        <f>S994*H994</f>
        <v>0</v>
      </c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R994" s="201" t="s">
        <v>216</v>
      </c>
      <c r="AT994" s="201" t="s">
        <v>218</v>
      </c>
      <c r="AU994" s="201" t="s">
        <v>81</v>
      </c>
      <c r="AY994" s="18" t="s">
        <v>217</v>
      </c>
      <c r="BE994" s="202">
        <f>IF(N994="základní",J994,0)</f>
        <v>0</v>
      </c>
      <c r="BF994" s="202">
        <f>IF(N994="snížená",J994,0)</f>
        <v>0</v>
      </c>
      <c r="BG994" s="202">
        <f>IF(N994="zákl. přenesená",J994,0)</f>
        <v>0</v>
      </c>
      <c r="BH994" s="202">
        <f>IF(N994="sníž. přenesená",J994,0)</f>
        <v>0</v>
      </c>
      <c r="BI994" s="202">
        <f>IF(N994="nulová",J994,0)</f>
        <v>0</v>
      </c>
      <c r="BJ994" s="18" t="s">
        <v>81</v>
      </c>
      <c r="BK994" s="202">
        <f>ROUND(I994*H994,2)</f>
        <v>0</v>
      </c>
      <c r="BL994" s="18" t="s">
        <v>216</v>
      </c>
      <c r="BM994" s="201" t="s">
        <v>1888</v>
      </c>
    </row>
    <row r="995" spans="1:51" s="14" customFormat="1" ht="12">
      <c r="A995" s="14"/>
      <c r="B995" s="212"/>
      <c r="C995" s="14"/>
      <c r="D995" s="204" t="s">
        <v>223</v>
      </c>
      <c r="E995" s="213" t="s">
        <v>1</v>
      </c>
      <c r="F995" s="214" t="s">
        <v>1889</v>
      </c>
      <c r="G995" s="14"/>
      <c r="H995" s="213" t="s">
        <v>1</v>
      </c>
      <c r="I995" s="215"/>
      <c r="J995" s="14"/>
      <c r="K995" s="14"/>
      <c r="L995" s="212"/>
      <c r="M995" s="216"/>
      <c r="N995" s="217"/>
      <c r="O995" s="217"/>
      <c r="P995" s="217"/>
      <c r="Q995" s="217"/>
      <c r="R995" s="217"/>
      <c r="S995" s="217"/>
      <c r="T995" s="218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13" t="s">
        <v>223</v>
      </c>
      <c r="AU995" s="213" t="s">
        <v>81</v>
      </c>
      <c r="AV995" s="14" t="s">
        <v>81</v>
      </c>
      <c r="AW995" s="14" t="s">
        <v>30</v>
      </c>
      <c r="AX995" s="14" t="s">
        <v>73</v>
      </c>
      <c r="AY995" s="213" t="s">
        <v>217</v>
      </c>
    </row>
    <row r="996" spans="1:51" s="13" customFormat="1" ht="12">
      <c r="A996" s="13"/>
      <c r="B996" s="203"/>
      <c r="C996" s="13"/>
      <c r="D996" s="204" t="s">
        <v>223</v>
      </c>
      <c r="E996" s="205" t="s">
        <v>1890</v>
      </c>
      <c r="F996" s="206" t="s">
        <v>1891</v>
      </c>
      <c r="G996" s="13"/>
      <c r="H996" s="207">
        <v>30</v>
      </c>
      <c r="I996" s="208"/>
      <c r="J996" s="13"/>
      <c r="K996" s="13"/>
      <c r="L996" s="203"/>
      <c r="M996" s="209"/>
      <c r="N996" s="210"/>
      <c r="O996" s="210"/>
      <c r="P996" s="210"/>
      <c r="Q996" s="210"/>
      <c r="R996" s="210"/>
      <c r="S996" s="210"/>
      <c r="T996" s="211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05" t="s">
        <v>223</v>
      </c>
      <c r="AU996" s="205" t="s">
        <v>81</v>
      </c>
      <c r="AV996" s="13" t="s">
        <v>89</v>
      </c>
      <c r="AW996" s="13" t="s">
        <v>30</v>
      </c>
      <c r="AX996" s="13" t="s">
        <v>81</v>
      </c>
      <c r="AY996" s="205" t="s">
        <v>217</v>
      </c>
    </row>
    <row r="997" spans="1:65" s="2" customFormat="1" ht="16.5" customHeight="1">
      <c r="A997" s="37"/>
      <c r="B997" s="188"/>
      <c r="C997" s="189" t="s">
        <v>1892</v>
      </c>
      <c r="D997" s="189" t="s">
        <v>218</v>
      </c>
      <c r="E997" s="190" t="s">
        <v>1893</v>
      </c>
      <c r="F997" s="191" t="s">
        <v>1894</v>
      </c>
      <c r="G997" s="192" t="s">
        <v>1881</v>
      </c>
      <c r="H997" s="193">
        <v>80</v>
      </c>
      <c r="I997" s="194"/>
      <c r="J997" s="195">
        <f>ROUND(I997*H997,2)</f>
        <v>0</v>
      </c>
      <c r="K997" s="196"/>
      <c r="L997" s="38"/>
      <c r="M997" s="197" t="s">
        <v>1</v>
      </c>
      <c r="N997" s="198" t="s">
        <v>38</v>
      </c>
      <c r="O997" s="76"/>
      <c r="P997" s="199">
        <f>O997*H997</f>
        <v>0</v>
      </c>
      <c r="Q997" s="199">
        <v>0</v>
      </c>
      <c r="R997" s="199">
        <f>Q997*H997</f>
        <v>0</v>
      </c>
      <c r="S997" s="199">
        <v>0</v>
      </c>
      <c r="T997" s="200">
        <f>S997*H997</f>
        <v>0</v>
      </c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R997" s="201" t="s">
        <v>216</v>
      </c>
      <c r="AT997" s="201" t="s">
        <v>218</v>
      </c>
      <c r="AU997" s="201" t="s">
        <v>81</v>
      </c>
      <c r="AY997" s="18" t="s">
        <v>217</v>
      </c>
      <c r="BE997" s="202">
        <f>IF(N997="základní",J997,0)</f>
        <v>0</v>
      </c>
      <c r="BF997" s="202">
        <f>IF(N997="snížená",J997,0)</f>
        <v>0</v>
      </c>
      <c r="BG997" s="202">
        <f>IF(N997="zákl. přenesená",J997,0)</f>
        <v>0</v>
      </c>
      <c r="BH997" s="202">
        <f>IF(N997="sníž. přenesená",J997,0)</f>
        <v>0</v>
      </c>
      <c r="BI997" s="202">
        <f>IF(N997="nulová",J997,0)</f>
        <v>0</v>
      </c>
      <c r="BJ997" s="18" t="s">
        <v>81</v>
      </c>
      <c r="BK997" s="202">
        <f>ROUND(I997*H997,2)</f>
        <v>0</v>
      </c>
      <c r="BL997" s="18" t="s">
        <v>216</v>
      </c>
      <c r="BM997" s="201" t="s">
        <v>1895</v>
      </c>
    </row>
    <row r="998" spans="1:51" s="14" customFormat="1" ht="12">
      <c r="A998" s="14"/>
      <c r="B998" s="212"/>
      <c r="C998" s="14"/>
      <c r="D998" s="204" t="s">
        <v>223</v>
      </c>
      <c r="E998" s="213" t="s">
        <v>1</v>
      </c>
      <c r="F998" s="214" t="s">
        <v>1896</v>
      </c>
      <c r="G998" s="14"/>
      <c r="H998" s="213" t="s">
        <v>1</v>
      </c>
      <c r="I998" s="215"/>
      <c r="J998" s="14"/>
      <c r="K998" s="14"/>
      <c r="L998" s="212"/>
      <c r="M998" s="216"/>
      <c r="N998" s="217"/>
      <c r="O998" s="217"/>
      <c r="P998" s="217"/>
      <c r="Q998" s="217"/>
      <c r="R998" s="217"/>
      <c r="S998" s="217"/>
      <c r="T998" s="218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13" t="s">
        <v>223</v>
      </c>
      <c r="AU998" s="213" t="s">
        <v>81</v>
      </c>
      <c r="AV998" s="14" t="s">
        <v>81</v>
      </c>
      <c r="AW998" s="14" t="s">
        <v>30</v>
      </c>
      <c r="AX998" s="14" t="s">
        <v>73</v>
      </c>
      <c r="AY998" s="213" t="s">
        <v>217</v>
      </c>
    </row>
    <row r="999" spans="1:51" s="13" customFormat="1" ht="12">
      <c r="A999" s="13"/>
      <c r="B999" s="203"/>
      <c r="C999" s="13"/>
      <c r="D999" s="204" t="s">
        <v>223</v>
      </c>
      <c r="E999" s="205" t="s">
        <v>1897</v>
      </c>
      <c r="F999" s="206" t="s">
        <v>1898</v>
      </c>
      <c r="G999" s="13"/>
      <c r="H999" s="207">
        <v>80</v>
      </c>
      <c r="I999" s="208"/>
      <c r="J999" s="13"/>
      <c r="K999" s="13"/>
      <c r="L999" s="203"/>
      <c r="M999" s="209"/>
      <c r="N999" s="210"/>
      <c r="O999" s="210"/>
      <c r="P999" s="210"/>
      <c r="Q999" s="210"/>
      <c r="R999" s="210"/>
      <c r="S999" s="210"/>
      <c r="T999" s="211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05" t="s">
        <v>223</v>
      </c>
      <c r="AU999" s="205" t="s">
        <v>81</v>
      </c>
      <c r="AV999" s="13" t="s">
        <v>89</v>
      </c>
      <c r="AW999" s="13" t="s">
        <v>30</v>
      </c>
      <c r="AX999" s="13" t="s">
        <v>81</v>
      </c>
      <c r="AY999" s="205" t="s">
        <v>217</v>
      </c>
    </row>
    <row r="1000" spans="1:65" s="2" customFormat="1" ht="16.5" customHeight="1">
      <c r="A1000" s="37"/>
      <c r="B1000" s="188"/>
      <c r="C1000" s="189" t="s">
        <v>1899</v>
      </c>
      <c r="D1000" s="189" t="s">
        <v>218</v>
      </c>
      <c r="E1000" s="190" t="s">
        <v>1900</v>
      </c>
      <c r="F1000" s="191" t="s">
        <v>1901</v>
      </c>
      <c r="G1000" s="192" t="s">
        <v>1881</v>
      </c>
      <c r="H1000" s="193">
        <v>180</v>
      </c>
      <c r="I1000" s="194"/>
      <c r="J1000" s="195">
        <f>ROUND(I1000*H1000,2)</f>
        <v>0</v>
      </c>
      <c r="K1000" s="196"/>
      <c r="L1000" s="38"/>
      <c r="M1000" s="197" t="s">
        <v>1</v>
      </c>
      <c r="N1000" s="198" t="s">
        <v>38</v>
      </c>
      <c r="O1000" s="76"/>
      <c r="P1000" s="199">
        <f>O1000*H1000</f>
        <v>0</v>
      </c>
      <c r="Q1000" s="199">
        <v>0</v>
      </c>
      <c r="R1000" s="199">
        <f>Q1000*H1000</f>
        <v>0</v>
      </c>
      <c r="S1000" s="199">
        <v>0</v>
      </c>
      <c r="T1000" s="200">
        <f>S1000*H1000</f>
        <v>0</v>
      </c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R1000" s="201" t="s">
        <v>216</v>
      </c>
      <c r="AT1000" s="201" t="s">
        <v>218</v>
      </c>
      <c r="AU1000" s="201" t="s">
        <v>81</v>
      </c>
      <c r="AY1000" s="18" t="s">
        <v>217</v>
      </c>
      <c r="BE1000" s="202">
        <f>IF(N1000="základní",J1000,0)</f>
        <v>0</v>
      </c>
      <c r="BF1000" s="202">
        <f>IF(N1000="snížená",J1000,0)</f>
        <v>0</v>
      </c>
      <c r="BG1000" s="202">
        <f>IF(N1000="zákl. přenesená",J1000,0)</f>
        <v>0</v>
      </c>
      <c r="BH1000" s="202">
        <f>IF(N1000="sníž. přenesená",J1000,0)</f>
        <v>0</v>
      </c>
      <c r="BI1000" s="202">
        <f>IF(N1000="nulová",J1000,0)</f>
        <v>0</v>
      </c>
      <c r="BJ1000" s="18" t="s">
        <v>81</v>
      </c>
      <c r="BK1000" s="202">
        <f>ROUND(I1000*H1000,2)</f>
        <v>0</v>
      </c>
      <c r="BL1000" s="18" t="s">
        <v>216</v>
      </c>
      <c r="BM1000" s="201" t="s">
        <v>1902</v>
      </c>
    </row>
    <row r="1001" spans="1:51" s="13" customFormat="1" ht="12">
      <c r="A1001" s="13"/>
      <c r="B1001" s="203"/>
      <c r="C1001" s="13"/>
      <c r="D1001" s="204" t="s">
        <v>223</v>
      </c>
      <c r="E1001" s="205" t="s">
        <v>1903</v>
      </c>
      <c r="F1001" s="206" t="s">
        <v>1904</v>
      </c>
      <c r="G1001" s="13"/>
      <c r="H1001" s="207">
        <v>20</v>
      </c>
      <c r="I1001" s="208"/>
      <c r="J1001" s="13"/>
      <c r="K1001" s="13"/>
      <c r="L1001" s="203"/>
      <c r="M1001" s="209"/>
      <c r="N1001" s="210"/>
      <c r="O1001" s="210"/>
      <c r="P1001" s="210"/>
      <c r="Q1001" s="210"/>
      <c r="R1001" s="210"/>
      <c r="S1001" s="210"/>
      <c r="T1001" s="211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05" t="s">
        <v>223</v>
      </c>
      <c r="AU1001" s="205" t="s">
        <v>81</v>
      </c>
      <c r="AV1001" s="13" t="s">
        <v>89</v>
      </c>
      <c r="AW1001" s="13" t="s">
        <v>30</v>
      </c>
      <c r="AX1001" s="13" t="s">
        <v>73</v>
      </c>
      <c r="AY1001" s="205" t="s">
        <v>217</v>
      </c>
    </row>
    <row r="1002" spans="1:51" s="13" customFormat="1" ht="12">
      <c r="A1002" s="13"/>
      <c r="B1002" s="203"/>
      <c r="C1002" s="13"/>
      <c r="D1002" s="204" t="s">
        <v>223</v>
      </c>
      <c r="E1002" s="205" t="s">
        <v>1905</v>
      </c>
      <c r="F1002" s="206" t="s">
        <v>1906</v>
      </c>
      <c r="G1002" s="13"/>
      <c r="H1002" s="207">
        <v>32</v>
      </c>
      <c r="I1002" s="208"/>
      <c r="J1002" s="13"/>
      <c r="K1002" s="13"/>
      <c r="L1002" s="203"/>
      <c r="M1002" s="209"/>
      <c r="N1002" s="210"/>
      <c r="O1002" s="210"/>
      <c r="P1002" s="210"/>
      <c r="Q1002" s="210"/>
      <c r="R1002" s="210"/>
      <c r="S1002" s="210"/>
      <c r="T1002" s="211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05" t="s">
        <v>223</v>
      </c>
      <c r="AU1002" s="205" t="s">
        <v>81</v>
      </c>
      <c r="AV1002" s="13" t="s">
        <v>89</v>
      </c>
      <c r="AW1002" s="13" t="s">
        <v>30</v>
      </c>
      <c r="AX1002" s="13" t="s">
        <v>73</v>
      </c>
      <c r="AY1002" s="205" t="s">
        <v>217</v>
      </c>
    </row>
    <row r="1003" spans="1:51" s="13" customFormat="1" ht="12">
      <c r="A1003" s="13"/>
      <c r="B1003" s="203"/>
      <c r="C1003" s="13"/>
      <c r="D1003" s="204" t="s">
        <v>223</v>
      </c>
      <c r="E1003" s="205" t="s">
        <v>1907</v>
      </c>
      <c r="F1003" s="206" t="s">
        <v>1908</v>
      </c>
      <c r="G1003" s="13"/>
      <c r="H1003" s="207">
        <v>32</v>
      </c>
      <c r="I1003" s="208"/>
      <c r="J1003" s="13"/>
      <c r="K1003" s="13"/>
      <c r="L1003" s="203"/>
      <c r="M1003" s="209"/>
      <c r="N1003" s="210"/>
      <c r="O1003" s="210"/>
      <c r="P1003" s="210"/>
      <c r="Q1003" s="210"/>
      <c r="R1003" s="210"/>
      <c r="S1003" s="210"/>
      <c r="T1003" s="21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05" t="s">
        <v>223</v>
      </c>
      <c r="AU1003" s="205" t="s">
        <v>81</v>
      </c>
      <c r="AV1003" s="13" t="s">
        <v>89</v>
      </c>
      <c r="AW1003" s="13" t="s">
        <v>30</v>
      </c>
      <c r="AX1003" s="13" t="s">
        <v>73</v>
      </c>
      <c r="AY1003" s="205" t="s">
        <v>217</v>
      </c>
    </row>
    <row r="1004" spans="1:51" s="13" customFormat="1" ht="12">
      <c r="A1004" s="13"/>
      <c r="B1004" s="203"/>
      <c r="C1004" s="13"/>
      <c r="D1004" s="204" t="s">
        <v>223</v>
      </c>
      <c r="E1004" s="205" t="s">
        <v>1909</v>
      </c>
      <c r="F1004" s="206" t="s">
        <v>1910</v>
      </c>
      <c r="G1004" s="13"/>
      <c r="H1004" s="207">
        <v>48</v>
      </c>
      <c r="I1004" s="208"/>
      <c r="J1004" s="13"/>
      <c r="K1004" s="13"/>
      <c r="L1004" s="203"/>
      <c r="M1004" s="209"/>
      <c r="N1004" s="210"/>
      <c r="O1004" s="210"/>
      <c r="P1004" s="210"/>
      <c r="Q1004" s="210"/>
      <c r="R1004" s="210"/>
      <c r="S1004" s="210"/>
      <c r="T1004" s="211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05" t="s">
        <v>223</v>
      </c>
      <c r="AU1004" s="205" t="s">
        <v>81</v>
      </c>
      <c r="AV1004" s="13" t="s">
        <v>89</v>
      </c>
      <c r="AW1004" s="13" t="s">
        <v>30</v>
      </c>
      <c r="AX1004" s="13" t="s">
        <v>73</v>
      </c>
      <c r="AY1004" s="205" t="s">
        <v>217</v>
      </c>
    </row>
    <row r="1005" spans="1:51" s="13" customFormat="1" ht="12">
      <c r="A1005" s="13"/>
      <c r="B1005" s="203"/>
      <c r="C1005" s="13"/>
      <c r="D1005" s="204" t="s">
        <v>223</v>
      </c>
      <c r="E1005" s="205" t="s">
        <v>1911</v>
      </c>
      <c r="F1005" s="206" t="s">
        <v>1912</v>
      </c>
      <c r="G1005" s="13"/>
      <c r="H1005" s="207">
        <v>48</v>
      </c>
      <c r="I1005" s="208"/>
      <c r="J1005" s="13"/>
      <c r="K1005" s="13"/>
      <c r="L1005" s="203"/>
      <c r="M1005" s="209"/>
      <c r="N1005" s="210"/>
      <c r="O1005" s="210"/>
      <c r="P1005" s="210"/>
      <c r="Q1005" s="210"/>
      <c r="R1005" s="210"/>
      <c r="S1005" s="210"/>
      <c r="T1005" s="211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05" t="s">
        <v>223</v>
      </c>
      <c r="AU1005" s="205" t="s">
        <v>81</v>
      </c>
      <c r="AV1005" s="13" t="s">
        <v>89</v>
      </c>
      <c r="AW1005" s="13" t="s">
        <v>30</v>
      </c>
      <c r="AX1005" s="13" t="s">
        <v>73</v>
      </c>
      <c r="AY1005" s="205" t="s">
        <v>217</v>
      </c>
    </row>
    <row r="1006" spans="1:51" s="13" customFormat="1" ht="12">
      <c r="A1006" s="13"/>
      <c r="B1006" s="203"/>
      <c r="C1006" s="13"/>
      <c r="D1006" s="204" t="s">
        <v>223</v>
      </c>
      <c r="E1006" s="205" t="s">
        <v>1913</v>
      </c>
      <c r="F1006" s="206" t="s">
        <v>1914</v>
      </c>
      <c r="G1006" s="13"/>
      <c r="H1006" s="207">
        <v>180</v>
      </c>
      <c r="I1006" s="208"/>
      <c r="J1006" s="13"/>
      <c r="K1006" s="13"/>
      <c r="L1006" s="203"/>
      <c r="M1006" s="209"/>
      <c r="N1006" s="210"/>
      <c r="O1006" s="210"/>
      <c r="P1006" s="210"/>
      <c r="Q1006" s="210"/>
      <c r="R1006" s="210"/>
      <c r="S1006" s="210"/>
      <c r="T1006" s="21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05" t="s">
        <v>223</v>
      </c>
      <c r="AU1006" s="205" t="s">
        <v>81</v>
      </c>
      <c r="AV1006" s="13" t="s">
        <v>89</v>
      </c>
      <c r="AW1006" s="13" t="s">
        <v>30</v>
      </c>
      <c r="AX1006" s="13" t="s">
        <v>81</v>
      </c>
      <c r="AY1006" s="205" t="s">
        <v>217</v>
      </c>
    </row>
    <row r="1007" spans="1:65" s="2" customFormat="1" ht="21.75" customHeight="1">
      <c r="A1007" s="37"/>
      <c r="B1007" s="188"/>
      <c r="C1007" s="189" t="s">
        <v>1915</v>
      </c>
      <c r="D1007" s="189" t="s">
        <v>218</v>
      </c>
      <c r="E1007" s="190" t="s">
        <v>1916</v>
      </c>
      <c r="F1007" s="191" t="s">
        <v>1917</v>
      </c>
      <c r="G1007" s="192" t="s">
        <v>1881</v>
      </c>
      <c r="H1007" s="193">
        <v>64</v>
      </c>
      <c r="I1007" s="194"/>
      <c r="J1007" s="195">
        <f>ROUND(I1007*H1007,2)</f>
        <v>0</v>
      </c>
      <c r="K1007" s="196"/>
      <c r="L1007" s="38"/>
      <c r="M1007" s="197" t="s">
        <v>1</v>
      </c>
      <c r="N1007" s="198" t="s">
        <v>38</v>
      </c>
      <c r="O1007" s="76"/>
      <c r="P1007" s="199">
        <f>O1007*H1007</f>
        <v>0</v>
      </c>
      <c r="Q1007" s="199">
        <v>0</v>
      </c>
      <c r="R1007" s="199">
        <f>Q1007*H1007</f>
        <v>0</v>
      </c>
      <c r="S1007" s="199">
        <v>0</v>
      </c>
      <c r="T1007" s="200">
        <f>S1007*H1007</f>
        <v>0</v>
      </c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R1007" s="201" t="s">
        <v>216</v>
      </c>
      <c r="AT1007" s="201" t="s">
        <v>218</v>
      </c>
      <c r="AU1007" s="201" t="s">
        <v>81</v>
      </c>
      <c r="AY1007" s="18" t="s">
        <v>217</v>
      </c>
      <c r="BE1007" s="202">
        <f>IF(N1007="základní",J1007,0)</f>
        <v>0</v>
      </c>
      <c r="BF1007" s="202">
        <f>IF(N1007="snížená",J1007,0)</f>
        <v>0</v>
      </c>
      <c r="BG1007" s="202">
        <f>IF(N1007="zákl. přenesená",J1007,0)</f>
        <v>0</v>
      </c>
      <c r="BH1007" s="202">
        <f>IF(N1007="sníž. přenesená",J1007,0)</f>
        <v>0</v>
      </c>
      <c r="BI1007" s="202">
        <f>IF(N1007="nulová",J1007,0)</f>
        <v>0</v>
      </c>
      <c r="BJ1007" s="18" t="s">
        <v>81</v>
      </c>
      <c r="BK1007" s="202">
        <f>ROUND(I1007*H1007,2)</f>
        <v>0</v>
      </c>
      <c r="BL1007" s="18" t="s">
        <v>216</v>
      </c>
      <c r="BM1007" s="201" t="s">
        <v>1918</v>
      </c>
    </row>
    <row r="1008" spans="1:51" s="13" customFormat="1" ht="12">
      <c r="A1008" s="13"/>
      <c r="B1008" s="203"/>
      <c r="C1008" s="13"/>
      <c r="D1008" s="204" t="s">
        <v>223</v>
      </c>
      <c r="E1008" s="205" t="s">
        <v>1919</v>
      </c>
      <c r="F1008" s="206" t="s">
        <v>1920</v>
      </c>
      <c r="G1008" s="13"/>
      <c r="H1008" s="207">
        <v>64</v>
      </c>
      <c r="I1008" s="208"/>
      <c r="J1008" s="13"/>
      <c r="K1008" s="13"/>
      <c r="L1008" s="203"/>
      <c r="M1008" s="241"/>
      <c r="N1008" s="242"/>
      <c r="O1008" s="242"/>
      <c r="P1008" s="242"/>
      <c r="Q1008" s="242"/>
      <c r="R1008" s="242"/>
      <c r="S1008" s="242"/>
      <c r="T1008" s="24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05" t="s">
        <v>223</v>
      </c>
      <c r="AU1008" s="205" t="s">
        <v>81</v>
      </c>
      <c r="AV1008" s="13" t="s">
        <v>89</v>
      </c>
      <c r="AW1008" s="13" t="s">
        <v>30</v>
      </c>
      <c r="AX1008" s="13" t="s">
        <v>81</v>
      </c>
      <c r="AY1008" s="205" t="s">
        <v>217</v>
      </c>
    </row>
    <row r="1009" spans="1:31" s="2" customFormat="1" ht="6.95" customHeight="1">
      <c r="A1009" s="37"/>
      <c r="B1009" s="59"/>
      <c r="C1009" s="60"/>
      <c r="D1009" s="60"/>
      <c r="E1009" s="60"/>
      <c r="F1009" s="60"/>
      <c r="G1009" s="60"/>
      <c r="H1009" s="60"/>
      <c r="I1009" s="149"/>
      <c r="J1009" s="60"/>
      <c r="K1009" s="60"/>
      <c r="L1009" s="38"/>
      <c r="M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</row>
  </sheetData>
  <autoFilter ref="C135:K1008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21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92</v>
      </c>
      <c r="I4" s="119"/>
      <c r="L4" s="21"/>
      <c r="M4" s="122" t="s">
        <v>10</v>
      </c>
      <c r="AT4" s="18" t="s">
        <v>3</v>
      </c>
    </row>
    <row r="5" spans="2:12" s="1" customFormat="1" ht="6.95" customHeight="1">
      <c r="B5" s="21"/>
      <c r="I5" s="119"/>
      <c r="L5" s="21"/>
    </row>
    <row r="6" spans="2:12" s="1" customFormat="1" ht="12" customHeight="1">
      <c r="B6" s="21"/>
      <c r="D6" s="31" t="s">
        <v>16</v>
      </c>
      <c r="I6" s="119"/>
      <c r="L6" s="21"/>
    </row>
    <row r="7" spans="2:12" s="1" customFormat="1" ht="16.5" customHeight="1">
      <c r="B7" s="21"/>
      <c r="E7" s="123" t="str">
        <f>'Rekapitulace stavby'!K6</f>
        <v>BROUMOV - ONN Broumov-snížení energetické náročnosti (2019)</v>
      </c>
      <c r="F7" s="31"/>
      <c r="G7" s="31"/>
      <c r="H7" s="31"/>
      <c r="I7" s="119"/>
      <c r="L7" s="21"/>
    </row>
    <row r="8" spans="1:31" s="2" customFormat="1" ht="12" customHeight="1">
      <c r="A8" s="37"/>
      <c r="B8" s="38"/>
      <c r="C8" s="37"/>
      <c r="D8" s="31" t="s">
        <v>101</v>
      </c>
      <c r="E8" s="37"/>
      <c r="F8" s="37"/>
      <c r="G8" s="37"/>
      <c r="H8" s="37"/>
      <c r="I8" s="124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1921</v>
      </c>
      <c r="F9" s="37"/>
      <c r="G9" s="37"/>
      <c r="H9" s="37"/>
      <c r="I9" s="124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24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5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5" t="s">
        <v>22</v>
      </c>
      <c r="J12" s="68" t="str">
        <f>'Rekapitulace stavby'!AN8</f>
        <v>28. 2. 2020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4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5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5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4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5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5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4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5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125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4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125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125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4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124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4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31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2" t="s">
        <v>33</v>
      </c>
      <c r="E30" s="37"/>
      <c r="F30" s="37"/>
      <c r="G30" s="37"/>
      <c r="H30" s="37"/>
      <c r="I30" s="124"/>
      <c r="J30" s="95">
        <f>ROUND(J120,2)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31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133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4" t="s">
        <v>37</v>
      </c>
      <c r="E33" s="31" t="s">
        <v>38</v>
      </c>
      <c r="F33" s="135">
        <f>ROUND((SUM(BE120:BE135)),2)</f>
        <v>0</v>
      </c>
      <c r="G33" s="37"/>
      <c r="H33" s="37"/>
      <c r="I33" s="136">
        <v>0.21</v>
      </c>
      <c r="J33" s="135">
        <f>ROUND(((SUM(BE120:BE135))*I33),2)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35">
        <f>ROUND((SUM(BF120:BF135)),2)</f>
        <v>0</v>
      </c>
      <c r="G34" s="37"/>
      <c r="H34" s="37"/>
      <c r="I34" s="136">
        <v>0.15</v>
      </c>
      <c r="J34" s="135">
        <f>ROUND(((SUM(BF120:BF135))*I34),2)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35">
        <f>ROUND((SUM(BG120:BG135)),2)</f>
        <v>0</v>
      </c>
      <c r="G35" s="37"/>
      <c r="H35" s="37"/>
      <c r="I35" s="136">
        <v>0.21</v>
      </c>
      <c r="J35" s="135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35">
        <f>ROUND((SUM(BH120:BH135)),2)</f>
        <v>0</v>
      </c>
      <c r="G36" s="37"/>
      <c r="H36" s="37"/>
      <c r="I36" s="136">
        <v>0.15</v>
      </c>
      <c r="J36" s="135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35">
        <f>ROUND((SUM(BI120:BI135)),2)</f>
        <v>0</v>
      </c>
      <c r="G37" s="37"/>
      <c r="H37" s="37"/>
      <c r="I37" s="136">
        <v>0</v>
      </c>
      <c r="J37" s="135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4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7"/>
      <c r="D39" s="138" t="s">
        <v>43</v>
      </c>
      <c r="E39" s="80"/>
      <c r="F39" s="80"/>
      <c r="G39" s="139" t="s">
        <v>44</v>
      </c>
      <c r="H39" s="140" t="s">
        <v>45</v>
      </c>
      <c r="I39" s="141"/>
      <c r="J39" s="142">
        <f>SUM(J30:J37)</f>
        <v>0</v>
      </c>
      <c r="K39" s="14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4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144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45" t="s">
        <v>49</v>
      </c>
      <c r="G61" s="57" t="s">
        <v>48</v>
      </c>
      <c r="H61" s="40"/>
      <c r="I61" s="146"/>
      <c r="J61" s="147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14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45" t="s">
        <v>49</v>
      </c>
      <c r="G76" s="57" t="s">
        <v>48</v>
      </c>
      <c r="H76" s="40"/>
      <c r="I76" s="146"/>
      <c r="J76" s="147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9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50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178</v>
      </c>
      <c r="D82" s="37"/>
      <c r="E82" s="37"/>
      <c r="F82" s="37"/>
      <c r="G82" s="37"/>
      <c r="H82" s="37"/>
      <c r="I82" s="124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4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24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3" t="str">
        <f>E7</f>
        <v>BROUMOV - ONN Broumov-snížení energetické náročnosti (2019)</v>
      </c>
      <c r="F85" s="31"/>
      <c r="G85" s="31"/>
      <c r="H85" s="31"/>
      <c r="I85" s="124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101</v>
      </c>
      <c r="D86" s="37"/>
      <c r="E86" s="37"/>
      <c r="F86" s="37"/>
      <c r="G86" s="37"/>
      <c r="H86" s="37"/>
      <c r="I86" s="124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02 - ONN BROUMOV- SNÍŽENÍ ENBERGETICKÉ NÁROČNOTI - VRN</v>
      </c>
      <c r="F87" s="37"/>
      <c r="G87" s="37"/>
      <c r="H87" s="37"/>
      <c r="I87" s="124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4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125" t="s">
        <v>22</v>
      </c>
      <c r="J89" s="68" t="str">
        <f>IF(J12="","",J12)</f>
        <v>28. 2. 2020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4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125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5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4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51" t="s">
        <v>179</v>
      </c>
      <c r="D94" s="137"/>
      <c r="E94" s="137"/>
      <c r="F94" s="137"/>
      <c r="G94" s="137"/>
      <c r="H94" s="137"/>
      <c r="I94" s="152"/>
      <c r="J94" s="153" t="s">
        <v>180</v>
      </c>
      <c r="K94" s="1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4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4" t="s">
        <v>181</v>
      </c>
      <c r="D96" s="37"/>
      <c r="E96" s="37"/>
      <c r="F96" s="37"/>
      <c r="G96" s="37"/>
      <c r="H96" s="37"/>
      <c r="I96" s="124"/>
      <c r="J96" s="95">
        <f>J120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83</v>
      </c>
    </row>
    <row r="97" spans="1:31" s="9" customFormat="1" ht="24.95" customHeight="1">
      <c r="A97" s="9"/>
      <c r="B97" s="155"/>
      <c r="C97" s="9"/>
      <c r="D97" s="156" t="s">
        <v>1922</v>
      </c>
      <c r="E97" s="157"/>
      <c r="F97" s="157"/>
      <c r="G97" s="157"/>
      <c r="H97" s="157"/>
      <c r="I97" s="158"/>
      <c r="J97" s="159">
        <f>J121</f>
        <v>0</v>
      </c>
      <c r="K97" s="9"/>
      <c r="L97" s="15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55"/>
      <c r="C98" s="9"/>
      <c r="D98" s="156" t="s">
        <v>1923</v>
      </c>
      <c r="E98" s="157"/>
      <c r="F98" s="157"/>
      <c r="G98" s="157"/>
      <c r="H98" s="157"/>
      <c r="I98" s="158"/>
      <c r="J98" s="159">
        <f>J123</f>
        <v>0</v>
      </c>
      <c r="K98" s="9"/>
      <c r="L98" s="15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55"/>
      <c r="C99" s="9"/>
      <c r="D99" s="156" t="s">
        <v>1924</v>
      </c>
      <c r="E99" s="157"/>
      <c r="F99" s="157"/>
      <c r="G99" s="157"/>
      <c r="H99" s="157"/>
      <c r="I99" s="158"/>
      <c r="J99" s="159">
        <f>J132</f>
        <v>0</v>
      </c>
      <c r="K99" s="9"/>
      <c r="L99" s="15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0"/>
      <c r="C100" s="10"/>
      <c r="D100" s="161" t="s">
        <v>1925</v>
      </c>
      <c r="E100" s="162"/>
      <c r="F100" s="162"/>
      <c r="G100" s="162"/>
      <c r="H100" s="162"/>
      <c r="I100" s="163"/>
      <c r="J100" s="164">
        <f>J133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7"/>
      <c r="D101" s="37"/>
      <c r="E101" s="37"/>
      <c r="F101" s="37"/>
      <c r="G101" s="37"/>
      <c r="H101" s="37"/>
      <c r="I101" s="124"/>
      <c r="J101" s="37"/>
      <c r="K101" s="37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59"/>
      <c r="C102" s="60"/>
      <c r="D102" s="60"/>
      <c r="E102" s="60"/>
      <c r="F102" s="60"/>
      <c r="G102" s="60"/>
      <c r="H102" s="60"/>
      <c r="I102" s="149"/>
      <c r="J102" s="60"/>
      <c r="K102" s="60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1"/>
      <c r="C106" s="62"/>
      <c r="D106" s="62"/>
      <c r="E106" s="62"/>
      <c r="F106" s="62"/>
      <c r="G106" s="62"/>
      <c r="H106" s="62"/>
      <c r="I106" s="150"/>
      <c r="J106" s="62"/>
      <c r="K106" s="62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202</v>
      </c>
      <c r="D107" s="37"/>
      <c r="E107" s="37"/>
      <c r="F107" s="37"/>
      <c r="G107" s="37"/>
      <c r="H107" s="37"/>
      <c r="I107" s="124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7"/>
      <c r="D108" s="37"/>
      <c r="E108" s="37"/>
      <c r="F108" s="37"/>
      <c r="G108" s="37"/>
      <c r="H108" s="37"/>
      <c r="I108" s="124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7"/>
      <c r="E109" s="37"/>
      <c r="F109" s="37"/>
      <c r="G109" s="37"/>
      <c r="H109" s="37"/>
      <c r="I109" s="124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123" t="str">
        <f>E7</f>
        <v>BROUMOV - ONN Broumov-snížení energetické náročnosti (2019)</v>
      </c>
      <c r="F110" s="31"/>
      <c r="G110" s="31"/>
      <c r="H110" s="31"/>
      <c r="I110" s="124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101</v>
      </c>
      <c r="D111" s="37"/>
      <c r="E111" s="37"/>
      <c r="F111" s="37"/>
      <c r="G111" s="37"/>
      <c r="H111" s="37"/>
      <c r="I111" s="124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7"/>
      <c r="D112" s="37"/>
      <c r="E112" s="66" t="str">
        <f>E9</f>
        <v>02 - ONN BROUMOV- SNÍŽENÍ ENBERGETICKÉ NÁROČNOTI - VRN</v>
      </c>
      <c r="F112" s="37"/>
      <c r="G112" s="37"/>
      <c r="H112" s="37"/>
      <c r="I112" s="124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124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7"/>
      <c r="E114" s="37"/>
      <c r="F114" s="26" t="str">
        <f>F12</f>
        <v xml:space="preserve"> </v>
      </c>
      <c r="G114" s="37"/>
      <c r="H114" s="37"/>
      <c r="I114" s="125" t="s">
        <v>22</v>
      </c>
      <c r="J114" s="68" t="str">
        <f>IF(J12="","",J12)</f>
        <v>28. 2. 2020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124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7"/>
      <c r="E116" s="37"/>
      <c r="F116" s="26" t="str">
        <f>E15</f>
        <v xml:space="preserve"> </v>
      </c>
      <c r="G116" s="37"/>
      <c r="H116" s="37"/>
      <c r="I116" s="125" t="s">
        <v>29</v>
      </c>
      <c r="J116" s="35" t="str">
        <f>E21</f>
        <v xml:space="preserve"> 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7"/>
      <c r="E117" s="37"/>
      <c r="F117" s="26" t="str">
        <f>IF(E18="","",E18)</f>
        <v>Vyplň údaj</v>
      </c>
      <c r="G117" s="37"/>
      <c r="H117" s="37"/>
      <c r="I117" s="125" t="s">
        <v>31</v>
      </c>
      <c r="J117" s="35" t="str">
        <f>E24</f>
        <v xml:space="preserve"> 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7"/>
      <c r="D118" s="37"/>
      <c r="E118" s="37"/>
      <c r="F118" s="37"/>
      <c r="G118" s="37"/>
      <c r="H118" s="37"/>
      <c r="I118" s="124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65"/>
      <c r="B119" s="166"/>
      <c r="C119" s="167" t="s">
        <v>203</v>
      </c>
      <c r="D119" s="168" t="s">
        <v>58</v>
      </c>
      <c r="E119" s="168" t="s">
        <v>54</v>
      </c>
      <c r="F119" s="168" t="s">
        <v>55</v>
      </c>
      <c r="G119" s="168" t="s">
        <v>204</v>
      </c>
      <c r="H119" s="168" t="s">
        <v>205</v>
      </c>
      <c r="I119" s="169" t="s">
        <v>206</v>
      </c>
      <c r="J119" s="170" t="s">
        <v>180</v>
      </c>
      <c r="K119" s="171" t="s">
        <v>207</v>
      </c>
      <c r="L119" s="172"/>
      <c r="M119" s="85" t="s">
        <v>1</v>
      </c>
      <c r="N119" s="86" t="s">
        <v>37</v>
      </c>
      <c r="O119" s="86" t="s">
        <v>208</v>
      </c>
      <c r="P119" s="86" t="s">
        <v>209</v>
      </c>
      <c r="Q119" s="86" t="s">
        <v>210</v>
      </c>
      <c r="R119" s="86" t="s">
        <v>211</v>
      </c>
      <c r="S119" s="86" t="s">
        <v>212</v>
      </c>
      <c r="T119" s="87" t="s">
        <v>213</v>
      </c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</row>
    <row r="120" spans="1:63" s="2" customFormat="1" ht="22.8" customHeight="1">
      <c r="A120" s="37"/>
      <c r="B120" s="38"/>
      <c r="C120" s="92" t="s">
        <v>214</v>
      </c>
      <c r="D120" s="37"/>
      <c r="E120" s="37"/>
      <c r="F120" s="37"/>
      <c r="G120" s="37"/>
      <c r="H120" s="37"/>
      <c r="I120" s="124"/>
      <c r="J120" s="173">
        <f>BK120</f>
        <v>0</v>
      </c>
      <c r="K120" s="37"/>
      <c r="L120" s="38"/>
      <c r="M120" s="88"/>
      <c r="N120" s="72"/>
      <c r="O120" s="89"/>
      <c r="P120" s="174">
        <f>P121+P123+P132</f>
        <v>0</v>
      </c>
      <c r="Q120" s="89"/>
      <c r="R120" s="174">
        <f>R121+R123+R132</f>
        <v>0</v>
      </c>
      <c r="S120" s="89"/>
      <c r="T120" s="175">
        <f>T121+T123+T132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72</v>
      </c>
      <c r="AU120" s="18" t="s">
        <v>83</v>
      </c>
      <c r="BK120" s="176">
        <f>BK121+BK123+BK132</f>
        <v>0</v>
      </c>
    </row>
    <row r="121" spans="1:63" s="12" customFormat="1" ht="25.9" customHeight="1">
      <c r="A121" s="12"/>
      <c r="B121" s="177"/>
      <c r="C121" s="12"/>
      <c r="D121" s="178" t="s">
        <v>72</v>
      </c>
      <c r="E121" s="179" t="s">
        <v>1926</v>
      </c>
      <c r="F121" s="179" t="s">
        <v>1927</v>
      </c>
      <c r="G121" s="12"/>
      <c r="H121" s="12"/>
      <c r="I121" s="180"/>
      <c r="J121" s="181">
        <f>BK121</f>
        <v>0</v>
      </c>
      <c r="K121" s="12"/>
      <c r="L121" s="177"/>
      <c r="M121" s="182"/>
      <c r="N121" s="183"/>
      <c r="O121" s="183"/>
      <c r="P121" s="184">
        <f>P122</f>
        <v>0</v>
      </c>
      <c r="Q121" s="183"/>
      <c r="R121" s="184">
        <f>R122</f>
        <v>0</v>
      </c>
      <c r="S121" s="183"/>
      <c r="T121" s="185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78" t="s">
        <v>216</v>
      </c>
      <c r="AT121" s="186" t="s">
        <v>72</v>
      </c>
      <c r="AU121" s="186" t="s">
        <v>73</v>
      </c>
      <c r="AY121" s="178" t="s">
        <v>217</v>
      </c>
      <c r="BK121" s="187">
        <f>BK122</f>
        <v>0</v>
      </c>
    </row>
    <row r="122" spans="1:65" s="2" customFormat="1" ht="16.5" customHeight="1">
      <c r="A122" s="37"/>
      <c r="B122" s="188"/>
      <c r="C122" s="189" t="s">
        <v>81</v>
      </c>
      <c r="D122" s="189" t="s">
        <v>218</v>
      </c>
      <c r="E122" s="190" t="s">
        <v>1928</v>
      </c>
      <c r="F122" s="191" t="s">
        <v>1929</v>
      </c>
      <c r="G122" s="192" t="s">
        <v>1085</v>
      </c>
      <c r="H122" s="193">
        <v>1</v>
      </c>
      <c r="I122" s="194"/>
      <c r="J122" s="195">
        <f>ROUND(I122*H122,2)</f>
        <v>0</v>
      </c>
      <c r="K122" s="196"/>
      <c r="L122" s="38"/>
      <c r="M122" s="197" t="s">
        <v>1</v>
      </c>
      <c r="N122" s="198" t="s">
        <v>38</v>
      </c>
      <c r="O122" s="76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1" t="s">
        <v>216</v>
      </c>
      <c r="AT122" s="201" t="s">
        <v>218</v>
      </c>
      <c r="AU122" s="201" t="s">
        <v>81</v>
      </c>
      <c r="AY122" s="18" t="s">
        <v>217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81</v>
      </c>
      <c r="BK122" s="202">
        <f>ROUND(I122*H122,2)</f>
        <v>0</v>
      </c>
      <c r="BL122" s="18" t="s">
        <v>216</v>
      </c>
      <c r="BM122" s="201" t="s">
        <v>1930</v>
      </c>
    </row>
    <row r="123" spans="1:63" s="12" customFormat="1" ht="25.9" customHeight="1">
      <c r="A123" s="12"/>
      <c r="B123" s="177"/>
      <c r="C123" s="12"/>
      <c r="D123" s="178" t="s">
        <v>72</v>
      </c>
      <c r="E123" s="179" t="s">
        <v>1931</v>
      </c>
      <c r="F123" s="179" t="s">
        <v>1932</v>
      </c>
      <c r="G123" s="12"/>
      <c r="H123" s="12"/>
      <c r="I123" s="180"/>
      <c r="J123" s="181">
        <f>BK123</f>
        <v>0</v>
      </c>
      <c r="K123" s="12"/>
      <c r="L123" s="177"/>
      <c r="M123" s="182"/>
      <c r="N123" s="183"/>
      <c r="O123" s="183"/>
      <c r="P123" s="184">
        <f>SUM(P124:P131)</f>
        <v>0</v>
      </c>
      <c r="Q123" s="183"/>
      <c r="R123" s="184">
        <f>SUM(R124:R131)</f>
        <v>0</v>
      </c>
      <c r="S123" s="183"/>
      <c r="T123" s="185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78" t="s">
        <v>216</v>
      </c>
      <c r="AT123" s="186" t="s">
        <v>72</v>
      </c>
      <c r="AU123" s="186" t="s">
        <v>73</v>
      </c>
      <c r="AY123" s="178" t="s">
        <v>217</v>
      </c>
      <c r="BK123" s="187">
        <f>SUM(BK124:BK131)</f>
        <v>0</v>
      </c>
    </row>
    <row r="124" spans="1:65" s="2" customFormat="1" ht="16.5" customHeight="1">
      <c r="A124" s="37"/>
      <c r="B124" s="188"/>
      <c r="C124" s="189" t="s">
        <v>89</v>
      </c>
      <c r="D124" s="189" t="s">
        <v>218</v>
      </c>
      <c r="E124" s="190" t="s">
        <v>1933</v>
      </c>
      <c r="F124" s="191" t="s">
        <v>1934</v>
      </c>
      <c r="G124" s="192" t="s">
        <v>1085</v>
      </c>
      <c r="H124" s="193">
        <v>1</v>
      </c>
      <c r="I124" s="194"/>
      <c r="J124" s="195">
        <f>ROUND(I124*H124,2)</f>
        <v>0</v>
      </c>
      <c r="K124" s="196"/>
      <c r="L124" s="38"/>
      <c r="M124" s="197" t="s">
        <v>1</v>
      </c>
      <c r="N124" s="198" t="s">
        <v>38</v>
      </c>
      <c r="O124" s="76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1" t="s">
        <v>216</v>
      </c>
      <c r="AT124" s="201" t="s">
        <v>218</v>
      </c>
      <c r="AU124" s="201" t="s">
        <v>81</v>
      </c>
      <c r="AY124" s="18" t="s">
        <v>217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8" t="s">
        <v>81</v>
      </c>
      <c r="BK124" s="202">
        <f>ROUND(I124*H124,2)</f>
        <v>0</v>
      </c>
      <c r="BL124" s="18" t="s">
        <v>216</v>
      </c>
      <c r="BM124" s="201" t="s">
        <v>1935</v>
      </c>
    </row>
    <row r="125" spans="1:51" s="13" customFormat="1" ht="12">
      <c r="A125" s="13"/>
      <c r="B125" s="203"/>
      <c r="C125" s="13"/>
      <c r="D125" s="204" t="s">
        <v>223</v>
      </c>
      <c r="E125" s="205" t="s">
        <v>229</v>
      </c>
      <c r="F125" s="206" t="s">
        <v>1936</v>
      </c>
      <c r="G125" s="13"/>
      <c r="H125" s="207">
        <v>1</v>
      </c>
      <c r="I125" s="208"/>
      <c r="J125" s="13"/>
      <c r="K125" s="13"/>
      <c r="L125" s="203"/>
      <c r="M125" s="209"/>
      <c r="N125" s="210"/>
      <c r="O125" s="210"/>
      <c r="P125" s="210"/>
      <c r="Q125" s="210"/>
      <c r="R125" s="210"/>
      <c r="S125" s="210"/>
      <c r="T125" s="21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05" t="s">
        <v>223</v>
      </c>
      <c r="AU125" s="205" t="s">
        <v>81</v>
      </c>
      <c r="AV125" s="13" t="s">
        <v>89</v>
      </c>
      <c r="AW125" s="13" t="s">
        <v>30</v>
      </c>
      <c r="AX125" s="13" t="s">
        <v>81</v>
      </c>
      <c r="AY125" s="205" t="s">
        <v>217</v>
      </c>
    </row>
    <row r="126" spans="1:65" s="2" customFormat="1" ht="16.5" customHeight="1">
      <c r="A126" s="37"/>
      <c r="B126" s="188"/>
      <c r="C126" s="189" t="s">
        <v>231</v>
      </c>
      <c r="D126" s="189" t="s">
        <v>218</v>
      </c>
      <c r="E126" s="190" t="s">
        <v>1937</v>
      </c>
      <c r="F126" s="191" t="s">
        <v>1938</v>
      </c>
      <c r="G126" s="192" t="s">
        <v>1085</v>
      </c>
      <c r="H126" s="193">
        <v>1</v>
      </c>
      <c r="I126" s="194"/>
      <c r="J126" s="195">
        <f>ROUND(I126*H126,2)</f>
        <v>0</v>
      </c>
      <c r="K126" s="196"/>
      <c r="L126" s="38"/>
      <c r="M126" s="197" t="s">
        <v>1</v>
      </c>
      <c r="N126" s="198" t="s">
        <v>38</v>
      </c>
      <c r="O126" s="76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1" t="s">
        <v>216</v>
      </c>
      <c r="AT126" s="201" t="s">
        <v>218</v>
      </c>
      <c r="AU126" s="201" t="s">
        <v>81</v>
      </c>
      <c r="AY126" s="18" t="s">
        <v>217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81</v>
      </c>
      <c r="BK126" s="202">
        <f>ROUND(I126*H126,2)</f>
        <v>0</v>
      </c>
      <c r="BL126" s="18" t="s">
        <v>216</v>
      </c>
      <c r="BM126" s="201" t="s">
        <v>1939</v>
      </c>
    </row>
    <row r="127" spans="1:65" s="2" customFormat="1" ht="16.5" customHeight="1">
      <c r="A127" s="37"/>
      <c r="B127" s="188"/>
      <c r="C127" s="189" t="s">
        <v>216</v>
      </c>
      <c r="D127" s="189" t="s">
        <v>218</v>
      </c>
      <c r="E127" s="190" t="s">
        <v>1940</v>
      </c>
      <c r="F127" s="191" t="s">
        <v>1941</v>
      </c>
      <c r="G127" s="192" t="s">
        <v>342</v>
      </c>
      <c r="H127" s="193">
        <v>550</v>
      </c>
      <c r="I127" s="194"/>
      <c r="J127" s="195">
        <f>ROUND(I127*H127,2)</f>
        <v>0</v>
      </c>
      <c r="K127" s="196"/>
      <c r="L127" s="38"/>
      <c r="M127" s="197" t="s">
        <v>1</v>
      </c>
      <c r="N127" s="198" t="s">
        <v>38</v>
      </c>
      <c r="O127" s="76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1" t="s">
        <v>216</v>
      </c>
      <c r="AT127" s="201" t="s">
        <v>218</v>
      </c>
      <c r="AU127" s="201" t="s">
        <v>81</v>
      </c>
      <c r="AY127" s="18" t="s">
        <v>217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81</v>
      </c>
      <c r="BK127" s="202">
        <f>ROUND(I127*H127,2)</f>
        <v>0</v>
      </c>
      <c r="BL127" s="18" t="s">
        <v>216</v>
      </c>
      <c r="BM127" s="201" t="s">
        <v>1942</v>
      </c>
    </row>
    <row r="128" spans="1:65" s="2" customFormat="1" ht="16.5" customHeight="1">
      <c r="A128" s="37"/>
      <c r="B128" s="188"/>
      <c r="C128" s="189" t="s">
        <v>242</v>
      </c>
      <c r="D128" s="189" t="s">
        <v>218</v>
      </c>
      <c r="E128" s="190" t="s">
        <v>1943</v>
      </c>
      <c r="F128" s="191" t="s">
        <v>1944</v>
      </c>
      <c r="G128" s="192" t="s">
        <v>1085</v>
      </c>
      <c r="H128" s="193">
        <v>1</v>
      </c>
      <c r="I128" s="194"/>
      <c r="J128" s="195">
        <f>ROUND(I128*H128,2)</f>
        <v>0</v>
      </c>
      <c r="K128" s="196"/>
      <c r="L128" s="38"/>
      <c r="M128" s="197" t="s">
        <v>1</v>
      </c>
      <c r="N128" s="198" t="s">
        <v>38</v>
      </c>
      <c r="O128" s="76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1" t="s">
        <v>216</v>
      </c>
      <c r="AT128" s="201" t="s">
        <v>218</v>
      </c>
      <c r="AU128" s="201" t="s">
        <v>81</v>
      </c>
      <c r="AY128" s="18" t="s">
        <v>217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81</v>
      </c>
      <c r="BK128" s="202">
        <f>ROUND(I128*H128,2)</f>
        <v>0</v>
      </c>
      <c r="BL128" s="18" t="s">
        <v>216</v>
      </c>
      <c r="BM128" s="201" t="s">
        <v>1945</v>
      </c>
    </row>
    <row r="129" spans="1:65" s="2" customFormat="1" ht="16.5" customHeight="1">
      <c r="A129" s="37"/>
      <c r="B129" s="188"/>
      <c r="C129" s="189" t="s">
        <v>248</v>
      </c>
      <c r="D129" s="189" t="s">
        <v>218</v>
      </c>
      <c r="E129" s="190" t="s">
        <v>1946</v>
      </c>
      <c r="F129" s="191" t="s">
        <v>1947</v>
      </c>
      <c r="G129" s="192" t="s">
        <v>1085</v>
      </c>
      <c r="H129" s="193">
        <v>1</v>
      </c>
      <c r="I129" s="194"/>
      <c r="J129" s="195">
        <f>ROUND(I129*H129,2)</f>
        <v>0</v>
      </c>
      <c r="K129" s="196"/>
      <c r="L129" s="38"/>
      <c r="M129" s="197" t="s">
        <v>1</v>
      </c>
      <c r="N129" s="198" t="s">
        <v>38</v>
      </c>
      <c r="O129" s="76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1" t="s">
        <v>216</v>
      </c>
      <c r="AT129" s="201" t="s">
        <v>218</v>
      </c>
      <c r="AU129" s="201" t="s">
        <v>81</v>
      </c>
      <c r="AY129" s="18" t="s">
        <v>217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81</v>
      </c>
      <c r="BK129" s="202">
        <f>ROUND(I129*H129,2)</f>
        <v>0</v>
      </c>
      <c r="BL129" s="18" t="s">
        <v>216</v>
      </c>
      <c r="BM129" s="201" t="s">
        <v>1948</v>
      </c>
    </row>
    <row r="130" spans="1:65" s="2" customFormat="1" ht="16.5" customHeight="1">
      <c r="A130" s="37"/>
      <c r="B130" s="188"/>
      <c r="C130" s="189" t="s">
        <v>266</v>
      </c>
      <c r="D130" s="189" t="s">
        <v>218</v>
      </c>
      <c r="E130" s="190" t="s">
        <v>1949</v>
      </c>
      <c r="F130" s="191" t="s">
        <v>1950</v>
      </c>
      <c r="G130" s="192" t="s">
        <v>1085</v>
      </c>
      <c r="H130" s="193">
        <v>1</v>
      </c>
      <c r="I130" s="194"/>
      <c r="J130" s="195">
        <f>ROUND(I130*H130,2)</f>
        <v>0</v>
      </c>
      <c r="K130" s="196"/>
      <c r="L130" s="38"/>
      <c r="M130" s="197" t="s">
        <v>1</v>
      </c>
      <c r="N130" s="198" t="s">
        <v>38</v>
      </c>
      <c r="O130" s="76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1" t="s">
        <v>216</v>
      </c>
      <c r="AT130" s="201" t="s">
        <v>218</v>
      </c>
      <c r="AU130" s="201" t="s">
        <v>81</v>
      </c>
      <c r="AY130" s="18" t="s">
        <v>217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81</v>
      </c>
      <c r="BK130" s="202">
        <f>ROUND(I130*H130,2)</f>
        <v>0</v>
      </c>
      <c r="BL130" s="18" t="s">
        <v>216</v>
      </c>
      <c r="BM130" s="201" t="s">
        <v>1951</v>
      </c>
    </row>
    <row r="131" spans="1:65" s="2" customFormat="1" ht="16.5" customHeight="1">
      <c r="A131" s="37"/>
      <c r="B131" s="188"/>
      <c r="C131" s="189" t="s">
        <v>283</v>
      </c>
      <c r="D131" s="189" t="s">
        <v>218</v>
      </c>
      <c r="E131" s="190" t="s">
        <v>1952</v>
      </c>
      <c r="F131" s="191" t="s">
        <v>1953</v>
      </c>
      <c r="G131" s="192" t="s">
        <v>1085</v>
      </c>
      <c r="H131" s="193">
        <v>1</v>
      </c>
      <c r="I131" s="194"/>
      <c r="J131" s="195">
        <f>ROUND(I131*H131,2)</f>
        <v>0</v>
      </c>
      <c r="K131" s="196"/>
      <c r="L131" s="38"/>
      <c r="M131" s="197" t="s">
        <v>1</v>
      </c>
      <c r="N131" s="198" t="s">
        <v>38</v>
      </c>
      <c r="O131" s="76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1" t="s">
        <v>216</v>
      </c>
      <c r="AT131" s="201" t="s">
        <v>218</v>
      </c>
      <c r="AU131" s="201" t="s">
        <v>81</v>
      </c>
      <c r="AY131" s="18" t="s">
        <v>217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81</v>
      </c>
      <c r="BK131" s="202">
        <f>ROUND(I131*H131,2)</f>
        <v>0</v>
      </c>
      <c r="BL131" s="18" t="s">
        <v>216</v>
      </c>
      <c r="BM131" s="201" t="s">
        <v>1954</v>
      </c>
    </row>
    <row r="132" spans="1:63" s="12" customFormat="1" ht="25.9" customHeight="1">
      <c r="A132" s="12"/>
      <c r="B132" s="177"/>
      <c r="C132" s="12"/>
      <c r="D132" s="178" t="s">
        <v>72</v>
      </c>
      <c r="E132" s="179" t="s">
        <v>1955</v>
      </c>
      <c r="F132" s="179" t="s">
        <v>1956</v>
      </c>
      <c r="G132" s="12"/>
      <c r="H132" s="12"/>
      <c r="I132" s="180"/>
      <c r="J132" s="181">
        <f>BK132</f>
        <v>0</v>
      </c>
      <c r="K132" s="12"/>
      <c r="L132" s="177"/>
      <c r="M132" s="182"/>
      <c r="N132" s="183"/>
      <c r="O132" s="183"/>
      <c r="P132" s="184">
        <f>P133</f>
        <v>0</v>
      </c>
      <c r="Q132" s="183"/>
      <c r="R132" s="184">
        <f>R133</f>
        <v>0</v>
      </c>
      <c r="S132" s="183"/>
      <c r="T132" s="185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78" t="s">
        <v>242</v>
      </c>
      <c r="AT132" s="186" t="s">
        <v>72</v>
      </c>
      <c r="AU132" s="186" t="s">
        <v>73</v>
      </c>
      <c r="AY132" s="178" t="s">
        <v>217</v>
      </c>
      <c r="BK132" s="187">
        <f>BK133</f>
        <v>0</v>
      </c>
    </row>
    <row r="133" spans="1:63" s="12" customFormat="1" ht="22.8" customHeight="1">
      <c r="A133" s="12"/>
      <c r="B133" s="177"/>
      <c r="C133" s="12"/>
      <c r="D133" s="178" t="s">
        <v>72</v>
      </c>
      <c r="E133" s="230" t="s">
        <v>1957</v>
      </c>
      <c r="F133" s="230" t="s">
        <v>1958</v>
      </c>
      <c r="G133" s="12"/>
      <c r="H133" s="12"/>
      <c r="I133" s="180"/>
      <c r="J133" s="231">
        <f>BK133</f>
        <v>0</v>
      </c>
      <c r="K133" s="12"/>
      <c r="L133" s="177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78" t="s">
        <v>242</v>
      </c>
      <c r="AT133" s="186" t="s">
        <v>72</v>
      </c>
      <c r="AU133" s="186" t="s">
        <v>81</v>
      </c>
      <c r="AY133" s="178" t="s">
        <v>217</v>
      </c>
      <c r="BK133" s="187">
        <f>SUM(BK134:BK135)</f>
        <v>0</v>
      </c>
    </row>
    <row r="134" spans="1:65" s="2" customFormat="1" ht="16.5" customHeight="1">
      <c r="A134" s="37"/>
      <c r="B134" s="188"/>
      <c r="C134" s="189" t="s">
        <v>292</v>
      </c>
      <c r="D134" s="189" t="s">
        <v>218</v>
      </c>
      <c r="E134" s="190" t="s">
        <v>1959</v>
      </c>
      <c r="F134" s="191" t="s">
        <v>1958</v>
      </c>
      <c r="G134" s="192" t="s">
        <v>1960</v>
      </c>
      <c r="H134" s="193">
        <v>1</v>
      </c>
      <c r="I134" s="194"/>
      <c r="J134" s="195">
        <f>ROUND(I134*H134,2)</f>
        <v>0</v>
      </c>
      <c r="K134" s="196"/>
      <c r="L134" s="38"/>
      <c r="M134" s="197" t="s">
        <v>1</v>
      </c>
      <c r="N134" s="198" t="s">
        <v>38</v>
      </c>
      <c r="O134" s="76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1" t="s">
        <v>1961</v>
      </c>
      <c r="AT134" s="201" t="s">
        <v>218</v>
      </c>
      <c r="AU134" s="201" t="s">
        <v>89</v>
      </c>
      <c r="AY134" s="18" t="s">
        <v>217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8" t="s">
        <v>81</v>
      </c>
      <c r="BK134" s="202">
        <f>ROUND(I134*H134,2)</f>
        <v>0</v>
      </c>
      <c r="BL134" s="18" t="s">
        <v>1961</v>
      </c>
      <c r="BM134" s="201" t="s">
        <v>1962</v>
      </c>
    </row>
    <row r="135" spans="1:51" s="13" customFormat="1" ht="12">
      <c r="A135" s="13"/>
      <c r="B135" s="203"/>
      <c r="C135" s="13"/>
      <c r="D135" s="204" t="s">
        <v>223</v>
      </c>
      <c r="E135" s="205" t="s">
        <v>1</v>
      </c>
      <c r="F135" s="206" t="s">
        <v>1963</v>
      </c>
      <c r="G135" s="13"/>
      <c r="H135" s="207">
        <v>1</v>
      </c>
      <c r="I135" s="208"/>
      <c r="J135" s="13"/>
      <c r="K135" s="13"/>
      <c r="L135" s="203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5" t="s">
        <v>223</v>
      </c>
      <c r="AU135" s="205" t="s">
        <v>89</v>
      </c>
      <c r="AV135" s="13" t="s">
        <v>89</v>
      </c>
      <c r="AW135" s="13" t="s">
        <v>30</v>
      </c>
      <c r="AX135" s="13" t="s">
        <v>81</v>
      </c>
      <c r="AY135" s="205" t="s">
        <v>217</v>
      </c>
    </row>
    <row r="136" spans="1:31" s="2" customFormat="1" ht="6.95" customHeight="1">
      <c r="A136" s="37"/>
      <c r="B136" s="59"/>
      <c r="C136" s="60"/>
      <c r="D136" s="60"/>
      <c r="E136" s="60"/>
      <c r="F136" s="60"/>
      <c r="G136" s="60"/>
      <c r="H136" s="60"/>
      <c r="I136" s="149"/>
      <c r="J136" s="60"/>
      <c r="K136" s="60"/>
      <c r="L136" s="38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autoFilter ref="C119:K13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1964</v>
      </c>
      <c r="H4" s="21"/>
    </row>
    <row r="5" spans="2:8" s="1" customFormat="1" ht="12" customHeight="1">
      <c r="B5" s="21"/>
      <c r="C5" s="25" t="s">
        <v>13</v>
      </c>
      <c r="D5" s="35" t="s">
        <v>14</v>
      </c>
      <c r="E5" s="1"/>
      <c r="F5" s="1"/>
      <c r="H5" s="21"/>
    </row>
    <row r="6" spans="2:8" s="1" customFormat="1" ht="36.95" customHeight="1">
      <c r="B6" s="21"/>
      <c r="C6" s="28" t="s">
        <v>16</v>
      </c>
      <c r="D6" s="29" t="s">
        <v>17</v>
      </c>
      <c r="E6" s="1"/>
      <c r="F6" s="1"/>
      <c r="H6" s="21"/>
    </row>
    <row r="7" spans="2:8" s="1" customFormat="1" ht="16.5" customHeight="1">
      <c r="B7" s="21"/>
      <c r="C7" s="31" t="s">
        <v>22</v>
      </c>
      <c r="D7" s="68" t="str">
        <f>'Rekapitulace stavby'!AN8</f>
        <v>28. 2. 2020</v>
      </c>
      <c r="H7" s="21"/>
    </row>
    <row r="8" spans="1:8" s="2" customFormat="1" ht="10.8" customHeight="1">
      <c r="A8" s="37"/>
      <c r="B8" s="38"/>
      <c r="C8" s="37"/>
      <c r="D8" s="37"/>
      <c r="E8" s="37"/>
      <c r="F8" s="37"/>
      <c r="G8" s="37"/>
      <c r="H8" s="38"/>
    </row>
    <row r="9" spans="1:8" s="11" customFormat="1" ht="29.25" customHeight="1">
      <c r="A9" s="165"/>
      <c r="B9" s="166"/>
      <c r="C9" s="167" t="s">
        <v>54</v>
      </c>
      <c r="D9" s="168" t="s">
        <v>55</v>
      </c>
      <c r="E9" s="168" t="s">
        <v>204</v>
      </c>
      <c r="F9" s="170" t="s">
        <v>1965</v>
      </c>
      <c r="G9" s="165"/>
      <c r="H9" s="166"/>
    </row>
    <row r="10" spans="1:8" s="2" customFormat="1" ht="26.4" customHeight="1">
      <c r="A10" s="37"/>
      <c r="B10" s="38"/>
      <c r="C10" s="244" t="s">
        <v>1966</v>
      </c>
      <c r="D10" s="244" t="s">
        <v>79</v>
      </c>
      <c r="E10" s="37"/>
      <c r="F10" s="37"/>
      <c r="G10" s="37"/>
      <c r="H10" s="38"/>
    </row>
    <row r="11" spans="1:8" s="2" customFormat="1" ht="16.8" customHeight="1">
      <c r="A11" s="37"/>
      <c r="B11" s="38"/>
      <c r="C11" s="245" t="s">
        <v>224</v>
      </c>
      <c r="D11" s="246" t="s">
        <v>224</v>
      </c>
      <c r="E11" s="247" t="s">
        <v>1</v>
      </c>
      <c r="F11" s="248">
        <v>47.364</v>
      </c>
      <c r="G11" s="37"/>
      <c r="H11" s="38"/>
    </row>
    <row r="12" spans="1:8" s="2" customFormat="1" ht="16.8" customHeight="1">
      <c r="A12" s="37"/>
      <c r="B12" s="38"/>
      <c r="C12" s="249" t="s">
        <v>224</v>
      </c>
      <c r="D12" s="249" t="s">
        <v>225</v>
      </c>
      <c r="E12" s="18" t="s">
        <v>1</v>
      </c>
      <c r="F12" s="250">
        <v>47.364</v>
      </c>
      <c r="G12" s="37"/>
      <c r="H12" s="38"/>
    </row>
    <row r="13" spans="1:8" s="2" customFormat="1" ht="16.8" customHeight="1">
      <c r="A13" s="37"/>
      <c r="B13" s="38"/>
      <c r="C13" s="245" t="s">
        <v>308</v>
      </c>
      <c r="D13" s="246" t="s">
        <v>308</v>
      </c>
      <c r="E13" s="247" t="s">
        <v>1</v>
      </c>
      <c r="F13" s="248">
        <v>374.061</v>
      </c>
      <c r="G13" s="37"/>
      <c r="H13" s="38"/>
    </row>
    <row r="14" spans="1:8" s="2" customFormat="1" ht="16.8" customHeight="1">
      <c r="A14" s="37"/>
      <c r="B14" s="38"/>
      <c r="C14" s="249" t="s">
        <v>1</v>
      </c>
      <c r="D14" s="249" t="s">
        <v>307</v>
      </c>
      <c r="E14" s="18" t="s">
        <v>1</v>
      </c>
      <c r="F14" s="250">
        <v>0</v>
      </c>
      <c r="G14" s="37"/>
      <c r="H14" s="38"/>
    </row>
    <row r="15" spans="1:8" s="2" customFormat="1" ht="16.8" customHeight="1">
      <c r="A15" s="37"/>
      <c r="B15" s="38"/>
      <c r="C15" s="249" t="s">
        <v>308</v>
      </c>
      <c r="D15" s="249" t="s">
        <v>309</v>
      </c>
      <c r="E15" s="18" t="s">
        <v>1</v>
      </c>
      <c r="F15" s="250">
        <v>374.061</v>
      </c>
      <c r="G15" s="37"/>
      <c r="H15" s="38"/>
    </row>
    <row r="16" spans="1:8" s="2" customFormat="1" ht="16.8" customHeight="1">
      <c r="A16" s="37"/>
      <c r="B16" s="38"/>
      <c r="C16" s="245" t="s">
        <v>1736</v>
      </c>
      <c r="D16" s="246" t="s">
        <v>1736</v>
      </c>
      <c r="E16" s="247" t="s">
        <v>1</v>
      </c>
      <c r="F16" s="248">
        <v>26.266</v>
      </c>
      <c r="G16" s="37"/>
      <c r="H16" s="38"/>
    </row>
    <row r="17" spans="1:8" s="2" customFormat="1" ht="16.8" customHeight="1">
      <c r="A17" s="37"/>
      <c r="B17" s="38"/>
      <c r="C17" s="249" t="s">
        <v>1736</v>
      </c>
      <c r="D17" s="249" t="s">
        <v>1737</v>
      </c>
      <c r="E17" s="18" t="s">
        <v>1</v>
      </c>
      <c r="F17" s="250">
        <v>26.266</v>
      </c>
      <c r="G17" s="37"/>
      <c r="H17" s="38"/>
    </row>
    <row r="18" spans="1:8" s="2" customFormat="1" ht="16.8" customHeight="1">
      <c r="A18" s="37"/>
      <c r="B18" s="38"/>
      <c r="C18" s="245" t="s">
        <v>1758</v>
      </c>
      <c r="D18" s="246" t="s">
        <v>1758</v>
      </c>
      <c r="E18" s="247" t="s">
        <v>1</v>
      </c>
      <c r="F18" s="248">
        <v>254.79</v>
      </c>
      <c r="G18" s="37"/>
      <c r="H18" s="38"/>
    </row>
    <row r="19" spans="1:8" s="2" customFormat="1" ht="16.8" customHeight="1">
      <c r="A19" s="37"/>
      <c r="B19" s="38"/>
      <c r="C19" s="249" t="s">
        <v>1758</v>
      </c>
      <c r="D19" s="249" t="s">
        <v>1759</v>
      </c>
      <c r="E19" s="18" t="s">
        <v>1</v>
      </c>
      <c r="F19" s="250">
        <v>254.79</v>
      </c>
      <c r="G19" s="37"/>
      <c r="H19" s="38"/>
    </row>
    <row r="20" spans="1:8" s="2" customFormat="1" ht="16.8" customHeight="1">
      <c r="A20" s="37"/>
      <c r="B20" s="38"/>
      <c r="C20" s="245" t="s">
        <v>1967</v>
      </c>
      <c r="D20" s="246" t="s">
        <v>1967</v>
      </c>
      <c r="E20" s="247" t="s">
        <v>1</v>
      </c>
      <c r="F20" s="248">
        <v>1</v>
      </c>
      <c r="G20" s="37"/>
      <c r="H20" s="38"/>
    </row>
    <row r="21" spans="1:8" s="2" customFormat="1" ht="16.8" customHeight="1">
      <c r="A21" s="37"/>
      <c r="B21" s="38"/>
      <c r="C21" s="249" t="s">
        <v>1967</v>
      </c>
      <c r="D21" s="249" t="s">
        <v>1968</v>
      </c>
      <c r="E21" s="18" t="s">
        <v>1</v>
      </c>
      <c r="F21" s="250">
        <v>1</v>
      </c>
      <c r="G21" s="37"/>
      <c r="H21" s="38"/>
    </row>
    <row r="22" spans="1:8" s="2" customFormat="1" ht="16.8" customHeight="1">
      <c r="A22" s="37"/>
      <c r="B22" s="38"/>
      <c r="C22" s="245" t="s">
        <v>1969</v>
      </c>
      <c r="D22" s="246" t="s">
        <v>1969</v>
      </c>
      <c r="E22" s="247" t="s">
        <v>1</v>
      </c>
      <c r="F22" s="248">
        <v>1</v>
      </c>
      <c r="G22" s="37"/>
      <c r="H22" s="38"/>
    </row>
    <row r="23" spans="1:8" s="2" customFormat="1" ht="16.8" customHeight="1">
      <c r="A23" s="37"/>
      <c r="B23" s="38"/>
      <c r="C23" s="249" t="s">
        <v>1969</v>
      </c>
      <c r="D23" s="249" t="s">
        <v>1970</v>
      </c>
      <c r="E23" s="18" t="s">
        <v>1</v>
      </c>
      <c r="F23" s="250">
        <v>1</v>
      </c>
      <c r="G23" s="37"/>
      <c r="H23" s="38"/>
    </row>
    <row r="24" spans="1:8" s="2" customFormat="1" ht="16.8" customHeight="1">
      <c r="A24" s="37"/>
      <c r="B24" s="38"/>
      <c r="C24" s="245" t="s">
        <v>1780</v>
      </c>
      <c r="D24" s="246" t="s">
        <v>1780</v>
      </c>
      <c r="E24" s="247" t="s">
        <v>1</v>
      </c>
      <c r="F24" s="248">
        <v>50</v>
      </c>
      <c r="G24" s="37"/>
      <c r="H24" s="38"/>
    </row>
    <row r="25" spans="1:8" s="2" customFormat="1" ht="16.8" customHeight="1">
      <c r="A25" s="37"/>
      <c r="B25" s="38"/>
      <c r="C25" s="249" t="s">
        <v>1</v>
      </c>
      <c r="D25" s="249" t="s">
        <v>1779</v>
      </c>
      <c r="E25" s="18" t="s">
        <v>1</v>
      </c>
      <c r="F25" s="250">
        <v>0</v>
      </c>
      <c r="G25" s="37"/>
      <c r="H25" s="38"/>
    </row>
    <row r="26" spans="1:8" s="2" customFormat="1" ht="16.8" customHeight="1">
      <c r="A26" s="37"/>
      <c r="B26" s="38"/>
      <c r="C26" s="249" t="s">
        <v>1780</v>
      </c>
      <c r="D26" s="249" t="s">
        <v>1781</v>
      </c>
      <c r="E26" s="18" t="s">
        <v>1</v>
      </c>
      <c r="F26" s="250">
        <v>50</v>
      </c>
      <c r="G26" s="37"/>
      <c r="H26" s="38"/>
    </row>
    <row r="27" spans="1:8" s="2" customFormat="1" ht="16.8" customHeight="1">
      <c r="A27" s="37"/>
      <c r="B27" s="38"/>
      <c r="C27" s="245" t="s">
        <v>1790</v>
      </c>
      <c r="D27" s="246" t="s">
        <v>1790</v>
      </c>
      <c r="E27" s="247" t="s">
        <v>1</v>
      </c>
      <c r="F27" s="248">
        <v>60.5</v>
      </c>
      <c r="G27" s="37"/>
      <c r="H27" s="38"/>
    </row>
    <row r="28" spans="1:8" s="2" customFormat="1" ht="16.8" customHeight="1">
      <c r="A28" s="37"/>
      <c r="B28" s="38"/>
      <c r="C28" s="249" t="s">
        <v>1790</v>
      </c>
      <c r="D28" s="249" t="s">
        <v>1791</v>
      </c>
      <c r="E28" s="18" t="s">
        <v>1</v>
      </c>
      <c r="F28" s="250">
        <v>60.5</v>
      </c>
      <c r="G28" s="37"/>
      <c r="H28" s="38"/>
    </row>
    <row r="29" spans="1:8" s="2" customFormat="1" ht="16.8" customHeight="1">
      <c r="A29" s="37"/>
      <c r="B29" s="38"/>
      <c r="C29" s="245" t="s">
        <v>314</v>
      </c>
      <c r="D29" s="246" t="s">
        <v>314</v>
      </c>
      <c r="E29" s="247" t="s">
        <v>1</v>
      </c>
      <c r="F29" s="248">
        <v>2.3</v>
      </c>
      <c r="G29" s="37"/>
      <c r="H29" s="38"/>
    </row>
    <row r="30" spans="1:8" s="2" customFormat="1" ht="16.8" customHeight="1">
      <c r="A30" s="37"/>
      <c r="B30" s="38"/>
      <c r="C30" s="249" t="s">
        <v>314</v>
      </c>
      <c r="D30" s="249" t="s">
        <v>315</v>
      </c>
      <c r="E30" s="18" t="s">
        <v>1</v>
      </c>
      <c r="F30" s="250">
        <v>2.3</v>
      </c>
      <c r="G30" s="37"/>
      <c r="H30" s="38"/>
    </row>
    <row r="31" spans="1:8" s="2" customFormat="1" ht="16.8" customHeight="1">
      <c r="A31" s="37"/>
      <c r="B31" s="38"/>
      <c r="C31" s="245" t="s">
        <v>1797</v>
      </c>
      <c r="D31" s="246" t="s">
        <v>1797</v>
      </c>
      <c r="E31" s="247" t="s">
        <v>1</v>
      </c>
      <c r="F31" s="248">
        <v>240</v>
      </c>
      <c r="G31" s="37"/>
      <c r="H31" s="38"/>
    </row>
    <row r="32" spans="1:8" s="2" customFormat="1" ht="16.8" customHeight="1">
      <c r="A32" s="37"/>
      <c r="B32" s="38"/>
      <c r="C32" s="249" t="s">
        <v>1</v>
      </c>
      <c r="D32" s="249" t="s">
        <v>1796</v>
      </c>
      <c r="E32" s="18" t="s">
        <v>1</v>
      </c>
      <c r="F32" s="250">
        <v>0</v>
      </c>
      <c r="G32" s="37"/>
      <c r="H32" s="38"/>
    </row>
    <row r="33" spans="1:8" s="2" customFormat="1" ht="16.8" customHeight="1">
      <c r="A33" s="37"/>
      <c r="B33" s="38"/>
      <c r="C33" s="249" t="s">
        <v>1797</v>
      </c>
      <c r="D33" s="249" t="s">
        <v>1798</v>
      </c>
      <c r="E33" s="18" t="s">
        <v>1</v>
      </c>
      <c r="F33" s="250">
        <v>240</v>
      </c>
      <c r="G33" s="37"/>
      <c r="H33" s="38"/>
    </row>
    <row r="34" spans="1:8" s="2" customFormat="1" ht="16.8" customHeight="1">
      <c r="A34" s="37"/>
      <c r="B34" s="38"/>
      <c r="C34" s="245" t="s">
        <v>1807</v>
      </c>
      <c r="D34" s="246" t="s">
        <v>1807</v>
      </c>
      <c r="E34" s="247" t="s">
        <v>1</v>
      </c>
      <c r="F34" s="248">
        <v>4.05</v>
      </c>
      <c r="G34" s="37"/>
      <c r="H34" s="38"/>
    </row>
    <row r="35" spans="1:8" s="2" customFormat="1" ht="16.8" customHeight="1">
      <c r="A35" s="37"/>
      <c r="B35" s="38"/>
      <c r="C35" s="249" t="s">
        <v>1807</v>
      </c>
      <c r="D35" s="249" t="s">
        <v>1808</v>
      </c>
      <c r="E35" s="18" t="s">
        <v>1</v>
      </c>
      <c r="F35" s="250">
        <v>4.05</v>
      </c>
      <c r="G35" s="37"/>
      <c r="H35" s="38"/>
    </row>
    <row r="36" spans="1:8" s="2" customFormat="1" ht="16.8" customHeight="1">
      <c r="A36" s="37"/>
      <c r="B36" s="38"/>
      <c r="C36" s="245" t="s">
        <v>1818</v>
      </c>
      <c r="D36" s="246" t="s">
        <v>1818</v>
      </c>
      <c r="E36" s="247" t="s">
        <v>1</v>
      </c>
      <c r="F36" s="248">
        <v>5</v>
      </c>
      <c r="G36" s="37"/>
      <c r="H36" s="38"/>
    </row>
    <row r="37" spans="1:8" s="2" customFormat="1" ht="16.8" customHeight="1">
      <c r="A37" s="37"/>
      <c r="B37" s="38"/>
      <c r="C37" s="249" t="s">
        <v>1</v>
      </c>
      <c r="D37" s="249" t="s">
        <v>1817</v>
      </c>
      <c r="E37" s="18" t="s">
        <v>1</v>
      </c>
      <c r="F37" s="250">
        <v>0</v>
      </c>
      <c r="G37" s="37"/>
      <c r="H37" s="38"/>
    </row>
    <row r="38" spans="1:8" s="2" customFormat="1" ht="16.8" customHeight="1">
      <c r="A38" s="37"/>
      <c r="B38" s="38"/>
      <c r="C38" s="249" t="s">
        <v>1818</v>
      </c>
      <c r="D38" s="249" t="s">
        <v>1819</v>
      </c>
      <c r="E38" s="18" t="s">
        <v>1</v>
      </c>
      <c r="F38" s="250">
        <v>5</v>
      </c>
      <c r="G38" s="37"/>
      <c r="H38" s="38"/>
    </row>
    <row r="39" spans="1:8" s="2" customFormat="1" ht="16.8" customHeight="1">
      <c r="A39" s="37"/>
      <c r="B39" s="38"/>
      <c r="C39" s="245" t="s">
        <v>1874</v>
      </c>
      <c r="D39" s="246" t="s">
        <v>1874</v>
      </c>
      <c r="E39" s="247" t="s">
        <v>1</v>
      </c>
      <c r="F39" s="248">
        <v>1200</v>
      </c>
      <c r="G39" s="37"/>
      <c r="H39" s="38"/>
    </row>
    <row r="40" spans="1:8" s="2" customFormat="1" ht="16.8" customHeight="1">
      <c r="A40" s="37"/>
      <c r="B40" s="38"/>
      <c r="C40" s="249" t="s">
        <v>1874</v>
      </c>
      <c r="D40" s="249" t="s">
        <v>1875</v>
      </c>
      <c r="E40" s="18" t="s">
        <v>1</v>
      </c>
      <c r="F40" s="250">
        <v>1200</v>
      </c>
      <c r="G40" s="37"/>
      <c r="H40" s="38"/>
    </row>
    <row r="41" spans="1:8" s="2" customFormat="1" ht="16.8" customHeight="1">
      <c r="A41" s="37"/>
      <c r="B41" s="38"/>
      <c r="C41" s="245" t="s">
        <v>714</v>
      </c>
      <c r="D41" s="246" t="s">
        <v>714</v>
      </c>
      <c r="E41" s="247" t="s">
        <v>1</v>
      </c>
      <c r="F41" s="248">
        <v>1</v>
      </c>
      <c r="G41" s="37"/>
      <c r="H41" s="38"/>
    </row>
    <row r="42" spans="1:8" s="2" customFormat="1" ht="16.8" customHeight="1">
      <c r="A42" s="37"/>
      <c r="B42" s="38"/>
      <c r="C42" s="249" t="s">
        <v>714</v>
      </c>
      <c r="D42" s="249" t="s">
        <v>715</v>
      </c>
      <c r="E42" s="18" t="s">
        <v>1</v>
      </c>
      <c r="F42" s="250">
        <v>1</v>
      </c>
      <c r="G42" s="37"/>
      <c r="H42" s="38"/>
    </row>
    <row r="43" spans="1:8" s="2" customFormat="1" ht="16.8" customHeight="1">
      <c r="A43" s="37"/>
      <c r="B43" s="38"/>
      <c r="C43" s="245" t="s">
        <v>724</v>
      </c>
      <c r="D43" s="246" t="s">
        <v>724</v>
      </c>
      <c r="E43" s="247" t="s">
        <v>1</v>
      </c>
      <c r="F43" s="248">
        <v>52.73</v>
      </c>
      <c r="G43" s="37"/>
      <c r="H43" s="38"/>
    </row>
    <row r="44" spans="1:8" s="2" customFormat="1" ht="16.8" customHeight="1">
      <c r="A44" s="37"/>
      <c r="B44" s="38"/>
      <c r="C44" s="249" t="s">
        <v>724</v>
      </c>
      <c r="D44" s="249" t="s">
        <v>725</v>
      </c>
      <c r="E44" s="18" t="s">
        <v>1</v>
      </c>
      <c r="F44" s="250">
        <v>52.73</v>
      </c>
      <c r="G44" s="37"/>
      <c r="H44" s="38"/>
    </row>
    <row r="45" spans="1:8" s="2" customFormat="1" ht="16.8" customHeight="1">
      <c r="A45" s="37"/>
      <c r="B45" s="38"/>
      <c r="C45" s="245" t="s">
        <v>730</v>
      </c>
      <c r="D45" s="246" t="s">
        <v>730</v>
      </c>
      <c r="E45" s="247" t="s">
        <v>1</v>
      </c>
      <c r="F45" s="248">
        <v>58.73</v>
      </c>
      <c r="G45" s="37"/>
      <c r="H45" s="38"/>
    </row>
    <row r="46" spans="1:8" s="2" customFormat="1" ht="16.8" customHeight="1">
      <c r="A46" s="37"/>
      <c r="B46" s="38"/>
      <c r="C46" s="249" t="s">
        <v>730</v>
      </c>
      <c r="D46" s="249" t="s">
        <v>731</v>
      </c>
      <c r="E46" s="18" t="s">
        <v>1</v>
      </c>
      <c r="F46" s="250">
        <v>58.73</v>
      </c>
      <c r="G46" s="37"/>
      <c r="H46" s="38"/>
    </row>
    <row r="47" spans="1:8" s="2" customFormat="1" ht="16.8" customHeight="1">
      <c r="A47" s="37"/>
      <c r="B47" s="38"/>
      <c r="C47" s="245" t="s">
        <v>736</v>
      </c>
      <c r="D47" s="246" t="s">
        <v>736</v>
      </c>
      <c r="E47" s="247" t="s">
        <v>1</v>
      </c>
      <c r="F47" s="248">
        <v>1393.144</v>
      </c>
      <c r="G47" s="37"/>
      <c r="H47" s="38"/>
    </row>
    <row r="48" spans="1:8" s="2" customFormat="1" ht="16.8" customHeight="1">
      <c r="A48" s="37"/>
      <c r="B48" s="38"/>
      <c r="C48" s="249" t="s">
        <v>736</v>
      </c>
      <c r="D48" s="249" t="s">
        <v>737</v>
      </c>
      <c r="E48" s="18" t="s">
        <v>1</v>
      </c>
      <c r="F48" s="250">
        <v>1393.144</v>
      </c>
      <c r="G48" s="37"/>
      <c r="H48" s="38"/>
    </row>
    <row r="49" spans="1:8" s="2" customFormat="1" ht="16.8" customHeight="1">
      <c r="A49" s="37"/>
      <c r="B49" s="38"/>
      <c r="C49" s="245" t="s">
        <v>329</v>
      </c>
      <c r="D49" s="246" t="s">
        <v>329</v>
      </c>
      <c r="E49" s="247" t="s">
        <v>1</v>
      </c>
      <c r="F49" s="248">
        <v>31.638</v>
      </c>
      <c r="G49" s="37"/>
      <c r="H49" s="38"/>
    </row>
    <row r="50" spans="1:8" s="2" customFormat="1" ht="16.8" customHeight="1">
      <c r="A50" s="37"/>
      <c r="B50" s="38"/>
      <c r="C50" s="249" t="s">
        <v>329</v>
      </c>
      <c r="D50" s="249" t="s">
        <v>330</v>
      </c>
      <c r="E50" s="18" t="s">
        <v>1</v>
      </c>
      <c r="F50" s="250">
        <v>31.638</v>
      </c>
      <c r="G50" s="37"/>
      <c r="H50" s="38"/>
    </row>
    <row r="51" spans="1:8" s="2" customFormat="1" ht="16.8" customHeight="1">
      <c r="A51" s="37"/>
      <c r="B51" s="38"/>
      <c r="C51" s="245" t="s">
        <v>752</v>
      </c>
      <c r="D51" s="246" t="s">
        <v>752</v>
      </c>
      <c r="E51" s="247" t="s">
        <v>1</v>
      </c>
      <c r="F51" s="248">
        <v>569127.87</v>
      </c>
      <c r="G51" s="37"/>
      <c r="H51" s="38"/>
    </row>
    <row r="52" spans="1:8" s="2" customFormat="1" ht="16.8" customHeight="1">
      <c r="A52" s="37"/>
      <c r="B52" s="38"/>
      <c r="C52" s="249" t="s">
        <v>752</v>
      </c>
      <c r="D52" s="249" t="s">
        <v>753</v>
      </c>
      <c r="E52" s="18" t="s">
        <v>1</v>
      </c>
      <c r="F52" s="250">
        <v>569127.87</v>
      </c>
      <c r="G52" s="37"/>
      <c r="H52" s="38"/>
    </row>
    <row r="53" spans="1:8" s="2" customFormat="1" ht="16.8" customHeight="1">
      <c r="A53" s="37"/>
      <c r="B53" s="38"/>
      <c r="C53" s="245" t="s">
        <v>758</v>
      </c>
      <c r="D53" s="246" t="s">
        <v>758</v>
      </c>
      <c r="E53" s="247" t="s">
        <v>1</v>
      </c>
      <c r="F53" s="248">
        <v>3719.79</v>
      </c>
      <c r="G53" s="37"/>
      <c r="H53" s="38"/>
    </row>
    <row r="54" spans="1:8" s="2" customFormat="1" ht="16.8" customHeight="1">
      <c r="A54" s="37"/>
      <c r="B54" s="38"/>
      <c r="C54" s="249" t="s">
        <v>758</v>
      </c>
      <c r="D54" s="249" t="s">
        <v>759</v>
      </c>
      <c r="E54" s="18" t="s">
        <v>1</v>
      </c>
      <c r="F54" s="250">
        <v>3719.79</v>
      </c>
      <c r="G54" s="37"/>
      <c r="H54" s="38"/>
    </row>
    <row r="55" spans="1:8" s="2" customFormat="1" ht="16.8" customHeight="1">
      <c r="A55" s="37"/>
      <c r="B55" s="38"/>
      <c r="C55" s="245" t="s">
        <v>764</v>
      </c>
      <c r="D55" s="246" t="s">
        <v>764</v>
      </c>
      <c r="E55" s="247" t="s">
        <v>1</v>
      </c>
      <c r="F55" s="248">
        <v>3719.79</v>
      </c>
      <c r="G55" s="37"/>
      <c r="H55" s="38"/>
    </row>
    <row r="56" spans="1:8" s="2" customFormat="1" ht="16.8" customHeight="1">
      <c r="A56" s="37"/>
      <c r="B56" s="38"/>
      <c r="C56" s="249" t="s">
        <v>764</v>
      </c>
      <c r="D56" s="249" t="s">
        <v>759</v>
      </c>
      <c r="E56" s="18" t="s">
        <v>1</v>
      </c>
      <c r="F56" s="250">
        <v>3719.79</v>
      </c>
      <c r="G56" s="37"/>
      <c r="H56" s="38"/>
    </row>
    <row r="57" spans="1:8" s="2" customFormat="1" ht="16.8" customHeight="1">
      <c r="A57" s="37"/>
      <c r="B57" s="38"/>
      <c r="C57" s="245" t="s">
        <v>769</v>
      </c>
      <c r="D57" s="246" t="s">
        <v>769</v>
      </c>
      <c r="E57" s="247" t="s">
        <v>1</v>
      </c>
      <c r="F57" s="248">
        <v>572847.66</v>
      </c>
      <c r="G57" s="37"/>
      <c r="H57" s="38"/>
    </row>
    <row r="58" spans="1:8" s="2" customFormat="1" ht="16.8" customHeight="1">
      <c r="A58" s="37"/>
      <c r="B58" s="38"/>
      <c r="C58" s="249" t="s">
        <v>769</v>
      </c>
      <c r="D58" s="249" t="s">
        <v>770</v>
      </c>
      <c r="E58" s="18" t="s">
        <v>1</v>
      </c>
      <c r="F58" s="250">
        <v>572847.66</v>
      </c>
      <c r="G58" s="37"/>
      <c r="H58" s="38"/>
    </row>
    <row r="59" spans="1:8" s="2" customFormat="1" ht="16.8" customHeight="1">
      <c r="A59" s="37"/>
      <c r="B59" s="38"/>
      <c r="C59" s="245" t="s">
        <v>775</v>
      </c>
      <c r="D59" s="246" t="s">
        <v>775</v>
      </c>
      <c r="E59" s="247" t="s">
        <v>1</v>
      </c>
      <c r="F59" s="248">
        <v>3719.79</v>
      </c>
      <c r="G59" s="37"/>
      <c r="H59" s="38"/>
    </row>
    <row r="60" spans="1:8" s="2" customFormat="1" ht="16.8" customHeight="1">
      <c r="A60" s="37"/>
      <c r="B60" s="38"/>
      <c r="C60" s="249" t="s">
        <v>775</v>
      </c>
      <c r="D60" s="249" t="s">
        <v>759</v>
      </c>
      <c r="E60" s="18" t="s">
        <v>1</v>
      </c>
      <c r="F60" s="250">
        <v>3719.79</v>
      </c>
      <c r="G60" s="37"/>
      <c r="H60" s="38"/>
    </row>
    <row r="61" spans="1:8" s="2" customFormat="1" ht="16.8" customHeight="1">
      <c r="A61" s="37"/>
      <c r="B61" s="38"/>
      <c r="C61" s="245" t="s">
        <v>780</v>
      </c>
      <c r="D61" s="246" t="s">
        <v>780</v>
      </c>
      <c r="E61" s="247" t="s">
        <v>1</v>
      </c>
      <c r="F61" s="248">
        <v>250</v>
      </c>
      <c r="G61" s="37"/>
      <c r="H61" s="38"/>
    </row>
    <row r="62" spans="1:8" s="2" customFormat="1" ht="16.8" customHeight="1">
      <c r="A62" s="37"/>
      <c r="B62" s="38"/>
      <c r="C62" s="249" t="s">
        <v>780</v>
      </c>
      <c r="D62" s="249" t="s">
        <v>781</v>
      </c>
      <c r="E62" s="18" t="s">
        <v>1</v>
      </c>
      <c r="F62" s="250">
        <v>250</v>
      </c>
      <c r="G62" s="37"/>
      <c r="H62" s="38"/>
    </row>
    <row r="63" spans="1:8" s="2" customFormat="1" ht="16.8" customHeight="1">
      <c r="A63" s="37"/>
      <c r="B63" s="38"/>
      <c r="C63" s="245" t="s">
        <v>786</v>
      </c>
      <c r="D63" s="246" t="s">
        <v>786</v>
      </c>
      <c r="E63" s="247" t="s">
        <v>1</v>
      </c>
      <c r="F63" s="248">
        <v>1200</v>
      </c>
      <c r="G63" s="37"/>
      <c r="H63" s="38"/>
    </row>
    <row r="64" spans="1:8" s="2" customFormat="1" ht="16.8" customHeight="1">
      <c r="A64" s="37"/>
      <c r="B64" s="38"/>
      <c r="C64" s="249" t="s">
        <v>786</v>
      </c>
      <c r="D64" s="249" t="s">
        <v>787</v>
      </c>
      <c r="E64" s="18" t="s">
        <v>1</v>
      </c>
      <c r="F64" s="250">
        <v>1200</v>
      </c>
      <c r="G64" s="37"/>
      <c r="H64" s="38"/>
    </row>
    <row r="65" spans="1:8" s="2" customFormat="1" ht="16.8" customHeight="1">
      <c r="A65" s="37"/>
      <c r="B65" s="38"/>
      <c r="C65" s="245" t="s">
        <v>792</v>
      </c>
      <c r="D65" s="246" t="s">
        <v>792</v>
      </c>
      <c r="E65" s="247" t="s">
        <v>1</v>
      </c>
      <c r="F65" s="248">
        <v>23.52</v>
      </c>
      <c r="G65" s="37"/>
      <c r="H65" s="38"/>
    </row>
    <row r="66" spans="1:8" s="2" customFormat="1" ht="16.8" customHeight="1">
      <c r="A66" s="37"/>
      <c r="B66" s="38"/>
      <c r="C66" s="249" t="s">
        <v>792</v>
      </c>
      <c r="D66" s="249" t="s">
        <v>793</v>
      </c>
      <c r="E66" s="18" t="s">
        <v>1</v>
      </c>
      <c r="F66" s="250">
        <v>23.52</v>
      </c>
      <c r="G66" s="37"/>
      <c r="H66" s="38"/>
    </row>
    <row r="67" spans="1:8" s="2" customFormat="1" ht="16.8" customHeight="1">
      <c r="A67" s="37"/>
      <c r="B67" s="38"/>
      <c r="C67" s="245" t="s">
        <v>799</v>
      </c>
      <c r="D67" s="246" t="s">
        <v>799</v>
      </c>
      <c r="E67" s="247" t="s">
        <v>1</v>
      </c>
      <c r="F67" s="248">
        <v>34.34</v>
      </c>
      <c r="G67" s="37"/>
      <c r="H67" s="38"/>
    </row>
    <row r="68" spans="1:8" s="2" customFormat="1" ht="16.8" customHeight="1">
      <c r="A68" s="37"/>
      <c r="B68" s="38"/>
      <c r="C68" s="249" t="s">
        <v>1</v>
      </c>
      <c r="D68" s="249" t="s">
        <v>798</v>
      </c>
      <c r="E68" s="18" t="s">
        <v>1</v>
      </c>
      <c r="F68" s="250">
        <v>0</v>
      </c>
      <c r="G68" s="37"/>
      <c r="H68" s="38"/>
    </row>
    <row r="69" spans="1:8" s="2" customFormat="1" ht="16.8" customHeight="1">
      <c r="A69" s="37"/>
      <c r="B69" s="38"/>
      <c r="C69" s="249" t="s">
        <v>799</v>
      </c>
      <c r="D69" s="249" t="s">
        <v>800</v>
      </c>
      <c r="E69" s="18" t="s">
        <v>1</v>
      </c>
      <c r="F69" s="250">
        <v>34.34</v>
      </c>
      <c r="G69" s="37"/>
      <c r="H69" s="38"/>
    </row>
    <row r="70" spans="1:8" s="2" customFormat="1" ht="16.8" customHeight="1">
      <c r="A70" s="37"/>
      <c r="B70" s="38"/>
      <c r="C70" s="245" t="s">
        <v>815</v>
      </c>
      <c r="D70" s="246" t="s">
        <v>815</v>
      </c>
      <c r="E70" s="247" t="s">
        <v>1</v>
      </c>
      <c r="F70" s="248">
        <v>0.998</v>
      </c>
      <c r="G70" s="37"/>
      <c r="H70" s="38"/>
    </row>
    <row r="71" spans="1:8" s="2" customFormat="1" ht="16.8" customHeight="1">
      <c r="A71" s="37"/>
      <c r="B71" s="38"/>
      <c r="C71" s="249" t="s">
        <v>815</v>
      </c>
      <c r="D71" s="249" t="s">
        <v>816</v>
      </c>
      <c r="E71" s="18" t="s">
        <v>1</v>
      </c>
      <c r="F71" s="250">
        <v>0.998</v>
      </c>
      <c r="G71" s="37"/>
      <c r="H71" s="38"/>
    </row>
    <row r="72" spans="1:8" s="2" customFormat="1" ht="16.8" customHeight="1">
      <c r="A72" s="37"/>
      <c r="B72" s="38"/>
      <c r="C72" s="245" t="s">
        <v>335</v>
      </c>
      <c r="D72" s="246" t="s">
        <v>335</v>
      </c>
      <c r="E72" s="247" t="s">
        <v>1</v>
      </c>
      <c r="F72" s="248">
        <v>31.638</v>
      </c>
      <c r="G72" s="37"/>
      <c r="H72" s="38"/>
    </row>
    <row r="73" spans="1:8" s="2" customFormat="1" ht="16.8" customHeight="1">
      <c r="A73" s="37"/>
      <c r="B73" s="38"/>
      <c r="C73" s="249" t="s">
        <v>335</v>
      </c>
      <c r="D73" s="249" t="s">
        <v>330</v>
      </c>
      <c r="E73" s="18" t="s">
        <v>1</v>
      </c>
      <c r="F73" s="250">
        <v>31.638</v>
      </c>
      <c r="G73" s="37"/>
      <c r="H73" s="38"/>
    </row>
    <row r="74" spans="1:8" s="2" customFormat="1" ht="16.8" customHeight="1">
      <c r="A74" s="37"/>
      <c r="B74" s="38"/>
      <c r="C74" s="245" t="s">
        <v>837</v>
      </c>
      <c r="D74" s="246" t="s">
        <v>837</v>
      </c>
      <c r="E74" s="247" t="s">
        <v>1</v>
      </c>
      <c r="F74" s="248">
        <v>3.96</v>
      </c>
      <c r="G74" s="37"/>
      <c r="H74" s="38"/>
    </row>
    <row r="75" spans="1:8" s="2" customFormat="1" ht="16.8" customHeight="1">
      <c r="A75" s="37"/>
      <c r="B75" s="38"/>
      <c r="C75" s="249" t="s">
        <v>837</v>
      </c>
      <c r="D75" s="249" t="s">
        <v>838</v>
      </c>
      <c r="E75" s="18" t="s">
        <v>1</v>
      </c>
      <c r="F75" s="250">
        <v>3.96</v>
      </c>
      <c r="G75" s="37"/>
      <c r="H75" s="38"/>
    </row>
    <row r="76" spans="1:8" s="2" customFormat="1" ht="16.8" customHeight="1">
      <c r="A76" s="37"/>
      <c r="B76" s="38"/>
      <c r="C76" s="245" t="s">
        <v>867</v>
      </c>
      <c r="D76" s="246" t="s">
        <v>867</v>
      </c>
      <c r="E76" s="247" t="s">
        <v>1</v>
      </c>
      <c r="F76" s="248">
        <v>3.423</v>
      </c>
      <c r="G76" s="37"/>
      <c r="H76" s="38"/>
    </row>
    <row r="77" spans="1:8" s="2" customFormat="1" ht="16.8" customHeight="1">
      <c r="A77" s="37"/>
      <c r="B77" s="38"/>
      <c r="C77" s="249" t="s">
        <v>867</v>
      </c>
      <c r="D77" s="249" t="s">
        <v>868</v>
      </c>
      <c r="E77" s="18" t="s">
        <v>1</v>
      </c>
      <c r="F77" s="250">
        <v>3.423</v>
      </c>
      <c r="G77" s="37"/>
      <c r="H77" s="38"/>
    </row>
    <row r="78" spans="1:8" s="2" customFormat="1" ht="16.8" customHeight="1">
      <c r="A78" s="37"/>
      <c r="B78" s="38"/>
      <c r="C78" s="245" t="s">
        <v>895</v>
      </c>
      <c r="D78" s="246" t="s">
        <v>895</v>
      </c>
      <c r="E78" s="247" t="s">
        <v>1</v>
      </c>
      <c r="F78" s="248">
        <v>4.255</v>
      </c>
      <c r="G78" s="37"/>
      <c r="H78" s="38"/>
    </row>
    <row r="79" spans="1:8" s="2" customFormat="1" ht="16.8" customHeight="1">
      <c r="A79" s="37"/>
      <c r="B79" s="38"/>
      <c r="C79" s="249" t="s">
        <v>895</v>
      </c>
      <c r="D79" s="249" t="s">
        <v>896</v>
      </c>
      <c r="E79" s="18" t="s">
        <v>1</v>
      </c>
      <c r="F79" s="250">
        <v>4.255</v>
      </c>
      <c r="G79" s="37"/>
      <c r="H79" s="38"/>
    </row>
    <row r="80" spans="1:8" s="2" customFormat="1" ht="16.8" customHeight="1">
      <c r="A80" s="37"/>
      <c r="B80" s="38"/>
      <c r="C80" s="245" t="s">
        <v>901</v>
      </c>
      <c r="D80" s="246" t="s">
        <v>901</v>
      </c>
      <c r="E80" s="247" t="s">
        <v>1</v>
      </c>
      <c r="F80" s="248">
        <v>2.664</v>
      </c>
      <c r="G80" s="37"/>
      <c r="H80" s="38"/>
    </row>
    <row r="81" spans="1:8" s="2" customFormat="1" ht="16.8" customHeight="1">
      <c r="A81" s="37"/>
      <c r="B81" s="38"/>
      <c r="C81" s="249" t="s">
        <v>901</v>
      </c>
      <c r="D81" s="249" t="s">
        <v>902</v>
      </c>
      <c r="E81" s="18" t="s">
        <v>1</v>
      </c>
      <c r="F81" s="250">
        <v>2.664</v>
      </c>
      <c r="G81" s="37"/>
      <c r="H81" s="38"/>
    </row>
    <row r="82" spans="1:8" s="2" customFormat="1" ht="16.8" customHeight="1">
      <c r="A82" s="37"/>
      <c r="B82" s="38"/>
      <c r="C82" s="245" t="s">
        <v>1971</v>
      </c>
      <c r="D82" s="246" t="s">
        <v>1971</v>
      </c>
      <c r="E82" s="247" t="s">
        <v>1</v>
      </c>
      <c r="F82" s="248">
        <v>12.5</v>
      </c>
      <c r="G82" s="37"/>
      <c r="H82" s="38"/>
    </row>
    <row r="83" spans="1:8" s="2" customFormat="1" ht="16.8" customHeight="1">
      <c r="A83" s="37"/>
      <c r="B83" s="38"/>
      <c r="C83" s="249" t="s">
        <v>1971</v>
      </c>
      <c r="D83" s="249" t="s">
        <v>1972</v>
      </c>
      <c r="E83" s="18" t="s">
        <v>1</v>
      </c>
      <c r="F83" s="250">
        <v>12.5</v>
      </c>
      <c r="G83" s="37"/>
      <c r="H83" s="38"/>
    </row>
    <row r="84" spans="1:8" s="2" customFormat="1" ht="16.8" customHeight="1">
      <c r="A84" s="37"/>
      <c r="B84" s="38"/>
      <c r="C84" s="245" t="s">
        <v>932</v>
      </c>
      <c r="D84" s="246" t="s">
        <v>932</v>
      </c>
      <c r="E84" s="247" t="s">
        <v>1</v>
      </c>
      <c r="F84" s="248">
        <v>123.939</v>
      </c>
      <c r="G84" s="37"/>
      <c r="H84" s="38"/>
    </row>
    <row r="85" spans="1:8" s="2" customFormat="1" ht="16.8" customHeight="1">
      <c r="A85" s="37"/>
      <c r="B85" s="38"/>
      <c r="C85" s="249" t="s">
        <v>932</v>
      </c>
      <c r="D85" s="249" t="s">
        <v>933</v>
      </c>
      <c r="E85" s="18" t="s">
        <v>1</v>
      </c>
      <c r="F85" s="250">
        <v>123.939</v>
      </c>
      <c r="G85" s="37"/>
      <c r="H85" s="38"/>
    </row>
    <row r="86" spans="1:8" s="2" customFormat="1" ht="16.8" customHeight="1">
      <c r="A86" s="37"/>
      <c r="B86" s="38"/>
      <c r="C86" s="245" t="s">
        <v>340</v>
      </c>
      <c r="D86" s="246" t="s">
        <v>340</v>
      </c>
      <c r="E86" s="247" t="s">
        <v>1</v>
      </c>
      <c r="F86" s="248">
        <v>47.364</v>
      </c>
      <c r="G86" s="37"/>
      <c r="H86" s="38"/>
    </row>
    <row r="87" spans="1:8" s="2" customFormat="1" ht="16.8" customHeight="1">
      <c r="A87" s="37"/>
      <c r="B87" s="38"/>
      <c r="C87" s="249" t="s">
        <v>340</v>
      </c>
      <c r="D87" s="249" t="s">
        <v>341</v>
      </c>
      <c r="E87" s="18" t="s">
        <v>1</v>
      </c>
      <c r="F87" s="250">
        <v>47.364</v>
      </c>
      <c r="G87" s="37"/>
      <c r="H87" s="38"/>
    </row>
    <row r="88" spans="1:8" s="2" customFormat="1" ht="16.8" customHeight="1">
      <c r="A88" s="37"/>
      <c r="B88" s="38"/>
      <c r="C88" s="245" t="s">
        <v>1883</v>
      </c>
      <c r="D88" s="246" t="s">
        <v>1883</v>
      </c>
      <c r="E88" s="247" t="s">
        <v>1</v>
      </c>
      <c r="F88" s="248">
        <v>250</v>
      </c>
      <c r="G88" s="37"/>
      <c r="H88" s="38"/>
    </row>
    <row r="89" spans="1:8" s="2" customFormat="1" ht="16.8" customHeight="1">
      <c r="A89" s="37"/>
      <c r="B89" s="38"/>
      <c r="C89" s="249" t="s">
        <v>1883</v>
      </c>
      <c r="D89" s="249" t="s">
        <v>1884</v>
      </c>
      <c r="E89" s="18" t="s">
        <v>1</v>
      </c>
      <c r="F89" s="250">
        <v>250</v>
      </c>
      <c r="G89" s="37"/>
      <c r="H89" s="38"/>
    </row>
    <row r="90" spans="1:8" s="2" customFormat="1" ht="16.8" customHeight="1">
      <c r="A90" s="37"/>
      <c r="B90" s="38"/>
      <c r="C90" s="245" t="s">
        <v>1890</v>
      </c>
      <c r="D90" s="246" t="s">
        <v>1890</v>
      </c>
      <c r="E90" s="247" t="s">
        <v>1</v>
      </c>
      <c r="F90" s="248">
        <v>30</v>
      </c>
      <c r="G90" s="37"/>
      <c r="H90" s="38"/>
    </row>
    <row r="91" spans="1:8" s="2" customFormat="1" ht="16.8" customHeight="1">
      <c r="A91" s="37"/>
      <c r="B91" s="38"/>
      <c r="C91" s="249" t="s">
        <v>1</v>
      </c>
      <c r="D91" s="249" t="s">
        <v>1889</v>
      </c>
      <c r="E91" s="18" t="s">
        <v>1</v>
      </c>
      <c r="F91" s="250">
        <v>0</v>
      </c>
      <c r="G91" s="37"/>
      <c r="H91" s="38"/>
    </row>
    <row r="92" spans="1:8" s="2" customFormat="1" ht="16.8" customHeight="1">
      <c r="A92" s="37"/>
      <c r="B92" s="38"/>
      <c r="C92" s="249" t="s">
        <v>1890</v>
      </c>
      <c r="D92" s="249" t="s">
        <v>1891</v>
      </c>
      <c r="E92" s="18" t="s">
        <v>1</v>
      </c>
      <c r="F92" s="250">
        <v>30</v>
      </c>
      <c r="G92" s="37"/>
      <c r="H92" s="38"/>
    </row>
    <row r="93" spans="1:8" s="2" customFormat="1" ht="16.8" customHeight="1">
      <c r="A93" s="37"/>
      <c r="B93" s="38"/>
      <c r="C93" s="245" t="s">
        <v>1897</v>
      </c>
      <c r="D93" s="246" t="s">
        <v>1897</v>
      </c>
      <c r="E93" s="247" t="s">
        <v>1</v>
      </c>
      <c r="F93" s="248">
        <v>80</v>
      </c>
      <c r="G93" s="37"/>
      <c r="H93" s="38"/>
    </row>
    <row r="94" spans="1:8" s="2" customFormat="1" ht="16.8" customHeight="1">
      <c r="A94" s="37"/>
      <c r="B94" s="38"/>
      <c r="C94" s="249" t="s">
        <v>1</v>
      </c>
      <c r="D94" s="249" t="s">
        <v>1896</v>
      </c>
      <c r="E94" s="18" t="s">
        <v>1</v>
      </c>
      <c r="F94" s="250">
        <v>0</v>
      </c>
      <c r="G94" s="37"/>
      <c r="H94" s="38"/>
    </row>
    <row r="95" spans="1:8" s="2" customFormat="1" ht="16.8" customHeight="1">
      <c r="A95" s="37"/>
      <c r="B95" s="38"/>
      <c r="C95" s="249" t="s">
        <v>1897</v>
      </c>
      <c r="D95" s="249" t="s">
        <v>1898</v>
      </c>
      <c r="E95" s="18" t="s">
        <v>1</v>
      </c>
      <c r="F95" s="250">
        <v>80</v>
      </c>
      <c r="G95" s="37"/>
      <c r="H95" s="38"/>
    </row>
    <row r="96" spans="1:8" s="2" customFormat="1" ht="16.8" customHeight="1">
      <c r="A96" s="37"/>
      <c r="B96" s="38"/>
      <c r="C96" s="245" t="s">
        <v>1903</v>
      </c>
      <c r="D96" s="246" t="s">
        <v>1903</v>
      </c>
      <c r="E96" s="247" t="s">
        <v>1</v>
      </c>
      <c r="F96" s="248">
        <v>20</v>
      </c>
      <c r="G96" s="37"/>
      <c r="H96" s="38"/>
    </row>
    <row r="97" spans="1:8" s="2" customFormat="1" ht="16.8" customHeight="1">
      <c r="A97" s="37"/>
      <c r="B97" s="38"/>
      <c r="C97" s="249" t="s">
        <v>1903</v>
      </c>
      <c r="D97" s="249" t="s">
        <v>1904</v>
      </c>
      <c r="E97" s="18" t="s">
        <v>1</v>
      </c>
      <c r="F97" s="250">
        <v>20</v>
      </c>
      <c r="G97" s="37"/>
      <c r="H97" s="38"/>
    </row>
    <row r="98" spans="1:8" s="2" customFormat="1" ht="16.8" customHeight="1">
      <c r="A98" s="37"/>
      <c r="B98" s="38"/>
      <c r="C98" s="245" t="s">
        <v>1919</v>
      </c>
      <c r="D98" s="246" t="s">
        <v>1919</v>
      </c>
      <c r="E98" s="247" t="s">
        <v>1</v>
      </c>
      <c r="F98" s="248">
        <v>64</v>
      </c>
      <c r="G98" s="37"/>
      <c r="H98" s="38"/>
    </row>
    <row r="99" spans="1:8" s="2" customFormat="1" ht="16.8" customHeight="1">
      <c r="A99" s="37"/>
      <c r="B99" s="38"/>
      <c r="C99" s="249" t="s">
        <v>1919</v>
      </c>
      <c r="D99" s="249" t="s">
        <v>1920</v>
      </c>
      <c r="E99" s="18" t="s">
        <v>1</v>
      </c>
      <c r="F99" s="250">
        <v>64</v>
      </c>
      <c r="G99" s="37"/>
      <c r="H99" s="38"/>
    </row>
    <row r="100" spans="1:8" s="2" customFormat="1" ht="16.8" customHeight="1">
      <c r="A100" s="37"/>
      <c r="B100" s="38"/>
      <c r="C100" s="245" t="s">
        <v>347</v>
      </c>
      <c r="D100" s="246" t="s">
        <v>347</v>
      </c>
      <c r="E100" s="247" t="s">
        <v>1</v>
      </c>
      <c r="F100" s="248">
        <v>23.682</v>
      </c>
      <c r="G100" s="37"/>
      <c r="H100" s="38"/>
    </row>
    <row r="101" spans="1:8" s="2" customFormat="1" ht="16.8" customHeight="1">
      <c r="A101" s="37"/>
      <c r="B101" s="38"/>
      <c r="C101" s="249" t="s">
        <v>1</v>
      </c>
      <c r="D101" s="249" t="s">
        <v>346</v>
      </c>
      <c r="E101" s="18" t="s">
        <v>1</v>
      </c>
      <c r="F101" s="250">
        <v>0</v>
      </c>
      <c r="G101" s="37"/>
      <c r="H101" s="38"/>
    </row>
    <row r="102" spans="1:8" s="2" customFormat="1" ht="16.8" customHeight="1">
      <c r="A102" s="37"/>
      <c r="B102" s="38"/>
      <c r="C102" s="249" t="s">
        <v>347</v>
      </c>
      <c r="D102" s="249" t="s">
        <v>348</v>
      </c>
      <c r="E102" s="18" t="s">
        <v>1</v>
      </c>
      <c r="F102" s="250">
        <v>23.682</v>
      </c>
      <c r="G102" s="37"/>
      <c r="H102" s="38"/>
    </row>
    <row r="103" spans="1:8" s="2" customFormat="1" ht="16.8" customHeight="1">
      <c r="A103" s="37"/>
      <c r="B103" s="38"/>
      <c r="C103" s="245" t="s">
        <v>358</v>
      </c>
      <c r="D103" s="246" t="s">
        <v>358</v>
      </c>
      <c r="E103" s="247" t="s">
        <v>1</v>
      </c>
      <c r="F103" s="248">
        <v>40</v>
      </c>
      <c r="G103" s="37"/>
      <c r="H103" s="38"/>
    </row>
    <row r="104" spans="1:8" s="2" customFormat="1" ht="16.8" customHeight="1">
      <c r="A104" s="37"/>
      <c r="B104" s="38"/>
      <c r="C104" s="249" t="s">
        <v>358</v>
      </c>
      <c r="D104" s="249" t="s">
        <v>359</v>
      </c>
      <c r="E104" s="18" t="s">
        <v>1</v>
      </c>
      <c r="F104" s="250">
        <v>40</v>
      </c>
      <c r="G104" s="37"/>
      <c r="H104" s="38"/>
    </row>
    <row r="105" spans="1:8" s="2" customFormat="1" ht="16.8" customHeight="1">
      <c r="A105" s="37"/>
      <c r="B105" s="38"/>
      <c r="C105" s="245" t="s">
        <v>364</v>
      </c>
      <c r="D105" s="246" t="s">
        <v>364</v>
      </c>
      <c r="E105" s="247" t="s">
        <v>1</v>
      </c>
      <c r="F105" s="248">
        <v>340.055</v>
      </c>
      <c r="G105" s="37"/>
      <c r="H105" s="38"/>
    </row>
    <row r="106" spans="1:8" s="2" customFormat="1" ht="16.8" customHeight="1">
      <c r="A106" s="37"/>
      <c r="B106" s="38"/>
      <c r="C106" s="249" t="s">
        <v>364</v>
      </c>
      <c r="D106" s="249" t="s">
        <v>365</v>
      </c>
      <c r="E106" s="18" t="s">
        <v>1</v>
      </c>
      <c r="F106" s="250">
        <v>340.055</v>
      </c>
      <c r="G106" s="37"/>
      <c r="H106" s="38"/>
    </row>
    <row r="107" spans="1:8" s="2" customFormat="1" ht="16.8" customHeight="1">
      <c r="A107" s="37"/>
      <c r="B107" s="38"/>
      <c r="C107" s="245" t="s">
        <v>229</v>
      </c>
      <c r="D107" s="246" t="s">
        <v>229</v>
      </c>
      <c r="E107" s="247" t="s">
        <v>1</v>
      </c>
      <c r="F107" s="248">
        <v>114.366</v>
      </c>
      <c r="G107" s="37"/>
      <c r="H107" s="38"/>
    </row>
    <row r="108" spans="1:8" s="2" customFormat="1" ht="16.8" customHeight="1">
      <c r="A108" s="37"/>
      <c r="B108" s="38"/>
      <c r="C108" s="249" t="s">
        <v>229</v>
      </c>
      <c r="D108" s="249" t="s">
        <v>230</v>
      </c>
      <c r="E108" s="18" t="s">
        <v>1</v>
      </c>
      <c r="F108" s="250">
        <v>114.366</v>
      </c>
      <c r="G108" s="37"/>
      <c r="H108" s="38"/>
    </row>
    <row r="109" spans="1:8" s="2" customFormat="1" ht="16.8" customHeight="1">
      <c r="A109" s="37"/>
      <c r="B109" s="38"/>
      <c r="C109" s="245" t="s">
        <v>378</v>
      </c>
      <c r="D109" s="246" t="s">
        <v>378</v>
      </c>
      <c r="E109" s="247" t="s">
        <v>1</v>
      </c>
      <c r="F109" s="248">
        <v>154.94</v>
      </c>
      <c r="G109" s="37"/>
      <c r="H109" s="38"/>
    </row>
    <row r="110" spans="1:8" s="2" customFormat="1" ht="16.8" customHeight="1">
      <c r="A110" s="37"/>
      <c r="B110" s="38"/>
      <c r="C110" s="249" t="s">
        <v>378</v>
      </c>
      <c r="D110" s="249" t="s">
        <v>379</v>
      </c>
      <c r="E110" s="18" t="s">
        <v>1</v>
      </c>
      <c r="F110" s="250">
        <v>154.94</v>
      </c>
      <c r="G110" s="37"/>
      <c r="H110" s="38"/>
    </row>
    <row r="111" spans="1:8" s="2" customFormat="1" ht="16.8" customHeight="1">
      <c r="A111" s="37"/>
      <c r="B111" s="38"/>
      <c r="C111" s="245" t="s">
        <v>453</v>
      </c>
      <c r="D111" s="246" t="s">
        <v>453</v>
      </c>
      <c r="E111" s="247" t="s">
        <v>1</v>
      </c>
      <c r="F111" s="248">
        <v>1587.711</v>
      </c>
      <c r="G111" s="37"/>
      <c r="H111" s="38"/>
    </row>
    <row r="112" spans="1:8" s="2" customFormat="1" ht="16.8" customHeight="1">
      <c r="A112" s="37"/>
      <c r="B112" s="38"/>
      <c r="C112" s="249" t="s">
        <v>453</v>
      </c>
      <c r="D112" s="249" t="s">
        <v>454</v>
      </c>
      <c r="E112" s="18" t="s">
        <v>1</v>
      </c>
      <c r="F112" s="250">
        <v>1587.711</v>
      </c>
      <c r="G112" s="37"/>
      <c r="H112" s="38"/>
    </row>
    <row r="113" spans="1:8" s="2" customFormat="1" ht="16.8" customHeight="1">
      <c r="A113" s="37"/>
      <c r="B113" s="38"/>
      <c r="C113" s="245" t="s">
        <v>459</v>
      </c>
      <c r="D113" s="246" t="s">
        <v>459</v>
      </c>
      <c r="E113" s="247" t="s">
        <v>1</v>
      </c>
      <c r="F113" s="248">
        <v>370.677</v>
      </c>
      <c r="G113" s="37"/>
      <c r="H113" s="38"/>
    </row>
    <row r="114" spans="1:8" s="2" customFormat="1" ht="16.8" customHeight="1">
      <c r="A114" s="37"/>
      <c r="B114" s="38"/>
      <c r="C114" s="249" t="s">
        <v>459</v>
      </c>
      <c r="D114" s="249" t="s">
        <v>460</v>
      </c>
      <c r="E114" s="18" t="s">
        <v>1</v>
      </c>
      <c r="F114" s="250">
        <v>370.677</v>
      </c>
      <c r="G114" s="37"/>
      <c r="H114" s="38"/>
    </row>
    <row r="115" spans="1:8" s="2" customFormat="1" ht="16.8" customHeight="1">
      <c r="A115" s="37"/>
      <c r="B115" s="38"/>
      <c r="C115" s="245" t="s">
        <v>465</v>
      </c>
      <c r="D115" s="246" t="s">
        <v>465</v>
      </c>
      <c r="E115" s="247" t="s">
        <v>1</v>
      </c>
      <c r="F115" s="248">
        <v>318.971</v>
      </c>
      <c r="G115" s="37"/>
      <c r="H115" s="38"/>
    </row>
    <row r="116" spans="1:8" s="2" customFormat="1" ht="16.8" customHeight="1">
      <c r="A116" s="37"/>
      <c r="B116" s="38"/>
      <c r="C116" s="249" t="s">
        <v>465</v>
      </c>
      <c r="D116" s="249" t="s">
        <v>466</v>
      </c>
      <c r="E116" s="18" t="s">
        <v>1</v>
      </c>
      <c r="F116" s="250">
        <v>318.971</v>
      </c>
      <c r="G116" s="37"/>
      <c r="H116" s="38"/>
    </row>
    <row r="117" spans="1:8" s="2" customFormat="1" ht="16.8" customHeight="1">
      <c r="A117" s="37"/>
      <c r="B117" s="38"/>
      <c r="C117" s="245" t="s">
        <v>471</v>
      </c>
      <c r="D117" s="246" t="s">
        <v>471</v>
      </c>
      <c r="E117" s="247" t="s">
        <v>1</v>
      </c>
      <c r="F117" s="248">
        <v>154.94</v>
      </c>
      <c r="G117" s="37"/>
      <c r="H117" s="38"/>
    </row>
    <row r="118" spans="1:8" s="2" customFormat="1" ht="16.8" customHeight="1">
      <c r="A118" s="37"/>
      <c r="B118" s="38"/>
      <c r="C118" s="249" t="s">
        <v>471</v>
      </c>
      <c r="D118" s="249" t="s">
        <v>379</v>
      </c>
      <c r="E118" s="18" t="s">
        <v>1</v>
      </c>
      <c r="F118" s="250">
        <v>154.94</v>
      </c>
      <c r="G118" s="37"/>
      <c r="H118" s="38"/>
    </row>
    <row r="119" spans="1:8" s="2" customFormat="1" ht="16.8" customHeight="1">
      <c r="A119" s="37"/>
      <c r="B119" s="38"/>
      <c r="C119" s="245" t="s">
        <v>515</v>
      </c>
      <c r="D119" s="246" t="s">
        <v>515</v>
      </c>
      <c r="E119" s="247" t="s">
        <v>1</v>
      </c>
      <c r="F119" s="248">
        <v>266.238</v>
      </c>
      <c r="G119" s="37"/>
      <c r="H119" s="38"/>
    </row>
    <row r="120" spans="1:8" s="2" customFormat="1" ht="16.8" customHeight="1">
      <c r="A120" s="37"/>
      <c r="B120" s="38"/>
      <c r="C120" s="249" t="s">
        <v>1</v>
      </c>
      <c r="D120" s="249" t="s">
        <v>514</v>
      </c>
      <c r="E120" s="18" t="s">
        <v>1</v>
      </c>
      <c r="F120" s="250">
        <v>0</v>
      </c>
      <c r="G120" s="37"/>
      <c r="H120" s="38"/>
    </row>
    <row r="121" spans="1:8" s="2" customFormat="1" ht="16.8" customHeight="1">
      <c r="A121" s="37"/>
      <c r="B121" s="38"/>
      <c r="C121" s="249" t="s">
        <v>515</v>
      </c>
      <c r="D121" s="249" t="s">
        <v>516</v>
      </c>
      <c r="E121" s="18" t="s">
        <v>1</v>
      </c>
      <c r="F121" s="250">
        <v>266.238</v>
      </c>
      <c r="G121" s="37"/>
      <c r="H121" s="38"/>
    </row>
    <row r="122" spans="1:8" s="2" customFormat="1" ht="16.8" customHeight="1">
      <c r="A122" s="37"/>
      <c r="B122" s="38"/>
      <c r="C122" s="245" t="s">
        <v>549</v>
      </c>
      <c r="D122" s="246" t="s">
        <v>549</v>
      </c>
      <c r="E122" s="247" t="s">
        <v>1</v>
      </c>
      <c r="F122" s="248">
        <v>705.503</v>
      </c>
      <c r="G122" s="37"/>
      <c r="H122" s="38"/>
    </row>
    <row r="123" spans="1:8" s="2" customFormat="1" ht="16.8" customHeight="1">
      <c r="A123" s="37"/>
      <c r="B123" s="38"/>
      <c r="C123" s="249" t="s">
        <v>549</v>
      </c>
      <c r="D123" s="249" t="s">
        <v>550</v>
      </c>
      <c r="E123" s="18" t="s">
        <v>1</v>
      </c>
      <c r="F123" s="250">
        <v>705.503</v>
      </c>
      <c r="G123" s="37"/>
      <c r="H123" s="38"/>
    </row>
    <row r="124" spans="1:8" s="2" customFormat="1" ht="16.8" customHeight="1">
      <c r="A124" s="37"/>
      <c r="B124" s="38"/>
      <c r="C124" s="245" t="s">
        <v>555</v>
      </c>
      <c r="D124" s="246" t="s">
        <v>555</v>
      </c>
      <c r="E124" s="247" t="s">
        <v>1</v>
      </c>
      <c r="F124" s="248">
        <v>71.4</v>
      </c>
      <c r="G124" s="37"/>
      <c r="H124" s="38"/>
    </row>
    <row r="125" spans="1:8" s="2" customFormat="1" ht="16.8" customHeight="1">
      <c r="A125" s="37"/>
      <c r="B125" s="38"/>
      <c r="C125" s="249" t="s">
        <v>1</v>
      </c>
      <c r="D125" s="249" t="s">
        <v>514</v>
      </c>
      <c r="E125" s="18" t="s">
        <v>1</v>
      </c>
      <c r="F125" s="250">
        <v>0</v>
      </c>
      <c r="G125" s="37"/>
      <c r="H125" s="38"/>
    </row>
    <row r="126" spans="1:8" s="2" customFormat="1" ht="16.8" customHeight="1">
      <c r="A126" s="37"/>
      <c r="B126" s="38"/>
      <c r="C126" s="249" t="s">
        <v>555</v>
      </c>
      <c r="D126" s="249" t="s">
        <v>556</v>
      </c>
      <c r="E126" s="18" t="s">
        <v>1</v>
      </c>
      <c r="F126" s="250">
        <v>71.4</v>
      </c>
      <c r="G126" s="37"/>
      <c r="H126" s="38"/>
    </row>
    <row r="127" spans="1:8" s="2" customFormat="1" ht="16.8" customHeight="1">
      <c r="A127" s="37"/>
      <c r="B127" s="38"/>
      <c r="C127" s="245" t="s">
        <v>575</v>
      </c>
      <c r="D127" s="246" t="s">
        <v>575</v>
      </c>
      <c r="E127" s="247" t="s">
        <v>1</v>
      </c>
      <c r="F127" s="248">
        <v>112.288</v>
      </c>
      <c r="G127" s="37"/>
      <c r="H127" s="38"/>
    </row>
    <row r="128" spans="1:8" s="2" customFormat="1" ht="16.8" customHeight="1">
      <c r="A128" s="37"/>
      <c r="B128" s="38"/>
      <c r="C128" s="249" t="s">
        <v>575</v>
      </c>
      <c r="D128" s="249" t="s">
        <v>576</v>
      </c>
      <c r="E128" s="18" t="s">
        <v>1</v>
      </c>
      <c r="F128" s="250">
        <v>112.288</v>
      </c>
      <c r="G128" s="37"/>
      <c r="H128" s="38"/>
    </row>
    <row r="129" spans="1:8" s="2" customFormat="1" ht="16.8" customHeight="1">
      <c r="A129" s="37"/>
      <c r="B129" s="38"/>
      <c r="C129" s="245" t="s">
        <v>234</v>
      </c>
      <c r="D129" s="246" t="s">
        <v>234</v>
      </c>
      <c r="E129" s="247" t="s">
        <v>1</v>
      </c>
      <c r="F129" s="248">
        <v>47.364</v>
      </c>
      <c r="G129" s="37"/>
      <c r="H129" s="38"/>
    </row>
    <row r="130" spans="1:8" s="2" customFormat="1" ht="16.8" customHeight="1">
      <c r="A130" s="37"/>
      <c r="B130" s="38"/>
      <c r="C130" s="249" t="s">
        <v>234</v>
      </c>
      <c r="D130" s="249" t="s">
        <v>235</v>
      </c>
      <c r="E130" s="18" t="s">
        <v>1</v>
      </c>
      <c r="F130" s="250">
        <v>47.364</v>
      </c>
      <c r="G130" s="37"/>
      <c r="H130" s="38"/>
    </row>
    <row r="131" spans="1:8" s="2" customFormat="1" ht="16.8" customHeight="1">
      <c r="A131" s="37"/>
      <c r="B131" s="38"/>
      <c r="C131" s="245" t="s">
        <v>590</v>
      </c>
      <c r="D131" s="246" t="s">
        <v>590</v>
      </c>
      <c r="E131" s="247" t="s">
        <v>1</v>
      </c>
      <c r="F131" s="248">
        <v>42</v>
      </c>
      <c r="G131" s="37"/>
      <c r="H131" s="38"/>
    </row>
    <row r="132" spans="1:8" s="2" customFormat="1" ht="16.8" customHeight="1">
      <c r="A132" s="37"/>
      <c r="B132" s="38"/>
      <c r="C132" s="249" t="s">
        <v>1</v>
      </c>
      <c r="D132" s="249" t="s">
        <v>589</v>
      </c>
      <c r="E132" s="18" t="s">
        <v>1</v>
      </c>
      <c r="F132" s="250">
        <v>0</v>
      </c>
      <c r="G132" s="37"/>
      <c r="H132" s="38"/>
    </row>
    <row r="133" spans="1:8" s="2" customFormat="1" ht="16.8" customHeight="1">
      <c r="A133" s="37"/>
      <c r="B133" s="38"/>
      <c r="C133" s="249" t="s">
        <v>590</v>
      </c>
      <c r="D133" s="249" t="s">
        <v>591</v>
      </c>
      <c r="E133" s="18" t="s">
        <v>1</v>
      </c>
      <c r="F133" s="250">
        <v>42</v>
      </c>
      <c r="G133" s="37"/>
      <c r="H133" s="38"/>
    </row>
    <row r="134" spans="1:8" s="2" customFormat="1" ht="16.8" customHeight="1">
      <c r="A134" s="37"/>
      <c r="B134" s="38"/>
      <c r="C134" s="245" t="s">
        <v>659</v>
      </c>
      <c r="D134" s="246" t="s">
        <v>659</v>
      </c>
      <c r="E134" s="247" t="s">
        <v>1</v>
      </c>
      <c r="F134" s="248">
        <v>804.901</v>
      </c>
      <c r="G134" s="37"/>
      <c r="H134" s="38"/>
    </row>
    <row r="135" spans="1:8" s="2" customFormat="1" ht="16.8" customHeight="1">
      <c r="A135" s="37"/>
      <c r="B135" s="38"/>
      <c r="C135" s="249" t="s">
        <v>659</v>
      </c>
      <c r="D135" s="249" t="s">
        <v>660</v>
      </c>
      <c r="E135" s="18" t="s">
        <v>1</v>
      </c>
      <c r="F135" s="250">
        <v>804.901</v>
      </c>
      <c r="G135" s="37"/>
      <c r="H135" s="38"/>
    </row>
    <row r="136" spans="1:8" s="2" customFormat="1" ht="16.8" customHeight="1">
      <c r="A136" s="37"/>
      <c r="B136" s="38"/>
      <c r="C136" s="245" t="s">
        <v>665</v>
      </c>
      <c r="D136" s="246" t="s">
        <v>665</v>
      </c>
      <c r="E136" s="247" t="s">
        <v>1</v>
      </c>
      <c r="F136" s="248">
        <v>691.67</v>
      </c>
      <c r="G136" s="37"/>
      <c r="H136" s="38"/>
    </row>
    <row r="137" spans="1:8" s="2" customFormat="1" ht="16.8" customHeight="1">
      <c r="A137" s="37"/>
      <c r="B137" s="38"/>
      <c r="C137" s="249" t="s">
        <v>665</v>
      </c>
      <c r="D137" s="249" t="s">
        <v>666</v>
      </c>
      <c r="E137" s="18" t="s">
        <v>1</v>
      </c>
      <c r="F137" s="250">
        <v>691.67</v>
      </c>
      <c r="G137" s="37"/>
      <c r="H137" s="38"/>
    </row>
    <row r="138" spans="1:8" s="2" customFormat="1" ht="16.8" customHeight="1">
      <c r="A138" s="37"/>
      <c r="B138" s="38"/>
      <c r="C138" s="245" t="s">
        <v>675</v>
      </c>
      <c r="D138" s="246" t="s">
        <v>675</v>
      </c>
      <c r="E138" s="247" t="s">
        <v>1</v>
      </c>
      <c r="F138" s="248">
        <v>2517.932</v>
      </c>
      <c r="G138" s="37"/>
      <c r="H138" s="38"/>
    </row>
    <row r="139" spans="1:8" s="2" customFormat="1" ht="16.8" customHeight="1">
      <c r="A139" s="37"/>
      <c r="B139" s="38"/>
      <c r="C139" s="249" t="s">
        <v>675</v>
      </c>
      <c r="D139" s="249" t="s">
        <v>676</v>
      </c>
      <c r="E139" s="18" t="s">
        <v>1</v>
      </c>
      <c r="F139" s="250">
        <v>2517.932</v>
      </c>
      <c r="G139" s="37"/>
      <c r="H139" s="38"/>
    </row>
    <row r="140" spans="1:8" s="2" customFormat="1" ht="16.8" customHeight="1">
      <c r="A140" s="37"/>
      <c r="B140" s="38"/>
      <c r="C140" s="245" t="s">
        <v>691</v>
      </c>
      <c r="D140" s="246" t="s">
        <v>691</v>
      </c>
      <c r="E140" s="247" t="s">
        <v>1</v>
      </c>
      <c r="F140" s="248">
        <v>3209.602</v>
      </c>
      <c r="G140" s="37"/>
      <c r="H140" s="38"/>
    </row>
    <row r="141" spans="1:8" s="2" customFormat="1" ht="16.8" customHeight="1">
      <c r="A141" s="37"/>
      <c r="B141" s="38"/>
      <c r="C141" s="249" t="s">
        <v>691</v>
      </c>
      <c r="D141" s="249" t="s">
        <v>692</v>
      </c>
      <c r="E141" s="18" t="s">
        <v>1</v>
      </c>
      <c r="F141" s="250">
        <v>3209.602</v>
      </c>
      <c r="G141" s="37"/>
      <c r="H141" s="38"/>
    </row>
    <row r="142" spans="1:8" s="2" customFormat="1" ht="16.8" customHeight="1">
      <c r="A142" s="37"/>
      <c r="B142" s="38"/>
      <c r="C142" s="245" t="s">
        <v>698</v>
      </c>
      <c r="D142" s="246" t="s">
        <v>698</v>
      </c>
      <c r="E142" s="247" t="s">
        <v>1</v>
      </c>
      <c r="F142" s="248">
        <v>63.468</v>
      </c>
      <c r="G142" s="37"/>
      <c r="H142" s="38"/>
    </row>
    <row r="143" spans="1:8" s="2" customFormat="1" ht="16.8" customHeight="1">
      <c r="A143" s="37"/>
      <c r="B143" s="38"/>
      <c r="C143" s="249" t="s">
        <v>1</v>
      </c>
      <c r="D143" s="249" t="s">
        <v>697</v>
      </c>
      <c r="E143" s="18" t="s">
        <v>1</v>
      </c>
      <c r="F143" s="250">
        <v>0</v>
      </c>
      <c r="G143" s="37"/>
      <c r="H143" s="38"/>
    </row>
    <row r="144" spans="1:8" s="2" customFormat="1" ht="16.8" customHeight="1">
      <c r="A144" s="37"/>
      <c r="B144" s="38"/>
      <c r="C144" s="249" t="s">
        <v>698</v>
      </c>
      <c r="D144" s="249" t="s">
        <v>699</v>
      </c>
      <c r="E144" s="18" t="s">
        <v>1</v>
      </c>
      <c r="F144" s="250">
        <v>63.468</v>
      </c>
      <c r="G144" s="37"/>
      <c r="H144" s="38"/>
    </row>
    <row r="145" spans="1:8" s="2" customFormat="1" ht="16.8" customHeight="1">
      <c r="A145" s="37"/>
      <c r="B145" s="38"/>
      <c r="C145" s="245" t="s">
        <v>240</v>
      </c>
      <c r="D145" s="246" t="s">
        <v>240</v>
      </c>
      <c r="E145" s="247" t="s">
        <v>1</v>
      </c>
      <c r="F145" s="248">
        <v>35.238</v>
      </c>
      <c r="G145" s="37"/>
      <c r="H145" s="38"/>
    </row>
    <row r="146" spans="1:8" s="2" customFormat="1" ht="16.8" customHeight="1">
      <c r="A146" s="37"/>
      <c r="B146" s="38"/>
      <c r="C146" s="249" t="s">
        <v>1</v>
      </c>
      <c r="D146" s="249" t="s">
        <v>239</v>
      </c>
      <c r="E146" s="18" t="s">
        <v>1</v>
      </c>
      <c r="F146" s="250">
        <v>0</v>
      </c>
      <c r="G146" s="37"/>
      <c r="H146" s="38"/>
    </row>
    <row r="147" spans="1:8" s="2" customFormat="1" ht="16.8" customHeight="1">
      <c r="A147" s="37"/>
      <c r="B147" s="38"/>
      <c r="C147" s="249" t="s">
        <v>240</v>
      </c>
      <c r="D147" s="249" t="s">
        <v>241</v>
      </c>
      <c r="E147" s="18" t="s">
        <v>1</v>
      </c>
      <c r="F147" s="250">
        <v>35.238</v>
      </c>
      <c r="G147" s="37"/>
      <c r="H147" s="38"/>
    </row>
    <row r="148" spans="1:8" s="2" customFormat="1" ht="16.8" customHeight="1">
      <c r="A148" s="37"/>
      <c r="B148" s="38"/>
      <c r="C148" s="245" t="s">
        <v>953</v>
      </c>
      <c r="D148" s="246" t="s">
        <v>953</v>
      </c>
      <c r="E148" s="247" t="s">
        <v>1</v>
      </c>
      <c r="F148" s="248">
        <v>1698.38</v>
      </c>
      <c r="G148" s="37"/>
      <c r="H148" s="38"/>
    </row>
    <row r="149" spans="1:8" s="2" customFormat="1" ht="16.8" customHeight="1">
      <c r="A149" s="37"/>
      <c r="B149" s="38"/>
      <c r="C149" s="249" t="s">
        <v>1</v>
      </c>
      <c r="D149" s="249" t="s">
        <v>952</v>
      </c>
      <c r="E149" s="18" t="s">
        <v>1</v>
      </c>
      <c r="F149" s="250">
        <v>0</v>
      </c>
      <c r="G149" s="37"/>
      <c r="H149" s="38"/>
    </row>
    <row r="150" spans="1:8" s="2" customFormat="1" ht="16.8" customHeight="1">
      <c r="A150" s="37"/>
      <c r="B150" s="38"/>
      <c r="C150" s="249" t="s">
        <v>953</v>
      </c>
      <c r="D150" s="249" t="s">
        <v>954</v>
      </c>
      <c r="E150" s="18" t="s">
        <v>1</v>
      </c>
      <c r="F150" s="250">
        <v>1698.38</v>
      </c>
      <c r="G150" s="37"/>
      <c r="H150" s="38"/>
    </row>
    <row r="151" spans="1:8" s="2" customFormat="1" ht="16.8" customHeight="1">
      <c r="A151" s="37"/>
      <c r="B151" s="38"/>
      <c r="C151" s="251" t="s">
        <v>1973</v>
      </c>
      <c r="D151" s="37"/>
      <c r="E151" s="37"/>
      <c r="F151" s="37"/>
      <c r="G151" s="37"/>
      <c r="H151" s="38"/>
    </row>
    <row r="152" spans="1:8" s="2" customFormat="1" ht="16.8" customHeight="1">
      <c r="A152" s="37"/>
      <c r="B152" s="38"/>
      <c r="C152" s="249" t="s">
        <v>949</v>
      </c>
      <c r="D152" s="249" t="s">
        <v>950</v>
      </c>
      <c r="E152" s="18" t="s">
        <v>221</v>
      </c>
      <c r="F152" s="250">
        <v>1520.48</v>
      </c>
      <c r="G152" s="37"/>
      <c r="H152" s="38"/>
    </row>
    <row r="153" spans="1:8" s="2" customFormat="1" ht="16.8" customHeight="1">
      <c r="A153" s="37"/>
      <c r="B153" s="38"/>
      <c r="C153" s="245" t="s">
        <v>963</v>
      </c>
      <c r="D153" s="246" t="s">
        <v>963</v>
      </c>
      <c r="E153" s="247" t="s">
        <v>1</v>
      </c>
      <c r="F153" s="248">
        <v>866.174</v>
      </c>
      <c r="G153" s="37"/>
      <c r="H153" s="38"/>
    </row>
    <row r="154" spans="1:8" s="2" customFormat="1" ht="16.8" customHeight="1">
      <c r="A154" s="37"/>
      <c r="B154" s="38"/>
      <c r="C154" s="249" t="s">
        <v>1</v>
      </c>
      <c r="D154" s="249" t="s">
        <v>952</v>
      </c>
      <c r="E154" s="18" t="s">
        <v>1</v>
      </c>
      <c r="F154" s="250">
        <v>0</v>
      </c>
      <c r="G154" s="37"/>
      <c r="H154" s="38"/>
    </row>
    <row r="155" spans="1:8" s="2" customFormat="1" ht="16.8" customHeight="1">
      <c r="A155" s="37"/>
      <c r="B155" s="38"/>
      <c r="C155" s="249" t="s">
        <v>963</v>
      </c>
      <c r="D155" s="249" t="s">
        <v>964</v>
      </c>
      <c r="E155" s="18" t="s">
        <v>1</v>
      </c>
      <c r="F155" s="250">
        <v>866.174</v>
      </c>
      <c r="G155" s="37"/>
      <c r="H155" s="38"/>
    </row>
    <row r="156" spans="1:8" s="2" customFormat="1" ht="16.8" customHeight="1">
      <c r="A156" s="37"/>
      <c r="B156" s="38"/>
      <c r="C156" s="251" t="s">
        <v>1973</v>
      </c>
      <c r="D156" s="37"/>
      <c r="E156" s="37"/>
      <c r="F156" s="37"/>
      <c r="G156" s="37"/>
      <c r="H156" s="38"/>
    </row>
    <row r="157" spans="1:8" s="2" customFormat="1" ht="16.8" customHeight="1">
      <c r="A157" s="37"/>
      <c r="B157" s="38"/>
      <c r="C157" s="249" t="s">
        <v>960</v>
      </c>
      <c r="D157" s="249" t="s">
        <v>961</v>
      </c>
      <c r="E157" s="18" t="s">
        <v>221</v>
      </c>
      <c r="F157" s="250">
        <v>684.716</v>
      </c>
      <c r="G157" s="37"/>
      <c r="H157" s="38"/>
    </row>
    <row r="158" spans="1:8" s="2" customFormat="1" ht="16.8" customHeight="1">
      <c r="A158" s="37"/>
      <c r="B158" s="38"/>
      <c r="C158" s="245" t="s">
        <v>977</v>
      </c>
      <c r="D158" s="246" t="s">
        <v>977</v>
      </c>
      <c r="E158" s="247" t="s">
        <v>1</v>
      </c>
      <c r="F158" s="248">
        <v>74.154</v>
      </c>
      <c r="G158" s="37"/>
      <c r="H158" s="38"/>
    </row>
    <row r="159" spans="1:8" s="2" customFormat="1" ht="16.8" customHeight="1">
      <c r="A159" s="37"/>
      <c r="B159" s="38"/>
      <c r="C159" s="249" t="s">
        <v>1</v>
      </c>
      <c r="D159" s="249" t="s">
        <v>952</v>
      </c>
      <c r="E159" s="18" t="s">
        <v>1</v>
      </c>
      <c r="F159" s="250">
        <v>0</v>
      </c>
      <c r="G159" s="37"/>
      <c r="H159" s="38"/>
    </row>
    <row r="160" spans="1:8" s="2" customFormat="1" ht="16.8" customHeight="1">
      <c r="A160" s="37"/>
      <c r="B160" s="38"/>
      <c r="C160" s="249" t="s">
        <v>977</v>
      </c>
      <c r="D160" s="249" t="s">
        <v>978</v>
      </c>
      <c r="E160" s="18" t="s">
        <v>1</v>
      </c>
      <c r="F160" s="250">
        <v>74.154</v>
      </c>
      <c r="G160" s="37"/>
      <c r="H160" s="38"/>
    </row>
    <row r="161" spans="1:8" s="2" customFormat="1" ht="16.8" customHeight="1">
      <c r="A161" s="37"/>
      <c r="B161" s="38"/>
      <c r="C161" s="251" t="s">
        <v>1973</v>
      </c>
      <c r="D161" s="37"/>
      <c r="E161" s="37"/>
      <c r="F161" s="37"/>
      <c r="G161" s="37"/>
      <c r="H161" s="38"/>
    </row>
    <row r="162" spans="1:8" s="2" customFormat="1" ht="16.8" customHeight="1">
      <c r="A162" s="37"/>
      <c r="B162" s="38"/>
      <c r="C162" s="249" t="s">
        <v>974</v>
      </c>
      <c r="D162" s="249" t="s">
        <v>975</v>
      </c>
      <c r="E162" s="18" t="s">
        <v>221</v>
      </c>
      <c r="F162" s="250">
        <v>74.154</v>
      </c>
      <c r="G162" s="37"/>
      <c r="H162" s="38"/>
    </row>
    <row r="163" spans="1:8" s="2" customFormat="1" ht="16.8" customHeight="1">
      <c r="A163" s="37"/>
      <c r="B163" s="38"/>
      <c r="C163" s="245" t="s">
        <v>993</v>
      </c>
      <c r="D163" s="246" t="s">
        <v>993</v>
      </c>
      <c r="E163" s="247" t="s">
        <v>1</v>
      </c>
      <c r="F163" s="248">
        <v>1</v>
      </c>
      <c r="G163" s="37"/>
      <c r="H163" s="38"/>
    </row>
    <row r="164" spans="1:8" s="2" customFormat="1" ht="16.8" customHeight="1">
      <c r="A164" s="37"/>
      <c r="B164" s="38"/>
      <c r="C164" s="249" t="s">
        <v>1</v>
      </c>
      <c r="D164" s="249" t="s">
        <v>992</v>
      </c>
      <c r="E164" s="18" t="s">
        <v>1</v>
      </c>
      <c r="F164" s="250">
        <v>0</v>
      </c>
      <c r="G164" s="37"/>
      <c r="H164" s="38"/>
    </row>
    <row r="165" spans="1:8" s="2" customFormat="1" ht="16.8" customHeight="1">
      <c r="A165" s="37"/>
      <c r="B165" s="38"/>
      <c r="C165" s="249" t="s">
        <v>993</v>
      </c>
      <c r="D165" s="249" t="s">
        <v>994</v>
      </c>
      <c r="E165" s="18" t="s">
        <v>1</v>
      </c>
      <c r="F165" s="250">
        <v>1</v>
      </c>
      <c r="G165" s="37"/>
      <c r="H165" s="38"/>
    </row>
    <row r="166" spans="1:8" s="2" customFormat="1" ht="16.8" customHeight="1">
      <c r="A166" s="37"/>
      <c r="B166" s="38"/>
      <c r="C166" s="245" t="s">
        <v>1009</v>
      </c>
      <c r="D166" s="246" t="s">
        <v>1009</v>
      </c>
      <c r="E166" s="247" t="s">
        <v>1</v>
      </c>
      <c r="F166" s="248">
        <v>52.5</v>
      </c>
      <c r="G166" s="37"/>
      <c r="H166" s="38"/>
    </row>
    <row r="167" spans="1:8" s="2" customFormat="1" ht="16.8" customHeight="1">
      <c r="A167" s="37"/>
      <c r="B167" s="38"/>
      <c r="C167" s="249" t="s">
        <v>1009</v>
      </c>
      <c r="D167" s="249" t="s">
        <v>1010</v>
      </c>
      <c r="E167" s="18" t="s">
        <v>1</v>
      </c>
      <c r="F167" s="250">
        <v>52.5</v>
      </c>
      <c r="G167" s="37"/>
      <c r="H167" s="38"/>
    </row>
    <row r="168" spans="1:8" s="2" customFormat="1" ht="16.8" customHeight="1">
      <c r="A168" s="37"/>
      <c r="B168" s="38"/>
      <c r="C168" s="245" t="s">
        <v>1026</v>
      </c>
      <c r="D168" s="246" t="s">
        <v>1026</v>
      </c>
      <c r="E168" s="247" t="s">
        <v>1</v>
      </c>
      <c r="F168" s="248">
        <v>102.515</v>
      </c>
      <c r="G168" s="37"/>
      <c r="H168" s="38"/>
    </row>
    <row r="169" spans="1:8" s="2" customFormat="1" ht="16.8" customHeight="1">
      <c r="A169" s="37"/>
      <c r="B169" s="38"/>
      <c r="C169" s="249" t="s">
        <v>1026</v>
      </c>
      <c r="D169" s="249" t="s">
        <v>1027</v>
      </c>
      <c r="E169" s="18" t="s">
        <v>1</v>
      </c>
      <c r="F169" s="250">
        <v>102.515</v>
      </c>
      <c r="G169" s="37"/>
      <c r="H169" s="38"/>
    </row>
    <row r="170" spans="1:8" s="2" customFormat="1" ht="16.8" customHeight="1">
      <c r="A170" s="37"/>
      <c r="B170" s="38"/>
      <c r="C170" s="245" t="s">
        <v>1032</v>
      </c>
      <c r="D170" s="246" t="s">
        <v>1032</v>
      </c>
      <c r="E170" s="247" t="s">
        <v>1</v>
      </c>
      <c r="F170" s="248">
        <v>10</v>
      </c>
      <c r="G170" s="37"/>
      <c r="H170" s="38"/>
    </row>
    <row r="171" spans="1:8" s="2" customFormat="1" ht="16.8" customHeight="1">
      <c r="A171" s="37"/>
      <c r="B171" s="38"/>
      <c r="C171" s="249" t="s">
        <v>1032</v>
      </c>
      <c r="D171" s="249" t="s">
        <v>1033</v>
      </c>
      <c r="E171" s="18" t="s">
        <v>1</v>
      </c>
      <c r="F171" s="250">
        <v>10</v>
      </c>
      <c r="G171" s="37"/>
      <c r="H171" s="38"/>
    </row>
    <row r="172" spans="1:8" s="2" customFormat="1" ht="16.8" customHeight="1">
      <c r="A172" s="37"/>
      <c r="B172" s="38"/>
      <c r="C172" s="245" t="s">
        <v>246</v>
      </c>
      <c r="D172" s="246" t="s">
        <v>246</v>
      </c>
      <c r="E172" s="247" t="s">
        <v>1</v>
      </c>
      <c r="F172" s="248">
        <v>193.368</v>
      </c>
      <c r="G172" s="37"/>
      <c r="H172" s="38"/>
    </row>
    <row r="173" spans="1:8" s="2" customFormat="1" ht="16.8" customHeight="1">
      <c r="A173" s="37"/>
      <c r="B173" s="38"/>
      <c r="C173" s="249" t="s">
        <v>246</v>
      </c>
      <c r="D173" s="249" t="s">
        <v>247</v>
      </c>
      <c r="E173" s="18" t="s">
        <v>1</v>
      </c>
      <c r="F173" s="250">
        <v>193.368</v>
      </c>
      <c r="G173" s="37"/>
      <c r="H173" s="38"/>
    </row>
    <row r="174" spans="1:8" s="2" customFormat="1" ht="16.8" customHeight="1">
      <c r="A174" s="37"/>
      <c r="B174" s="38"/>
      <c r="C174" s="245" t="s">
        <v>1052</v>
      </c>
      <c r="D174" s="246" t="s">
        <v>1052</v>
      </c>
      <c r="E174" s="247" t="s">
        <v>1</v>
      </c>
      <c r="F174" s="248">
        <v>5</v>
      </c>
      <c r="G174" s="37"/>
      <c r="H174" s="38"/>
    </row>
    <row r="175" spans="1:8" s="2" customFormat="1" ht="16.8" customHeight="1">
      <c r="A175" s="37"/>
      <c r="B175" s="38"/>
      <c r="C175" s="249" t="s">
        <v>1052</v>
      </c>
      <c r="D175" s="249" t="s">
        <v>1053</v>
      </c>
      <c r="E175" s="18" t="s">
        <v>1</v>
      </c>
      <c r="F175" s="250">
        <v>5</v>
      </c>
      <c r="G175" s="37"/>
      <c r="H175" s="38"/>
    </row>
    <row r="176" spans="1:8" s="2" customFormat="1" ht="16.8" customHeight="1">
      <c r="A176" s="37"/>
      <c r="B176" s="38"/>
      <c r="C176" s="245" t="s">
        <v>1066</v>
      </c>
      <c r="D176" s="246" t="s">
        <v>1066</v>
      </c>
      <c r="E176" s="247" t="s">
        <v>1</v>
      </c>
      <c r="F176" s="248">
        <v>52.5</v>
      </c>
      <c r="G176" s="37"/>
      <c r="H176" s="38"/>
    </row>
    <row r="177" spans="1:8" s="2" customFormat="1" ht="16.8" customHeight="1">
      <c r="A177" s="37"/>
      <c r="B177" s="38"/>
      <c r="C177" s="249" t="s">
        <v>1066</v>
      </c>
      <c r="D177" s="249" t="s">
        <v>1010</v>
      </c>
      <c r="E177" s="18" t="s">
        <v>1</v>
      </c>
      <c r="F177" s="250">
        <v>52.5</v>
      </c>
      <c r="G177" s="37"/>
      <c r="H177" s="38"/>
    </row>
    <row r="178" spans="1:8" s="2" customFormat="1" ht="16.8" customHeight="1">
      <c r="A178" s="37"/>
      <c r="B178" s="38"/>
      <c r="C178" s="245" t="s">
        <v>1076</v>
      </c>
      <c r="D178" s="246" t="s">
        <v>1076</v>
      </c>
      <c r="E178" s="247" t="s">
        <v>1</v>
      </c>
      <c r="F178" s="248">
        <v>10</v>
      </c>
      <c r="G178" s="37"/>
      <c r="H178" s="38"/>
    </row>
    <row r="179" spans="1:8" s="2" customFormat="1" ht="16.8" customHeight="1">
      <c r="A179" s="37"/>
      <c r="B179" s="38"/>
      <c r="C179" s="249" t="s">
        <v>1076</v>
      </c>
      <c r="D179" s="249" t="s">
        <v>1033</v>
      </c>
      <c r="E179" s="18" t="s">
        <v>1</v>
      </c>
      <c r="F179" s="250">
        <v>10</v>
      </c>
      <c r="G179" s="37"/>
      <c r="H179" s="38"/>
    </row>
    <row r="180" spans="1:8" s="2" customFormat="1" ht="16.8" customHeight="1">
      <c r="A180" s="37"/>
      <c r="B180" s="38"/>
      <c r="C180" s="245" t="s">
        <v>1094</v>
      </c>
      <c r="D180" s="246" t="s">
        <v>1094</v>
      </c>
      <c r="E180" s="247" t="s">
        <v>1</v>
      </c>
      <c r="F180" s="248">
        <v>1</v>
      </c>
      <c r="G180" s="37"/>
      <c r="H180" s="38"/>
    </row>
    <row r="181" spans="1:8" s="2" customFormat="1" ht="16.8" customHeight="1">
      <c r="A181" s="37"/>
      <c r="B181" s="38"/>
      <c r="C181" s="249" t="s">
        <v>1</v>
      </c>
      <c r="D181" s="249" t="s">
        <v>1093</v>
      </c>
      <c r="E181" s="18" t="s">
        <v>1</v>
      </c>
      <c r="F181" s="250">
        <v>0</v>
      </c>
      <c r="G181" s="37"/>
      <c r="H181" s="38"/>
    </row>
    <row r="182" spans="1:8" s="2" customFormat="1" ht="16.8" customHeight="1">
      <c r="A182" s="37"/>
      <c r="B182" s="38"/>
      <c r="C182" s="249" t="s">
        <v>1094</v>
      </c>
      <c r="D182" s="249" t="s">
        <v>1095</v>
      </c>
      <c r="E182" s="18" t="s">
        <v>1</v>
      </c>
      <c r="F182" s="250">
        <v>1</v>
      </c>
      <c r="G182" s="37"/>
      <c r="H182" s="38"/>
    </row>
    <row r="183" spans="1:8" s="2" customFormat="1" ht="16.8" customHeight="1">
      <c r="A183" s="37"/>
      <c r="B183" s="38"/>
      <c r="C183" s="245" t="s">
        <v>1122</v>
      </c>
      <c r="D183" s="246" t="s">
        <v>1122</v>
      </c>
      <c r="E183" s="247" t="s">
        <v>1</v>
      </c>
      <c r="F183" s="248">
        <v>2</v>
      </c>
      <c r="G183" s="37"/>
      <c r="H183" s="38"/>
    </row>
    <row r="184" spans="1:8" s="2" customFormat="1" ht="16.8" customHeight="1">
      <c r="A184" s="37"/>
      <c r="B184" s="38"/>
      <c r="C184" s="249" t="s">
        <v>1</v>
      </c>
      <c r="D184" s="249" t="s">
        <v>1121</v>
      </c>
      <c r="E184" s="18" t="s">
        <v>1</v>
      </c>
      <c r="F184" s="250">
        <v>0</v>
      </c>
      <c r="G184" s="37"/>
      <c r="H184" s="38"/>
    </row>
    <row r="185" spans="1:8" s="2" customFormat="1" ht="16.8" customHeight="1">
      <c r="A185" s="37"/>
      <c r="B185" s="38"/>
      <c r="C185" s="249" t="s">
        <v>1122</v>
      </c>
      <c r="D185" s="249" t="s">
        <v>1123</v>
      </c>
      <c r="E185" s="18" t="s">
        <v>1</v>
      </c>
      <c r="F185" s="250">
        <v>2</v>
      </c>
      <c r="G185" s="37"/>
      <c r="H185" s="38"/>
    </row>
    <row r="186" spans="1:8" s="2" customFormat="1" ht="16.8" customHeight="1">
      <c r="A186" s="37"/>
      <c r="B186" s="38"/>
      <c r="C186" s="245" t="s">
        <v>1142</v>
      </c>
      <c r="D186" s="246" t="s">
        <v>1142</v>
      </c>
      <c r="E186" s="247" t="s">
        <v>1</v>
      </c>
      <c r="F186" s="248">
        <v>23.52</v>
      </c>
      <c r="G186" s="37"/>
      <c r="H186" s="38"/>
    </row>
    <row r="187" spans="1:8" s="2" customFormat="1" ht="16.8" customHeight="1">
      <c r="A187" s="37"/>
      <c r="B187" s="38"/>
      <c r="C187" s="249" t="s">
        <v>1142</v>
      </c>
      <c r="D187" s="249" t="s">
        <v>793</v>
      </c>
      <c r="E187" s="18" t="s">
        <v>1</v>
      </c>
      <c r="F187" s="250">
        <v>23.52</v>
      </c>
      <c r="G187" s="37"/>
      <c r="H187" s="38"/>
    </row>
    <row r="188" spans="1:8" s="2" customFormat="1" ht="16.8" customHeight="1">
      <c r="A188" s="37"/>
      <c r="B188" s="38"/>
      <c r="C188" s="245" t="s">
        <v>1154</v>
      </c>
      <c r="D188" s="246" t="s">
        <v>1154</v>
      </c>
      <c r="E188" s="247" t="s">
        <v>1</v>
      </c>
      <c r="F188" s="248">
        <v>6</v>
      </c>
      <c r="G188" s="37"/>
      <c r="H188" s="38"/>
    </row>
    <row r="189" spans="1:8" s="2" customFormat="1" ht="16.8" customHeight="1">
      <c r="A189" s="37"/>
      <c r="B189" s="38"/>
      <c r="C189" s="249" t="s">
        <v>1154</v>
      </c>
      <c r="D189" s="249" t="s">
        <v>1155</v>
      </c>
      <c r="E189" s="18" t="s">
        <v>1</v>
      </c>
      <c r="F189" s="250">
        <v>6</v>
      </c>
      <c r="G189" s="37"/>
      <c r="H189" s="38"/>
    </row>
    <row r="190" spans="1:8" s="2" customFormat="1" ht="16.8" customHeight="1">
      <c r="A190" s="37"/>
      <c r="B190" s="38"/>
      <c r="C190" s="245" t="s">
        <v>254</v>
      </c>
      <c r="D190" s="246" t="s">
        <v>254</v>
      </c>
      <c r="E190" s="247" t="s">
        <v>1</v>
      </c>
      <c r="F190" s="248">
        <v>45.641</v>
      </c>
      <c r="G190" s="37"/>
      <c r="H190" s="38"/>
    </row>
    <row r="191" spans="1:8" s="2" customFormat="1" ht="16.8" customHeight="1">
      <c r="A191" s="37"/>
      <c r="B191" s="38"/>
      <c r="C191" s="249" t="s">
        <v>1</v>
      </c>
      <c r="D191" s="249" t="s">
        <v>253</v>
      </c>
      <c r="E191" s="18" t="s">
        <v>1</v>
      </c>
      <c r="F191" s="250">
        <v>0</v>
      </c>
      <c r="G191" s="37"/>
      <c r="H191" s="38"/>
    </row>
    <row r="192" spans="1:8" s="2" customFormat="1" ht="16.8" customHeight="1">
      <c r="A192" s="37"/>
      <c r="B192" s="38"/>
      <c r="C192" s="249" t="s">
        <v>254</v>
      </c>
      <c r="D192" s="249" t="s">
        <v>255</v>
      </c>
      <c r="E192" s="18" t="s">
        <v>1</v>
      </c>
      <c r="F192" s="250">
        <v>45.641</v>
      </c>
      <c r="G192" s="37"/>
      <c r="H192" s="38"/>
    </row>
    <row r="193" spans="1:8" s="2" customFormat="1" ht="16.8" customHeight="1">
      <c r="A193" s="37"/>
      <c r="B193" s="38"/>
      <c r="C193" s="245" t="s">
        <v>1160</v>
      </c>
      <c r="D193" s="246" t="s">
        <v>1160</v>
      </c>
      <c r="E193" s="247" t="s">
        <v>1</v>
      </c>
      <c r="F193" s="248">
        <v>87.4</v>
      </c>
      <c r="G193" s="37"/>
      <c r="H193" s="38"/>
    </row>
    <row r="194" spans="1:8" s="2" customFormat="1" ht="16.8" customHeight="1">
      <c r="A194" s="37"/>
      <c r="B194" s="38"/>
      <c r="C194" s="249" t="s">
        <v>1160</v>
      </c>
      <c r="D194" s="249" t="s">
        <v>1161</v>
      </c>
      <c r="E194" s="18" t="s">
        <v>1</v>
      </c>
      <c r="F194" s="250">
        <v>87.4</v>
      </c>
      <c r="G194" s="37"/>
      <c r="H194" s="38"/>
    </row>
    <row r="195" spans="1:8" s="2" customFormat="1" ht="16.8" customHeight="1">
      <c r="A195" s="37"/>
      <c r="B195" s="38"/>
      <c r="C195" s="245" t="s">
        <v>1166</v>
      </c>
      <c r="D195" s="246" t="s">
        <v>1166</v>
      </c>
      <c r="E195" s="247" t="s">
        <v>1</v>
      </c>
      <c r="F195" s="248">
        <v>4</v>
      </c>
      <c r="G195" s="37"/>
      <c r="H195" s="38"/>
    </row>
    <row r="196" spans="1:8" s="2" customFormat="1" ht="16.8" customHeight="1">
      <c r="A196" s="37"/>
      <c r="B196" s="38"/>
      <c r="C196" s="249" t="s">
        <v>1166</v>
      </c>
      <c r="D196" s="249" t="s">
        <v>1167</v>
      </c>
      <c r="E196" s="18" t="s">
        <v>1</v>
      </c>
      <c r="F196" s="250">
        <v>4</v>
      </c>
      <c r="G196" s="37"/>
      <c r="H196" s="38"/>
    </row>
    <row r="197" spans="1:8" s="2" customFormat="1" ht="16.8" customHeight="1">
      <c r="A197" s="37"/>
      <c r="B197" s="38"/>
      <c r="C197" s="245" t="s">
        <v>1184</v>
      </c>
      <c r="D197" s="246" t="s">
        <v>1184</v>
      </c>
      <c r="E197" s="247" t="s">
        <v>1</v>
      </c>
      <c r="F197" s="248">
        <v>760</v>
      </c>
      <c r="G197" s="37"/>
      <c r="H197" s="38"/>
    </row>
    <row r="198" spans="1:8" s="2" customFormat="1" ht="12">
      <c r="A198" s="37"/>
      <c r="B198" s="38"/>
      <c r="C198" s="249" t="s">
        <v>1184</v>
      </c>
      <c r="D198" s="249" t="s">
        <v>1185</v>
      </c>
      <c r="E198" s="18" t="s">
        <v>1</v>
      </c>
      <c r="F198" s="250">
        <v>760</v>
      </c>
      <c r="G198" s="37"/>
      <c r="H198" s="38"/>
    </row>
    <row r="199" spans="1:8" s="2" customFormat="1" ht="16.8" customHeight="1">
      <c r="A199" s="37"/>
      <c r="B199" s="38"/>
      <c r="C199" s="245" t="s">
        <v>1195</v>
      </c>
      <c r="D199" s="246" t="s">
        <v>1195</v>
      </c>
      <c r="E199" s="247" t="s">
        <v>1</v>
      </c>
      <c r="F199" s="248">
        <v>466.07</v>
      </c>
      <c r="G199" s="37"/>
      <c r="H199" s="38"/>
    </row>
    <row r="200" spans="1:8" s="2" customFormat="1" ht="16.8" customHeight="1">
      <c r="A200" s="37"/>
      <c r="B200" s="38"/>
      <c r="C200" s="249" t="s">
        <v>1195</v>
      </c>
      <c r="D200" s="249" t="s">
        <v>1196</v>
      </c>
      <c r="E200" s="18" t="s">
        <v>1</v>
      </c>
      <c r="F200" s="250">
        <v>466.07</v>
      </c>
      <c r="G200" s="37"/>
      <c r="H200" s="38"/>
    </row>
    <row r="201" spans="1:8" s="2" customFormat="1" ht="16.8" customHeight="1">
      <c r="A201" s="37"/>
      <c r="B201" s="38"/>
      <c r="C201" s="245" t="s">
        <v>1210</v>
      </c>
      <c r="D201" s="246" t="s">
        <v>1210</v>
      </c>
      <c r="E201" s="247" t="s">
        <v>1</v>
      </c>
      <c r="F201" s="248">
        <v>21</v>
      </c>
      <c r="G201" s="37"/>
      <c r="H201" s="38"/>
    </row>
    <row r="202" spans="1:8" s="2" customFormat="1" ht="16.8" customHeight="1">
      <c r="A202" s="37"/>
      <c r="B202" s="38"/>
      <c r="C202" s="249" t="s">
        <v>1</v>
      </c>
      <c r="D202" s="249" t="s">
        <v>514</v>
      </c>
      <c r="E202" s="18" t="s">
        <v>1</v>
      </c>
      <c r="F202" s="250">
        <v>0</v>
      </c>
      <c r="G202" s="37"/>
      <c r="H202" s="38"/>
    </row>
    <row r="203" spans="1:8" s="2" customFormat="1" ht="16.8" customHeight="1">
      <c r="A203" s="37"/>
      <c r="B203" s="38"/>
      <c r="C203" s="249" t="s">
        <v>1</v>
      </c>
      <c r="D203" s="249" t="s">
        <v>1209</v>
      </c>
      <c r="E203" s="18" t="s">
        <v>1</v>
      </c>
      <c r="F203" s="250">
        <v>0</v>
      </c>
      <c r="G203" s="37"/>
      <c r="H203" s="38"/>
    </row>
    <row r="204" spans="1:8" s="2" customFormat="1" ht="16.8" customHeight="1">
      <c r="A204" s="37"/>
      <c r="B204" s="38"/>
      <c r="C204" s="249" t="s">
        <v>1210</v>
      </c>
      <c r="D204" s="249" t="s">
        <v>1211</v>
      </c>
      <c r="E204" s="18" t="s">
        <v>1</v>
      </c>
      <c r="F204" s="250">
        <v>21</v>
      </c>
      <c r="G204" s="37"/>
      <c r="H204" s="38"/>
    </row>
    <row r="205" spans="1:8" s="2" customFormat="1" ht="16.8" customHeight="1">
      <c r="A205" s="37"/>
      <c r="B205" s="38"/>
      <c r="C205" s="245" t="s">
        <v>1297</v>
      </c>
      <c r="D205" s="246" t="s">
        <v>1297</v>
      </c>
      <c r="E205" s="247" t="s">
        <v>1</v>
      </c>
      <c r="F205" s="248">
        <v>10</v>
      </c>
      <c r="G205" s="37"/>
      <c r="H205" s="38"/>
    </row>
    <row r="206" spans="1:8" s="2" customFormat="1" ht="16.8" customHeight="1">
      <c r="A206" s="37"/>
      <c r="B206" s="38"/>
      <c r="C206" s="249" t="s">
        <v>1297</v>
      </c>
      <c r="D206" s="249" t="s">
        <v>1298</v>
      </c>
      <c r="E206" s="18" t="s">
        <v>1</v>
      </c>
      <c r="F206" s="250">
        <v>10</v>
      </c>
      <c r="G206" s="37"/>
      <c r="H206" s="38"/>
    </row>
    <row r="207" spans="1:8" s="2" customFormat="1" ht="16.8" customHeight="1">
      <c r="A207" s="37"/>
      <c r="B207" s="38"/>
      <c r="C207" s="245" t="s">
        <v>1311</v>
      </c>
      <c r="D207" s="246" t="s">
        <v>1311</v>
      </c>
      <c r="E207" s="247" t="s">
        <v>1</v>
      </c>
      <c r="F207" s="248">
        <v>0.6</v>
      </c>
      <c r="G207" s="37"/>
      <c r="H207" s="38"/>
    </row>
    <row r="208" spans="1:8" s="2" customFormat="1" ht="16.8" customHeight="1">
      <c r="A208" s="37"/>
      <c r="B208" s="38"/>
      <c r="C208" s="249" t="s">
        <v>1311</v>
      </c>
      <c r="D208" s="249" t="s">
        <v>1312</v>
      </c>
      <c r="E208" s="18" t="s">
        <v>1</v>
      </c>
      <c r="F208" s="250">
        <v>0.6</v>
      </c>
      <c r="G208" s="37"/>
      <c r="H208" s="38"/>
    </row>
    <row r="209" spans="1:8" s="2" customFormat="1" ht="16.8" customHeight="1">
      <c r="A209" s="37"/>
      <c r="B209" s="38"/>
      <c r="C209" s="245" t="s">
        <v>1317</v>
      </c>
      <c r="D209" s="246" t="s">
        <v>1317</v>
      </c>
      <c r="E209" s="247" t="s">
        <v>1</v>
      </c>
      <c r="F209" s="248">
        <v>4.68</v>
      </c>
      <c r="G209" s="37"/>
      <c r="H209" s="38"/>
    </row>
    <row r="210" spans="1:8" s="2" customFormat="1" ht="16.8" customHeight="1">
      <c r="A210" s="37"/>
      <c r="B210" s="38"/>
      <c r="C210" s="249" t="s">
        <v>1317</v>
      </c>
      <c r="D210" s="249" t="s">
        <v>1318</v>
      </c>
      <c r="E210" s="18" t="s">
        <v>1</v>
      </c>
      <c r="F210" s="250">
        <v>4.68</v>
      </c>
      <c r="G210" s="37"/>
      <c r="H210" s="38"/>
    </row>
    <row r="211" spans="1:8" s="2" customFormat="1" ht="16.8" customHeight="1">
      <c r="A211" s="37"/>
      <c r="B211" s="38"/>
      <c r="C211" s="245" t="s">
        <v>1333</v>
      </c>
      <c r="D211" s="246" t="s">
        <v>1333</v>
      </c>
      <c r="E211" s="247" t="s">
        <v>1</v>
      </c>
      <c r="F211" s="248">
        <v>1.85</v>
      </c>
      <c r="G211" s="37"/>
      <c r="H211" s="38"/>
    </row>
    <row r="212" spans="1:8" s="2" customFormat="1" ht="16.8" customHeight="1">
      <c r="A212" s="37"/>
      <c r="B212" s="38"/>
      <c r="C212" s="249" t="s">
        <v>1333</v>
      </c>
      <c r="D212" s="249" t="s">
        <v>1334</v>
      </c>
      <c r="E212" s="18" t="s">
        <v>1</v>
      </c>
      <c r="F212" s="250">
        <v>1.85</v>
      </c>
      <c r="G212" s="37"/>
      <c r="H212" s="38"/>
    </row>
    <row r="213" spans="1:8" s="2" customFormat="1" ht="16.8" customHeight="1">
      <c r="A213" s="37"/>
      <c r="B213" s="38"/>
      <c r="C213" s="245" t="s">
        <v>271</v>
      </c>
      <c r="D213" s="246" t="s">
        <v>271</v>
      </c>
      <c r="E213" s="247" t="s">
        <v>1</v>
      </c>
      <c r="F213" s="248">
        <v>12.171</v>
      </c>
      <c r="G213" s="37"/>
      <c r="H213" s="38"/>
    </row>
    <row r="214" spans="1:8" s="2" customFormat="1" ht="16.8" customHeight="1">
      <c r="A214" s="37"/>
      <c r="B214" s="38"/>
      <c r="C214" s="249" t="s">
        <v>1</v>
      </c>
      <c r="D214" s="249" t="s">
        <v>270</v>
      </c>
      <c r="E214" s="18" t="s">
        <v>1</v>
      </c>
      <c r="F214" s="250">
        <v>0</v>
      </c>
      <c r="G214" s="37"/>
      <c r="H214" s="38"/>
    </row>
    <row r="215" spans="1:8" s="2" customFormat="1" ht="16.8" customHeight="1">
      <c r="A215" s="37"/>
      <c r="B215" s="38"/>
      <c r="C215" s="249" t="s">
        <v>271</v>
      </c>
      <c r="D215" s="249" t="s">
        <v>272</v>
      </c>
      <c r="E215" s="18" t="s">
        <v>1</v>
      </c>
      <c r="F215" s="250">
        <v>12.171</v>
      </c>
      <c r="G215" s="37"/>
      <c r="H215" s="38"/>
    </row>
    <row r="216" spans="1:8" s="2" customFormat="1" ht="16.8" customHeight="1">
      <c r="A216" s="37"/>
      <c r="B216" s="38"/>
      <c r="C216" s="245" t="s">
        <v>1361</v>
      </c>
      <c r="D216" s="246" t="s">
        <v>1361</v>
      </c>
      <c r="E216" s="247" t="s">
        <v>1</v>
      </c>
      <c r="F216" s="248">
        <v>1.2</v>
      </c>
      <c r="G216" s="37"/>
      <c r="H216" s="38"/>
    </row>
    <row r="217" spans="1:8" s="2" customFormat="1" ht="16.8" customHeight="1">
      <c r="A217" s="37"/>
      <c r="B217" s="38"/>
      <c r="C217" s="249" t="s">
        <v>1361</v>
      </c>
      <c r="D217" s="249" t="s">
        <v>1362</v>
      </c>
      <c r="E217" s="18" t="s">
        <v>1</v>
      </c>
      <c r="F217" s="250">
        <v>1.2</v>
      </c>
      <c r="G217" s="37"/>
      <c r="H217" s="38"/>
    </row>
    <row r="218" spans="1:8" s="2" customFormat="1" ht="16.8" customHeight="1">
      <c r="A218" s="37"/>
      <c r="B218" s="38"/>
      <c r="C218" s="245" t="s">
        <v>1387</v>
      </c>
      <c r="D218" s="246" t="s">
        <v>1387</v>
      </c>
      <c r="E218" s="247" t="s">
        <v>1</v>
      </c>
      <c r="F218" s="248">
        <v>10</v>
      </c>
      <c r="G218" s="37"/>
      <c r="H218" s="38"/>
    </row>
    <row r="219" spans="1:8" s="2" customFormat="1" ht="16.8" customHeight="1">
      <c r="A219" s="37"/>
      <c r="B219" s="38"/>
      <c r="C219" s="249" t="s">
        <v>1387</v>
      </c>
      <c r="D219" s="249" t="s">
        <v>1298</v>
      </c>
      <c r="E219" s="18" t="s">
        <v>1</v>
      </c>
      <c r="F219" s="250">
        <v>10</v>
      </c>
      <c r="G219" s="37"/>
      <c r="H219" s="38"/>
    </row>
    <row r="220" spans="1:8" s="2" customFormat="1" ht="16.8" customHeight="1">
      <c r="A220" s="37"/>
      <c r="B220" s="38"/>
      <c r="C220" s="245" t="s">
        <v>1402</v>
      </c>
      <c r="D220" s="246" t="s">
        <v>1402</v>
      </c>
      <c r="E220" s="247" t="s">
        <v>1</v>
      </c>
      <c r="F220" s="248">
        <v>1.2</v>
      </c>
      <c r="G220" s="37"/>
      <c r="H220" s="38"/>
    </row>
    <row r="221" spans="1:8" s="2" customFormat="1" ht="16.8" customHeight="1">
      <c r="A221" s="37"/>
      <c r="B221" s="38"/>
      <c r="C221" s="249" t="s">
        <v>1402</v>
      </c>
      <c r="D221" s="249" t="s">
        <v>1403</v>
      </c>
      <c r="E221" s="18" t="s">
        <v>1</v>
      </c>
      <c r="F221" s="250">
        <v>1.2</v>
      </c>
      <c r="G221" s="37"/>
      <c r="H221" s="38"/>
    </row>
    <row r="222" spans="1:8" s="2" customFormat="1" ht="16.8" customHeight="1">
      <c r="A222" s="37"/>
      <c r="B222" s="38"/>
      <c r="C222" s="245" t="s">
        <v>1424</v>
      </c>
      <c r="D222" s="246" t="s">
        <v>1424</v>
      </c>
      <c r="E222" s="247" t="s">
        <v>1</v>
      </c>
      <c r="F222" s="248">
        <v>0.64</v>
      </c>
      <c r="G222" s="37"/>
      <c r="H222" s="38"/>
    </row>
    <row r="223" spans="1:8" s="2" customFormat="1" ht="16.8" customHeight="1">
      <c r="A223" s="37"/>
      <c r="B223" s="38"/>
      <c r="C223" s="249" t="s">
        <v>1424</v>
      </c>
      <c r="D223" s="249" t="s">
        <v>1425</v>
      </c>
      <c r="E223" s="18" t="s">
        <v>1</v>
      </c>
      <c r="F223" s="250">
        <v>0.64</v>
      </c>
      <c r="G223" s="37"/>
      <c r="H223" s="38"/>
    </row>
    <row r="224" spans="1:8" s="2" customFormat="1" ht="16.8" customHeight="1">
      <c r="A224" s="37"/>
      <c r="B224" s="38"/>
      <c r="C224" s="245" t="s">
        <v>1448</v>
      </c>
      <c r="D224" s="246" t="s">
        <v>1448</v>
      </c>
      <c r="E224" s="247" t="s">
        <v>1</v>
      </c>
      <c r="F224" s="248">
        <v>2.4</v>
      </c>
      <c r="G224" s="37"/>
      <c r="H224" s="38"/>
    </row>
    <row r="225" spans="1:8" s="2" customFormat="1" ht="16.8" customHeight="1">
      <c r="A225" s="37"/>
      <c r="B225" s="38"/>
      <c r="C225" s="249" t="s">
        <v>1448</v>
      </c>
      <c r="D225" s="249" t="s">
        <v>1449</v>
      </c>
      <c r="E225" s="18" t="s">
        <v>1</v>
      </c>
      <c r="F225" s="250">
        <v>2.4</v>
      </c>
      <c r="G225" s="37"/>
      <c r="H225" s="38"/>
    </row>
    <row r="226" spans="1:8" s="2" customFormat="1" ht="16.8" customHeight="1">
      <c r="A226" s="37"/>
      <c r="B226" s="38"/>
      <c r="C226" s="245" t="s">
        <v>1472</v>
      </c>
      <c r="D226" s="246" t="s">
        <v>1472</v>
      </c>
      <c r="E226" s="247" t="s">
        <v>1</v>
      </c>
      <c r="F226" s="248">
        <v>3.6</v>
      </c>
      <c r="G226" s="37"/>
      <c r="H226" s="38"/>
    </row>
    <row r="227" spans="1:8" s="2" customFormat="1" ht="16.8" customHeight="1">
      <c r="A227" s="37"/>
      <c r="B227" s="38"/>
      <c r="C227" s="249" t="s">
        <v>1472</v>
      </c>
      <c r="D227" s="249" t="s">
        <v>1473</v>
      </c>
      <c r="E227" s="18" t="s">
        <v>1</v>
      </c>
      <c r="F227" s="250">
        <v>3.6</v>
      </c>
      <c r="G227" s="37"/>
      <c r="H227" s="38"/>
    </row>
    <row r="228" spans="1:8" s="2" customFormat="1" ht="16.8" customHeight="1">
      <c r="A228" s="37"/>
      <c r="B228" s="38"/>
      <c r="C228" s="245" t="s">
        <v>1504</v>
      </c>
      <c r="D228" s="246" t="s">
        <v>1504</v>
      </c>
      <c r="E228" s="247" t="s">
        <v>1</v>
      </c>
      <c r="F228" s="248">
        <v>3.96</v>
      </c>
      <c r="G228" s="37"/>
      <c r="H228" s="38"/>
    </row>
    <row r="229" spans="1:8" s="2" customFormat="1" ht="16.8" customHeight="1">
      <c r="A229" s="37"/>
      <c r="B229" s="38"/>
      <c r="C229" s="249" t="s">
        <v>1504</v>
      </c>
      <c r="D229" s="249" t="s">
        <v>838</v>
      </c>
      <c r="E229" s="18" t="s">
        <v>1</v>
      </c>
      <c r="F229" s="250">
        <v>3.96</v>
      </c>
      <c r="G229" s="37"/>
      <c r="H229" s="38"/>
    </row>
    <row r="230" spans="1:8" s="2" customFormat="1" ht="16.8" customHeight="1">
      <c r="A230" s="37"/>
      <c r="B230" s="38"/>
      <c r="C230" s="251" t="s">
        <v>1973</v>
      </c>
      <c r="D230" s="37"/>
      <c r="E230" s="37"/>
      <c r="F230" s="37"/>
      <c r="G230" s="37"/>
      <c r="H230" s="38"/>
    </row>
    <row r="231" spans="1:8" s="2" customFormat="1" ht="16.8" customHeight="1">
      <c r="A231" s="37"/>
      <c r="B231" s="38"/>
      <c r="C231" s="249" t="s">
        <v>1501</v>
      </c>
      <c r="D231" s="249" t="s">
        <v>1502</v>
      </c>
      <c r="E231" s="18" t="s">
        <v>221</v>
      </c>
      <c r="F231" s="250">
        <v>49.766</v>
      </c>
      <c r="G231" s="37"/>
      <c r="H231" s="38"/>
    </row>
    <row r="232" spans="1:8" s="2" customFormat="1" ht="16.8" customHeight="1">
      <c r="A232" s="37"/>
      <c r="B232" s="38"/>
      <c r="C232" s="245" t="s">
        <v>1515</v>
      </c>
      <c r="D232" s="246" t="s">
        <v>1515</v>
      </c>
      <c r="E232" s="247" t="s">
        <v>1</v>
      </c>
      <c r="F232" s="248">
        <v>1.46</v>
      </c>
      <c r="G232" s="37"/>
      <c r="H232" s="38"/>
    </row>
    <row r="233" spans="1:8" s="2" customFormat="1" ht="16.8" customHeight="1">
      <c r="A233" s="37"/>
      <c r="B233" s="38"/>
      <c r="C233" s="249" t="s">
        <v>1515</v>
      </c>
      <c r="D233" s="249" t="s">
        <v>820</v>
      </c>
      <c r="E233" s="18" t="s">
        <v>1</v>
      </c>
      <c r="F233" s="250">
        <v>1.46</v>
      </c>
      <c r="G233" s="37"/>
      <c r="H233" s="38"/>
    </row>
    <row r="234" spans="1:8" s="2" customFormat="1" ht="16.8" customHeight="1">
      <c r="A234" s="37"/>
      <c r="B234" s="38"/>
      <c r="C234" s="251" t="s">
        <v>1973</v>
      </c>
      <c r="D234" s="37"/>
      <c r="E234" s="37"/>
      <c r="F234" s="37"/>
      <c r="G234" s="37"/>
      <c r="H234" s="38"/>
    </row>
    <row r="235" spans="1:8" s="2" customFormat="1" ht="16.8" customHeight="1">
      <c r="A235" s="37"/>
      <c r="B235" s="38"/>
      <c r="C235" s="249" t="s">
        <v>1512</v>
      </c>
      <c r="D235" s="249" t="s">
        <v>1513</v>
      </c>
      <c r="E235" s="18" t="s">
        <v>221</v>
      </c>
      <c r="F235" s="250">
        <v>9.257</v>
      </c>
      <c r="G235" s="37"/>
      <c r="H235" s="38"/>
    </row>
    <row r="236" spans="1:8" s="2" customFormat="1" ht="16.8" customHeight="1">
      <c r="A236" s="37"/>
      <c r="B236" s="38"/>
      <c r="C236" s="245" t="s">
        <v>1525</v>
      </c>
      <c r="D236" s="246" t="s">
        <v>1525</v>
      </c>
      <c r="E236" s="247" t="s">
        <v>1</v>
      </c>
      <c r="F236" s="248">
        <v>3.96</v>
      </c>
      <c r="G236" s="37"/>
      <c r="H236" s="38"/>
    </row>
    <row r="237" spans="1:8" s="2" customFormat="1" ht="16.8" customHeight="1">
      <c r="A237" s="37"/>
      <c r="B237" s="38"/>
      <c r="C237" s="249" t="s">
        <v>1525</v>
      </c>
      <c r="D237" s="249" t="s">
        <v>838</v>
      </c>
      <c r="E237" s="18" t="s">
        <v>1</v>
      </c>
      <c r="F237" s="250">
        <v>3.96</v>
      </c>
      <c r="G237" s="37"/>
      <c r="H237" s="38"/>
    </row>
    <row r="238" spans="1:8" s="2" customFormat="1" ht="16.8" customHeight="1">
      <c r="A238" s="37"/>
      <c r="B238" s="38"/>
      <c r="C238" s="251" t="s">
        <v>1973</v>
      </c>
      <c r="D238" s="37"/>
      <c r="E238" s="37"/>
      <c r="F238" s="37"/>
      <c r="G238" s="37"/>
      <c r="H238" s="38"/>
    </row>
    <row r="239" spans="1:8" s="2" customFormat="1" ht="16.8" customHeight="1">
      <c r="A239" s="37"/>
      <c r="B239" s="38"/>
      <c r="C239" s="249" t="s">
        <v>1522</v>
      </c>
      <c r="D239" s="249" t="s">
        <v>1523</v>
      </c>
      <c r="E239" s="18" t="s">
        <v>221</v>
      </c>
      <c r="F239" s="250">
        <v>40.509</v>
      </c>
      <c r="G239" s="37"/>
      <c r="H239" s="38"/>
    </row>
    <row r="240" spans="1:8" s="2" customFormat="1" ht="16.8" customHeight="1">
      <c r="A240" s="37"/>
      <c r="B240" s="38"/>
      <c r="C240" s="245" t="s">
        <v>288</v>
      </c>
      <c r="D240" s="246" t="s">
        <v>288</v>
      </c>
      <c r="E240" s="247" t="s">
        <v>1</v>
      </c>
      <c r="F240" s="248">
        <v>50.549</v>
      </c>
      <c r="G240" s="37"/>
      <c r="H240" s="38"/>
    </row>
    <row r="241" spans="1:8" s="2" customFormat="1" ht="16.8" customHeight="1">
      <c r="A241" s="37"/>
      <c r="B241" s="38"/>
      <c r="C241" s="249" t="s">
        <v>288</v>
      </c>
      <c r="D241" s="249" t="s">
        <v>289</v>
      </c>
      <c r="E241" s="18" t="s">
        <v>1</v>
      </c>
      <c r="F241" s="250">
        <v>50.549</v>
      </c>
      <c r="G241" s="37"/>
      <c r="H241" s="38"/>
    </row>
    <row r="242" spans="1:8" s="2" customFormat="1" ht="16.8" customHeight="1">
      <c r="A242" s="37"/>
      <c r="B242" s="38"/>
      <c r="C242" s="245" t="s">
        <v>1532</v>
      </c>
      <c r="D242" s="246" t="s">
        <v>1532</v>
      </c>
      <c r="E242" s="247" t="s">
        <v>1</v>
      </c>
      <c r="F242" s="248">
        <v>3.423</v>
      </c>
      <c r="G242" s="37"/>
      <c r="H242" s="38"/>
    </row>
    <row r="243" spans="1:8" s="2" customFormat="1" ht="16.8" customHeight="1">
      <c r="A243" s="37"/>
      <c r="B243" s="38"/>
      <c r="C243" s="249" t="s">
        <v>1532</v>
      </c>
      <c r="D243" s="249" t="s">
        <v>868</v>
      </c>
      <c r="E243" s="18" t="s">
        <v>1</v>
      </c>
      <c r="F243" s="250">
        <v>3.423</v>
      </c>
      <c r="G243" s="37"/>
      <c r="H243" s="38"/>
    </row>
    <row r="244" spans="1:8" s="2" customFormat="1" ht="16.8" customHeight="1">
      <c r="A244" s="37"/>
      <c r="B244" s="38"/>
      <c r="C244" s="251" t="s">
        <v>1973</v>
      </c>
      <c r="D244" s="37"/>
      <c r="E244" s="37"/>
      <c r="F244" s="37"/>
      <c r="G244" s="37"/>
      <c r="H244" s="38"/>
    </row>
    <row r="245" spans="1:8" s="2" customFormat="1" ht="16.8" customHeight="1">
      <c r="A245" s="37"/>
      <c r="B245" s="38"/>
      <c r="C245" s="249" t="s">
        <v>1529</v>
      </c>
      <c r="D245" s="249" t="s">
        <v>1530</v>
      </c>
      <c r="E245" s="18" t="s">
        <v>221</v>
      </c>
      <c r="F245" s="250">
        <v>111.189</v>
      </c>
      <c r="G245" s="37"/>
      <c r="H245" s="38"/>
    </row>
    <row r="246" spans="1:8" s="2" customFormat="1" ht="16.8" customHeight="1">
      <c r="A246" s="37"/>
      <c r="B246" s="38"/>
      <c r="C246" s="245" t="s">
        <v>1552</v>
      </c>
      <c r="D246" s="246" t="s">
        <v>1552</v>
      </c>
      <c r="E246" s="247" t="s">
        <v>1</v>
      </c>
      <c r="F246" s="248">
        <v>154.94</v>
      </c>
      <c r="G246" s="37"/>
      <c r="H246" s="38"/>
    </row>
    <row r="247" spans="1:8" s="2" customFormat="1" ht="16.8" customHeight="1">
      <c r="A247" s="37"/>
      <c r="B247" s="38"/>
      <c r="C247" s="249" t="s">
        <v>1552</v>
      </c>
      <c r="D247" s="249" t="s">
        <v>379</v>
      </c>
      <c r="E247" s="18" t="s">
        <v>1</v>
      </c>
      <c r="F247" s="250">
        <v>154.94</v>
      </c>
      <c r="G247" s="37"/>
      <c r="H247" s="38"/>
    </row>
    <row r="248" spans="1:8" s="2" customFormat="1" ht="16.8" customHeight="1">
      <c r="A248" s="37"/>
      <c r="B248" s="38"/>
      <c r="C248" s="245" t="s">
        <v>1590</v>
      </c>
      <c r="D248" s="246" t="s">
        <v>1590</v>
      </c>
      <c r="E248" s="247" t="s">
        <v>1</v>
      </c>
      <c r="F248" s="248">
        <v>1</v>
      </c>
      <c r="G248" s="37"/>
      <c r="H248" s="38"/>
    </row>
    <row r="249" spans="1:8" s="2" customFormat="1" ht="16.8" customHeight="1">
      <c r="A249" s="37"/>
      <c r="B249" s="38"/>
      <c r="C249" s="249" t="s">
        <v>1590</v>
      </c>
      <c r="D249" s="249" t="s">
        <v>1591</v>
      </c>
      <c r="E249" s="18" t="s">
        <v>1</v>
      </c>
      <c r="F249" s="250">
        <v>1</v>
      </c>
      <c r="G249" s="37"/>
      <c r="H249" s="38"/>
    </row>
    <row r="250" spans="1:8" s="2" customFormat="1" ht="16.8" customHeight="1">
      <c r="A250" s="37"/>
      <c r="B250" s="38"/>
      <c r="C250" s="245" t="s">
        <v>1600</v>
      </c>
      <c r="D250" s="246" t="s">
        <v>1600</v>
      </c>
      <c r="E250" s="247" t="s">
        <v>1</v>
      </c>
      <c r="F250" s="248">
        <v>4.725</v>
      </c>
      <c r="G250" s="37"/>
      <c r="H250" s="38"/>
    </row>
    <row r="251" spans="1:8" s="2" customFormat="1" ht="16.8" customHeight="1">
      <c r="A251" s="37"/>
      <c r="B251" s="38"/>
      <c r="C251" s="249" t="s">
        <v>1600</v>
      </c>
      <c r="D251" s="249" t="s">
        <v>1601</v>
      </c>
      <c r="E251" s="18" t="s">
        <v>1</v>
      </c>
      <c r="F251" s="250">
        <v>4.725</v>
      </c>
      <c r="G251" s="37"/>
      <c r="H251" s="38"/>
    </row>
    <row r="252" spans="1:8" s="2" customFormat="1" ht="16.8" customHeight="1">
      <c r="A252" s="37"/>
      <c r="B252" s="38"/>
      <c r="C252" s="245" t="s">
        <v>1610</v>
      </c>
      <c r="D252" s="246" t="s">
        <v>1610</v>
      </c>
      <c r="E252" s="247" t="s">
        <v>1</v>
      </c>
      <c r="F252" s="248">
        <v>23</v>
      </c>
      <c r="G252" s="37"/>
      <c r="H252" s="38"/>
    </row>
    <row r="253" spans="1:8" s="2" customFormat="1" ht="16.8" customHeight="1">
      <c r="A253" s="37"/>
      <c r="B253" s="38"/>
      <c r="C253" s="249" t="s">
        <v>1610</v>
      </c>
      <c r="D253" s="249" t="s">
        <v>1611</v>
      </c>
      <c r="E253" s="18" t="s">
        <v>1</v>
      </c>
      <c r="F253" s="250">
        <v>23</v>
      </c>
      <c r="G253" s="37"/>
      <c r="H253" s="38"/>
    </row>
    <row r="254" spans="1:8" s="2" customFormat="1" ht="16.8" customHeight="1">
      <c r="A254" s="37"/>
      <c r="B254" s="38"/>
      <c r="C254" s="245" t="s">
        <v>1616</v>
      </c>
      <c r="D254" s="246" t="s">
        <v>1616</v>
      </c>
      <c r="E254" s="247" t="s">
        <v>1</v>
      </c>
      <c r="F254" s="248">
        <v>23</v>
      </c>
      <c r="G254" s="37"/>
      <c r="H254" s="38"/>
    </row>
    <row r="255" spans="1:8" s="2" customFormat="1" ht="16.8" customHeight="1">
      <c r="A255" s="37"/>
      <c r="B255" s="38"/>
      <c r="C255" s="249" t="s">
        <v>1616</v>
      </c>
      <c r="D255" s="249" t="s">
        <v>1617</v>
      </c>
      <c r="E255" s="18" t="s">
        <v>1</v>
      </c>
      <c r="F255" s="250">
        <v>23</v>
      </c>
      <c r="G255" s="37"/>
      <c r="H255" s="38"/>
    </row>
    <row r="256" spans="1:8" s="2" customFormat="1" ht="16.8" customHeight="1">
      <c r="A256" s="37"/>
      <c r="B256" s="38"/>
      <c r="C256" s="245" t="s">
        <v>1624</v>
      </c>
      <c r="D256" s="246" t="s">
        <v>1624</v>
      </c>
      <c r="E256" s="247" t="s">
        <v>1</v>
      </c>
      <c r="F256" s="248">
        <v>1</v>
      </c>
      <c r="G256" s="37"/>
      <c r="H256" s="38"/>
    </row>
    <row r="257" spans="1:8" s="2" customFormat="1" ht="16.8" customHeight="1">
      <c r="A257" s="37"/>
      <c r="B257" s="38"/>
      <c r="C257" s="249" t="s">
        <v>1624</v>
      </c>
      <c r="D257" s="249" t="s">
        <v>1625</v>
      </c>
      <c r="E257" s="18" t="s">
        <v>1</v>
      </c>
      <c r="F257" s="250">
        <v>1</v>
      </c>
      <c r="G257" s="37"/>
      <c r="H257" s="38"/>
    </row>
    <row r="258" spans="1:8" s="2" customFormat="1" ht="16.8" customHeight="1">
      <c r="A258" s="37"/>
      <c r="B258" s="38"/>
      <c r="C258" s="245" t="s">
        <v>1630</v>
      </c>
      <c r="D258" s="246" t="s">
        <v>1630</v>
      </c>
      <c r="E258" s="247" t="s">
        <v>1</v>
      </c>
      <c r="F258" s="248">
        <v>1</v>
      </c>
      <c r="G258" s="37"/>
      <c r="H258" s="38"/>
    </row>
    <row r="259" spans="1:8" s="2" customFormat="1" ht="16.8" customHeight="1">
      <c r="A259" s="37"/>
      <c r="B259" s="38"/>
      <c r="C259" s="249" t="s">
        <v>1630</v>
      </c>
      <c r="D259" s="249" t="s">
        <v>1631</v>
      </c>
      <c r="E259" s="18" t="s">
        <v>1</v>
      </c>
      <c r="F259" s="250">
        <v>1</v>
      </c>
      <c r="G259" s="37"/>
      <c r="H259" s="38"/>
    </row>
    <row r="260" spans="1:8" s="2" customFormat="1" ht="16.8" customHeight="1">
      <c r="A260" s="37"/>
      <c r="B260" s="38"/>
      <c r="C260" s="245" t="s">
        <v>1636</v>
      </c>
      <c r="D260" s="246" t="s">
        <v>1636</v>
      </c>
      <c r="E260" s="247" t="s">
        <v>1</v>
      </c>
      <c r="F260" s="248">
        <v>1</v>
      </c>
      <c r="G260" s="37"/>
      <c r="H260" s="38"/>
    </row>
    <row r="261" spans="1:8" s="2" customFormat="1" ht="16.8" customHeight="1">
      <c r="A261" s="37"/>
      <c r="B261" s="38"/>
      <c r="C261" s="249" t="s">
        <v>1636</v>
      </c>
      <c r="D261" s="249" t="s">
        <v>1637</v>
      </c>
      <c r="E261" s="18" t="s">
        <v>1</v>
      </c>
      <c r="F261" s="250">
        <v>1</v>
      </c>
      <c r="G261" s="37"/>
      <c r="H261" s="38"/>
    </row>
    <row r="262" spans="1:8" s="2" customFormat="1" ht="16.8" customHeight="1">
      <c r="A262" s="37"/>
      <c r="B262" s="38"/>
      <c r="C262" s="245" t="s">
        <v>296</v>
      </c>
      <c r="D262" s="246" t="s">
        <v>296</v>
      </c>
      <c r="E262" s="247" t="s">
        <v>1</v>
      </c>
      <c r="F262" s="248">
        <v>116.02</v>
      </c>
      <c r="G262" s="37"/>
      <c r="H262" s="38"/>
    </row>
    <row r="263" spans="1:8" s="2" customFormat="1" ht="16.8" customHeight="1">
      <c r="A263" s="37"/>
      <c r="B263" s="38"/>
      <c r="C263" s="249" t="s">
        <v>296</v>
      </c>
      <c r="D263" s="249" t="s">
        <v>297</v>
      </c>
      <c r="E263" s="18" t="s">
        <v>1</v>
      </c>
      <c r="F263" s="250">
        <v>116.02</v>
      </c>
      <c r="G263" s="37"/>
      <c r="H263" s="38"/>
    </row>
    <row r="264" spans="1:8" s="2" customFormat="1" ht="16.8" customHeight="1">
      <c r="A264" s="37"/>
      <c r="B264" s="38"/>
      <c r="C264" s="245" t="s">
        <v>1653</v>
      </c>
      <c r="D264" s="246" t="s">
        <v>1653</v>
      </c>
      <c r="E264" s="247" t="s">
        <v>1</v>
      </c>
      <c r="F264" s="248">
        <v>1.2</v>
      </c>
      <c r="G264" s="37"/>
      <c r="H264" s="38"/>
    </row>
    <row r="265" spans="1:8" s="2" customFormat="1" ht="16.8" customHeight="1">
      <c r="A265" s="37"/>
      <c r="B265" s="38"/>
      <c r="C265" s="249" t="s">
        <v>1653</v>
      </c>
      <c r="D265" s="249" t="s">
        <v>1403</v>
      </c>
      <c r="E265" s="18" t="s">
        <v>1</v>
      </c>
      <c r="F265" s="250">
        <v>1.2</v>
      </c>
      <c r="G265" s="37"/>
      <c r="H265" s="38"/>
    </row>
    <row r="266" spans="1:8" s="2" customFormat="1" ht="16.8" customHeight="1">
      <c r="A266" s="37"/>
      <c r="B266" s="38"/>
      <c r="C266" s="245" t="s">
        <v>1666</v>
      </c>
      <c r="D266" s="246" t="s">
        <v>1666</v>
      </c>
      <c r="E266" s="247" t="s">
        <v>1</v>
      </c>
      <c r="F266" s="248">
        <v>2.4</v>
      </c>
      <c r="G266" s="37"/>
      <c r="H266" s="38"/>
    </row>
    <row r="267" spans="1:8" s="2" customFormat="1" ht="16.8" customHeight="1">
      <c r="A267" s="37"/>
      <c r="B267" s="38"/>
      <c r="C267" s="249" t="s">
        <v>1666</v>
      </c>
      <c r="D267" s="249" t="s">
        <v>1449</v>
      </c>
      <c r="E267" s="18" t="s">
        <v>1</v>
      </c>
      <c r="F267" s="250">
        <v>2.4</v>
      </c>
      <c r="G267" s="37"/>
      <c r="H267" s="38"/>
    </row>
    <row r="268" spans="1:8" s="2" customFormat="1" ht="16.8" customHeight="1">
      <c r="A268" s="37"/>
      <c r="B268" s="38"/>
      <c r="C268" s="245" t="s">
        <v>1681</v>
      </c>
      <c r="D268" s="246" t="s">
        <v>1681</v>
      </c>
      <c r="E268" s="247" t="s">
        <v>1</v>
      </c>
      <c r="F268" s="248">
        <v>63.86</v>
      </c>
      <c r="G268" s="37"/>
      <c r="H268" s="38"/>
    </row>
    <row r="269" spans="1:8" s="2" customFormat="1" ht="16.8" customHeight="1">
      <c r="A269" s="37"/>
      <c r="B269" s="38"/>
      <c r="C269" s="249" t="s">
        <v>1681</v>
      </c>
      <c r="D269" s="249" t="s">
        <v>1682</v>
      </c>
      <c r="E269" s="18" t="s">
        <v>1</v>
      </c>
      <c r="F269" s="250">
        <v>63.86</v>
      </c>
      <c r="G269" s="37"/>
      <c r="H269" s="38"/>
    </row>
    <row r="270" spans="1:8" s="2" customFormat="1" ht="16.8" customHeight="1">
      <c r="A270" s="37"/>
      <c r="B270" s="38"/>
      <c r="C270" s="245" t="s">
        <v>1687</v>
      </c>
      <c r="D270" s="246" t="s">
        <v>1687</v>
      </c>
      <c r="E270" s="247" t="s">
        <v>1</v>
      </c>
      <c r="F270" s="248">
        <v>0.64</v>
      </c>
      <c r="G270" s="37"/>
      <c r="H270" s="38"/>
    </row>
    <row r="271" spans="1:8" s="2" customFormat="1" ht="16.8" customHeight="1">
      <c r="A271" s="37"/>
      <c r="B271" s="38"/>
      <c r="C271" s="249" t="s">
        <v>1687</v>
      </c>
      <c r="D271" s="249" t="s">
        <v>1425</v>
      </c>
      <c r="E271" s="18" t="s">
        <v>1</v>
      </c>
      <c r="F271" s="250">
        <v>0.64</v>
      </c>
      <c r="G271" s="37"/>
      <c r="H271" s="38"/>
    </row>
    <row r="272" spans="1:8" s="2" customFormat="1" ht="16.8" customHeight="1">
      <c r="A272" s="37"/>
      <c r="B272" s="38"/>
      <c r="C272" s="245" t="s">
        <v>1701</v>
      </c>
      <c r="D272" s="246" t="s">
        <v>1701</v>
      </c>
      <c r="E272" s="247" t="s">
        <v>1</v>
      </c>
      <c r="F272" s="248">
        <v>3.6</v>
      </c>
      <c r="G272" s="37"/>
      <c r="H272" s="38"/>
    </row>
    <row r="273" spans="1:8" s="2" customFormat="1" ht="16.8" customHeight="1">
      <c r="A273" s="37"/>
      <c r="B273" s="38"/>
      <c r="C273" s="249" t="s">
        <v>1701</v>
      </c>
      <c r="D273" s="249" t="s">
        <v>1473</v>
      </c>
      <c r="E273" s="18" t="s">
        <v>1</v>
      </c>
      <c r="F273" s="250">
        <v>3.6</v>
      </c>
      <c r="G273" s="37"/>
      <c r="H273" s="38"/>
    </row>
    <row r="274" spans="1:8" s="2" customFormat="1" ht="16.8" customHeight="1">
      <c r="A274" s="37"/>
      <c r="B274" s="38"/>
      <c r="C274" s="245" t="s">
        <v>1717</v>
      </c>
      <c r="D274" s="246" t="s">
        <v>1717</v>
      </c>
      <c r="E274" s="247" t="s">
        <v>1</v>
      </c>
      <c r="F274" s="248">
        <v>1.85</v>
      </c>
      <c r="G274" s="37"/>
      <c r="H274" s="38"/>
    </row>
    <row r="275" spans="1:8" s="2" customFormat="1" ht="16.8" customHeight="1">
      <c r="A275" s="37"/>
      <c r="B275" s="38"/>
      <c r="C275" s="249" t="s">
        <v>1717</v>
      </c>
      <c r="D275" s="249" t="s">
        <v>1493</v>
      </c>
      <c r="E275" s="18" t="s">
        <v>1</v>
      </c>
      <c r="F275" s="250">
        <v>1.85</v>
      </c>
      <c r="G275" s="37"/>
      <c r="H275" s="38"/>
    </row>
    <row r="276" spans="1:8" s="2" customFormat="1" ht="16.8" customHeight="1">
      <c r="A276" s="37"/>
      <c r="B276" s="38"/>
      <c r="C276" s="245" t="s">
        <v>1726</v>
      </c>
      <c r="D276" s="246" t="s">
        <v>1726</v>
      </c>
      <c r="E276" s="247" t="s">
        <v>1</v>
      </c>
      <c r="F276" s="248">
        <v>55.062</v>
      </c>
      <c r="G276" s="37"/>
      <c r="H276" s="38"/>
    </row>
    <row r="277" spans="1:8" s="2" customFormat="1" ht="16.8" customHeight="1">
      <c r="A277" s="37"/>
      <c r="B277" s="38"/>
      <c r="C277" s="249" t="s">
        <v>1726</v>
      </c>
      <c r="D277" s="249" t="s">
        <v>1727</v>
      </c>
      <c r="E277" s="18" t="s">
        <v>1</v>
      </c>
      <c r="F277" s="250">
        <v>55.062</v>
      </c>
      <c r="G277" s="37"/>
      <c r="H277" s="38"/>
    </row>
    <row r="278" spans="1:8" s="2" customFormat="1" ht="16.8" customHeight="1">
      <c r="A278" s="37"/>
      <c r="B278" s="38"/>
      <c r="C278" s="245" t="s">
        <v>431</v>
      </c>
      <c r="D278" s="246" t="s">
        <v>431</v>
      </c>
      <c r="E278" s="247" t="s">
        <v>1</v>
      </c>
      <c r="F278" s="248">
        <v>204.8</v>
      </c>
      <c r="G278" s="37"/>
      <c r="H278" s="38"/>
    </row>
    <row r="279" spans="1:8" s="2" customFormat="1" ht="16.8" customHeight="1">
      <c r="A279" s="37"/>
      <c r="B279" s="38"/>
      <c r="C279" s="249" t="s">
        <v>1</v>
      </c>
      <c r="D279" s="249" t="s">
        <v>430</v>
      </c>
      <c r="E279" s="18" t="s">
        <v>1</v>
      </c>
      <c r="F279" s="250">
        <v>0</v>
      </c>
      <c r="G279" s="37"/>
      <c r="H279" s="38"/>
    </row>
    <row r="280" spans="1:8" s="2" customFormat="1" ht="16.8" customHeight="1">
      <c r="A280" s="37"/>
      <c r="B280" s="38"/>
      <c r="C280" s="249" t="s">
        <v>431</v>
      </c>
      <c r="D280" s="249" t="s">
        <v>432</v>
      </c>
      <c r="E280" s="18" t="s">
        <v>1</v>
      </c>
      <c r="F280" s="250">
        <v>204.8</v>
      </c>
      <c r="G280" s="37"/>
      <c r="H280" s="38"/>
    </row>
    <row r="281" spans="1:8" s="2" customFormat="1" ht="16.8" customHeight="1">
      <c r="A281" s="37"/>
      <c r="B281" s="38"/>
      <c r="C281" s="245" t="s">
        <v>497</v>
      </c>
      <c r="D281" s="246" t="s">
        <v>497</v>
      </c>
      <c r="E281" s="247" t="s">
        <v>1</v>
      </c>
      <c r="F281" s="248">
        <v>28.2</v>
      </c>
      <c r="G281" s="37"/>
      <c r="H281" s="38"/>
    </row>
    <row r="282" spans="1:8" s="2" customFormat="1" ht="16.8" customHeight="1">
      <c r="A282" s="37"/>
      <c r="B282" s="38"/>
      <c r="C282" s="249" t="s">
        <v>1</v>
      </c>
      <c r="D282" s="249" t="s">
        <v>441</v>
      </c>
      <c r="E282" s="18" t="s">
        <v>1</v>
      </c>
      <c r="F282" s="250">
        <v>0</v>
      </c>
      <c r="G282" s="37"/>
      <c r="H282" s="38"/>
    </row>
    <row r="283" spans="1:8" s="2" customFormat="1" ht="16.8" customHeight="1">
      <c r="A283" s="37"/>
      <c r="B283" s="38"/>
      <c r="C283" s="249" t="s">
        <v>497</v>
      </c>
      <c r="D283" s="249" t="s">
        <v>498</v>
      </c>
      <c r="E283" s="18" t="s">
        <v>1</v>
      </c>
      <c r="F283" s="250">
        <v>28.2</v>
      </c>
      <c r="G283" s="37"/>
      <c r="H283" s="38"/>
    </row>
    <row r="284" spans="1:8" s="2" customFormat="1" ht="16.8" customHeight="1">
      <c r="A284" s="37"/>
      <c r="B284" s="38"/>
      <c r="C284" s="245" t="s">
        <v>639</v>
      </c>
      <c r="D284" s="246" t="s">
        <v>639</v>
      </c>
      <c r="E284" s="247" t="s">
        <v>1</v>
      </c>
      <c r="F284" s="248">
        <v>40.6</v>
      </c>
      <c r="G284" s="37"/>
      <c r="H284" s="38"/>
    </row>
    <row r="285" spans="1:8" s="2" customFormat="1" ht="16.8" customHeight="1">
      <c r="A285" s="37"/>
      <c r="B285" s="38"/>
      <c r="C285" s="249" t="s">
        <v>639</v>
      </c>
      <c r="D285" s="249" t="s">
        <v>640</v>
      </c>
      <c r="E285" s="18" t="s">
        <v>1</v>
      </c>
      <c r="F285" s="250">
        <v>40.6</v>
      </c>
      <c r="G285" s="37"/>
      <c r="H285" s="38"/>
    </row>
    <row r="286" spans="1:8" s="2" customFormat="1" ht="16.8" customHeight="1">
      <c r="A286" s="37"/>
      <c r="B286" s="38"/>
      <c r="C286" s="245" t="s">
        <v>1259</v>
      </c>
      <c r="D286" s="246" t="s">
        <v>1259</v>
      </c>
      <c r="E286" s="247" t="s">
        <v>1</v>
      </c>
      <c r="F286" s="248">
        <v>5.6</v>
      </c>
      <c r="G286" s="37"/>
      <c r="H286" s="38"/>
    </row>
    <row r="287" spans="1:8" s="2" customFormat="1" ht="16.8" customHeight="1">
      <c r="A287" s="37"/>
      <c r="B287" s="38"/>
      <c r="C287" s="249" t="s">
        <v>1259</v>
      </c>
      <c r="D287" s="249" t="s">
        <v>1260</v>
      </c>
      <c r="E287" s="18" t="s">
        <v>1</v>
      </c>
      <c r="F287" s="250">
        <v>5.6</v>
      </c>
      <c r="G287" s="37"/>
      <c r="H287" s="38"/>
    </row>
    <row r="288" spans="1:8" s="2" customFormat="1" ht="16.8" customHeight="1">
      <c r="A288" s="37"/>
      <c r="B288" s="38"/>
      <c r="C288" s="245" t="s">
        <v>1578</v>
      </c>
      <c r="D288" s="246" t="s">
        <v>1578</v>
      </c>
      <c r="E288" s="247" t="s">
        <v>1</v>
      </c>
      <c r="F288" s="248">
        <v>26.2</v>
      </c>
      <c r="G288" s="37"/>
      <c r="H288" s="38"/>
    </row>
    <row r="289" spans="1:8" s="2" customFormat="1" ht="16.8" customHeight="1">
      <c r="A289" s="37"/>
      <c r="B289" s="38"/>
      <c r="C289" s="249" t="s">
        <v>1</v>
      </c>
      <c r="D289" s="249" t="s">
        <v>441</v>
      </c>
      <c r="E289" s="18" t="s">
        <v>1</v>
      </c>
      <c r="F289" s="250">
        <v>0</v>
      </c>
      <c r="G289" s="37"/>
      <c r="H289" s="38"/>
    </row>
    <row r="290" spans="1:8" s="2" customFormat="1" ht="16.8" customHeight="1">
      <c r="A290" s="37"/>
      <c r="B290" s="38"/>
      <c r="C290" s="249" t="s">
        <v>1578</v>
      </c>
      <c r="D290" s="249" t="s">
        <v>1579</v>
      </c>
      <c r="E290" s="18" t="s">
        <v>1</v>
      </c>
      <c r="F290" s="250">
        <v>26.2</v>
      </c>
      <c r="G290" s="37"/>
      <c r="H290" s="38"/>
    </row>
    <row r="291" spans="1:8" s="2" customFormat="1" ht="16.8" customHeight="1">
      <c r="A291" s="37"/>
      <c r="B291" s="38"/>
      <c r="C291" s="245" t="s">
        <v>433</v>
      </c>
      <c r="D291" s="246" t="s">
        <v>433</v>
      </c>
      <c r="E291" s="247" t="s">
        <v>1</v>
      </c>
      <c r="F291" s="248">
        <v>250.28</v>
      </c>
      <c r="G291" s="37"/>
      <c r="H291" s="38"/>
    </row>
    <row r="292" spans="1:8" s="2" customFormat="1" ht="16.8" customHeight="1">
      <c r="A292" s="37"/>
      <c r="B292" s="38"/>
      <c r="C292" s="249" t="s">
        <v>433</v>
      </c>
      <c r="D292" s="249" t="s">
        <v>434</v>
      </c>
      <c r="E292" s="18" t="s">
        <v>1</v>
      </c>
      <c r="F292" s="250">
        <v>250.28</v>
      </c>
      <c r="G292" s="37"/>
      <c r="H292" s="38"/>
    </row>
    <row r="293" spans="1:8" s="2" customFormat="1" ht="16.8" customHeight="1">
      <c r="A293" s="37"/>
      <c r="B293" s="38"/>
      <c r="C293" s="245" t="s">
        <v>499</v>
      </c>
      <c r="D293" s="246" t="s">
        <v>499</v>
      </c>
      <c r="E293" s="247" t="s">
        <v>1</v>
      </c>
      <c r="F293" s="248">
        <v>28.2</v>
      </c>
      <c r="G293" s="37"/>
      <c r="H293" s="38"/>
    </row>
    <row r="294" spans="1:8" s="2" customFormat="1" ht="16.8" customHeight="1">
      <c r="A294" s="37"/>
      <c r="B294" s="38"/>
      <c r="C294" s="249" t="s">
        <v>499</v>
      </c>
      <c r="D294" s="249" t="s">
        <v>500</v>
      </c>
      <c r="E294" s="18" t="s">
        <v>1</v>
      </c>
      <c r="F294" s="250">
        <v>28.2</v>
      </c>
      <c r="G294" s="37"/>
      <c r="H294" s="38"/>
    </row>
    <row r="295" spans="1:8" s="2" customFormat="1" ht="16.8" customHeight="1">
      <c r="A295" s="37"/>
      <c r="B295" s="38"/>
      <c r="C295" s="245" t="s">
        <v>641</v>
      </c>
      <c r="D295" s="246" t="s">
        <v>641</v>
      </c>
      <c r="E295" s="247" t="s">
        <v>1</v>
      </c>
      <c r="F295" s="248">
        <v>68.8</v>
      </c>
      <c r="G295" s="37"/>
      <c r="H295" s="38"/>
    </row>
    <row r="296" spans="1:8" s="2" customFormat="1" ht="16.8" customHeight="1">
      <c r="A296" s="37"/>
      <c r="B296" s="38"/>
      <c r="C296" s="249" t="s">
        <v>641</v>
      </c>
      <c r="D296" s="249" t="s">
        <v>642</v>
      </c>
      <c r="E296" s="18" t="s">
        <v>1</v>
      </c>
      <c r="F296" s="250">
        <v>68.8</v>
      </c>
      <c r="G296" s="37"/>
      <c r="H296" s="38"/>
    </row>
    <row r="297" spans="1:8" s="2" customFormat="1" ht="16.8" customHeight="1">
      <c r="A297" s="37"/>
      <c r="B297" s="38"/>
      <c r="C297" s="245" t="s">
        <v>1261</v>
      </c>
      <c r="D297" s="246" t="s">
        <v>1261</v>
      </c>
      <c r="E297" s="247" t="s">
        <v>1</v>
      </c>
      <c r="F297" s="248">
        <v>8</v>
      </c>
      <c r="G297" s="37"/>
      <c r="H297" s="38"/>
    </row>
    <row r="298" spans="1:8" s="2" customFormat="1" ht="16.8" customHeight="1">
      <c r="A298" s="37"/>
      <c r="B298" s="38"/>
      <c r="C298" s="249" t="s">
        <v>1261</v>
      </c>
      <c r="D298" s="249" t="s">
        <v>1262</v>
      </c>
      <c r="E298" s="18" t="s">
        <v>1</v>
      </c>
      <c r="F298" s="250">
        <v>8</v>
      </c>
      <c r="G298" s="37"/>
      <c r="H298" s="38"/>
    </row>
    <row r="299" spans="1:8" s="2" customFormat="1" ht="16.8" customHeight="1">
      <c r="A299" s="37"/>
      <c r="B299" s="38"/>
      <c r="C299" s="245" t="s">
        <v>1580</v>
      </c>
      <c r="D299" s="246" t="s">
        <v>1580</v>
      </c>
      <c r="E299" s="247" t="s">
        <v>1</v>
      </c>
      <c r="F299" s="248">
        <v>26.2</v>
      </c>
      <c r="G299" s="37"/>
      <c r="H299" s="38"/>
    </row>
    <row r="300" spans="1:8" s="2" customFormat="1" ht="16.8" customHeight="1">
      <c r="A300" s="37"/>
      <c r="B300" s="38"/>
      <c r="C300" s="249" t="s">
        <v>1580</v>
      </c>
      <c r="D300" s="249" t="s">
        <v>1581</v>
      </c>
      <c r="E300" s="18" t="s">
        <v>1</v>
      </c>
      <c r="F300" s="250">
        <v>26.2</v>
      </c>
      <c r="G300" s="37"/>
      <c r="H300" s="38"/>
    </row>
    <row r="301" spans="1:8" s="2" customFormat="1" ht="16.8" customHeight="1">
      <c r="A301" s="37"/>
      <c r="B301" s="38"/>
      <c r="C301" s="245" t="s">
        <v>435</v>
      </c>
      <c r="D301" s="246" t="s">
        <v>435</v>
      </c>
      <c r="E301" s="247" t="s">
        <v>1</v>
      </c>
      <c r="F301" s="248">
        <v>29.18</v>
      </c>
      <c r="G301" s="37"/>
      <c r="H301" s="38"/>
    </row>
    <row r="302" spans="1:8" s="2" customFormat="1" ht="16.8" customHeight="1">
      <c r="A302" s="37"/>
      <c r="B302" s="38"/>
      <c r="C302" s="249" t="s">
        <v>435</v>
      </c>
      <c r="D302" s="249" t="s">
        <v>436</v>
      </c>
      <c r="E302" s="18" t="s">
        <v>1</v>
      </c>
      <c r="F302" s="250">
        <v>29.18</v>
      </c>
      <c r="G302" s="37"/>
      <c r="H302" s="38"/>
    </row>
    <row r="303" spans="1:8" s="2" customFormat="1" ht="16.8" customHeight="1">
      <c r="A303" s="37"/>
      <c r="B303" s="38"/>
      <c r="C303" s="245" t="s">
        <v>501</v>
      </c>
      <c r="D303" s="246" t="s">
        <v>501</v>
      </c>
      <c r="E303" s="247" t="s">
        <v>1</v>
      </c>
      <c r="F303" s="248">
        <v>1635.416</v>
      </c>
      <c r="G303" s="37"/>
      <c r="H303" s="38"/>
    </row>
    <row r="304" spans="1:8" s="2" customFormat="1" ht="16.8" customHeight="1">
      <c r="A304" s="37"/>
      <c r="B304" s="38"/>
      <c r="C304" s="249" t="s">
        <v>501</v>
      </c>
      <c r="D304" s="249" t="s">
        <v>502</v>
      </c>
      <c r="E304" s="18" t="s">
        <v>1</v>
      </c>
      <c r="F304" s="250">
        <v>1635.416</v>
      </c>
      <c r="G304" s="37"/>
      <c r="H304" s="38"/>
    </row>
    <row r="305" spans="1:8" s="2" customFormat="1" ht="16.8" customHeight="1">
      <c r="A305" s="37"/>
      <c r="B305" s="38"/>
      <c r="C305" s="245" t="s">
        <v>643</v>
      </c>
      <c r="D305" s="246" t="s">
        <v>643</v>
      </c>
      <c r="E305" s="247" t="s">
        <v>1</v>
      </c>
      <c r="F305" s="248">
        <v>51.8</v>
      </c>
      <c r="G305" s="37"/>
      <c r="H305" s="38"/>
    </row>
    <row r="306" spans="1:8" s="2" customFormat="1" ht="16.8" customHeight="1">
      <c r="A306" s="37"/>
      <c r="B306" s="38"/>
      <c r="C306" s="249" t="s">
        <v>643</v>
      </c>
      <c r="D306" s="249" t="s">
        <v>644</v>
      </c>
      <c r="E306" s="18" t="s">
        <v>1</v>
      </c>
      <c r="F306" s="250">
        <v>51.8</v>
      </c>
      <c r="G306" s="37"/>
      <c r="H306" s="38"/>
    </row>
    <row r="307" spans="1:8" s="2" customFormat="1" ht="16.8" customHeight="1">
      <c r="A307" s="37"/>
      <c r="B307" s="38"/>
      <c r="C307" s="245" t="s">
        <v>1263</v>
      </c>
      <c r="D307" s="246" t="s">
        <v>1263</v>
      </c>
      <c r="E307" s="247" t="s">
        <v>1</v>
      </c>
      <c r="F307" s="248">
        <v>7</v>
      </c>
      <c r="G307" s="37"/>
      <c r="H307" s="38"/>
    </row>
    <row r="308" spans="1:8" s="2" customFormat="1" ht="16.8" customHeight="1">
      <c r="A308" s="37"/>
      <c r="B308" s="38"/>
      <c r="C308" s="249" t="s">
        <v>1263</v>
      </c>
      <c r="D308" s="249" t="s">
        <v>1264</v>
      </c>
      <c r="E308" s="18" t="s">
        <v>1</v>
      </c>
      <c r="F308" s="250">
        <v>7</v>
      </c>
      <c r="G308" s="37"/>
      <c r="H308" s="38"/>
    </row>
    <row r="309" spans="1:8" s="2" customFormat="1" ht="16.8" customHeight="1">
      <c r="A309" s="37"/>
      <c r="B309" s="38"/>
      <c r="C309" s="245" t="s">
        <v>1582</v>
      </c>
      <c r="D309" s="246" t="s">
        <v>1582</v>
      </c>
      <c r="E309" s="247" t="s">
        <v>1</v>
      </c>
      <c r="F309" s="248">
        <v>1633.416</v>
      </c>
      <c r="G309" s="37"/>
      <c r="H309" s="38"/>
    </row>
    <row r="310" spans="1:8" s="2" customFormat="1" ht="16.8" customHeight="1">
      <c r="A310" s="37"/>
      <c r="B310" s="38"/>
      <c r="C310" s="249" t="s">
        <v>1582</v>
      </c>
      <c r="D310" s="249" t="s">
        <v>1583</v>
      </c>
      <c r="E310" s="18" t="s">
        <v>1</v>
      </c>
      <c r="F310" s="250">
        <v>1633.416</v>
      </c>
      <c r="G310" s="37"/>
      <c r="H310" s="38"/>
    </row>
    <row r="311" spans="1:8" s="2" customFormat="1" ht="16.8" customHeight="1">
      <c r="A311" s="37"/>
      <c r="B311" s="38"/>
      <c r="C311" s="245" t="s">
        <v>437</v>
      </c>
      <c r="D311" s="246" t="s">
        <v>437</v>
      </c>
      <c r="E311" s="247" t="s">
        <v>1</v>
      </c>
      <c r="F311" s="248">
        <v>49.375</v>
      </c>
      <c r="G311" s="37"/>
      <c r="H311" s="38"/>
    </row>
    <row r="312" spans="1:8" s="2" customFormat="1" ht="16.8" customHeight="1">
      <c r="A312" s="37"/>
      <c r="B312" s="38"/>
      <c r="C312" s="249" t="s">
        <v>437</v>
      </c>
      <c r="D312" s="249" t="s">
        <v>438</v>
      </c>
      <c r="E312" s="18" t="s">
        <v>1</v>
      </c>
      <c r="F312" s="250">
        <v>49.375</v>
      </c>
      <c r="G312" s="37"/>
      <c r="H312" s="38"/>
    </row>
    <row r="313" spans="1:8" s="2" customFormat="1" ht="16.8" customHeight="1">
      <c r="A313" s="37"/>
      <c r="B313" s="38"/>
      <c r="C313" s="245" t="s">
        <v>645</v>
      </c>
      <c r="D313" s="246" t="s">
        <v>645</v>
      </c>
      <c r="E313" s="247" t="s">
        <v>1</v>
      </c>
      <c r="F313" s="248">
        <v>34.4</v>
      </c>
      <c r="G313" s="37"/>
      <c r="H313" s="38"/>
    </row>
    <row r="314" spans="1:8" s="2" customFormat="1" ht="16.8" customHeight="1">
      <c r="A314" s="37"/>
      <c r="B314" s="38"/>
      <c r="C314" s="249" t="s">
        <v>645</v>
      </c>
      <c r="D314" s="249" t="s">
        <v>646</v>
      </c>
      <c r="E314" s="18" t="s">
        <v>1</v>
      </c>
      <c r="F314" s="250">
        <v>34.4</v>
      </c>
      <c r="G314" s="37"/>
      <c r="H314" s="38"/>
    </row>
    <row r="315" spans="1:8" s="2" customFormat="1" ht="16.8" customHeight="1">
      <c r="A315" s="37"/>
      <c r="B315" s="38"/>
      <c r="C315" s="245" t="s">
        <v>1265</v>
      </c>
      <c r="D315" s="246" t="s">
        <v>1265</v>
      </c>
      <c r="E315" s="247" t="s">
        <v>1</v>
      </c>
      <c r="F315" s="248">
        <v>92.262</v>
      </c>
      <c r="G315" s="37"/>
      <c r="H315" s="38"/>
    </row>
    <row r="316" spans="1:8" s="2" customFormat="1" ht="16.8" customHeight="1">
      <c r="A316" s="37"/>
      <c r="B316" s="38"/>
      <c r="C316" s="249" t="s">
        <v>1265</v>
      </c>
      <c r="D316" s="249" t="s">
        <v>1266</v>
      </c>
      <c r="E316" s="18" t="s">
        <v>1</v>
      </c>
      <c r="F316" s="250">
        <v>92.262</v>
      </c>
      <c r="G316" s="37"/>
      <c r="H316" s="38"/>
    </row>
    <row r="317" spans="1:8" s="2" customFormat="1" ht="16.8" customHeight="1">
      <c r="A317" s="37"/>
      <c r="B317" s="38"/>
      <c r="C317" s="245" t="s">
        <v>439</v>
      </c>
      <c r="D317" s="246" t="s">
        <v>439</v>
      </c>
      <c r="E317" s="247" t="s">
        <v>1</v>
      </c>
      <c r="F317" s="248">
        <v>533.635</v>
      </c>
      <c r="G317" s="37"/>
      <c r="H317" s="38"/>
    </row>
    <row r="318" spans="1:8" s="2" customFormat="1" ht="16.8" customHeight="1">
      <c r="A318" s="37"/>
      <c r="B318" s="38"/>
      <c r="C318" s="249" t="s">
        <v>439</v>
      </c>
      <c r="D318" s="249" t="s">
        <v>440</v>
      </c>
      <c r="E318" s="18" t="s">
        <v>1</v>
      </c>
      <c r="F318" s="250">
        <v>533.635</v>
      </c>
      <c r="G318" s="37"/>
      <c r="H318" s="38"/>
    </row>
    <row r="319" spans="1:8" s="2" customFormat="1" ht="16.8" customHeight="1">
      <c r="A319" s="37"/>
      <c r="B319" s="38"/>
      <c r="C319" s="245" t="s">
        <v>647</v>
      </c>
      <c r="D319" s="246" t="s">
        <v>647</v>
      </c>
      <c r="E319" s="247" t="s">
        <v>1</v>
      </c>
      <c r="F319" s="248">
        <v>195.6</v>
      </c>
      <c r="G319" s="37"/>
      <c r="H319" s="38"/>
    </row>
    <row r="320" spans="1:8" s="2" customFormat="1" ht="16.8" customHeight="1">
      <c r="A320" s="37"/>
      <c r="B320" s="38"/>
      <c r="C320" s="249" t="s">
        <v>647</v>
      </c>
      <c r="D320" s="249" t="s">
        <v>648</v>
      </c>
      <c r="E320" s="18" t="s">
        <v>1</v>
      </c>
      <c r="F320" s="250">
        <v>195.6</v>
      </c>
      <c r="G320" s="37"/>
      <c r="H320" s="38"/>
    </row>
    <row r="321" spans="1:8" s="2" customFormat="1" ht="16.8" customHeight="1">
      <c r="A321" s="37"/>
      <c r="B321" s="38"/>
      <c r="C321" s="245" t="s">
        <v>1267</v>
      </c>
      <c r="D321" s="246" t="s">
        <v>1267</v>
      </c>
      <c r="E321" s="247" t="s">
        <v>1</v>
      </c>
      <c r="F321" s="248">
        <v>7.2</v>
      </c>
      <c r="G321" s="37"/>
      <c r="H321" s="38"/>
    </row>
    <row r="322" spans="1:8" s="2" customFormat="1" ht="16.8" customHeight="1">
      <c r="A322" s="37"/>
      <c r="B322" s="38"/>
      <c r="C322" s="249" t="s">
        <v>1</v>
      </c>
      <c r="D322" s="249" t="s">
        <v>632</v>
      </c>
      <c r="E322" s="18" t="s">
        <v>1</v>
      </c>
      <c r="F322" s="250">
        <v>0</v>
      </c>
      <c r="G322" s="37"/>
      <c r="H322" s="38"/>
    </row>
    <row r="323" spans="1:8" s="2" customFormat="1" ht="16.8" customHeight="1">
      <c r="A323" s="37"/>
      <c r="B323" s="38"/>
      <c r="C323" s="249" t="s">
        <v>1267</v>
      </c>
      <c r="D323" s="249" t="s">
        <v>1227</v>
      </c>
      <c r="E323" s="18" t="s">
        <v>1</v>
      </c>
      <c r="F323" s="250">
        <v>7.2</v>
      </c>
      <c r="G323" s="37"/>
      <c r="H323" s="38"/>
    </row>
    <row r="324" spans="1:8" s="2" customFormat="1" ht="16.8" customHeight="1">
      <c r="A324" s="37"/>
      <c r="B324" s="38"/>
      <c r="C324" s="245" t="s">
        <v>442</v>
      </c>
      <c r="D324" s="246" t="s">
        <v>442</v>
      </c>
      <c r="E324" s="247" t="s">
        <v>1</v>
      </c>
      <c r="F324" s="248">
        <v>19.3</v>
      </c>
      <c r="G324" s="37"/>
      <c r="H324" s="38"/>
    </row>
    <row r="325" spans="1:8" s="2" customFormat="1" ht="16.8" customHeight="1">
      <c r="A325" s="37"/>
      <c r="B325" s="38"/>
      <c r="C325" s="249" t="s">
        <v>1</v>
      </c>
      <c r="D325" s="249" t="s">
        <v>441</v>
      </c>
      <c r="E325" s="18" t="s">
        <v>1</v>
      </c>
      <c r="F325" s="250">
        <v>0</v>
      </c>
      <c r="G325" s="37"/>
      <c r="H325" s="38"/>
    </row>
    <row r="326" spans="1:8" s="2" customFormat="1" ht="16.8" customHeight="1">
      <c r="A326" s="37"/>
      <c r="B326" s="38"/>
      <c r="C326" s="249" t="s">
        <v>442</v>
      </c>
      <c r="D326" s="249" t="s">
        <v>443</v>
      </c>
      <c r="E326" s="18" t="s">
        <v>1</v>
      </c>
      <c r="F326" s="250">
        <v>19.3</v>
      </c>
      <c r="G326" s="37"/>
      <c r="H326" s="38"/>
    </row>
    <row r="327" spans="1:8" s="2" customFormat="1" ht="16.8" customHeight="1">
      <c r="A327" s="37"/>
      <c r="B327" s="38"/>
      <c r="C327" s="245" t="s">
        <v>649</v>
      </c>
      <c r="D327" s="246" t="s">
        <v>649</v>
      </c>
      <c r="E327" s="247" t="s">
        <v>1</v>
      </c>
      <c r="F327" s="248">
        <v>5.8</v>
      </c>
      <c r="G327" s="37"/>
      <c r="H327" s="38"/>
    </row>
    <row r="328" spans="1:8" s="2" customFormat="1" ht="16.8" customHeight="1">
      <c r="A328" s="37"/>
      <c r="B328" s="38"/>
      <c r="C328" s="249" t="s">
        <v>1</v>
      </c>
      <c r="D328" s="249" t="s">
        <v>441</v>
      </c>
      <c r="E328" s="18" t="s">
        <v>1</v>
      </c>
      <c r="F328" s="250">
        <v>0</v>
      </c>
      <c r="G328" s="37"/>
      <c r="H328" s="38"/>
    </row>
    <row r="329" spans="1:8" s="2" customFormat="1" ht="16.8" customHeight="1">
      <c r="A329" s="37"/>
      <c r="B329" s="38"/>
      <c r="C329" s="249" t="s">
        <v>649</v>
      </c>
      <c r="D329" s="249" t="s">
        <v>650</v>
      </c>
      <c r="E329" s="18" t="s">
        <v>1</v>
      </c>
      <c r="F329" s="250">
        <v>5.8</v>
      </c>
      <c r="G329" s="37"/>
      <c r="H329" s="38"/>
    </row>
    <row r="330" spans="1:8" s="2" customFormat="1" ht="16.8" customHeight="1">
      <c r="A330" s="37"/>
      <c r="B330" s="38"/>
      <c r="C330" s="245" t="s">
        <v>1268</v>
      </c>
      <c r="D330" s="246" t="s">
        <v>1268</v>
      </c>
      <c r="E330" s="247" t="s">
        <v>1</v>
      </c>
      <c r="F330" s="248">
        <v>25.8</v>
      </c>
      <c r="G330" s="37"/>
      <c r="H330" s="38"/>
    </row>
    <row r="331" spans="1:8" s="2" customFormat="1" ht="16.8" customHeight="1">
      <c r="A331" s="37"/>
      <c r="B331" s="38"/>
      <c r="C331" s="249" t="s">
        <v>1</v>
      </c>
      <c r="D331" s="249" t="s">
        <v>634</v>
      </c>
      <c r="E331" s="18" t="s">
        <v>1</v>
      </c>
      <c r="F331" s="250">
        <v>0</v>
      </c>
      <c r="G331" s="37"/>
      <c r="H331" s="38"/>
    </row>
    <row r="332" spans="1:8" s="2" customFormat="1" ht="16.8" customHeight="1">
      <c r="A332" s="37"/>
      <c r="B332" s="38"/>
      <c r="C332" s="249" t="s">
        <v>1268</v>
      </c>
      <c r="D332" s="249" t="s">
        <v>1269</v>
      </c>
      <c r="E332" s="18" t="s">
        <v>1</v>
      </c>
      <c r="F332" s="250">
        <v>25.8</v>
      </c>
      <c r="G332" s="37"/>
      <c r="H332" s="38"/>
    </row>
    <row r="333" spans="1:8" s="2" customFormat="1" ht="16.8" customHeight="1">
      <c r="A333" s="37"/>
      <c r="B333" s="38"/>
      <c r="C333" s="245" t="s">
        <v>444</v>
      </c>
      <c r="D333" s="246" t="s">
        <v>444</v>
      </c>
      <c r="E333" s="247" t="s">
        <v>1</v>
      </c>
      <c r="F333" s="248">
        <v>19.3</v>
      </c>
      <c r="G333" s="37"/>
      <c r="H333" s="38"/>
    </row>
    <row r="334" spans="1:8" s="2" customFormat="1" ht="16.8" customHeight="1">
      <c r="A334" s="37"/>
      <c r="B334" s="38"/>
      <c r="C334" s="249" t="s">
        <v>444</v>
      </c>
      <c r="D334" s="249" t="s">
        <v>445</v>
      </c>
      <c r="E334" s="18" t="s">
        <v>1</v>
      </c>
      <c r="F334" s="250">
        <v>19.3</v>
      </c>
      <c r="G334" s="37"/>
      <c r="H334" s="38"/>
    </row>
    <row r="335" spans="1:8" s="2" customFormat="1" ht="16.8" customHeight="1">
      <c r="A335" s="37"/>
      <c r="B335" s="38"/>
      <c r="C335" s="245" t="s">
        <v>651</v>
      </c>
      <c r="D335" s="246" t="s">
        <v>651</v>
      </c>
      <c r="E335" s="247" t="s">
        <v>1</v>
      </c>
      <c r="F335" s="248">
        <v>5.8</v>
      </c>
      <c r="G335" s="37"/>
      <c r="H335" s="38"/>
    </row>
    <row r="336" spans="1:8" s="2" customFormat="1" ht="16.8" customHeight="1">
      <c r="A336" s="37"/>
      <c r="B336" s="38"/>
      <c r="C336" s="249" t="s">
        <v>651</v>
      </c>
      <c r="D336" s="249" t="s">
        <v>652</v>
      </c>
      <c r="E336" s="18" t="s">
        <v>1</v>
      </c>
      <c r="F336" s="250">
        <v>5.8</v>
      </c>
      <c r="G336" s="37"/>
      <c r="H336" s="38"/>
    </row>
    <row r="337" spans="1:8" s="2" customFormat="1" ht="16.8" customHeight="1">
      <c r="A337" s="37"/>
      <c r="B337" s="38"/>
      <c r="C337" s="245" t="s">
        <v>1270</v>
      </c>
      <c r="D337" s="246" t="s">
        <v>1270</v>
      </c>
      <c r="E337" s="247" t="s">
        <v>1</v>
      </c>
      <c r="F337" s="248">
        <v>33</v>
      </c>
      <c r="G337" s="37"/>
      <c r="H337" s="38"/>
    </row>
    <row r="338" spans="1:8" s="2" customFormat="1" ht="16.8" customHeight="1">
      <c r="A338" s="37"/>
      <c r="B338" s="38"/>
      <c r="C338" s="249" t="s">
        <v>1270</v>
      </c>
      <c r="D338" s="249" t="s">
        <v>1271</v>
      </c>
      <c r="E338" s="18" t="s">
        <v>1</v>
      </c>
      <c r="F338" s="250">
        <v>33</v>
      </c>
      <c r="G338" s="37"/>
      <c r="H338" s="38"/>
    </row>
    <row r="339" spans="1:8" s="2" customFormat="1" ht="16.8" customHeight="1">
      <c r="A339" s="37"/>
      <c r="B339" s="38"/>
      <c r="C339" s="245" t="s">
        <v>446</v>
      </c>
      <c r="D339" s="246" t="s">
        <v>446</v>
      </c>
      <c r="E339" s="247" t="s">
        <v>1</v>
      </c>
      <c r="F339" s="248">
        <v>2140.776</v>
      </c>
      <c r="G339" s="37"/>
      <c r="H339" s="38"/>
    </row>
    <row r="340" spans="1:8" s="2" customFormat="1" ht="12">
      <c r="A340" s="37"/>
      <c r="B340" s="38"/>
      <c r="C340" s="249" t="s">
        <v>446</v>
      </c>
      <c r="D340" s="249" t="s">
        <v>447</v>
      </c>
      <c r="E340" s="18" t="s">
        <v>1</v>
      </c>
      <c r="F340" s="250">
        <v>2140.776</v>
      </c>
      <c r="G340" s="37"/>
      <c r="H340" s="38"/>
    </row>
    <row r="341" spans="1:8" s="2" customFormat="1" ht="16.8" customHeight="1">
      <c r="A341" s="37"/>
      <c r="B341" s="38"/>
      <c r="C341" s="245" t="s">
        <v>653</v>
      </c>
      <c r="D341" s="246" t="s">
        <v>653</v>
      </c>
      <c r="E341" s="247" t="s">
        <v>1</v>
      </c>
      <c r="F341" s="248">
        <v>1463.456</v>
      </c>
      <c r="G341" s="37"/>
      <c r="H341" s="38"/>
    </row>
    <row r="342" spans="1:8" s="2" customFormat="1" ht="16.8" customHeight="1">
      <c r="A342" s="37"/>
      <c r="B342" s="38"/>
      <c r="C342" s="249" t="s">
        <v>653</v>
      </c>
      <c r="D342" s="249" t="s">
        <v>654</v>
      </c>
      <c r="E342" s="18" t="s">
        <v>1</v>
      </c>
      <c r="F342" s="250">
        <v>1463.456</v>
      </c>
      <c r="G342" s="37"/>
      <c r="H342" s="38"/>
    </row>
    <row r="343" spans="1:8" s="2" customFormat="1" ht="16.8" customHeight="1">
      <c r="A343" s="37"/>
      <c r="B343" s="38"/>
      <c r="C343" s="245" t="s">
        <v>1272</v>
      </c>
      <c r="D343" s="246" t="s">
        <v>1272</v>
      </c>
      <c r="E343" s="247" t="s">
        <v>1</v>
      </c>
      <c r="F343" s="248">
        <v>8</v>
      </c>
      <c r="G343" s="37"/>
      <c r="H343" s="38"/>
    </row>
    <row r="344" spans="1:8" s="2" customFormat="1" ht="16.8" customHeight="1">
      <c r="A344" s="37"/>
      <c r="B344" s="38"/>
      <c r="C344" s="249" t="s">
        <v>1272</v>
      </c>
      <c r="D344" s="249" t="s">
        <v>1273</v>
      </c>
      <c r="E344" s="18" t="s">
        <v>1</v>
      </c>
      <c r="F344" s="250">
        <v>8</v>
      </c>
      <c r="G344" s="37"/>
      <c r="H344" s="38"/>
    </row>
    <row r="345" spans="1:8" s="2" customFormat="1" ht="16.8" customHeight="1">
      <c r="A345" s="37"/>
      <c r="B345" s="38"/>
      <c r="C345" s="245" t="s">
        <v>1274</v>
      </c>
      <c r="D345" s="246" t="s">
        <v>1274</v>
      </c>
      <c r="E345" s="247" t="s">
        <v>1</v>
      </c>
      <c r="F345" s="248">
        <v>16</v>
      </c>
      <c r="G345" s="37"/>
      <c r="H345" s="38"/>
    </row>
    <row r="346" spans="1:8" s="2" customFormat="1" ht="16.8" customHeight="1">
      <c r="A346" s="37"/>
      <c r="B346" s="38"/>
      <c r="C346" s="249" t="s">
        <v>1274</v>
      </c>
      <c r="D346" s="249" t="s">
        <v>1275</v>
      </c>
      <c r="E346" s="18" t="s">
        <v>1</v>
      </c>
      <c r="F346" s="250">
        <v>16</v>
      </c>
      <c r="G346" s="37"/>
      <c r="H346" s="38"/>
    </row>
    <row r="347" spans="1:8" s="2" customFormat="1" ht="16.8" customHeight="1">
      <c r="A347" s="37"/>
      <c r="B347" s="38"/>
      <c r="C347" s="245" t="s">
        <v>1276</v>
      </c>
      <c r="D347" s="246" t="s">
        <v>1276</v>
      </c>
      <c r="E347" s="247" t="s">
        <v>1</v>
      </c>
      <c r="F347" s="248">
        <v>10.15</v>
      </c>
      <c r="G347" s="37"/>
      <c r="H347" s="38"/>
    </row>
    <row r="348" spans="1:8" s="2" customFormat="1" ht="16.8" customHeight="1">
      <c r="A348" s="37"/>
      <c r="B348" s="38"/>
      <c r="C348" s="249" t="s">
        <v>1276</v>
      </c>
      <c r="D348" s="249" t="s">
        <v>1277</v>
      </c>
      <c r="E348" s="18" t="s">
        <v>1</v>
      </c>
      <c r="F348" s="250">
        <v>10.15</v>
      </c>
      <c r="G348" s="37"/>
      <c r="H348" s="38"/>
    </row>
    <row r="349" spans="1:8" s="2" customFormat="1" ht="16.8" customHeight="1">
      <c r="A349" s="37"/>
      <c r="B349" s="38"/>
      <c r="C349" s="245" t="s">
        <v>1278</v>
      </c>
      <c r="D349" s="246" t="s">
        <v>1278</v>
      </c>
      <c r="E349" s="247" t="s">
        <v>1</v>
      </c>
      <c r="F349" s="248">
        <v>5.7</v>
      </c>
      <c r="G349" s="37"/>
      <c r="H349" s="38"/>
    </row>
    <row r="350" spans="1:8" s="2" customFormat="1" ht="16.8" customHeight="1">
      <c r="A350" s="37"/>
      <c r="B350" s="38"/>
      <c r="C350" s="249" t="s">
        <v>1278</v>
      </c>
      <c r="D350" s="249" t="s">
        <v>1279</v>
      </c>
      <c r="E350" s="18" t="s">
        <v>1</v>
      </c>
      <c r="F350" s="250">
        <v>5.7</v>
      </c>
      <c r="G350" s="37"/>
      <c r="H350" s="38"/>
    </row>
    <row r="351" spans="1:8" s="2" customFormat="1" ht="16.8" customHeight="1">
      <c r="A351" s="37"/>
      <c r="B351" s="38"/>
      <c r="C351" s="245" t="s">
        <v>1280</v>
      </c>
      <c r="D351" s="246" t="s">
        <v>1280</v>
      </c>
      <c r="E351" s="247" t="s">
        <v>1</v>
      </c>
      <c r="F351" s="248">
        <v>39.85</v>
      </c>
      <c r="G351" s="37"/>
      <c r="H351" s="38"/>
    </row>
    <row r="352" spans="1:8" s="2" customFormat="1" ht="16.8" customHeight="1">
      <c r="A352" s="37"/>
      <c r="B352" s="38"/>
      <c r="C352" s="249" t="s">
        <v>1280</v>
      </c>
      <c r="D352" s="249" t="s">
        <v>1281</v>
      </c>
      <c r="E352" s="18" t="s">
        <v>1</v>
      </c>
      <c r="F352" s="250">
        <v>39.85</v>
      </c>
      <c r="G352" s="37"/>
      <c r="H352" s="38"/>
    </row>
    <row r="353" spans="1:8" s="2" customFormat="1" ht="16.8" customHeight="1">
      <c r="A353" s="37"/>
      <c r="B353" s="38"/>
      <c r="C353" s="245" t="s">
        <v>1282</v>
      </c>
      <c r="D353" s="246" t="s">
        <v>1282</v>
      </c>
      <c r="E353" s="247" t="s">
        <v>1</v>
      </c>
      <c r="F353" s="248">
        <v>376.437</v>
      </c>
      <c r="G353" s="37"/>
      <c r="H353" s="38"/>
    </row>
    <row r="354" spans="1:8" s="2" customFormat="1" ht="12">
      <c r="A354" s="37"/>
      <c r="B354" s="38"/>
      <c r="C354" s="249" t="s">
        <v>1282</v>
      </c>
      <c r="D354" s="249" t="s">
        <v>1283</v>
      </c>
      <c r="E354" s="18" t="s">
        <v>1</v>
      </c>
      <c r="F354" s="250">
        <v>376.437</v>
      </c>
      <c r="G354" s="37"/>
      <c r="H354" s="38"/>
    </row>
    <row r="355" spans="1:8" s="2" customFormat="1" ht="16.8" customHeight="1">
      <c r="A355" s="37"/>
      <c r="B355" s="38"/>
      <c r="C355" s="245" t="s">
        <v>1738</v>
      </c>
      <c r="D355" s="246" t="s">
        <v>1738</v>
      </c>
      <c r="E355" s="247" t="s">
        <v>1</v>
      </c>
      <c r="F355" s="248">
        <v>26.266</v>
      </c>
      <c r="G355" s="37"/>
      <c r="H355" s="38"/>
    </row>
    <row r="356" spans="1:8" s="2" customFormat="1" ht="16.8" customHeight="1">
      <c r="A356" s="37"/>
      <c r="B356" s="38"/>
      <c r="C356" s="249" t="s">
        <v>1738</v>
      </c>
      <c r="D356" s="249" t="s">
        <v>1739</v>
      </c>
      <c r="E356" s="18" t="s">
        <v>1</v>
      </c>
      <c r="F356" s="250">
        <v>26.266</v>
      </c>
      <c r="G356" s="37"/>
      <c r="H356" s="38"/>
    </row>
    <row r="357" spans="1:8" s="2" customFormat="1" ht="16.8" customHeight="1">
      <c r="A357" s="37"/>
      <c r="B357" s="38"/>
      <c r="C357" s="245" t="s">
        <v>1782</v>
      </c>
      <c r="D357" s="246" t="s">
        <v>1782</v>
      </c>
      <c r="E357" s="247" t="s">
        <v>1</v>
      </c>
      <c r="F357" s="248">
        <v>5</v>
      </c>
      <c r="G357" s="37"/>
      <c r="H357" s="38"/>
    </row>
    <row r="358" spans="1:8" s="2" customFormat="1" ht="16.8" customHeight="1">
      <c r="A358" s="37"/>
      <c r="B358" s="38"/>
      <c r="C358" s="249" t="s">
        <v>1782</v>
      </c>
      <c r="D358" s="249" t="s">
        <v>1783</v>
      </c>
      <c r="E358" s="18" t="s">
        <v>1</v>
      </c>
      <c r="F358" s="250">
        <v>5</v>
      </c>
      <c r="G358" s="37"/>
      <c r="H358" s="38"/>
    </row>
    <row r="359" spans="1:8" s="2" customFormat="1" ht="16.8" customHeight="1">
      <c r="A359" s="37"/>
      <c r="B359" s="38"/>
      <c r="C359" s="245" t="s">
        <v>316</v>
      </c>
      <c r="D359" s="246" t="s">
        <v>316</v>
      </c>
      <c r="E359" s="247" t="s">
        <v>1</v>
      </c>
      <c r="F359" s="248">
        <v>0.63</v>
      </c>
      <c r="G359" s="37"/>
      <c r="H359" s="38"/>
    </row>
    <row r="360" spans="1:8" s="2" customFormat="1" ht="16.8" customHeight="1">
      <c r="A360" s="37"/>
      <c r="B360" s="38"/>
      <c r="C360" s="249" t="s">
        <v>316</v>
      </c>
      <c r="D360" s="249" t="s">
        <v>317</v>
      </c>
      <c r="E360" s="18" t="s">
        <v>1</v>
      </c>
      <c r="F360" s="250">
        <v>0.63</v>
      </c>
      <c r="G360" s="37"/>
      <c r="H360" s="38"/>
    </row>
    <row r="361" spans="1:8" s="2" customFormat="1" ht="16.8" customHeight="1">
      <c r="A361" s="37"/>
      <c r="B361" s="38"/>
      <c r="C361" s="245" t="s">
        <v>1799</v>
      </c>
      <c r="D361" s="246" t="s">
        <v>1799</v>
      </c>
      <c r="E361" s="247" t="s">
        <v>1</v>
      </c>
      <c r="F361" s="248">
        <v>200</v>
      </c>
      <c r="G361" s="37"/>
      <c r="H361" s="38"/>
    </row>
    <row r="362" spans="1:8" s="2" customFormat="1" ht="16.8" customHeight="1">
      <c r="A362" s="37"/>
      <c r="B362" s="38"/>
      <c r="C362" s="249" t="s">
        <v>1799</v>
      </c>
      <c r="D362" s="249" t="s">
        <v>1800</v>
      </c>
      <c r="E362" s="18" t="s">
        <v>1</v>
      </c>
      <c r="F362" s="250">
        <v>200</v>
      </c>
      <c r="G362" s="37"/>
      <c r="H362" s="38"/>
    </row>
    <row r="363" spans="1:8" s="2" customFormat="1" ht="16.8" customHeight="1">
      <c r="A363" s="37"/>
      <c r="B363" s="38"/>
      <c r="C363" s="245" t="s">
        <v>1809</v>
      </c>
      <c r="D363" s="246" t="s">
        <v>1809</v>
      </c>
      <c r="E363" s="247" t="s">
        <v>1</v>
      </c>
      <c r="F363" s="248">
        <v>11.25</v>
      </c>
      <c r="G363" s="37"/>
      <c r="H363" s="38"/>
    </row>
    <row r="364" spans="1:8" s="2" customFormat="1" ht="16.8" customHeight="1">
      <c r="A364" s="37"/>
      <c r="B364" s="38"/>
      <c r="C364" s="249" t="s">
        <v>1809</v>
      </c>
      <c r="D364" s="249" t="s">
        <v>1810</v>
      </c>
      <c r="E364" s="18" t="s">
        <v>1</v>
      </c>
      <c r="F364" s="250">
        <v>11.25</v>
      </c>
      <c r="G364" s="37"/>
      <c r="H364" s="38"/>
    </row>
    <row r="365" spans="1:8" s="2" customFormat="1" ht="16.8" customHeight="1">
      <c r="A365" s="37"/>
      <c r="B365" s="38"/>
      <c r="C365" s="245" t="s">
        <v>1820</v>
      </c>
      <c r="D365" s="246" t="s">
        <v>1820</v>
      </c>
      <c r="E365" s="247" t="s">
        <v>1</v>
      </c>
      <c r="F365" s="248">
        <v>15</v>
      </c>
      <c r="G365" s="37"/>
      <c r="H365" s="38"/>
    </row>
    <row r="366" spans="1:8" s="2" customFormat="1" ht="16.8" customHeight="1">
      <c r="A366" s="37"/>
      <c r="B366" s="38"/>
      <c r="C366" s="249" t="s">
        <v>1820</v>
      </c>
      <c r="D366" s="249" t="s">
        <v>1821</v>
      </c>
      <c r="E366" s="18" t="s">
        <v>1</v>
      </c>
      <c r="F366" s="250">
        <v>15</v>
      </c>
      <c r="G366" s="37"/>
      <c r="H366" s="38"/>
    </row>
    <row r="367" spans="1:8" s="2" customFormat="1" ht="16.8" customHeight="1">
      <c r="A367" s="37"/>
      <c r="B367" s="38"/>
      <c r="C367" s="245" t="s">
        <v>738</v>
      </c>
      <c r="D367" s="246" t="s">
        <v>738</v>
      </c>
      <c r="E367" s="247" t="s">
        <v>1</v>
      </c>
      <c r="F367" s="248">
        <v>465.528</v>
      </c>
      <c r="G367" s="37"/>
      <c r="H367" s="38"/>
    </row>
    <row r="368" spans="1:8" s="2" customFormat="1" ht="16.8" customHeight="1">
      <c r="A368" s="37"/>
      <c r="B368" s="38"/>
      <c r="C368" s="249" t="s">
        <v>738</v>
      </c>
      <c r="D368" s="249" t="s">
        <v>739</v>
      </c>
      <c r="E368" s="18" t="s">
        <v>1</v>
      </c>
      <c r="F368" s="250">
        <v>465.528</v>
      </c>
      <c r="G368" s="37"/>
      <c r="H368" s="38"/>
    </row>
    <row r="369" spans="1:8" s="2" customFormat="1" ht="16.8" customHeight="1">
      <c r="A369" s="37"/>
      <c r="B369" s="38"/>
      <c r="C369" s="245" t="s">
        <v>801</v>
      </c>
      <c r="D369" s="246" t="s">
        <v>801</v>
      </c>
      <c r="E369" s="247" t="s">
        <v>1</v>
      </c>
      <c r="F369" s="248">
        <v>63.77</v>
      </c>
      <c r="G369" s="37"/>
      <c r="H369" s="38"/>
    </row>
    <row r="370" spans="1:8" s="2" customFormat="1" ht="16.8" customHeight="1">
      <c r="A370" s="37"/>
      <c r="B370" s="38"/>
      <c r="C370" s="249" t="s">
        <v>801</v>
      </c>
      <c r="D370" s="249" t="s">
        <v>802</v>
      </c>
      <c r="E370" s="18" t="s">
        <v>1</v>
      </c>
      <c r="F370" s="250">
        <v>63.77</v>
      </c>
      <c r="G370" s="37"/>
      <c r="H370" s="38"/>
    </row>
    <row r="371" spans="1:8" s="2" customFormat="1" ht="16.8" customHeight="1">
      <c r="A371" s="37"/>
      <c r="B371" s="38"/>
      <c r="C371" s="245" t="s">
        <v>817</v>
      </c>
      <c r="D371" s="246" t="s">
        <v>817</v>
      </c>
      <c r="E371" s="247" t="s">
        <v>1</v>
      </c>
      <c r="F371" s="248">
        <v>0.93</v>
      </c>
      <c r="G371" s="37"/>
      <c r="H371" s="38"/>
    </row>
    <row r="372" spans="1:8" s="2" customFormat="1" ht="16.8" customHeight="1">
      <c r="A372" s="37"/>
      <c r="B372" s="38"/>
      <c r="C372" s="249" t="s">
        <v>817</v>
      </c>
      <c r="D372" s="249" t="s">
        <v>818</v>
      </c>
      <c r="E372" s="18" t="s">
        <v>1</v>
      </c>
      <c r="F372" s="250">
        <v>0.93</v>
      </c>
      <c r="G372" s="37"/>
      <c r="H372" s="38"/>
    </row>
    <row r="373" spans="1:8" s="2" customFormat="1" ht="16.8" customHeight="1">
      <c r="A373" s="37"/>
      <c r="B373" s="38"/>
      <c r="C373" s="245" t="s">
        <v>472</v>
      </c>
      <c r="D373" s="246" t="s">
        <v>472</v>
      </c>
      <c r="E373" s="247" t="s">
        <v>1</v>
      </c>
      <c r="F373" s="248">
        <v>224.8</v>
      </c>
      <c r="G373" s="37"/>
      <c r="H373" s="38"/>
    </row>
    <row r="374" spans="1:8" s="2" customFormat="1" ht="16.8" customHeight="1">
      <c r="A374" s="37"/>
      <c r="B374" s="38"/>
      <c r="C374" s="249" t="s">
        <v>472</v>
      </c>
      <c r="D374" s="249" t="s">
        <v>381</v>
      </c>
      <c r="E374" s="18" t="s">
        <v>1</v>
      </c>
      <c r="F374" s="250">
        <v>224.8</v>
      </c>
      <c r="G374" s="37"/>
      <c r="H374" s="38"/>
    </row>
    <row r="375" spans="1:8" s="2" customFormat="1" ht="16.8" customHeight="1">
      <c r="A375" s="37"/>
      <c r="B375" s="38"/>
      <c r="C375" s="245" t="s">
        <v>517</v>
      </c>
      <c r="D375" s="246" t="s">
        <v>517</v>
      </c>
      <c r="E375" s="247" t="s">
        <v>1</v>
      </c>
      <c r="F375" s="248">
        <v>10.5</v>
      </c>
      <c r="G375" s="37"/>
      <c r="H375" s="38"/>
    </row>
    <row r="376" spans="1:8" s="2" customFormat="1" ht="16.8" customHeight="1">
      <c r="A376" s="37"/>
      <c r="B376" s="38"/>
      <c r="C376" s="249" t="s">
        <v>517</v>
      </c>
      <c r="D376" s="249" t="s">
        <v>518</v>
      </c>
      <c r="E376" s="18" t="s">
        <v>1</v>
      </c>
      <c r="F376" s="250">
        <v>10.5</v>
      </c>
      <c r="G376" s="37"/>
      <c r="H376" s="38"/>
    </row>
    <row r="377" spans="1:8" s="2" customFormat="1" ht="16.8" customHeight="1">
      <c r="A377" s="37"/>
      <c r="B377" s="38"/>
      <c r="C377" s="245" t="s">
        <v>557</v>
      </c>
      <c r="D377" s="246" t="s">
        <v>557</v>
      </c>
      <c r="E377" s="247" t="s">
        <v>1</v>
      </c>
      <c r="F377" s="248">
        <v>35.1</v>
      </c>
      <c r="G377" s="37"/>
      <c r="H377" s="38"/>
    </row>
    <row r="378" spans="1:8" s="2" customFormat="1" ht="16.8" customHeight="1">
      <c r="A378" s="37"/>
      <c r="B378" s="38"/>
      <c r="C378" s="249" t="s">
        <v>557</v>
      </c>
      <c r="D378" s="249" t="s">
        <v>558</v>
      </c>
      <c r="E378" s="18" t="s">
        <v>1</v>
      </c>
      <c r="F378" s="250">
        <v>35.1</v>
      </c>
      <c r="G378" s="37"/>
      <c r="H378" s="38"/>
    </row>
    <row r="379" spans="1:8" s="2" customFormat="1" ht="16.8" customHeight="1">
      <c r="A379" s="37"/>
      <c r="B379" s="38"/>
      <c r="C379" s="245" t="s">
        <v>592</v>
      </c>
      <c r="D379" s="246" t="s">
        <v>592</v>
      </c>
      <c r="E379" s="247" t="s">
        <v>1</v>
      </c>
      <c r="F379" s="248">
        <v>49.94</v>
      </c>
      <c r="G379" s="37"/>
      <c r="H379" s="38"/>
    </row>
    <row r="380" spans="1:8" s="2" customFormat="1" ht="16.8" customHeight="1">
      <c r="A380" s="37"/>
      <c r="B380" s="38"/>
      <c r="C380" s="249" t="s">
        <v>592</v>
      </c>
      <c r="D380" s="249" t="s">
        <v>593</v>
      </c>
      <c r="E380" s="18" t="s">
        <v>1</v>
      </c>
      <c r="F380" s="250">
        <v>49.94</v>
      </c>
      <c r="G380" s="37"/>
      <c r="H380" s="38"/>
    </row>
    <row r="381" spans="1:8" s="2" customFormat="1" ht="16.8" customHeight="1">
      <c r="A381" s="37"/>
      <c r="B381" s="38"/>
      <c r="C381" s="245" t="s">
        <v>667</v>
      </c>
      <c r="D381" s="246" t="s">
        <v>667</v>
      </c>
      <c r="E381" s="247" t="s">
        <v>1</v>
      </c>
      <c r="F381" s="248">
        <v>102.08</v>
      </c>
      <c r="G381" s="37"/>
      <c r="H381" s="38"/>
    </row>
    <row r="382" spans="1:8" s="2" customFormat="1" ht="16.8" customHeight="1">
      <c r="A382" s="37"/>
      <c r="B382" s="38"/>
      <c r="C382" s="249" t="s">
        <v>667</v>
      </c>
      <c r="D382" s="249" t="s">
        <v>668</v>
      </c>
      <c r="E382" s="18" t="s">
        <v>1</v>
      </c>
      <c r="F382" s="250">
        <v>102.08</v>
      </c>
      <c r="G382" s="37"/>
      <c r="H382" s="38"/>
    </row>
    <row r="383" spans="1:8" s="2" customFormat="1" ht="16.8" customHeight="1">
      <c r="A383" s="37"/>
      <c r="B383" s="38"/>
      <c r="C383" s="245" t="s">
        <v>677</v>
      </c>
      <c r="D383" s="246" t="s">
        <v>677</v>
      </c>
      <c r="E383" s="247" t="s">
        <v>1</v>
      </c>
      <c r="F383" s="248">
        <v>50</v>
      </c>
      <c r="G383" s="37"/>
      <c r="H383" s="38"/>
    </row>
    <row r="384" spans="1:8" s="2" customFormat="1" ht="16.8" customHeight="1">
      <c r="A384" s="37"/>
      <c r="B384" s="38"/>
      <c r="C384" s="249" t="s">
        <v>677</v>
      </c>
      <c r="D384" s="249" t="s">
        <v>678</v>
      </c>
      <c r="E384" s="18" t="s">
        <v>1</v>
      </c>
      <c r="F384" s="250">
        <v>50</v>
      </c>
      <c r="G384" s="37"/>
      <c r="H384" s="38"/>
    </row>
    <row r="385" spans="1:8" s="2" customFormat="1" ht="16.8" customHeight="1">
      <c r="A385" s="37"/>
      <c r="B385" s="38"/>
      <c r="C385" s="249" t="s">
        <v>1011</v>
      </c>
      <c r="D385" s="249" t="s">
        <v>1012</v>
      </c>
      <c r="E385" s="18" t="s">
        <v>1</v>
      </c>
      <c r="F385" s="250">
        <v>21</v>
      </c>
      <c r="G385" s="37"/>
      <c r="H385" s="38"/>
    </row>
    <row r="386" spans="1:8" s="2" customFormat="1" ht="16.8" customHeight="1">
      <c r="A386" s="37"/>
      <c r="B386" s="38"/>
      <c r="C386" s="245" t="s">
        <v>1034</v>
      </c>
      <c r="D386" s="246" t="s">
        <v>1034</v>
      </c>
      <c r="E386" s="247" t="s">
        <v>1</v>
      </c>
      <c r="F386" s="248">
        <v>4</v>
      </c>
      <c r="G386" s="37"/>
      <c r="H386" s="38"/>
    </row>
    <row r="387" spans="1:8" s="2" customFormat="1" ht="16.8" customHeight="1">
      <c r="A387" s="37"/>
      <c r="B387" s="38"/>
      <c r="C387" s="249" t="s">
        <v>1034</v>
      </c>
      <c r="D387" s="249" t="s">
        <v>1035</v>
      </c>
      <c r="E387" s="18" t="s">
        <v>1</v>
      </c>
      <c r="F387" s="250">
        <v>4</v>
      </c>
      <c r="G387" s="37"/>
      <c r="H387" s="38"/>
    </row>
    <row r="388" spans="1:8" s="2" customFormat="1" ht="16.8" customHeight="1">
      <c r="A388" s="37"/>
      <c r="B388" s="38"/>
      <c r="C388" s="245" t="s">
        <v>1054</v>
      </c>
      <c r="D388" s="246" t="s">
        <v>1054</v>
      </c>
      <c r="E388" s="247" t="s">
        <v>1</v>
      </c>
      <c r="F388" s="248">
        <v>2</v>
      </c>
      <c r="G388" s="37"/>
      <c r="H388" s="38"/>
    </row>
    <row r="389" spans="1:8" s="2" customFormat="1" ht="16.8" customHeight="1">
      <c r="A389" s="37"/>
      <c r="B389" s="38"/>
      <c r="C389" s="249" t="s">
        <v>1054</v>
      </c>
      <c r="D389" s="249" t="s">
        <v>1055</v>
      </c>
      <c r="E389" s="18" t="s">
        <v>1</v>
      </c>
      <c r="F389" s="250">
        <v>2</v>
      </c>
      <c r="G389" s="37"/>
      <c r="H389" s="38"/>
    </row>
    <row r="390" spans="1:8" s="2" customFormat="1" ht="16.8" customHeight="1">
      <c r="A390" s="37"/>
      <c r="B390" s="38"/>
      <c r="C390" s="245" t="s">
        <v>1067</v>
      </c>
      <c r="D390" s="246" t="s">
        <v>1067</v>
      </c>
      <c r="E390" s="247" t="s">
        <v>1</v>
      </c>
      <c r="F390" s="248">
        <v>21</v>
      </c>
      <c r="G390" s="37"/>
      <c r="H390" s="38"/>
    </row>
    <row r="391" spans="1:8" s="2" customFormat="1" ht="16.8" customHeight="1">
      <c r="A391" s="37"/>
      <c r="B391" s="38"/>
      <c r="C391" s="249" t="s">
        <v>1067</v>
      </c>
      <c r="D391" s="249" t="s">
        <v>1012</v>
      </c>
      <c r="E391" s="18" t="s">
        <v>1</v>
      </c>
      <c r="F391" s="250">
        <v>21</v>
      </c>
      <c r="G391" s="37"/>
      <c r="H391" s="38"/>
    </row>
    <row r="392" spans="1:8" s="2" customFormat="1" ht="16.8" customHeight="1">
      <c r="A392" s="37"/>
      <c r="B392" s="38"/>
      <c r="C392" s="245" t="s">
        <v>1077</v>
      </c>
      <c r="D392" s="246" t="s">
        <v>1077</v>
      </c>
      <c r="E392" s="247" t="s">
        <v>1</v>
      </c>
      <c r="F392" s="248">
        <v>4</v>
      </c>
      <c r="G392" s="37"/>
      <c r="H392" s="38"/>
    </row>
    <row r="393" spans="1:8" s="2" customFormat="1" ht="16.8" customHeight="1">
      <c r="A393" s="37"/>
      <c r="B393" s="38"/>
      <c r="C393" s="249" t="s">
        <v>1077</v>
      </c>
      <c r="D393" s="249" t="s">
        <v>1035</v>
      </c>
      <c r="E393" s="18" t="s">
        <v>1</v>
      </c>
      <c r="F393" s="250">
        <v>4</v>
      </c>
      <c r="G393" s="37"/>
      <c r="H393" s="38"/>
    </row>
    <row r="394" spans="1:8" s="2" customFormat="1" ht="16.8" customHeight="1">
      <c r="A394" s="37"/>
      <c r="B394" s="38"/>
      <c r="C394" s="245" t="s">
        <v>1096</v>
      </c>
      <c r="D394" s="246" t="s">
        <v>1096</v>
      </c>
      <c r="E394" s="247" t="s">
        <v>1</v>
      </c>
      <c r="F394" s="248">
        <v>1</v>
      </c>
      <c r="G394" s="37"/>
      <c r="H394" s="38"/>
    </row>
    <row r="395" spans="1:8" s="2" customFormat="1" ht="16.8" customHeight="1">
      <c r="A395" s="37"/>
      <c r="B395" s="38"/>
      <c r="C395" s="249" t="s">
        <v>1096</v>
      </c>
      <c r="D395" s="249" t="s">
        <v>1097</v>
      </c>
      <c r="E395" s="18" t="s">
        <v>1</v>
      </c>
      <c r="F395" s="250">
        <v>1</v>
      </c>
      <c r="G395" s="37"/>
      <c r="H395" s="38"/>
    </row>
    <row r="396" spans="1:8" s="2" customFormat="1" ht="16.8" customHeight="1">
      <c r="A396" s="37"/>
      <c r="B396" s="38"/>
      <c r="C396" s="245" t="s">
        <v>1124</v>
      </c>
      <c r="D396" s="246" t="s">
        <v>1124</v>
      </c>
      <c r="E396" s="247" t="s">
        <v>1</v>
      </c>
      <c r="F396" s="248">
        <v>1.2</v>
      </c>
      <c r="G396" s="37"/>
      <c r="H396" s="38"/>
    </row>
    <row r="397" spans="1:8" s="2" customFormat="1" ht="16.8" customHeight="1">
      <c r="A397" s="37"/>
      <c r="B397" s="38"/>
      <c r="C397" s="249" t="s">
        <v>1124</v>
      </c>
      <c r="D397" s="249" t="s">
        <v>1125</v>
      </c>
      <c r="E397" s="18" t="s">
        <v>1</v>
      </c>
      <c r="F397" s="250">
        <v>1.2</v>
      </c>
      <c r="G397" s="37"/>
      <c r="H397" s="38"/>
    </row>
    <row r="398" spans="1:8" s="2" customFormat="1" ht="16.8" customHeight="1">
      <c r="A398" s="37"/>
      <c r="B398" s="38"/>
      <c r="C398" s="245" t="s">
        <v>256</v>
      </c>
      <c r="D398" s="246" t="s">
        <v>256</v>
      </c>
      <c r="E398" s="247" t="s">
        <v>1</v>
      </c>
      <c r="F398" s="248">
        <v>14.603</v>
      </c>
      <c r="G398" s="37"/>
      <c r="H398" s="38"/>
    </row>
    <row r="399" spans="1:8" s="2" customFormat="1" ht="16.8" customHeight="1">
      <c r="A399" s="37"/>
      <c r="B399" s="38"/>
      <c r="C399" s="249" t="s">
        <v>256</v>
      </c>
      <c r="D399" s="249" t="s">
        <v>257</v>
      </c>
      <c r="E399" s="18" t="s">
        <v>1</v>
      </c>
      <c r="F399" s="250">
        <v>14.603</v>
      </c>
      <c r="G399" s="37"/>
      <c r="H399" s="38"/>
    </row>
    <row r="400" spans="1:8" s="2" customFormat="1" ht="16.8" customHeight="1">
      <c r="A400" s="37"/>
      <c r="B400" s="38"/>
      <c r="C400" s="245" t="s">
        <v>1187</v>
      </c>
      <c r="D400" s="246" t="s">
        <v>1187</v>
      </c>
      <c r="E400" s="247" t="s">
        <v>1</v>
      </c>
      <c r="F400" s="248">
        <v>87.4</v>
      </c>
      <c r="G400" s="37"/>
      <c r="H400" s="38"/>
    </row>
    <row r="401" spans="1:8" s="2" customFormat="1" ht="16.8" customHeight="1">
      <c r="A401" s="37"/>
      <c r="B401" s="38"/>
      <c r="C401" s="249" t="s">
        <v>1</v>
      </c>
      <c r="D401" s="249" t="s">
        <v>1186</v>
      </c>
      <c r="E401" s="18" t="s">
        <v>1</v>
      </c>
      <c r="F401" s="250">
        <v>0</v>
      </c>
      <c r="G401" s="37"/>
      <c r="H401" s="38"/>
    </row>
    <row r="402" spans="1:8" s="2" customFormat="1" ht="16.8" customHeight="1">
      <c r="A402" s="37"/>
      <c r="B402" s="38"/>
      <c r="C402" s="249" t="s">
        <v>1</v>
      </c>
      <c r="D402" s="249" t="s">
        <v>1828</v>
      </c>
      <c r="E402" s="18" t="s">
        <v>1</v>
      </c>
      <c r="F402" s="250">
        <v>0</v>
      </c>
      <c r="G402" s="37"/>
      <c r="H402" s="38"/>
    </row>
    <row r="403" spans="1:8" s="2" customFormat="1" ht="16.8" customHeight="1">
      <c r="A403" s="37"/>
      <c r="B403" s="38"/>
      <c r="C403" s="249" t="s">
        <v>1829</v>
      </c>
      <c r="D403" s="249" t="s">
        <v>1830</v>
      </c>
      <c r="E403" s="18" t="s">
        <v>1</v>
      </c>
      <c r="F403" s="250">
        <v>100</v>
      </c>
      <c r="G403" s="37"/>
      <c r="H403" s="38"/>
    </row>
    <row r="404" spans="1:8" s="2" customFormat="1" ht="16.8" customHeight="1">
      <c r="A404" s="37"/>
      <c r="B404" s="38"/>
      <c r="C404" s="245" t="s">
        <v>746</v>
      </c>
      <c r="D404" s="246" t="s">
        <v>746</v>
      </c>
      <c r="E404" s="247" t="s">
        <v>1</v>
      </c>
      <c r="F404" s="248">
        <v>3719.79</v>
      </c>
      <c r="G404" s="37"/>
      <c r="H404" s="38"/>
    </row>
    <row r="405" spans="1:8" s="2" customFormat="1" ht="16.8" customHeight="1">
      <c r="A405" s="37"/>
      <c r="B405" s="38"/>
      <c r="C405" s="249" t="s">
        <v>746</v>
      </c>
      <c r="D405" s="249" t="s">
        <v>747</v>
      </c>
      <c r="E405" s="18" t="s">
        <v>1</v>
      </c>
      <c r="F405" s="250">
        <v>3719.79</v>
      </c>
      <c r="G405" s="37"/>
      <c r="H405" s="38"/>
    </row>
    <row r="406" spans="1:8" s="2" customFormat="1" ht="16.8" customHeight="1">
      <c r="A406" s="37"/>
      <c r="B406" s="38"/>
      <c r="C406" s="245" t="s">
        <v>809</v>
      </c>
      <c r="D406" s="246" t="s">
        <v>809</v>
      </c>
      <c r="E406" s="247" t="s">
        <v>1</v>
      </c>
      <c r="F406" s="248">
        <v>253.213</v>
      </c>
      <c r="G406" s="37"/>
      <c r="H406" s="38"/>
    </row>
    <row r="407" spans="1:8" s="2" customFormat="1" ht="16.8" customHeight="1">
      <c r="A407" s="37"/>
      <c r="B407" s="38"/>
      <c r="C407" s="249" t="s">
        <v>809</v>
      </c>
      <c r="D407" s="249" t="s">
        <v>810</v>
      </c>
      <c r="E407" s="18" t="s">
        <v>1</v>
      </c>
      <c r="F407" s="250">
        <v>253.213</v>
      </c>
      <c r="G407" s="37"/>
      <c r="H407" s="38"/>
    </row>
    <row r="408" spans="1:8" s="2" customFormat="1" ht="16.8" customHeight="1">
      <c r="A408" s="37"/>
      <c r="B408" s="38"/>
      <c r="C408" s="245" t="s">
        <v>825</v>
      </c>
      <c r="D408" s="246" t="s">
        <v>825</v>
      </c>
      <c r="E408" s="247" t="s">
        <v>1</v>
      </c>
      <c r="F408" s="248">
        <v>0.876</v>
      </c>
      <c r="G408" s="37"/>
      <c r="H408" s="38"/>
    </row>
    <row r="409" spans="1:8" s="2" customFormat="1" ht="16.8" customHeight="1">
      <c r="A409" s="37"/>
      <c r="B409" s="38"/>
      <c r="C409" s="249" t="s">
        <v>825</v>
      </c>
      <c r="D409" s="249" t="s">
        <v>826</v>
      </c>
      <c r="E409" s="18" t="s">
        <v>1</v>
      </c>
      <c r="F409" s="250">
        <v>0.876</v>
      </c>
      <c r="G409" s="37"/>
      <c r="H409" s="38"/>
    </row>
    <row r="410" spans="1:8" s="2" customFormat="1" ht="16.8" customHeight="1">
      <c r="A410" s="37"/>
      <c r="B410" s="38"/>
      <c r="C410" s="245" t="s">
        <v>847</v>
      </c>
      <c r="D410" s="246" t="s">
        <v>847</v>
      </c>
      <c r="E410" s="247" t="s">
        <v>1</v>
      </c>
      <c r="F410" s="248">
        <v>11.475</v>
      </c>
      <c r="G410" s="37"/>
      <c r="H410" s="38"/>
    </row>
    <row r="411" spans="1:8" s="2" customFormat="1" ht="16.8" customHeight="1">
      <c r="A411" s="37"/>
      <c r="B411" s="38"/>
      <c r="C411" s="249" t="s">
        <v>847</v>
      </c>
      <c r="D411" s="249" t="s">
        <v>848</v>
      </c>
      <c r="E411" s="18" t="s">
        <v>1</v>
      </c>
      <c r="F411" s="250">
        <v>11.475</v>
      </c>
      <c r="G411" s="37"/>
      <c r="H411" s="38"/>
    </row>
    <row r="412" spans="1:8" s="2" customFormat="1" ht="16.8" customHeight="1">
      <c r="A412" s="37"/>
      <c r="B412" s="38"/>
      <c r="C412" s="245" t="s">
        <v>877</v>
      </c>
      <c r="D412" s="246" t="s">
        <v>877</v>
      </c>
      <c r="E412" s="247" t="s">
        <v>1</v>
      </c>
      <c r="F412" s="248">
        <v>7.36</v>
      </c>
      <c r="G412" s="37"/>
      <c r="H412" s="38"/>
    </row>
    <row r="413" spans="1:8" s="2" customFormat="1" ht="16.8" customHeight="1">
      <c r="A413" s="37"/>
      <c r="B413" s="38"/>
      <c r="C413" s="249" t="s">
        <v>877</v>
      </c>
      <c r="D413" s="249" t="s">
        <v>878</v>
      </c>
      <c r="E413" s="18" t="s">
        <v>1</v>
      </c>
      <c r="F413" s="250">
        <v>7.36</v>
      </c>
      <c r="G413" s="37"/>
      <c r="H413" s="38"/>
    </row>
    <row r="414" spans="1:8" s="2" customFormat="1" ht="16.8" customHeight="1">
      <c r="A414" s="37"/>
      <c r="B414" s="38"/>
      <c r="C414" s="245" t="s">
        <v>1913</v>
      </c>
      <c r="D414" s="246" t="s">
        <v>1913</v>
      </c>
      <c r="E414" s="247" t="s">
        <v>1</v>
      </c>
      <c r="F414" s="248">
        <v>180</v>
      </c>
      <c r="G414" s="37"/>
      <c r="H414" s="38"/>
    </row>
    <row r="415" spans="1:8" s="2" customFormat="1" ht="16.8" customHeight="1">
      <c r="A415" s="37"/>
      <c r="B415" s="38"/>
      <c r="C415" s="245" t="s">
        <v>485</v>
      </c>
      <c r="D415" s="246" t="s">
        <v>485</v>
      </c>
      <c r="E415" s="247" t="s">
        <v>1</v>
      </c>
      <c r="F415" s="248">
        <v>64.36</v>
      </c>
      <c r="G415" s="37"/>
      <c r="H415" s="38"/>
    </row>
    <row r="416" spans="1:8" s="2" customFormat="1" ht="16.8" customHeight="1">
      <c r="A416" s="37"/>
      <c r="B416" s="38"/>
      <c r="C416" s="249" t="s">
        <v>485</v>
      </c>
      <c r="D416" s="249" t="s">
        <v>407</v>
      </c>
      <c r="E416" s="18" t="s">
        <v>1</v>
      </c>
      <c r="F416" s="250">
        <v>64.36</v>
      </c>
      <c r="G416" s="37"/>
      <c r="H416" s="38"/>
    </row>
    <row r="417" spans="1:8" s="2" customFormat="1" ht="16.8" customHeight="1">
      <c r="A417" s="37"/>
      <c r="B417" s="38"/>
      <c r="C417" s="245" t="s">
        <v>543</v>
      </c>
      <c r="D417" s="246" t="s">
        <v>543</v>
      </c>
      <c r="E417" s="247" t="s">
        <v>1</v>
      </c>
      <c r="F417" s="248">
        <v>691.67</v>
      </c>
      <c r="G417" s="37"/>
      <c r="H417" s="38"/>
    </row>
    <row r="418" spans="1:8" s="2" customFormat="1" ht="16.8" customHeight="1">
      <c r="A418" s="37"/>
      <c r="B418" s="38"/>
      <c r="C418" s="249" t="s">
        <v>543</v>
      </c>
      <c r="D418" s="249" t="s">
        <v>544</v>
      </c>
      <c r="E418" s="18" t="s">
        <v>1</v>
      </c>
      <c r="F418" s="250">
        <v>691.67</v>
      </c>
      <c r="G418" s="37"/>
      <c r="H418" s="38"/>
    </row>
    <row r="419" spans="1:8" s="2" customFormat="1" ht="16.8" customHeight="1">
      <c r="A419" s="37"/>
      <c r="B419" s="38"/>
      <c r="C419" s="245" t="s">
        <v>614</v>
      </c>
      <c r="D419" s="246" t="s">
        <v>614</v>
      </c>
      <c r="E419" s="247" t="s">
        <v>1</v>
      </c>
      <c r="F419" s="248">
        <v>40.888</v>
      </c>
      <c r="G419" s="37"/>
      <c r="H419" s="38"/>
    </row>
    <row r="420" spans="1:8" s="2" customFormat="1" ht="16.8" customHeight="1">
      <c r="A420" s="37"/>
      <c r="B420" s="38"/>
      <c r="C420" s="249" t="s">
        <v>614</v>
      </c>
      <c r="D420" s="249" t="s">
        <v>615</v>
      </c>
      <c r="E420" s="18" t="s">
        <v>1</v>
      </c>
      <c r="F420" s="250">
        <v>40.888</v>
      </c>
      <c r="G420" s="37"/>
      <c r="H420" s="38"/>
    </row>
    <row r="421" spans="1:8" s="2" customFormat="1" ht="16.8" customHeight="1">
      <c r="A421" s="37"/>
      <c r="B421" s="38"/>
      <c r="C421" s="245" t="s">
        <v>1237</v>
      </c>
      <c r="D421" s="246" t="s">
        <v>1237</v>
      </c>
      <c r="E421" s="247" t="s">
        <v>1</v>
      </c>
      <c r="F421" s="248">
        <v>12</v>
      </c>
      <c r="G421" s="37"/>
      <c r="H421" s="38"/>
    </row>
    <row r="422" spans="1:8" s="2" customFormat="1" ht="16.8" customHeight="1">
      <c r="A422" s="37"/>
      <c r="B422" s="38"/>
      <c r="C422" s="249" t="s">
        <v>1237</v>
      </c>
      <c r="D422" s="249" t="s">
        <v>1235</v>
      </c>
      <c r="E422" s="18" t="s">
        <v>1</v>
      </c>
      <c r="F422" s="250">
        <v>12</v>
      </c>
      <c r="G422" s="37"/>
      <c r="H422" s="38"/>
    </row>
    <row r="423" spans="1:8" s="2" customFormat="1" ht="16.8" customHeight="1">
      <c r="A423" s="37"/>
      <c r="B423" s="38"/>
      <c r="C423" s="245" t="s">
        <v>125</v>
      </c>
      <c r="D423" s="246" t="s">
        <v>125</v>
      </c>
      <c r="E423" s="247" t="s">
        <v>1</v>
      </c>
      <c r="F423" s="248">
        <v>0.6</v>
      </c>
      <c r="G423" s="37"/>
      <c r="H423" s="38"/>
    </row>
    <row r="424" spans="1:8" s="2" customFormat="1" ht="16.8" customHeight="1">
      <c r="A424" s="37"/>
      <c r="B424" s="38"/>
      <c r="C424" s="249" t="s">
        <v>125</v>
      </c>
      <c r="D424" s="249" t="s">
        <v>828</v>
      </c>
      <c r="E424" s="18" t="s">
        <v>1</v>
      </c>
      <c r="F424" s="250">
        <v>0.6</v>
      </c>
      <c r="G424" s="37"/>
      <c r="H424" s="38"/>
    </row>
    <row r="425" spans="1:8" s="2" customFormat="1" ht="16.8" customHeight="1">
      <c r="A425" s="37"/>
      <c r="B425" s="38"/>
      <c r="C425" s="251" t="s">
        <v>1973</v>
      </c>
      <c r="D425" s="37"/>
      <c r="E425" s="37"/>
      <c r="F425" s="37"/>
      <c r="G425" s="37"/>
      <c r="H425" s="38"/>
    </row>
    <row r="426" spans="1:8" s="2" customFormat="1" ht="16.8" customHeight="1">
      <c r="A426" s="37"/>
      <c r="B426" s="38"/>
      <c r="C426" s="249" t="s">
        <v>1501</v>
      </c>
      <c r="D426" s="249" t="s">
        <v>1502</v>
      </c>
      <c r="E426" s="18" t="s">
        <v>221</v>
      </c>
      <c r="F426" s="250">
        <v>49.766</v>
      </c>
      <c r="G426" s="37"/>
      <c r="H426" s="38"/>
    </row>
    <row r="427" spans="1:8" s="2" customFormat="1" ht="16.8" customHeight="1">
      <c r="A427" s="37"/>
      <c r="B427" s="38"/>
      <c r="C427" s="249" t="s">
        <v>616</v>
      </c>
      <c r="D427" s="249" t="s">
        <v>617</v>
      </c>
      <c r="E427" s="18" t="s">
        <v>1</v>
      </c>
      <c r="F427" s="250">
        <v>26.544</v>
      </c>
      <c r="G427" s="37"/>
      <c r="H427" s="38"/>
    </row>
    <row r="428" spans="1:8" s="2" customFormat="1" ht="16.8" customHeight="1">
      <c r="A428" s="37"/>
      <c r="B428" s="38"/>
      <c r="C428" s="245" t="s">
        <v>1238</v>
      </c>
      <c r="D428" s="246" t="s">
        <v>1238</v>
      </c>
      <c r="E428" s="247" t="s">
        <v>1</v>
      </c>
      <c r="F428" s="248">
        <v>7.2</v>
      </c>
      <c r="G428" s="37"/>
      <c r="H428" s="38"/>
    </row>
    <row r="429" spans="1:8" s="2" customFormat="1" ht="16.8" customHeight="1">
      <c r="A429" s="37"/>
      <c r="B429" s="38"/>
      <c r="C429" s="249" t="s">
        <v>1238</v>
      </c>
      <c r="D429" s="249" t="s">
        <v>1227</v>
      </c>
      <c r="E429" s="18" t="s">
        <v>1</v>
      </c>
      <c r="F429" s="250">
        <v>7.2</v>
      </c>
      <c r="G429" s="37"/>
      <c r="H429" s="38"/>
    </row>
    <row r="430" spans="1:8" s="2" customFormat="1" ht="16.8" customHeight="1">
      <c r="A430" s="37"/>
      <c r="B430" s="38"/>
      <c r="C430" s="245" t="s">
        <v>127</v>
      </c>
      <c r="D430" s="246" t="s">
        <v>127</v>
      </c>
      <c r="E430" s="247" t="s">
        <v>1</v>
      </c>
      <c r="F430" s="248">
        <v>0.684</v>
      </c>
      <c r="G430" s="37"/>
      <c r="H430" s="38"/>
    </row>
    <row r="431" spans="1:8" s="2" customFormat="1" ht="16.8" customHeight="1">
      <c r="A431" s="37"/>
      <c r="B431" s="38"/>
      <c r="C431" s="249" t="s">
        <v>127</v>
      </c>
      <c r="D431" s="249" t="s">
        <v>830</v>
      </c>
      <c r="E431" s="18" t="s">
        <v>1</v>
      </c>
      <c r="F431" s="250">
        <v>0.684</v>
      </c>
      <c r="G431" s="37"/>
      <c r="H431" s="38"/>
    </row>
    <row r="432" spans="1:8" s="2" customFormat="1" ht="16.8" customHeight="1">
      <c r="A432" s="37"/>
      <c r="B432" s="38"/>
      <c r="C432" s="251" t="s">
        <v>1973</v>
      </c>
      <c r="D432" s="37"/>
      <c r="E432" s="37"/>
      <c r="F432" s="37"/>
      <c r="G432" s="37"/>
      <c r="H432" s="38"/>
    </row>
    <row r="433" spans="1:8" s="2" customFormat="1" ht="16.8" customHeight="1">
      <c r="A433" s="37"/>
      <c r="B433" s="38"/>
      <c r="C433" s="249" t="s">
        <v>1501</v>
      </c>
      <c r="D433" s="249" t="s">
        <v>1502</v>
      </c>
      <c r="E433" s="18" t="s">
        <v>221</v>
      </c>
      <c r="F433" s="250">
        <v>49.766</v>
      </c>
      <c r="G433" s="37"/>
      <c r="H433" s="38"/>
    </row>
    <row r="434" spans="1:8" s="2" customFormat="1" ht="16.8" customHeight="1">
      <c r="A434" s="37"/>
      <c r="B434" s="38"/>
      <c r="C434" s="245" t="s">
        <v>176</v>
      </c>
      <c r="D434" s="246" t="s">
        <v>176</v>
      </c>
      <c r="E434" s="247" t="s">
        <v>1</v>
      </c>
      <c r="F434" s="248">
        <v>2.4</v>
      </c>
      <c r="G434" s="37"/>
      <c r="H434" s="38"/>
    </row>
    <row r="435" spans="1:8" s="2" customFormat="1" ht="16.8" customHeight="1">
      <c r="A435" s="37"/>
      <c r="B435" s="38"/>
      <c r="C435" s="249" t="s">
        <v>176</v>
      </c>
      <c r="D435" s="249" t="s">
        <v>1537</v>
      </c>
      <c r="E435" s="18" t="s">
        <v>1</v>
      </c>
      <c r="F435" s="250">
        <v>2.4</v>
      </c>
      <c r="G435" s="37"/>
      <c r="H435" s="38"/>
    </row>
    <row r="436" spans="1:8" s="2" customFormat="1" ht="16.8" customHeight="1">
      <c r="A436" s="37"/>
      <c r="B436" s="38"/>
      <c r="C436" s="251" t="s">
        <v>1973</v>
      </c>
      <c r="D436" s="37"/>
      <c r="E436" s="37"/>
      <c r="F436" s="37"/>
      <c r="G436" s="37"/>
      <c r="H436" s="38"/>
    </row>
    <row r="437" spans="1:8" s="2" customFormat="1" ht="16.8" customHeight="1">
      <c r="A437" s="37"/>
      <c r="B437" s="38"/>
      <c r="C437" s="249" t="s">
        <v>1529</v>
      </c>
      <c r="D437" s="249" t="s">
        <v>1530</v>
      </c>
      <c r="E437" s="18" t="s">
        <v>221</v>
      </c>
      <c r="F437" s="250">
        <v>111.189</v>
      </c>
      <c r="G437" s="37"/>
      <c r="H437" s="38"/>
    </row>
    <row r="438" spans="1:8" s="2" customFormat="1" ht="16.8" customHeight="1">
      <c r="A438" s="37"/>
      <c r="B438" s="38"/>
      <c r="C438" s="245" t="s">
        <v>1567</v>
      </c>
      <c r="D438" s="246" t="s">
        <v>1567</v>
      </c>
      <c r="E438" s="247" t="s">
        <v>1</v>
      </c>
      <c r="F438" s="248">
        <v>112.44</v>
      </c>
      <c r="G438" s="37"/>
      <c r="H438" s="38"/>
    </row>
    <row r="439" spans="1:8" s="2" customFormat="1" ht="16.8" customHeight="1">
      <c r="A439" s="37"/>
      <c r="B439" s="38"/>
      <c r="C439" s="249" t="s">
        <v>1567</v>
      </c>
      <c r="D439" s="249" t="s">
        <v>409</v>
      </c>
      <c r="E439" s="18" t="s">
        <v>1</v>
      </c>
      <c r="F439" s="250">
        <v>112.44</v>
      </c>
      <c r="G439" s="37"/>
      <c r="H439" s="38"/>
    </row>
    <row r="440" spans="1:8" s="2" customFormat="1" ht="16.8" customHeight="1">
      <c r="A440" s="37"/>
      <c r="B440" s="38"/>
      <c r="C440" s="245" t="s">
        <v>410</v>
      </c>
      <c r="D440" s="246" t="s">
        <v>410</v>
      </c>
      <c r="E440" s="247" t="s">
        <v>1</v>
      </c>
      <c r="F440" s="248">
        <v>54.56</v>
      </c>
      <c r="G440" s="37"/>
      <c r="H440" s="38"/>
    </row>
    <row r="441" spans="1:8" s="2" customFormat="1" ht="16.8" customHeight="1">
      <c r="A441" s="37"/>
      <c r="B441" s="38"/>
      <c r="C441" s="249" t="s">
        <v>1538</v>
      </c>
      <c r="D441" s="249" t="s">
        <v>1539</v>
      </c>
      <c r="E441" s="18" t="s">
        <v>1</v>
      </c>
      <c r="F441" s="250">
        <v>88.697</v>
      </c>
      <c r="G441" s="37"/>
      <c r="H441" s="38"/>
    </row>
    <row r="442" spans="1:8" s="2" customFormat="1" ht="16.8" customHeight="1">
      <c r="A442" s="37"/>
      <c r="B442" s="38"/>
      <c r="C442" s="245" t="s">
        <v>1568</v>
      </c>
      <c r="D442" s="246" t="s">
        <v>1568</v>
      </c>
      <c r="E442" s="247" t="s">
        <v>1</v>
      </c>
      <c r="F442" s="248">
        <v>54.56</v>
      </c>
      <c r="G442" s="37"/>
      <c r="H442" s="38"/>
    </row>
    <row r="443" spans="1:8" s="2" customFormat="1" ht="16.8" customHeight="1">
      <c r="A443" s="37"/>
      <c r="B443" s="38"/>
      <c r="C443" s="249" t="s">
        <v>1568</v>
      </c>
      <c r="D443" s="249" t="s">
        <v>411</v>
      </c>
      <c r="E443" s="18" t="s">
        <v>1</v>
      </c>
      <c r="F443" s="250">
        <v>54.56</v>
      </c>
      <c r="G443" s="37"/>
      <c r="H443" s="38"/>
    </row>
    <row r="444" spans="1:8" s="2" customFormat="1" ht="16.8" customHeight="1">
      <c r="A444" s="37"/>
      <c r="B444" s="38"/>
      <c r="C444" s="245" t="s">
        <v>412</v>
      </c>
      <c r="D444" s="246" t="s">
        <v>412</v>
      </c>
      <c r="E444" s="247" t="s">
        <v>1</v>
      </c>
      <c r="F444" s="248">
        <v>12.2</v>
      </c>
      <c r="G444" s="37"/>
      <c r="H444" s="38"/>
    </row>
    <row r="445" spans="1:8" s="2" customFormat="1" ht="16.8" customHeight="1">
      <c r="A445" s="37"/>
      <c r="B445" s="38"/>
      <c r="C445" s="249" t="s">
        <v>412</v>
      </c>
      <c r="D445" s="249" t="s">
        <v>413</v>
      </c>
      <c r="E445" s="18" t="s">
        <v>1</v>
      </c>
      <c r="F445" s="250">
        <v>12.2</v>
      </c>
      <c r="G445" s="37"/>
      <c r="H445" s="38"/>
    </row>
    <row r="446" spans="1:8" s="2" customFormat="1" ht="16.8" customHeight="1">
      <c r="A446" s="37"/>
      <c r="B446" s="38"/>
      <c r="C446" s="245" t="s">
        <v>488</v>
      </c>
      <c r="D446" s="246" t="s">
        <v>488</v>
      </c>
      <c r="E446" s="247" t="s">
        <v>1</v>
      </c>
      <c r="F446" s="248">
        <v>12.2</v>
      </c>
      <c r="G446" s="37"/>
      <c r="H446" s="38"/>
    </row>
    <row r="447" spans="1:8" s="2" customFormat="1" ht="16.8" customHeight="1">
      <c r="A447" s="37"/>
      <c r="B447" s="38"/>
      <c r="C447" s="249" t="s">
        <v>488</v>
      </c>
      <c r="D447" s="249" t="s">
        <v>413</v>
      </c>
      <c r="E447" s="18" t="s">
        <v>1</v>
      </c>
      <c r="F447" s="250">
        <v>12.2</v>
      </c>
      <c r="G447" s="37"/>
      <c r="H447" s="38"/>
    </row>
    <row r="448" spans="1:8" s="2" customFormat="1" ht="16.8" customHeight="1">
      <c r="A448" s="37"/>
      <c r="B448" s="38"/>
      <c r="C448" s="245" t="s">
        <v>620</v>
      </c>
      <c r="D448" s="246" t="s">
        <v>620</v>
      </c>
      <c r="E448" s="247" t="s">
        <v>1</v>
      </c>
      <c r="F448" s="248">
        <v>49.2</v>
      </c>
      <c r="G448" s="37"/>
      <c r="H448" s="38"/>
    </row>
    <row r="449" spans="1:8" s="2" customFormat="1" ht="16.8" customHeight="1">
      <c r="A449" s="37"/>
      <c r="B449" s="38"/>
      <c r="C449" s="249" t="s">
        <v>620</v>
      </c>
      <c r="D449" s="249" t="s">
        <v>621</v>
      </c>
      <c r="E449" s="18" t="s">
        <v>1</v>
      </c>
      <c r="F449" s="250">
        <v>49.2</v>
      </c>
      <c r="G449" s="37"/>
      <c r="H449" s="38"/>
    </row>
    <row r="450" spans="1:8" s="2" customFormat="1" ht="16.8" customHeight="1">
      <c r="A450" s="37"/>
      <c r="B450" s="38"/>
      <c r="C450" s="245" t="s">
        <v>1241</v>
      </c>
      <c r="D450" s="246" t="s">
        <v>1241</v>
      </c>
      <c r="E450" s="247" t="s">
        <v>1</v>
      </c>
      <c r="F450" s="248">
        <v>14.7</v>
      </c>
      <c r="G450" s="37"/>
      <c r="H450" s="38"/>
    </row>
    <row r="451" spans="1:8" s="2" customFormat="1" ht="16.8" customHeight="1">
      <c r="A451" s="37"/>
      <c r="B451" s="38"/>
      <c r="C451" s="249" t="s">
        <v>1</v>
      </c>
      <c r="D451" s="249" t="s">
        <v>605</v>
      </c>
      <c r="E451" s="18" t="s">
        <v>1</v>
      </c>
      <c r="F451" s="250">
        <v>0</v>
      </c>
      <c r="G451" s="37"/>
      <c r="H451" s="38"/>
    </row>
    <row r="452" spans="1:8" s="2" customFormat="1" ht="16.8" customHeight="1">
      <c r="A452" s="37"/>
      <c r="B452" s="38"/>
      <c r="C452" s="249" t="s">
        <v>1241</v>
      </c>
      <c r="D452" s="249" t="s">
        <v>1242</v>
      </c>
      <c r="E452" s="18" t="s">
        <v>1</v>
      </c>
      <c r="F452" s="250">
        <v>14.7</v>
      </c>
      <c r="G452" s="37"/>
      <c r="H452" s="38"/>
    </row>
    <row r="453" spans="1:8" s="2" customFormat="1" ht="16.8" customHeight="1">
      <c r="A453" s="37"/>
      <c r="B453" s="38"/>
      <c r="C453" s="245" t="s">
        <v>130</v>
      </c>
      <c r="D453" s="246" t="s">
        <v>130</v>
      </c>
      <c r="E453" s="247" t="s">
        <v>1</v>
      </c>
      <c r="F453" s="248">
        <v>0.64</v>
      </c>
      <c r="G453" s="37"/>
      <c r="H453" s="38"/>
    </row>
    <row r="454" spans="1:8" s="2" customFormat="1" ht="16.8" customHeight="1">
      <c r="A454" s="37"/>
      <c r="B454" s="38"/>
      <c r="C454" s="245" t="s">
        <v>1509</v>
      </c>
      <c r="D454" s="246" t="s">
        <v>1509</v>
      </c>
      <c r="E454" s="247" t="s">
        <v>1</v>
      </c>
      <c r="F454" s="248">
        <v>49.766</v>
      </c>
      <c r="G454" s="37"/>
      <c r="H454" s="38"/>
    </row>
    <row r="455" spans="1:8" s="2" customFormat="1" ht="16.8" customHeight="1">
      <c r="A455" s="37"/>
      <c r="B455" s="38"/>
      <c r="C455" s="249" t="s">
        <v>1509</v>
      </c>
      <c r="D455" s="249" t="s">
        <v>1510</v>
      </c>
      <c r="E455" s="18" t="s">
        <v>1</v>
      </c>
      <c r="F455" s="250">
        <v>49.766</v>
      </c>
      <c r="G455" s="37"/>
      <c r="H455" s="38"/>
    </row>
    <row r="456" spans="1:8" s="2" customFormat="1" ht="16.8" customHeight="1">
      <c r="A456" s="37"/>
      <c r="B456" s="38"/>
      <c r="C456" s="245" t="s">
        <v>1570</v>
      </c>
      <c r="D456" s="246" t="s">
        <v>1570</v>
      </c>
      <c r="E456" s="247" t="s">
        <v>1</v>
      </c>
      <c r="F456" s="248">
        <v>34.2</v>
      </c>
      <c r="G456" s="37"/>
      <c r="H456" s="38"/>
    </row>
    <row r="457" spans="1:8" s="2" customFormat="1" ht="16.8" customHeight="1">
      <c r="A457" s="37"/>
      <c r="B457" s="38"/>
      <c r="C457" s="249" t="s">
        <v>1570</v>
      </c>
      <c r="D457" s="249" t="s">
        <v>415</v>
      </c>
      <c r="E457" s="18" t="s">
        <v>1</v>
      </c>
      <c r="F457" s="250">
        <v>34.2</v>
      </c>
      <c r="G457" s="37"/>
      <c r="H457" s="38"/>
    </row>
    <row r="458" spans="1:8" s="2" customFormat="1" ht="16.8" customHeight="1">
      <c r="A458" s="37"/>
      <c r="B458" s="38"/>
      <c r="C458" s="245" t="s">
        <v>416</v>
      </c>
      <c r="D458" s="246" t="s">
        <v>416</v>
      </c>
      <c r="E458" s="247" t="s">
        <v>1</v>
      </c>
      <c r="F458" s="248">
        <v>13.4</v>
      </c>
      <c r="G458" s="37"/>
      <c r="H458" s="38"/>
    </row>
    <row r="459" spans="1:8" s="2" customFormat="1" ht="16.8" customHeight="1">
      <c r="A459" s="37"/>
      <c r="B459" s="38"/>
      <c r="C459" s="249" t="s">
        <v>416</v>
      </c>
      <c r="D459" s="249" t="s">
        <v>417</v>
      </c>
      <c r="E459" s="18" t="s">
        <v>1</v>
      </c>
      <c r="F459" s="250">
        <v>13.4</v>
      </c>
      <c r="G459" s="37"/>
      <c r="H459" s="38"/>
    </row>
    <row r="460" spans="1:8" s="2" customFormat="1" ht="16.8" customHeight="1">
      <c r="A460" s="37"/>
      <c r="B460" s="38"/>
      <c r="C460" s="245" t="s">
        <v>490</v>
      </c>
      <c r="D460" s="246" t="s">
        <v>490</v>
      </c>
      <c r="E460" s="247" t="s">
        <v>1</v>
      </c>
      <c r="F460" s="248">
        <v>13.4</v>
      </c>
      <c r="G460" s="37"/>
      <c r="H460" s="38"/>
    </row>
    <row r="461" spans="1:8" s="2" customFormat="1" ht="16.8" customHeight="1">
      <c r="A461" s="37"/>
      <c r="B461" s="38"/>
      <c r="C461" s="249" t="s">
        <v>490</v>
      </c>
      <c r="D461" s="249" t="s">
        <v>417</v>
      </c>
      <c r="E461" s="18" t="s">
        <v>1</v>
      </c>
      <c r="F461" s="250">
        <v>13.4</v>
      </c>
      <c r="G461" s="37"/>
      <c r="H461" s="38"/>
    </row>
    <row r="462" spans="1:8" s="2" customFormat="1" ht="16.8" customHeight="1">
      <c r="A462" s="37"/>
      <c r="B462" s="38"/>
      <c r="C462" s="245" t="s">
        <v>624</v>
      </c>
      <c r="D462" s="246" t="s">
        <v>624</v>
      </c>
      <c r="E462" s="247" t="s">
        <v>1</v>
      </c>
      <c r="F462" s="248">
        <v>28</v>
      </c>
      <c r="G462" s="37"/>
      <c r="H462" s="38"/>
    </row>
    <row r="463" spans="1:8" s="2" customFormat="1" ht="16.8" customHeight="1">
      <c r="A463" s="37"/>
      <c r="B463" s="38"/>
      <c r="C463" s="249" t="s">
        <v>624</v>
      </c>
      <c r="D463" s="249" t="s">
        <v>625</v>
      </c>
      <c r="E463" s="18" t="s">
        <v>1</v>
      </c>
      <c r="F463" s="250">
        <v>28</v>
      </c>
      <c r="G463" s="37"/>
      <c r="H463" s="38"/>
    </row>
    <row r="464" spans="1:8" s="2" customFormat="1" ht="16.8" customHeight="1">
      <c r="A464" s="37"/>
      <c r="B464" s="38"/>
      <c r="C464" s="245" t="s">
        <v>1245</v>
      </c>
      <c r="D464" s="246" t="s">
        <v>1245</v>
      </c>
      <c r="E464" s="247" t="s">
        <v>1</v>
      </c>
      <c r="F464" s="248">
        <v>4.6</v>
      </c>
      <c r="G464" s="37"/>
      <c r="H464" s="38"/>
    </row>
    <row r="465" spans="1:8" s="2" customFormat="1" ht="16.8" customHeight="1">
      <c r="A465" s="37"/>
      <c r="B465" s="38"/>
      <c r="C465" s="249" t="s">
        <v>1245</v>
      </c>
      <c r="D465" s="249" t="s">
        <v>1246</v>
      </c>
      <c r="E465" s="18" t="s">
        <v>1</v>
      </c>
      <c r="F465" s="250">
        <v>4.6</v>
      </c>
      <c r="G465" s="37"/>
      <c r="H465" s="38"/>
    </row>
    <row r="466" spans="1:8" s="2" customFormat="1" ht="16.8" customHeight="1">
      <c r="A466" s="37"/>
      <c r="B466" s="38"/>
      <c r="C466" s="245" t="s">
        <v>839</v>
      </c>
      <c r="D466" s="246" t="s">
        <v>839</v>
      </c>
      <c r="E466" s="247" t="s">
        <v>1</v>
      </c>
      <c r="F466" s="248">
        <v>1.296</v>
      </c>
      <c r="G466" s="37"/>
      <c r="H466" s="38"/>
    </row>
    <row r="467" spans="1:8" s="2" customFormat="1" ht="16.8" customHeight="1">
      <c r="A467" s="37"/>
      <c r="B467" s="38"/>
      <c r="C467" s="249" t="s">
        <v>839</v>
      </c>
      <c r="D467" s="249" t="s">
        <v>840</v>
      </c>
      <c r="E467" s="18" t="s">
        <v>1</v>
      </c>
      <c r="F467" s="250">
        <v>1.296</v>
      </c>
      <c r="G467" s="37"/>
      <c r="H467" s="38"/>
    </row>
    <row r="468" spans="1:8" s="2" customFormat="1" ht="16.8" customHeight="1">
      <c r="A468" s="37"/>
      <c r="B468" s="38"/>
      <c r="C468" s="245" t="s">
        <v>869</v>
      </c>
      <c r="D468" s="246" t="s">
        <v>869</v>
      </c>
      <c r="E468" s="247" t="s">
        <v>1</v>
      </c>
      <c r="F468" s="248">
        <v>7.254</v>
      </c>
      <c r="G468" s="37"/>
      <c r="H468" s="38"/>
    </row>
    <row r="469" spans="1:8" s="2" customFormat="1" ht="16.8" customHeight="1">
      <c r="A469" s="37"/>
      <c r="B469" s="38"/>
      <c r="C469" s="249" t="s">
        <v>869</v>
      </c>
      <c r="D469" s="249" t="s">
        <v>870</v>
      </c>
      <c r="E469" s="18" t="s">
        <v>1</v>
      </c>
      <c r="F469" s="250">
        <v>7.254</v>
      </c>
      <c r="G469" s="37"/>
      <c r="H469" s="38"/>
    </row>
    <row r="470" spans="1:8" s="2" customFormat="1" ht="16.8" customHeight="1">
      <c r="A470" s="37"/>
      <c r="B470" s="38"/>
      <c r="C470" s="245" t="s">
        <v>903</v>
      </c>
      <c r="D470" s="246" t="s">
        <v>903</v>
      </c>
      <c r="E470" s="247" t="s">
        <v>1</v>
      </c>
      <c r="F470" s="248">
        <v>3.3</v>
      </c>
      <c r="G470" s="37"/>
      <c r="H470" s="38"/>
    </row>
    <row r="471" spans="1:8" s="2" customFormat="1" ht="16.8" customHeight="1">
      <c r="A471" s="37"/>
      <c r="B471" s="38"/>
      <c r="C471" s="249" t="s">
        <v>903</v>
      </c>
      <c r="D471" s="249" t="s">
        <v>904</v>
      </c>
      <c r="E471" s="18" t="s">
        <v>1</v>
      </c>
      <c r="F471" s="250">
        <v>3.3</v>
      </c>
      <c r="G471" s="37"/>
      <c r="H471" s="38"/>
    </row>
    <row r="472" spans="1:8" s="2" customFormat="1" ht="16.8" customHeight="1">
      <c r="A472" s="37"/>
      <c r="B472" s="38"/>
      <c r="C472" s="245" t="s">
        <v>1905</v>
      </c>
      <c r="D472" s="246" t="s">
        <v>1905</v>
      </c>
      <c r="E472" s="247" t="s">
        <v>1</v>
      </c>
      <c r="F472" s="248">
        <v>32</v>
      </c>
      <c r="G472" s="37"/>
      <c r="H472" s="38"/>
    </row>
    <row r="473" spans="1:8" s="2" customFormat="1" ht="16.8" customHeight="1">
      <c r="A473" s="37"/>
      <c r="B473" s="38"/>
      <c r="C473" s="249" t="s">
        <v>1905</v>
      </c>
      <c r="D473" s="249" t="s">
        <v>1906</v>
      </c>
      <c r="E473" s="18" t="s">
        <v>1</v>
      </c>
      <c r="F473" s="250">
        <v>32</v>
      </c>
      <c r="G473" s="37"/>
      <c r="H473" s="38"/>
    </row>
    <row r="474" spans="1:8" s="2" customFormat="1" ht="16.8" customHeight="1">
      <c r="A474" s="37"/>
      <c r="B474" s="38"/>
      <c r="C474" s="245" t="s">
        <v>366</v>
      </c>
      <c r="D474" s="246" t="s">
        <v>366</v>
      </c>
      <c r="E474" s="247" t="s">
        <v>1</v>
      </c>
      <c r="F474" s="248">
        <v>-8.29</v>
      </c>
      <c r="G474" s="37"/>
      <c r="H474" s="38"/>
    </row>
    <row r="475" spans="1:8" s="2" customFormat="1" ht="16.8" customHeight="1">
      <c r="A475" s="37"/>
      <c r="B475" s="38"/>
      <c r="C475" s="249" t="s">
        <v>366</v>
      </c>
      <c r="D475" s="249" t="s">
        <v>367</v>
      </c>
      <c r="E475" s="18" t="s">
        <v>1</v>
      </c>
      <c r="F475" s="250">
        <v>-8.29</v>
      </c>
      <c r="G475" s="37"/>
      <c r="H475" s="38"/>
    </row>
    <row r="476" spans="1:8" s="2" customFormat="1" ht="16.8" customHeight="1">
      <c r="A476" s="37"/>
      <c r="B476" s="38"/>
      <c r="C476" s="245" t="s">
        <v>380</v>
      </c>
      <c r="D476" s="246" t="s">
        <v>380</v>
      </c>
      <c r="E476" s="247" t="s">
        <v>1</v>
      </c>
      <c r="F476" s="248">
        <v>224.8</v>
      </c>
      <c r="G476" s="37"/>
      <c r="H476" s="38"/>
    </row>
    <row r="477" spans="1:8" s="2" customFormat="1" ht="16.8" customHeight="1">
      <c r="A477" s="37"/>
      <c r="B477" s="38"/>
      <c r="C477" s="249" t="s">
        <v>380</v>
      </c>
      <c r="D477" s="249" t="s">
        <v>381</v>
      </c>
      <c r="E477" s="18" t="s">
        <v>1</v>
      </c>
      <c r="F477" s="250">
        <v>224.8</v>
      </c>
      <c r="G477" s="37"/>
      <c r="H477" s="38"/>
    </row>
    <row r="478" spans="1:8" s="2" customFormat="1" ht="16.8" customHeight="1">
      <c r="A478" s="37"/>
      <c r="B478" s="38"/>
      <c r="C478" s="245" t="s">
        <v>700</v>
      </c>
      <c r="D478" s="246" t="s">
        <v>700</v>
      </c>
      <c r="E478" s="247" t="s">
        <v>1</v>
      </c>
      <c r="F478" s="248">
        <v>14.52</v>
      </c>
      <c r="G478" s="37"/>
      <c r="H478" s="38"/>
    </row>
    <row r="479" spans="1:8" s="2" customFormat="1" ht="16.8" customHeight="1">
      <c r="A479" s="37"/>
      <c r="B479" s="38"/>
      <c r="C479" s="249" t="s">
        <v>700</v>
      </c>
      <c r="D479" s="249" t="s">
        <v>701</v>
      </c>
      <c r="E479" s="18" t="s">
        <v>1</v>
      </c>
      <c r="F479" s="250">
        <v>14.52</v>
      </c>
      <c r="G479" s="37"/>
      <c r="H479" s="38"/>
    </row>
    <row r="480" spans="1:8" s="2" customFormat="1" ht="16.8" customHeight="1">
      <c r="A480" s="37"/>
      <c r="B480" s="38"/>
      <c r="C480" s="245" t="s">
        <v>87</v>
      </c>
      <c r="D480" s="246" t="s">
        <v>87</v>
      </c>
      <c r="E480" s="247" t="s">
        <v>1</v>
      </c>
      <c r="F480" s="248">
        <v>-105.2</v>
      </c>
      <c r="G480" s="37"/>
      <c r="H480" s="38"/>
    </row>
    <row r="481" spans="1:8" s="2" customFormat="1" ht="16.8" customHeight="1">
      <c r="A481" s="37"/>
      <c r="B481" s="38"/>
      <c r="C481" s="249" t="s">
        <v>87</v>
      </c>
      <c r="D481" s="249" t="s">
        <v>955</v>
      </c>
      <c r="E481" s="18" t="s">
        <v>1</v>
      </c>
      <c r="F481" s="250">
        <v>-105.2</v>
      </c>
      <c r="G481" s="37"/>
      <c r="H481" s="38"/>
    </row>
    <row r="482" spans="1:8" s="2" customFormat="1" ht="16.8" customHeight="1">
      <c r="A482" s="37"/>
      <c r="B482" s="38"/>
      <c r="C482" s="251" t="s">
        <v>1973</v>
      </c>
      <c r="D482" s="37"/>
      <c r="E482" s="37"/>
      <c r="F482" s="37"/>
      <c r="G482" s="37"/>
      <c r="H482" s="38"/>
    </row>
    <row r="483" spans="1:8" s="2" customFormat="1" ht="16.8" customHeight="1">
      <c r="A483" s="37"/>
      <c r="B483" s="38"/>
      <c r="C483" s="249" t="s">
        <v>949</v>
      </c>
      <c r="D483" s="249" t="s">
        <v>950</v>
      </c>
      <c r="E483" s="18" t="s">
        <v>221</v>
      </c>
      <c r="F483" s="250">
        <v>1520.48</v>
      </c>
      <c r="G483" s="37"/>
      <c r="H483" s="38"/>
    </row>
    <row r="484" spans="1:8" s="2" customFormat="1" ht="16.8" customHeight="1">
      <c r="A484" s="37"/>
      <c r="B484" s="38"/>
      <c r="C484" s="245" t="s">
        <v>93</v>
      </c>
      <c r="D484" s="246" t="s">
        <v>93</v>
      </c>
      <c r="E484" s="247" t="s">
        <v>1</v>
      </c>
      <c r="F484" s="248">
        <v>-107.304</v>
      </c>
      <c r="G484" s="37"/>
      <c r="H484" s="38"/>
    </row>
    <row r="485" spans="1:8" s="2" customFormat="1" ht="16.8" customHeight="1">
      <c r="A485" s="37"/>
      <c r="B485" s="38"/>
      <c r="C485" s="249" t="s">
        <v>93</v>
      </c>
      <c r="D485" s="249" t="s">
        <v>965</v>
      </c>
      <c r="E485" s="18" t="s">
        <v>1</v>
      </c>
      <c r="F485" s="250">
        <v>-107.304</v>
      </c>
      <c r="G485" s="37"/>
      <c r="H485" s="38"/>
    </row>
    <row r="486" spans="1:8" s="2" customFormat="1" ht="16.8" customHeight="1">
      <c r="A486" s="37"/>
      <c r="B486" s="38"/>
      <c r="C486" s="251" t="s">
        <v>1973</v>
      </c>
      <c r="D486" s="37"/>
      <c r="E486" s="37"/>
      <c r="F486" s="37"/>
      <c r="G486" s="37"/>
      <c r="H486" s="38"/>
    </row>
    <row r="487" spans="1:8" s="2" customFormat="1" ht="16.8" customHeight="1">
      <c r="A487" s="37"/>
      <c r="B487" s="38"/>
      <c r="C487" s="249" t="s">
        <v>960</v>
      </c>
      <c r="D487" s="249" t="s">
        <v>961</v>
      </c>
      <c r="E487" s="18" t="s">
        <v>221</v>
      </c>
      <c r="F487" s="250">
        <v>684.716</v>
      </c>
      <c r="G487" s="37"/>
      <c r="H487" s="38"/>
    </row>
    <row r="488" spans="1:8" s="2" customFormat="1" ht="16.8" customHeight="1">
      <c r="A488" s="37"/>
      <c r="B488" s="38"/>
      <c r="C488" s="245" t="s">
        <v>979</v>
      </c>
      <c r="D488" s="246" t="s">
        <v>979</v>
      </c>
      <c r="E488" s="247" t="s">
        <v>1</v>
      </c>
      <c r="F488" s="248">
        <v>74.154</v>
      </c>
      <c r="G488" s="37"/>
      <c r="H488" s="38"/>
    </row>
    <row r="489" spans="1:8" s="2" customFormat="1" ht="16.8" customHeight="1">
      <c r="A489" s="37"/>
      <c r="B489" s="38"/>
      <c r="C489" s="249" t="s">
        <v>979</v>
      </c>
      <c r="D489" s="249" t="s">
        <v>980</v>
      </c>
      <c r="E489" s="18" t="s">
        <v>1</v>
      </c>
      <c r="F489" s="250">
        <v>74.154</v>
      </c>
      <c r="G489" s="37"/>
      <c r="H489" s="38"/>
    </row>
    <row r="490" spans="1:8" s="2" customFormat="1" ht="16.8" customHeight="1">
      <c r="A490" s="37"/>
      <c r="B490" s="38"/>
      <c r="C490" s="245" t="s">
        <v>995</v>
      </c>
      <c r="D490" s="246" t="s">
        <v>995</v>
      </c>
      <c r="E490" s="247" t="s">
        <v>1</v>
      </c>
      <c r="F490" s="248">
        <v>3</v>
      </c>
      <c r="G490" s="37"/>
      <c r="H490" s="38"/>
    </row>
    <row r="491" spans="1:8" s="2" customFormat="1" ht="16.8" customHeight="1">
      <c r="A491" s="37"/>
      <c r="B491" s="38"/>
      <c r="C491" s="249" t="s">
        <v>995</v>
      </c>
      <c r="D491" s="249" t="s">
        <v>996</v>
      </c>
      <c r="E491" s="18" t="s">
        <v>1</v>
      </c>
      <c r="F491" s="250">
        <v>3</v>
      </c>
      <c r="G491" s="37"/>
      <c r="H491" s="38"/>
    </row>
    <row r="492" spans="1:8" s="2" customFormat="1" ht="16.8" customHeight="1">
      <c r="A492" s="37"/>
      <c r="B492" s="38"/>
      <c r="C492" s="245" t="s">
        <v>1011</v>
      </c>
      <c r="D492" s="246" t="s">
        <v>1011</v>
      </c>
      <c r="E492" s="247" t="s">
        <v>1</v>
      </c>
      <c r="F492" s="248">
        <v>21</v>
      </c>
      <c r="G492" s="37"/>
      <c r="H492" s="38"/>
    </row>
    <row r="493" spans="1:8" s="2" customFormat="1" ht="16.8" customHeight="1">
      <c r="A493" s="37"/>
      <c r="B493" s="38"/>
      <c r="C493" s="249" t="s">
        <v>1187</v>
      </c>
      <c r="D493" s="249" t="s">
        <v>1188</v>
      </c>
      <c r="E493" s="18" t="s">
        <v>1</v>
      </c>
      <c r="F493" s="250">
        <v>87.4</v>
      </c>
      <c r="G493" s="37"/>
      <c r="H493" s="38"/>
    </row>
    <row r="494" spans="1:8" s="2" customFormat="1" ht="16.8" customHeight="1">
      <c r="A494" s="37"/>
      <c r="B494" s="38"/>
      <c r="C494" s="245" t="s">
        <v>1213</v>
      </c>
      <c r="D494" s="246" t="s">
        <v>1213</v>
      </c>
      <c r="E494" s="247" t="s">
        <v>1</v>
      </c>
      <c r="F494" s="248">
        <v>7.65</v>
      </c>
      <c r="G494" s="37"/>
      <c r="H494" s="38"/>
    </row>
    <row r="495" spans="1:8" s="2" customFormat="1" ht="16.8" customHeight="1">
      <c r="A495" s="37"/>
      <c r="B495" s="38"/>
      <c r="C495" s="249" t="s">
        <v>1</v>
      </c>
      <c r="D495" s="249" t="s">
        <v>1212</v>
      </c>
      <c r="E495" s="18" t="s">
        <v>1</v>
      </c>
      <c r="F495" s="250">
        <v>0</v>
      </c>
      <c r="G495" s="37"/>
      <c r="H495" s="38"/>
    </row>
    <row r="496" spans="1:8" s="2" customFormat="1" ht="16.8" customHeight="1">
      <c r="A496" s="37"/>
      <c r="B496" s="38"/>
      <c r="C496" s="249" t="s">
        <v>1213</v>
      </c>
      <c r="D496" s="249" t="s">
        <v>1214</v>
      </c>
      <c r="E496" s="18" t="s">
        <v>1</v>
      </c>
      <c r="F496" s="250">
        <v>7.65</v>
      </c>
      <c r="G496" s="37"/>
      <c r="H496" s="38"/>
    </row>
    <row r="497" spans="1:8" s="2" customFormat="1" ht="16.8" customHeight="1">
      <c r="A497" s="37"/>
      <c r="B497" s="38"/>
      <c r="C497" s="245" t="s">
        <v>1299</v>
      </c>
      <c r="D497" s="246" t="s">
        <v>1299</v>
      </c>
      <c r="E497" s="247" t="s">
        <v>1</v>
      </c>
      <c r="F497" s="248">
        <v>118</v>
      </c>
      <c r="G497" s="37"/>
      <c r="H497" s="38"/>
    </row>
    <row r="498" spans="1:8" s="2" customFormat="1" ht="16.8" customHeight="1">
      <c r="A498" s="37"/>
      <c r="B498" s="38"/>
      <c r="C498" s="249" t="s">
        <v>1299</v>
      </c>
      <c r="D498" s="249" t="s">
        <v>1300</v>
      </c>
      <c r="E498" s="18" t="s">
        <v>1</v>
      </c>
      <c r="F498" s="250">
        <v>118</v>
      </c>
      <c r="G498" s="37"/>
      <c r="H498" s="38"/>
    </row>
    <row r="499" spans="1:8" s="2" customFormat="1" ht="16.8" customHeight="1">
      <c r="A499" s="37"/>
      <c r="B499" s="38"/>
      <c r="C499" s="245" t="s">
        <v>1319</v>
      </c>
      <c r="D499" s="246" t="s">
        <v>1319</v>
      </c>
      <c r="E499" s="247" t="s">
        <v>1</v>
      </c>
      <c r="F499" s="248">
        <v>0.64</v>
      </c>
      <c r="G499" s="37"/>
      <c r="H499" s="38"/>
    </row>
    <row r="500" spans="1:8" s="2" customFormat="1" ht="16.8" customHeight="1">
      <c r="A500" s="37"/>
      <c r="B500" s="38"/>
      <c r="C500" s="249" t="s">
        <v>1319</v>
      </c>
      <c r="D500" s="249" t="s">
        <v>1320</v>
      </c>
      <c r="E500" s="18" t="s">
        <v>1</v>
      </c>
      <c r="F500" s="250">
        <v>0.64</v>
      </c>
      <c r="G500" s="37"/>
      <c r="H500" s="38"/>
    </row>
    <row r="501" spans="1:8" s="2" customFormat="1" ht="16.8" customHeight="1">
      <c r="A501" s="37"/>
      <c r="B501" s="38"/>
      <c r="C501" s="245" t="s">
        <v>1335</v>
      </c>
      <c r="D501" s="246" t="s">
        <v>1335</v>
      </c>
      <c r="E501" s="247" t="s">
        <v>1</v>
      </c>
      <c r="F501" s="248">
        <v>4.65</v>
      </c>
      <c r="G501" s="37"/>
      <c r="H501" s="38"/>
    </row>
    <row r="502" spans="1:8" s="2" customFormat="1" ht="16.8" customHeight="1">
      <c r="A502" s="37"/>
      <c r="B502" s="38"/>
      <c r="C502" s="249" t="s">
        <v>1335</v>
      </c>
      <c r="D502" s="249" t="s">
        <v>1336</v>
      </c>
      <c r="E502" s="18" t="s">
        <v>1</v>
      </c>
      <c r="F502" s="250">
        <v>4.65</v>
      </c>
      <c r="G502" s="37"/>
      <c r="H502" s="38"/>
    </row>
    <row r="503" spans="1:8" s="2" customFormat="1" ht="16.8" customHeight="1">
      <c r="A503" s="37"/>
      <c r="B503" s="38"/>
      <c r="C503" s="245" t="s">
        <v>273</v>
      </c>
      <c r="D503" s="246" t="s">
        <v>273</v>
      </c>
      <c r="E503" s="247" t="s">
        <v>1</v>
      </c>
      <c r="F503" s="248">
        <v>1.038</v>
      </c>
      <c r="G503" s="37"/>
      <c r="H503" s="38"/>
    </row>
    <row r="504" spans="1:8" s="2" customFormat="1" ht="16.8" customHeight="1">
      <c r="A504" s="37"/>
      <c r="B504" s="38"/>
      <c r="C504" s="249" t="s">
        <v>273</v>
      </c>
      <c r="D504" s="249" t="s">
        <v>274</v>
      </c>
      <c r="E504" s="18" t="s">
        <v>1</v>
      </c>
      <c r="F504" s="250">
        <v>1.038</v>
      </c>
      <c r="G504" s="37"/>
      <c r="H504" s="38"/>
    </row>
    <row r="505" spans="1:8" s="2" customFormat="1" ht="16.8" customHeight="1">
      <c r="A505" s="37"/>
      <c r="B505" s="38"/>
      <c r="C505" s="245" t="s">
        <v>1363</v>
      </c>
      <c r="D505" s="246" t="s">
        <v>1363</v>
      </c>
      <c r="E505" s="247" t="s">
        <v>1</v>
      </c>
      <c r="F505" s="248">
        <v>9.6</v>
      </c>
      <c r="G505" s="37"/>
      <c r="H505" s="38"/>
    </row>
    <row r="506" spans="1:8" s="2" customFormat="1" ht="16.8" customHeight="1">
      <c r="A506" s="37"/>
      <c r="B506" s="38"/>
      <c r="C506" s="249" t="s">
        <v>1363</v>
      </c>
      <c r="D506" s="249" t="s">
        <v>1364</v>
      </c>
      <c r="E506" s="18" t="s">
        <v>1</v>
      </c>
      <c r="F506" s="250">
        <v>9.6</v>
      </c>
      <c r="G506" s="37"/>
      <c r="H506" s="38"/>
    </row>
    <row r="507" spans="1:8" s="2" customFormat="1" ht="16.8" customHeight="1">
      <c r="A507" s="37"/>
      <c r="B507" s="38"/>
      <c r="C507" s="245" t="s">
        <v>1388</v>
      </c>
      <c r="D507" s="246" t="s">
        <v>1388</v>
      </c>
      <c r="E507" s="247" t="s">
        <v>1</v>
      </c>
      <c r="F507" s="248">
        <v>118</v>
      </c>
      <c r="G507" s="37"/>
      <c r="H507" s="38"/>
    </row>
    <row r="508" spans="1:8" s="2" customFormat="1" ht="16.8" customHeight="1">
      <c r="A508" s="37"/>
      <c r="B508" s="38"/>
      <c r="C508" s="249" t="s">
        <v>1388</v>
      </c>
      <c r="D508" s="249" t="s">
        <v>1300</v>
      </c>
      <c r="E508" s="18" t="s">
        <v>1</v>
      </c>
      <c r="F508" s="250">
        <v>118</v>
      </c>
      <c r="G508" s="37"/>
      <c r="H508" s="38"/>
    </row>
    <row r="509" spans="1:8" s="2" customFormat="1" ht="16.8" customHeight="1">
      <c r="A509" s="37"/>
      <c r="B509" s="38"/>
      <c r="C509" s="245" t="s">
        <v>1404</v>
      </c>
      <c r="D509" s="246" t="s">
        <v>1404</v>
      </c>
      <c r="E509" s="247" t="s">
        <v>1</v>
      </c>
      <c r="F509" s="248">
        <v>8.1</v>
      </c>
      <c r="G509" s="37"/>
      <c r="H509" s="38"/>
    </row>
    <row r="510" spans="1:8" s="2" customFormat="1" ht="16.8" customHeight="1">
      <c r="A510" s="37"/>
      <c r="B510" s="38"/>
      <c r="C510" s="249" t="s">
        <v>1404</v>
      </c>
      <c r="D510" s="249" t="s">
        <v>1405</v>
      </c>
      <c r="E510" s="18" t="s">
        <v>1</v>
      </c>
      <c r="F510" s="250">
        <v>8.1</v>
      </c>
      <c r="G510" s="37"/>
      <c r="H510" s="38"/>
    </row>
    <row r="511" spans="1:8" s="2" customFormat="1" ht="16.8" customHeight="1">
      <c r="A511" s="37"/>
      <c r="B511" s="38"/>
      <c r="C511" s="245" t="s">
        <v>1426</v>
      </c>
      <c r="D511" s="246" t="s">
        <v>1426</v>
      </c>
      <c r="E511" s="247" t="s">
        <v>1</v>
      </c>
      <c r="F511" s="248">
        <v>0.6</v>
      </c>
      <c r="G511" s="37"/>
      <c r="H511" s="38"/>
    </row>
    <row r="512" spans="1:8" s="2" customFormat="1" ht="16.8" customHeight="1">
      <c r="A512" s="37"/>
      <c r="B512" s="38"/>
      <c r="C512" s="249" t="s">
        <v>1426</v>
      </c>
      <c r="D512" s="249" t="s">
        <v>1427</v>
      </c>
      <c r="E512" s="18" t="s">
        <v>1</v>
      </c>
      <c r="F512" s="250">
        <v>0.6</v>
      </c>
      <c r="G512" s="37"/>
      <c r="H512" s="38"/>
    </row>
    <row r="513" spans="1:8" s="2" customFormat="1" ht="16.8" customHeight="1">
      <c r="A513" s="37"/>
      <c r="B513" s="38"/>
      <c r="C513" s="245" t="s">
        <v>1450</v>
      </c>
      <c r="D513" s="246" t="s">
        <v>1450</v>
      </c>
      <c r="E513" s="247" t="s">
        <v>1</v>
      </c>
      <c r="F513" s="248">
        <v>2.4</v>
      </c>
      <c r="G513" s="37"/>
      <c r="H513" s="38"/>
    </row>
    <row r="514" spans="1:8" s="2" customFormat="1" ht="16.8" customHeight="1">
      <c r="A514" s="37"/>
      <c r="B514" s="38"/>
      <c r="C514" s="249" t="s">
        <v>1450</v>
      </c>
      <c r="D514" s="249" t="s">
        <v>1451</v>
      </c>
      <c r="E514" s="18" t="s">
        <v>1</v>
      </c>
      <c r="F514" s="250">
        <v>2.4</v>
      </c>
      <c r="G514" s="37"/>
      <c r="H514" s="38"/>
    </row>
    <row r="515" spans="1:8" s="2" customFormat="1" ht="16.8" customHeight="1">
      <c r="A515" s="37"/>
      <c r="B515" s="38"/>
      <c r="C515" s="245" t="s">
        <v>1474</v>
      </c>
      <c r="D515" s="246" t="s">
        <v>1474</v>
      </c>
      <c r="E515" s="247" t="s">
        <v>1</v>
      </c>
      <c r="F515" s="248">
        <v>1.08</v>
      </c>
      <c r="G515" s="37"/>
      <c r="H515" s="38"/>
    </row>
    <row r="516" spans="1:8" s="2" customFormat="1" ht="16.8" customHeight="1">
      <c r="A516" s="37"/>
      <c r="B516" s="38"/>
      <c r="C516" s="249" t="s">
        <v>1474</v>
      </c>
      <c r="D516" s="249" t="s">
        <v>1475</v>
      </c>
      <c r="E516" s="18" t="s">
        <v>1</v>
      </c>
      <c r="F516" s="250">
        <v>1.08</v>
      </c>
      <c r="G516" s="37"/>
      <c r="H516" s="38"/>
    </row>
    <row r="517" spans="1:8" s="2" customFormat="1" ht="16.8" customHeight="1">
      <c r="A517" s="37"/>
      <c r="B517" s="38"/>
      <c r="C517" s="245" t="s">
        <v>97</v>
      </c>
      <c r="D517" s="246" t="s">
        <v>97</v>
      </c>
      <c r="E517" s="247" t="s">
        <v>1</v>
      </c>
      <c r="F517" s="248">
        <v>1.296</v>
      </c>
      <c r="G517" s="37"/>
      <c r="H517" s="38"/>
    </row>
    <row r="518" spans="1:8" s="2" customFormat="1" ht="16.8" customHeight="1">
      <c r="A518" s="37"/>
      <c r="B518" s="38"/>
      <c r="C518" s="249" t="s">
        <v>97</v>
      </c>
      <c r="D518" s="249" t="s">
        <v>840</v>
      </c>
      <c r="E518" s="18" t="s">
        <v>1</v>
      </c>
      <c r="F518" s="250">
        <v>1.296</v>
      </c>
      <c r="G518" s="37"/>
      <c r="H518" s="38"/>
    </row>
    <row r="519" spans="1:8" s="2" customFormat="1" ht="16.8" customHeight="1">
      <c r="A519" s="37"/>
      <c r="B519" s="38"/>
      <c r="C519" s="251" t="s">
        <v>1973</v>
      </c>
      <c r="D519" s="37"/>
      <c r="E519" s="37"/>
      <c r="F519" s="37"/>
      <c r="G519" s="37"/>
      <c r="H519" s="38"/>
    </row>
    <row r="520" spans="1:8" s="2" customFormat="1" ht="16.8" customHeight="1">
      <c r="A520" s="37"/>
      <c r="B520" s="38"/>
      <c r="C520" s="249" t="s">
        <v>1501</v>
      </c>
      <c r="D520" s="249" t="s">
        <v>1502</v>
      </c>
      <c r="E520" s="18" t="s">
        <v>221</v>
      </c>
      <c r="F520" s="250">
        <v>49.766</v>
      </c>
      <c r="G520" s="37"/>
      <c r="H520" s="38"/>
    </row>
    <row r="521" spans="1:8" s="2" customFormat="1" ht="16.8" customHeight="1">
      <c r="A521" s="37"/>
      <c r="B521" s="38"/>
      <c r="C521" s="245" t="s">
        <v>132</v>
      </c>
      <c r="D521" s="246" t="s">
        <v>132</v>
      </c>
      <c r="E521" s="247" t="s">
        <v>1</v>
      </c>
      <c r="F521" s="248">
        <v>1.117</v>
      </c>
      <c r="G521" s="37"/>
      <c r="H521" s="38"/>
    </row>
    <row r="522" spans="1:8" s="2" customFormat="1" ht="16.8" customHeight="1">
      <c r="A522" s="37"/>
      <c r="B522" s="38"/>
      <c r="C522" s="249" t="s">
        <v>132</v>
      </c>
      <c r="D522" s="249" t="s">
        <v>822</v>
      </c>
      <c r="E522" s="18" t="s">
        <v>1</v>
      </c>
      <c r="F522" s="250">
        <v>1.117</v>
      </c>
      <c r="G522" s="37"/>
      <c r="H522" s="38"/>
    </row>
    <row r="523" spans="1:8" s="2" customFormat="1" ht="16.8" customHeight="1">
      <c r="A523" s="37"/>
      <c r="B523" s="38"/>
      <c r="C523" s="251" t="s">
        <v>1973</v>
      </c>
      <c r="D523" s="37"/>
      <c r="E523" s="37"/>
      <c r="F523" s="37"/>
      <c r="G523" s="37"/>
      <c r="H523" s="38"/>
    </row>
    <row r="524" spans="1:8" s="2" customFormat="1" ht="16.8" customHeight="1">
      <c r="A524" s="37"/>
      <c r="B524" s="38"/>
      <c r="C524" s="249" t="s">
        <v>1512</v>
      </c>
      <c r="D524" s="249" t="s">
        <v>1513</v>
      </c>
      <c r="E524" s="18" t="s">
        <v>221</v>
      </c>
      <c r="F524" s="250">
        <v>9.257</v>
      </c>
      <c r="G524" s="37"/>
      <c r="H524" s="38"/>
    </row>
    <row r="525" spans="1:8" s="2" customFormat="1" ht="16.8" customHeight="1">
      <c r="A525" s="37"/>
      <c r="B525" s="38"/>
      <c r="C525" s="245" t="s">
        <v>139</v>
      </c>
      <c r="D525" s="246" t="s">
        <v>139</v>
      </c>
      <c r="E525" s="247" t="s">
        <v>1</v>
      </c>
      <c r="F525" s="248">
        <v>1.296</v>
      </c>
      <c r="G525" s="37"/>
      <c r="H525" s="38"/>
    </row>
    <row r="526" spans="1:8" s="2" customFormat="1" ht="16.8" customHeight="1">
      <c r="A526" s="37"/>
      <c r="B526" s="38"/>
      <c r="C526" s="249" t="s">
        <v>139</v>
      </c>
      <c r="D526" s="249" t="s">
        <v>840</v>
      </c>
      <c r="E526" s="18" t="s">
        <v>1</v>
      </c>
      <c r="F526" s="250">
        <v>1.296</v>
      </c>
      <c r="G526" s="37"/>
      <c r="H526" s="38"/>
    </row>
    <row r="527" spans="1:8" s="2" customFormat="1" ht="16.8" customHeight="1">
      <c r="A527" s="37"/>
      <c r="B527" s="38"/>
      <c r="C527" s="251" t="s">
        <v>1973</v>
      </c>
      <c r="D527" s="37"/>
      <c r="E527" s="37"/>
      <c r="F527" s="37"/>
      <c r="G527" s="37"/>
      <c r="H527" s="38"/>
    </row>
    <row r="528" spans="1:8" s="2" customFormat="1" ht="16.8" customHeight="1">
      <c r="A528" s="37"/>
      <c r="B528" s="38"/>
      <c r="C528" s="249" t="s">
        <v>1522</v>
      </c>
      <c r="D528" s="249" t="s">
        <v>1523</v>
      </c>
      <c r="E528" s="18" t="s">
        <v>221</v>
      </c>
      <c r="F528" s="250">
        <v>40.509</v>
      </c>
      <c r="G528" s="37"/>
      <c r="H528" s="38"/>
    </row>
    <row r="529" spans="1:8" s="2" customFormat="1" ht="16.8" customHeight="1">
      <c r="A529" s="37"/>
      <c r="B529" s="38"/>
      <c r="C529" s="245" t="s">
        <v>290</v>
      </c>
      <c r="D529" s="246" t="s">
        <v>290</v>
      </c>
      <c r="E529" s="247" t="s">
        <v>1</v>
      </c>
      <c r="F529" s="248">
        <v>50.549</v>
      </c>
      <c r="G529" s="37"/>
      <c r="H529" s="38"/>
    </row>
    <row r="530" spans="1:8" s="2" customFormat="1" ht="16.8" customHeight="1">
      <c r="A530" s="37"/>
      <c r="B530" s="38"/>
      <c r="C530" s="249" t="s">
        <v>290</v>
      </c>
      <c r="D530" s="249" t="s">
        <v>291</v>
      </c>
      <c r="E530" s="18" t="s">
        <v>1</v>
      </c>
      <c r="F530" s="250">
        <v>50.549</v>
      </c>
      <c r="G530" s="37"/>
      <c r="H530" s="38"/>
    </row>
    <row r="531" spans="1:8" s="2" customFormat="1" ht="16.8" customHeight="1">
      <c r="A531" s="37"/>
      <c r="B531" s="38"/>
      <c r="C531" s="245" t="s">
        <v>148</v>
      </c>
      <c r="D531" s="246" t="s">
        <v>148</v>
      </c>
      <c r="E531" s="247" t="s">
        <v>1</v>
      </c>
      <c r="F531" s="248">
        <v>0.998</v>
      </c>
      <c r="G531" s="37"/>
      <c r="H531" s="38"/>
    </row>
    <row r="532" spans="1:8" s="2" customFormat="1" ht="16.8" customHeight="1">
      <c r="A532" s="37"/>
      <c r="B532" s="38"/>
      <c r="C532" s="249" t="s">
        <v>148</v>
      </c>
      <c r="D532" s="249" t="s">
        <v>816</v>
      </c>
      <c r="E532" s="18" t="s">
        <v>1</v>
      </c>
      <c r="F532" s="250">
        <v>0.998</v>
      </c>
      <c r="G532" s="37"/>
      <c r="H532" s="38"/>
    </row>
    <row r="533" spans="1:8" s="2" customFormat="1" ht="16.8" customHeight="1">
      <c r="A533" s="37"/>
      <c r="B533" s="38"/>
      <c r="C533" s="251" t="s">
        <v>1973</v>
      </c>
      <c r="D533" s="37"/>
      <c r="E533" s="37"/>
      <c r="F533" s="37"/>
      <c r="G533" s="37"/>
      <c r="H533" s="38"/>
    </row>
    <row r="534" spans="1:8" s="2" customFormat="1" ht="16.8" customHeight="1">
      <c r="A534" s="37"/>
      <c r="B534" s="38"/>
      <c r="C534" s="249" t="s">
        <v>1529</v>
      </c>
      <c r="D534" s="249" t="s">
        <v>1530</v>
      </c>
      <c r="E534" s="18" t="s">
        <v>221</v>
      </c>
      <c r="F534" s="250">
        <v>111.189</v>
      </c>
      <c r="G534" s="37"/>
      <c r="H534" s="38"/>
    </row>
    <row r="535" spans="1:8" s="2" customFormat="1" ht="16.8" customHeight="1">
      <c r="A535" s="37"/>
      <c r="B535" s="38"/>
      <c r="C535" s="245" t="s">
        <v>1553</v>
      </c>
      <c r="D535" s="246" t="s">
        <v>1553</v>
      </c>
      <c r="E535" s="247" t="s">
        <v>1</v>
      </c>
      <c r="F535" s="248">
        <v>224.8</v>
      </c>
      <c r="G535" s="37"/>
      <c r="H535" s="38"/>
    </row>
    <row r="536" spans="1:8" s="2" customFormat="1" ht="16.8" customHeight="1">
      <c r="A536" s="37"/>
      <c r="B536" s="38"/>
      <c r="C536" s="249" t="s">
        <v>1553</v>
      </c>
      <c r="D536" s="249" t="s">
        <v>381</v>
      </c>
      <c r="E536" s="18" t="s">
        <v>1</v>
      </c>
      <c r="F536" s="250">
        <v>224.8</v>
      </c>
      <c r="G536" s="37"/>
      <c r="H536" s="38"/>
    </row>
    <row r="537" spans="1:8" s="2" customFormat="1" ht="16.8" customHeight="1">
      <c r="A537" s="37"/>
      <c r="B537" s="38"/>
      <c r="C537" s="245" t="s">
        <v>1592</v>
      </c>
      <c r="D537" s="246" t="s">
        <v>1592</v>
      </c>
      <c r="E537" s="247" t="s">
        <v>1</v>
      </c>
      <c r="F537" s="248">
        <v>0</v>
      </c>
      <c r="G537" s="37"/>
      <c r="H537" s="38"/>
    </row>
    <row r="538" spans="1:8" s="2" customFormat="1" ht="16.8" customHeight="1">
      <c r="A538" s="37"/>
      <c r="B538" s="38"/>
      <c r="C538" s="249" t="s">
        <v>1592</v>
      </c>
      <c r="D538" s="249" t="s">
        <v>1593</v>
      </c>
      <c r="E538" s="18" t="s">
        <v>1</v>
      </c>
      <c r="F538" s="250">
        <v>0</v>
      </c>
      <c r="G538" s="37"/>
      <c r="H538" s="38"/>
    </row>
    <row r="539" spans="1:8" s="2" customFormat="1" ht="16.8" customHeight="1">
      <c r="A539" s="37"/>
      <c r="B539" s="38"/>
      <c r="C539" s="245" t="s">
        <v>1602</v>
      </c>
      <c r="D539" s="246" t="s">
        <v>1602</v>
      </c>
      <c r="E539" s="247" t="s">
        <v>1</v>
      </c>
      <c r="F539" s="248">
        <v>0</v>
      </c>
      <c r="G539" s="37"/>
      <c r="H539" s="38"/>
    </row>
    <row r="540" spans="1:8" s="2" customFormat="1" ht="16.8" customHeight="1">
      <c r="A540" s="37"/>
      <c r="B540" s="38"/>
      <c r="C540" s="249" t="s">
        <v>1602</v>
      </c>
      <c r="D540" s="249" t="s">
        <v>1603</v>
      </c>
      <c r="E540" s="18" t="s">
        <v>1</v>
      </c>
      <c r="F540" s="250">
        <v>0</v>
      </c>
      <c r="G540" s="37"/>
      <c r="H540" s="38"/>
    </row>
    <row r="541" spans="1:8" s="2" customFormat="1" ht="16.8" customHeight="1">
      <c r="A541" s="37"/>
      <c r="B541" s="38"/>
      <c r="C541" s="245" t="s">
        <v>1618</v>
      </c>
      <c r="D541" s="246" t="s">
        <v>1618</v>
      </c>
      <c r="E541" s="247" t="s">
        <v>1</v>
      </c>
      <c r="F541" s="248">
        <v>23</v>
      </c>
      <c r="G541" s="37"/>
      <c r="H541" s="38"/>
    </row>
    <row r="542" spans="1:8" s="2" customFormat="1" ht="16.8" customHeight="1">
      <c r="A542" s="37"/>
      <c r="B542" s="38"/>
      <c r="C542" s="249" t="s">
        <v>1618</v>
      </c>
      <c r="D542" s="249" t="s">
        <v>1619</v>
      </c>
      <c r="E542" s="18" t="s">
        <v>1</v>
      </c>
      <c r="F542" s="250">
        <v>23</v>
      </c>
      <c r="G542" s="37"/>
      <c r="H542" s="38"/>
    </row>
    <row r="543" spans="1:8" s="2" customFormat="1" ht="16.8" customHeight="1">
      <c r="A543" s="37"/>
      <c r="B543" s="38"/>
      <c r="C543" s="245" t="s">
        <v>298</v>
      </c>
      <c r="D543" s="246" t="s">
        <v>298</v>
      </c>
      <c r="E543" s="247" t="s">
        <v>1</v>
      </c>
      <c r="F543" s="248">
        <v>-28.083</v>
      </c>
      <c r="G543" s="37"/>
      <c r="H543" s="38"/>
    </row>
    <row r="544" spans="1:8" s="2" customFormat="1" ht="16.8" customHeight="1">
      <c r="A544" s="37"/>
      <c r="B544" s="38"/>
      <c r="C544" s="249" t="s">
        <v>298</v>
      </c>
      <c r="D544" s="249" t="s">
        <v>299</v>
      </c>
      <c r="E544" s="18" t="s">
        <v>1</v>
      </c>
      <c r="F544" s="250">
        <v>-28.083</v>
      </c>
      <c r="G544" s="37"/>
      <c r="H544" s="38"/>
    </row>
    <row r="545" spans="1:8" s="2" customFormat="1" ht="16.8" customHeight="1">
      <c r="A545" s="37"/>
      <c r="B545" s="38"/>
      <c r="C545" s="245" t="s">
        <v>1654</v>
      </c>
      <c r="D545" s="246" t="s">
        <v>1654</v>
      </c>
      <c r="E545" s="247" t="s">
        <v>1</v>
      </c>
      <c r="F545" s="248">
        <v>8.1</v>
      </c>
      <c r="G545" s="37"/>
      <c r="H545" s="38"/>
    </row>
    <row r="546" spans="1:8" s="2" customFormat="1" ht="16.8" customHeight="1">
      <c r="A546" s="37"/>
      <c r="B546" s="38"/>
      <c r="C546" s="249" t="s">
        <v>1654</v>
      </c>
      <c r="D546" s="249" t="s">
        <v>1405</v>
      </c>
      <c r="E546" s="18" t="s">
        <v>1</v>
      </c>
      <c r="F546" s="250">
        <v>8.1</v>
      </c>
      <c r="G546" s="37"/>
      <c r="H546" s="38"/>
    </row>
    <row r="547" spans="1:8" s="2" customFormat="1" ht="16.8" customHeight="1">
      <c r="A547" s="37"/>
      <c r="B547" s="38"/>
      <c r="C547" s="245" t="s">
        <v>1667</v>
      </c>
      <c r="D547" s="246" t="s">
        <v>1667</v>
      </c>
      <c r="E547" s="247" t="s">
        <v>1</v>
      </c>
      <c r="F547" s="248">
        <v>2.4</v>
      </c>
      <c r="G547" s="37"/>
      <c r="H547" s="38"/>
    </row>
    <row r="548" spans="1:8" s="2" customFormat="1" ht="16.8" customHeight="1">
      <c r="A548" s="37"/>
      <c r="B548" s="38"/>
      <c r="C548" s="249" t="s">
        <v>1667</v>
      </c>
      <c r="D548" s="249" t="s">
        <v>1451</v>
      </c>
      <c r="E548" s="18" t="s">
        <v>1</v>
      </c>
      <c r="F548" s="250">
        <v>2.4</v>
      </c>
      <c r="G548" s="37"/>
      <c r="H548" s="38"/>
    </row>
    <row r="549" spans="1:8" s="2" customFormat="1" ht="16.8" customHeight="1">
      <c r="A549" s="37"/>
      <c r="B549" s="38"/>
      <c r="C549" s="245" t="s">
        <v>1688</v>
      </c>
      <c r="D549" s="246" t="s">
        <v>1688</v>
      </c>
      <c r="E549" s="247" t="s">
        <v>1</v>
      </c>
      <c r="F549" s="248">
        <v>0.6</v>
      </c>
      <c r="G549" s="37"/>
      <c r="H549" s="38"/>
    </row>
    <row r="550" spans="1:8" s="2" customFormat="1" ht="16.8" customHeight="1">
      <c r="A550" s="37"/>
      <c r="B550" s="38"/>
      <c r="C550" s="249" t="s">
        <v>1688</v>
      </c>
      <c r="D550" s="249" t="s">
        <v>1427</v>
      </c>
      <c r="E550" s="18" t="s">
        <v>1</v>
      </c>
      <c r="F550" s="250">
        <v>0.6</v>
      </c>
      <c r="G550" s="37"/>
      <c r="H550" s="38"/>
    </row>
    <row r="551" spans="1:8" s="2" customFormat="1" ht="16.8" customHeight="1">
      <c r="A551" s="37"/>
      <c r="B551" s="38"/>
      <c r="C551" s="245" t="s">
        <v>1702</v>
      </c>
      <c r="D551" s="246" t="s">
        <v>1702</v>
      </c>
      <c r="E551" s="247" t="s">
        <v>1</v>
      </c>
      <c r="F551" s="248">
        <v>1.08</v>
      </c>
      <c r="G551" s="37"/>
      <c r="H551" s="38"/>
    </row>
    <row r="552" spans="1:8" s="2" customFormat="1" ht="16.8" customHeight="1">
      <c r="A552" s="37"/>
      <c r="B552" s="38"/>
      <c r="C552" s="249" t="s">
        <v>1702</v>
      </c>
      <c r="D552" s="249" t="s">
        <v>1475</v>
      </c>
      <c r="E552" s="18" t="s">
        <v>1</v>
      </c>
      <c r="F552" s="250">
        <v>1.08</v>
      </c>
      <c r="G552" s="37"/>
      <c r="H552" s="38"/>
    </row>
    <row r="553" spans="1:8" s="2" customFormat="1" ht="16.8" customHeight="1">
      <c r="A553" s="37"/>
      <c r="B553" s="38"/>
      <c r="C553" s="245" t="s">
        <v>1718</v>
      </c>
      <c r="D553" s="246" t="s">
        <v>1718</v>
      </c>
      <c r="E553" s="247" t="s">
        <v>1</v>
      </c>
      <c r="F553" s="248">
        <v>1.66</v>
      </c>
      <c r="G553" s="37"/>
      <c r="H553" s="38"/>
    </row>
    <row r="554" spans="1:8" s="2" customFormat="1" ht="16.8" customHeight="1">
      <c r="A554" s="37"/>
      <c r="B554" s="38"/>
      <c r="C554" s="249" t="s">
        <v>1718</v>
      </c>
      <c r="D554" s="249" t="s">
        <v>1495</v>
      </c>
      <c r="E554" s="18" t="s">
        <v>1</v>
      </c>
      <c r="F554" s="250">
        <v>1.66</v>
      </c>
      <c r="G554" s="37"/>
      <c r="H554" s="38"/>
    </row>
    <row r="555" spans="1:8" s="2" customFormat="1" ht="16.8" customHeight="1">
      <c r="A555" s="37"/>
      <c r="B555" s="38"/>
      <c r="C555" s="245" t="s">
        <v>1728</v>
      </c>
      <c r="D555" s="246" t="s">
        <v>1728</v>
      </c>
      <c r="E555" s="247" t="s">
        <v>1</v>
      </c>
      <c r="F555" s="248">
        <v>-26.266</v>
      </c>
      <c r="G555" s="37"/>
      <c r="H555" s="38"/>
    </row>
    <row r="556" spans="1:8" s="2" customFormat="1" ht="16.8" customHeight="1">
      <c r="A556" s="37"/>
      <c r="B556" s="38"/>
      <c r="C556" s="249" t="s">
        <v>1728</v>
      </c>
      <c r="D556" s="249" t="s">
        <v>1729</v>
      </c>
      <c r="E556" s="18" t="s">
        <v>1</v>
      </c>
      <c r="F556" s="250">
        <v>-26.266</v>
      </c>
      <c r="G556" s="37"/>
      <c r="H556" s="38"/>
    </row>
    <row r="557" spans="1:8" s="2" customFormat="1" ht="16.8" customHeight="1">
      <c r="A557" s="37"/>
      <c r="B557" s="38"/>
      <c r="C557" s="245" t="s">
        <v>1784</v>
      </c>
      <c r="D557" s="246" t="s">
        <v>1784</v>
      </c>
      <c r="E557" s="247" t="s">
        <v>1</v>
      </c>
      <c r="F557" s="248">
        <v>55</v>
      </c>
      <c r="G557" s="37"/>
      <c r="H557" s="38"/>
    </row>
    <row r="558" spans="1:8" s="2" customFormat="1" ht="16.8" customHeight="1">
      <c r="A558" s="37"/>
      <c r="B558" s="38"/>
      <c r="C558" s="249" t="s">
        <v>1784</v>
      </c>
      <c r="D558" s="249" t="s">
        <v>1785</v>
      </c>
      <c r="E558" s="18" t="s">
        <v>1</v>
      </c>
      <c r="F558" s="250">
        <v>55</v>
      </c>
      <c r="G558" s="37"/>
      <c r="H558" s="38"/>
    </row>
    <row r="559" spans="1:8" s="2" customFormat="1" ht="16.8" customHeight="1">
      <c r="A559" s="37"/>
      <c r="B559" s="38"/>
      <c r="C559" s="245" t="s">
        <v>318</v>
      </c>
      <c r="D559" s="246" t="s">
        <v>318</v>
      </c>
      <c r="E559" s="247" t="s">
        <v>1</v>
      </c>
      <c r="F559" s="248">
        <v>1.15</v>
      </c>
      <c r="G559" s="37"/>
      <c r="H559" s="38"/>
    </row>
    <row r="560" spans="1:8" s="2" customFormat="1" ht="16.8" customHeight="1">
      <c r="A560" s="37"/>
      <c r="B560" s="38"/>
      <c r="C560" s="249" t="s">
        <v>318</v>
      </c>
      <c r="D560" s="249" t="s">
        <v>319</v>
      </c>
      <c r="E560" s="18" t="s">
        <v>1</v>
      </c>
      <c r="F560" s="250">
        <v>1.15</v>
      </c>
      <c r="G560" s="37"/>
      <c r="H560" s="38"/>
    </row>
    <row r="561" spans="1:8" s="2" customFormat="1" ht="16.8" customHeight="1">
      <c r="A561" s="37"/>
      <c r="B561" s="38"/>
      <c r="C561" s="245" t="s">
        <v>1801</v>
      </c>
      <c r="D561" s="246" t="s">
        <v>1801</v>
      </c>
      <c r="E561" s="247" t="s">
        <v>1</v>
      </c>
      <c r="F561" s="248">
        <v>440</v>
      </c>
      <c r="G561" s="37"/>
      <c r="H561" s="38"/>
    </row>
    <row r="562" spans="1:8" s="2" customFormat="1" ht="16.8" customHeight="1">
      <c r="A562" s="37"/>
      <c r="B562" s="38"/>
      <c r="C562" s="249" t="s">
        <v>1801</v>
      </c>
      <c r="D562" s="249" t="s">
        <v>1802</v>
      </c>
      <c r="E562" s="18" t="s">
        <v>1</v>
      </c>
      <c r="F562" s="250">
        <v>440</v>
      </c>
      <c r="G562" s="37"/>
      <c r="H562" s="38"/>
    </row>
    <row r="563" spans="1:8" s="2" customFormat="1" ht="16.8" customHeight="1">
      <c r="A563" s="37"/>
      <c r="B563" s="38"/>
      <c r="C563" s="245" t="s">
        <v>1811</v>
      </c>
      <c r="D563" s="246" t="s">
        <v>1811</v>
      </c>
      <c r="E563" s="247" t="s">
        <v>1</v>
      </c>
      <c r="F563" s="248">
        <v>15.3</v>
      </c>
      <c r="G563" s="37"/>
      <c r="H563" s="38"/>
    </row>
    <row r="564" spans="1:8" s="2" customFormat="1" ht="16.8" customHeight="1">
      <c r="A564" s="37"/>
      <c r="B564" s="38"/>
      <c r="C564" s="249" t="s">
        <v>1811</v>
      </c>
      <c r="D564" s="249" t="s">
        <v>1812</v>
      </c>
      <c r="E564" s="18" t="s">
        <v>1</v>
      </c>
      <c r="F564" s="250">
        <v>15.3</v>
      </c>
      <c r="G564" s="37"/>
      <c r="H564" s="38"/>
    </row>
    <row r="565" spans="1:8" s="2" customFormat="1" ht="16.8" customHeight="1">
      <c r="A565" s="37"/>
      <c r="B565" s="38"/>
      <c r="C565" s="245" t="s">
        <v>1822</v>
      </c>
      <c r="D565" s="246" t="s">
        <v>1822</v>
      </c>
      <c r="E565" s="247" t="s">
        <v>1</v>
      </c>
      <c r="F565" s="248">
        <v>5</v>
      </c>
      <c r="G565" s="37"/>
      <c r="H565" s="38"/>
    </row>
    <row r="566" spans="1:8" s="2" customFormat="1" ht="16.8" customHeight="1">
      <c r="A566" s="37"/>
      <c r="B566" s="38"/>
      <c r="C566" s="249" t="s">
        <v>1822</v>
      </c>
      <c r="D566" s="249" t="s">
        <v>1823</v>
      </c>
      <c r="E566" s="18" t="s">
        <v>1</v>
      </c>
      <c r="F566" s="250">
        <v>5</v>
      </c>
      <c r="G566" s="37"/>
      <c r="H566" s="38"/>
    </row>
    <row r="567" spans="1:8" s="2" customFormat="1" ht="16.8" customHeight="1">
      <c r="A567" s="37"/>
      <c r="B567" s="38"/>
      <c r="C567" s="245" t="s">
        <v>740</v>
      </c>
      <c r="D567" s="246" t="s">
        <v>740</v>
      </c>
      <c r="E567" s="247" t="s">
        <v>1</v>
      </c>
      <c r="F567" s="248">
        <v>1239.066</v>
      </c>
      <c r="G567" s="37"/>
      <c r="H567" s="38"/>
    </row>
    <row r="568" spans="1:8" s="2" customFormat="1" ht="16.8" customHeight="1">
      <c r="A568" s="37"/>
      <c r="B568" s="38"/>
      <c r="C568" s="249" t="s">
        <v>740</v>
      </c>
      <c r="D568" s="249" t="s">
        <v>741</v>
      </c>
      <c r="E568" s="18" t="s">
        <v>1</v>
      </c>
      <c r="F568" s="250">
        <v>1239.066</v>
      </c>
      <c r="G568" s="37"/>
      <c r="H568" s="38"/>
    </row>
    <row r="569" spans="1:8" s="2" customFormat="1" ht="16.8" customHeight="1">
      <c r="A569" s="37"/>
      <c r="B569" s="38"/>
      <c r="C569" s="245" t="s">
        <v>803</v>
      </c>
      <c r="D569" s="246" t="s">
        <v>803</v>
      </c>
      <c r="E569" s="247" t="s">
        <v>1</v>
      </c>
      <c r="F569" s="248">
        <v>103.188</v>
      </c>
      <c r="G569" s="37"/>
      <c r="H569" s="38"/>
    </row>
    <row r="570" spans="1:8" s="2" customFormat="1" ht="16.8" customHeight="1">
      <c r="A570" s="37"/>
      <c r="B570" s="38"/>
      <c r="C570" s="249" t="s">
        <v>803</v>
      </c>
      <c r="D570" s="249" t="s">
        <v>804</v>
      </c>
      <c r="E570" s="18" t="s">
        <v>1</v>
      </c>
      <c r="F570" s="250">
        <v>103.188</v>
      </c>
      <c r="G570" s="37"/>
      <c r="H570" s="38"/>
    </row>
    <row r="571" spans="1:8" s="2" customFormat="1" ht="16.8" customHeight="1">
      <c r="A571" s="37"/>
      <c r="B571" s="38"/>
      <c r="C571" s="245" t="s">
        <v>819</v>
      </c>
      <c r="D571" s="246" t="s">
        <v>819</v>
      </c>
      <c r="E571" s="247" t="s">
        <v>1</v>
      </c>
      <c r="F571" s="248">
        <v>1.46</v>
      </c>
      <c r="G571" s="37"/>
      <c r="H571" s="38"/>
    </row>
    <row r="572" spans="1:8" s="2" customFormat="1" ht="16.8" customHeight="1">
      <c r="A572" s="37"/>
      <c r="B572" s="38"/>
      <c r="C572" s="249" t="s">
        <v>819</v>
      </c>
      <c r="D572" s="249" t="s">
        <v>820</v>
      </c>
      <c r="E572" s="18" t="s">
        <v>1</v>
      </c>
      <c r="F572" s="250">
        <v>1.46</v>
      </c>
      <c r="G572" s="37"/>
      <c r="H572" s="38"/>
    </row>
    <row r="573" spans="1:8" s="2" customFormat="1" ht="16.8" customHeight="1">
      <c r="A573" s="37"/>
      <c r="B573" s="38"/>
      <c r="C573" s="245" t="s">
        <v>841</v>
      </c>
      <c r="D573" s="246" t="s">
        <v>841</v>
      </c>
      <c r="E573" s="247" t="s">
        <v>1</v>
      </c>
      <c r="F573" s="248">
        <v>1.382</v>
      </c>
      <c r="G573" s="37"/>
      <c r="H573" s="38"/>
    </row>
    <row r="574" spans="1:8" s="2" customFormat="1" ht="16.8" customHeight="1">
      <c r="A574" s="37"/>
      <c r="B574" s="38"/>
      <c r="C574" s="249" t="s">
        <v>841</v>
      </c>
      <c r="D574" s="249" t="s">
        <v>842</v>
      </c>
      <c r="E574" s="18" t="s">
        <v>1</v>
      </c>
      <c r="F574" s="250">
        <v>1.382</v>
      </c>
      <c r="G574" s="37"/>
      <c r="H574" s="38"/>
    </row>
    <row r="575" spans="1:8" s="2" customFormat="1" ht="16.8" customHeight="1">
      <c r="A575" s="37"/>
      <c r="B575" s="38"/>
      <c r="C575" s="245" t="s">
        <v>871</v>
      </c>
      <c r="D575" s="246" t="s">
        <v>871</v>
      </c>
      <c r="E575" s="247" t="s">
        <v>1</v>
      </c>
      <c r="F575" s="248">
        <v>2.573</v>
      </c>
      <c r="G575" s="37"/>
      <c r="H575" s="38"/>
    </row>
    <row r="576" spans="1:8" s="2" customFormat="1" ht="16.8" customHeight="1">
      <c r="A576" s="37"/>
      <c r="B576" s="38"/>
      <c r="C576" s="249" t="s">
        <v>871</v>
      </c>
      <c r="D576" s="249" t="s">
        <v>872</v>
      </c>
      <c r="E576" s="18" t="s">
        <v>1</v>
      </c>
      <c r="F576" s="250">
        <v>2.573</v>
      </c>
      <c r="G576" s="37"/>
      <c r="H576" s="38"/>
    </row>
    <row r="577" spans="1:8" s="2" customFormat="1" ht="16.8" customHeight="1">
      <c r="A577" s="37"/>
      <c r="B577" s="38"/>
      <c r="C577" s="245" t="s">
        <v>905</v>
      </c>
      <c r="D577" s="246" t="s">
        <v>905</v>
      </c>
      <c r="E577" s="247" t="s">
        <v>1</v>
      </c>
      <c r="F577" s="248">
        <v>6.58</v>
      </c>
      <c r="G577" s="37"/>
      <c r="H577" s="38"/>
    </row>
    <row r="578" spans="1:8" s="2" customFormat="1" ht="16.8" customHeight="1">
      <c r="A578" s="37"/>
      <c r="B578" s="38"/>
      <c r="C578" s="249" t="s">
        <v>905</v>
      </c>
      <c r="D578" s="249" t="s">
        <v>906</v>
      </c>
      <c r="E578" s="18" t="s">
        <v>1</v>
      </c>
      <c r="F578" s="250">
        <v>6.58</v>
      </c>
      <c r="G578" s="37"/>
      <c r="H578" s="38"/>
    </row>
    <row r="579" spans="1:8" s="2" customFormat="1" ht="16.8" customHeight="1">
      <c r="A579" s="37"/>
      <c r="B579" s="38"/>
      <c r="C579" s="245" t="s">
        <v>1907</v>
      </c>
      <c r="D579" s="246" t="s">
        <v>1907</v>
      </c>
      <c r="E579" s="247" t="s">
        <v>1</v>
      </c>
      <c r="F579" s="248">
        <v>32</v>
      </c>
      <c r="G579" s="37"/>
      <c r="H579" s="38"/>
    </row>
    <row r="580" spans="1:8" s="2" customFormat="1" ht="16.8" customHeight="1">
      <c r="A580" s="37"/>
      <c r="B580" s="38"/>
      <c r="C580" s="249" t="s">
        <v>1907</v>
      </c>
      <c r="D580" s="249" t="s">
        <v>1908</v>
      </c>
      <c r="E580" s="18" t="s">
        <v>1</v>
      </c>
      <c r="F580" s="250">
        <v>32</v>
      </c>
      <c r="G580" s="37"/>
      <c r="H580" s="38"/>
    </row>
    <row r="581" spans="1:8" s="2" customFormat="1" ht="16.8" customHeight="1">
      <c r="A581" s="37"/>
      <c r="B581" s="38"/>
      <c r="C581" s="245" t="s">
        <v>368</v>
      </c>
      <c r="D581" s="246" t="s">
        <v>368</v>
      </c>
      <c r="E581" s="247" t="s">
        <v>1</v>
      </c>
      <c r="F581" s="248">
        <v>331.765</v>
      </c>
      <c r="G581" s="37"/>
      <c r="H581" s="38"/>
    </row>
    <row r="582" spans="1:8" s="2" customFormat="1" ht="16.8" customHeight="1">
      <c r="A582" s="37"/>
      <c r="B582" s="38"/>
      <c r="C582" s="249" t="s">
        <v>368</v>
      </c>
      <c r="D582" s="249" t="s">
        <v>369</v>
      </c>
      <c r="E582" s="18" t="s">
        <v>1</v>
      </c>
      <c r="F582" s="250">
        <v>331.765</v>
      </c>
      <c r="G582" s="37"/>
      <c r="H582" s="38"/>
    </row>
    <row r="583" spans="1:8" s="2" customFormat="1" ht="16.8" customHeight="1">
      <c r="A583" s="37"/>
      <c r="B583" s="38"/>
      <c r="C583" s="245" t="s">
        <v>382</v>
      </c>
      <c r="D583" s="246" t="s">
        <v>382</v>
      </c>
      <c r="E583" s="247" t="s">
        <v>1</v>
      </c>
      <c r="F583" s="248">
        <v>133</v>
      </c>
      <c r="G583" s="37"/>
      <c r="H583" s="38"/>
    </row>
    <row r="584" spans="1:8" s="2" customFormat="1" ht="16.8" customHeight="1">
      <c r="A584" s="37"/>
      <c r="B584" s="38"/>
      <c r="C584" s="249" t="s">
        <v>382</v>
      </c>
      <c r="D584" s="249" t="s">
        <v>383</v>
      </c>
      <c r="E584" s="18" t="s">
        <v>1</v>
      </c>
      <c r="F584" s="250">
        <v>133</v>
      </c>
      <c r="G584" s="37"/>
      <c r="H584" s="38"/>
    </row>
    <row r="585" spans="1:8" s="2" customFormat="1" ht="16.8" customHeight="1">
      <c r="A585" s="37"/>
      <c r="B585" s="38"/>
      <c r="C585" s="245" t="s">
        <v>473</v>
      </c>
      <c r="D585" s="246" t="s">
        <v>473</v>
      </c>
      <c r="E585" s="247" t="s">
        <v>1</v>
      </c>
      <c r="F585" s="248">
        <v>133</v>
      </c>
      <c r="G585" s="37"/>
      <c r="H585" s="38"/>
    </row>
    <row r="586" spans="1:8" s="2" customFormat="1" ht="16.8" customHeight="1">
      <c r="A586" s="37"/>
      <c r="B586" s="38"/>
      <c r="C586" s="249" t="s">
        <v>473</v>
      </c>
      <c r="D586" s="249" t="s">
        <v>383</v>
      </c>
      <c r="E586" s="18" t="s">
        <v>1</v>
      </c>
      <c r="F586" s="250">
        <v>133</v>
      </c>
      <c r="G586" s="37"/>
      <c r="H586" s="38"/>
    </row>
    <row r="587" spans="1:8" s="2" customFormat="1" ht="16.8" customHeight="1">
      <c r="A587" s="37"/>
      <c r="B587" s="38"/>
      <c r="C587" s="245" t="s">
        <v>519</v>
      </c>
      <c r="D587" s="246" t="s">
        <v>519</v>
      </c>
      <c r="E587" s="247" t="s">
        <v>1</v>
      </c>
      <c r="F587" s="248">
        <v>-24.15</v>
      </c>
      <c r="G587" s="37"/>
      <c r="H587" s="38"/>
    </row>
    <row r="588" spans="1:8" s="2" customFormat="1" ht="16.8" customHeight="1">
      <c r="A588" s="37"/>
      <c r="B588" s="38"/>
      <c r="C588" s="249" t="s">
        <v>519</v>
      </c>
      <c r="D588" s="249" t="s">
        <v>520</v>
      </c>
      <c r="E588" s="18" t="s">
        <v>1</v>
      </c>
      <c r="F588" s="250">
        <v>-24.15</v>
      </c>
      <c r="G588" s="37"/>
      <c r="H588" s="38"/>
    </row>
    <row r="589" spans="1:8" s="2" customFormat="1" ht="16.8" customHeight="1">
      <c r="A589" s="37"/>
      <c r="B589" s="38"/>
      <c r="C589" s="245" t="s">
        <v>559</v>
      </c>
      <c r="D589" s="246" t="s">
        <v>559</v>
      </c>
      <c r="E589" s="247" t="s">
        <v>1</v>
      </c>
      <c r="F589" s="248">
        <v>44.6</v>
      </c>
      <c r="G589" s="37"/>
      <c r="H589" s="38"/>
    </row>
    <row r="590" spans="1:8" s="2" customFormat="1" ht="16.8" customHeight="1">
      <c r="A590" s="37"/>
      <c r="B590" s="38"/>
      <c r="C590" s="249" t="s">
        <v>559</v>
      </c>
      <c r="D590" s="249" t="s">
        <v>560</v>
      </c>
      <c r="E590" s="18" t="s">
        <v>1</v>
      </c>
      <c r="F590" s="250">
        <v>44.6</v>
      </c>
      <c r="G590" s="37"/>
      <c r="H590" s="38"/>
    </row>
    <row r="591" spans="1:8" s="2" customFormat="1" ht="16.8" customHeight="1">
      <c r="A591" s="37"/>
      <c r="B591" s="38"/>
      <c r="C591" s="245" t="s">
        <v>594</v>
      </c>
      <c r="D591" s="246" t="s">
        <v>594</v>
      </c>
      <c r="E591" s="247" t="s">
        <v>1</v>
      </c>
      <c r="F591" s="248">
        <v>42</v>
      </c>
      <c r="G591" s="37"/>
      <c r="H591" s="38"/>
    </row>
    <row r="592" spans="1:8" s="2" customFormat="1" ht="16.8" customHeight="1">
      <c r="A592" s="37"/>
      <c r="B592" s="38"/>
      <c r="C592" s="249" t="s">
        <v>594</v>
      </c>
      <c r="D592" s="249" t="s">
        <v>591</v>
      </c>
      <c r="E592" s="18" t="s">
        <v>1</v>
      </c>
      <c r="F592" s="250">
        <v>42</v>
      </c>
      <c r="G592" s="37"/>
      <c r="H592" s="38"/>
    </row>
    <row r="593" spans="1:8" s="2" customFormat="1" ht="16.8" customHeight="1">
      <c r="A593" s="37"/>
      <c r="B593" s="38"/>
      <c r="C593" s="245" t="s">
        <v>669</v>
      </c>
      <c r="D593" s="246" t="s">
        <v>669</v>
      </c>
      <c r="E593" s="247" t="s">
        <v>1</v>
      </c>
      <c r="F593" s="248">
        <v>793.75</v>
      </c>
      <c r="G593" s="37"/>
      <c r="H593" s="38"/>
    </row>
    <row r="594" spans="1:8" s="2" customFormat="1" ht="16.8" customHeight="1">
      <c r="A594" s="37"/>
      <c r="B594" s="38"/>
      <c r="C594" s="249" t="s">
        <v>669</v>
      </c>
      <c r="D594" s="249" t="s">
        <v>670</v>
      </c>
      <c r="E594" s="18" t="s">
        <v>1</v>
      </c>
      <c r="F594" s="250">
        <v>793.75</v>
      </c>
      <c r="G594" s="37"/>
      <c r="H594" s="38"/>
    </row>
    <row r="595" spans="1:8" s="2" customFormat="1" ht="16.8" customHeight="1">
      <c r="A595" s="37"/>
      <c r="B595" s="38"/>
      <c r="C595" s="245" t="s">
        <v>679</v>
      </c>
      <c r="D595" s="246" t="s">
        <v>679</v>
      </c>
      <c r="E595" s="247" t="s">
        <v>1</v>
      </c>
      <c r="F595" s="248">
        <v>548.796</v>
      </c>
      <c r="G595" s="37"/>
      <c r="H595" s="38"/>
    </row>
    <row r="596" spans="1:8" s="2" customFormat="1" ht="16.8" customHeight="1">
      <c r="A596" s="37"/>
      <c r="B596" s="38"/>
      <c r="C596" s="249" t="s">
        <v>679</v>
      </c>
      <c r="D596" s="249" t="s">
        <v>680</v>
      </c>
      <c r="E596" s="18" t="s">
        <v>1</v>
      </c>
      <c r="F596" s="250">
        <v>548.796</v>
      </c>
      <c r="G596" s="37"/>
      <c r="H596" s="38"/>
    </row>
    <row r="597" spans="1:8" s="2" customFormat="1" ht="16.8" customHeight="1">
      <c r="A597" s="37"/>
      <c r="B597" s="38"/>
      <c r="C597" s="245" t="s">
        <v>702</v>
      </c>
      <c r="D597" s="246" t="s">
        <v>702</v>
      </c>
      <c r="E597" s="247" t="s">
        <v>1</v>
      </c>
      <c r="F597" s="248">
        <v>8.649</v>
      </c>
      <c r="G597" s="37"/>
      <c r="H597" s="38"/>
    </row>
    <row r="598" spans="1:8" s="2" customFormat="1" ht="16.8" customHeight="1">
      <c r="A598" s="37"/>
      <c r="B598" s="38"/>
      <c r="C598" s="249" t="s">
        <v>702</v>
      </c>
      <c r="D598" s="249" t="s">
        <v>703</v>
      </c>
      <c r="E598" s="18" t="s">
        <v>1</v>
      </c>
      <c r="F598" s="250">
        <v>8.649</v>
      </c>
      <c r="G598" s="37"/>
      <c r="H598" s="38"/>
    </row>
    <row r="599" spans="1:8" s="2" customFormat="1" ht="16.8" customHeight="1">
      <c r="A599" s="37"/>
      <c r="B599" s="38"/>
      <c r="C599" s="245" t="s">
        <v>90</v>
      </c>
      <c r="D599" s="246" t="s">
        <v>90</v>
      </c>
      <c r="E599" s="247" t="s">
        <v>1</v>
      </c>
      <c r="F599" s="248">
        <v>-72.7</v>
      </c>
      <c r="G599" s="37"/>
      <c r="H599" s="38"/>
    </row>
    <row r="600" spans="1:8" s="2" customFormat="1" ht="16.8" customHeight="1">
      <c r="A600" s="37"/>
      <c r="B600" s="38"/>
      <c r="C600" s="249" t="s">
        <v>90</v>
      </c>
      <c r="D600" s="249" t="s">
        <v>956</v>
      </c>
      <c r="E600" s="18" t="s">
        <v>1</v>
      </c>
      <c r="F600" s="250">
        <v>-72.7</v>
      </c>
      <c r="G600" s="37"/>
      <c r="H600" s="38"/>
    </row>
    <row r="601" spans="1:8" s="2" customFormat="1" ht="16.8" customHeight="1">
      <c r="A601" s="37"/>
      <c r="B601" s="38"/>
      <c r="C601" s="251" t="s">
        <v>1973</v>
      </c>
      <c r="D601" s="37"/>
      <c r="E601" s="37"/>
      <c r="F601" s="37"/>
      <c r="G601" s="37"/>
      <c r="H601" s="38"/>
    </row>
    <row r="602" spans="1:8" s="2" customFormat="1" ht="16.8" customHeight="1">
      <c r="A602" s="37"/>
      <c r="B602" s="38"/>
      <c r="C602" s="249" t="s">
        <v>949</v>
      </c>
      <c r="D602" s="249" t="s">
        <v>950</v>
      </c>
      <c r="E602" s="18" t="s">
        <v>221</v>
      </c>
      <c r="F602" s="250">
        <v>1520.48</v>
      </c>
      <c r="G602" s="37"/>
      <c r="H602" s="38"/>
    </row>
    <row r="603" spans="1:8" s="2" customFormat="1" ht="16.8" customHeight="1">
      <c r="A603" s="37"/>
      <c r="B603" s="38"/>
      <c r="C603" s="245" t="s">
        <v>95</v>
      </c>
      <c r="D603" s="246" t="s">
        <v>95</v>
      </c>
      <c r="E603" s="247" t="s">
        <v>1</v>
      </c>
      <c r="F603" s="248">
        <v>-74.154</v>
      </c>
      <c r="G603" s="37"/>
      <c r="H603" s="38"/>
    </row>
    <row r="604" spans="1:8" s="2" customFormat="1" ht="16.8" customHeight="1">
      <c r="A604" s="37"/>
      <c r="B604" s="38"/>
      <c r="C604" s="249" t="s">
        <v>95</v>
      </c>
      <c r="D604" s="249" t="s">
        <v>966</v>
      </c>
      <c r="E604" s="18" t="s">
        <v>1</v>
      </c>
      <c r="F604" s="250">
        <v>-74.154</v>
      </c>
      <c r="G604" s="37"/>
      <c r="H604" s="38"/>
    </row>
    <row r="605" spans="1:8" s="2" customFormat="1" ht="16.8" customHeight="1">
      <c r="A605" s="37"/>
      <c r="B605" s="38"/>
      <c r="C605" s="251" t="s">
        <v>1973</v>
      </c>
      <c r="D605" s="37"/>
      <c r="E605" s="37"/>
      <c r="F605" s="37"/>
      <c r="G605" s="37"/>
      <c r="H605" s="38"/>
    </row>
    <row r="606" spans="1:8" s="2" customFormat="1" ht="16.8" customHeight="1">
      <c r="A606" s="37"/>
      <c r="B606" s="38"/>
      <c r="C606" s="249" t="s">
        <v>960</v>
      </c>
      <c r="D606" s="249" t="s">
        <v>961</v>
      </c>
      <c r="E606" s="18" t="s">
        <v>221</v>
      </c>
      <c r="F606" s="250">
        <v>684.716</v>
      </c>
      <c r="G606" s="37"/>
      <c r="H606" s="38"/>
    </row>
    <row r="607" spans="1:8" s="2" customFormat="1" ht="16.8" customHeight="1">
      <c r="A607" s="37"/>
      <c r="B607" s="38"/>
      <c r="C607" s="245" t="s">
        <v>997</v>
      </c>
      <c r="D607" s="246" t="s">
        <v>997</v>
      </c>
      <c r="E607" s="247" t="s">
        <v>1</v>
      </c>
      <c r="F607" s="248">
        <v>2</v>
      </c>
      <c r="G607" s="37"/>
      <c r="H607" s="38"/>
    </row>
    <row r="608" spans="1:8" s="2" customFormat="1" ht="16.8" customHeight="1">
      <c r="A608" s="37"/>
      <c r="B608" s="38"/>
      <c r="C608" s="249" t="s">
        <v>997</v>
      </c>
      <c r="D608" s="249" t="s">
        <v>998</v>
      </c>
      <c r="E608" s="18" t="s">
        <v>1</v>
      </c>
      <c r="F608" s="250">
        <v>2</v>
      </c>
      <c r="G608" s="37"/>
      <c r="H608" s="38"/>
    </row>
    <row r="609" spans="1:8" s="2" customFormat="1" ht="16.8" customHeight="1">
      <c r="A609" s="37"/>
      <c r="B609" s="38"/>
      <c r="C609" s="245" t="s">
        <v>1013</v>
      </c>
      <c r="D609" s="246" t="s">
        <v>1013</v>
      </c>
      <c r="E609" s="247" t="s">
        <v>1</v>
      </c>
      <c r="F609" s="248">
        <v>21</v>
      </c>
      <c r="G609" s="37"/>
      <c r="H609" s="38"/>
    </row>
    <row r="610" spans="1:8" s="2" customFormat="1" ht="16.8" customHeight="1">
      <c r="A610" s="37"/>
      <c r="B610" s="38"/>
      <c r="C610" s="249" t="s">
        <v>1013</v>
      </c>
      <c r="D610" s="249" t="s">
        <v>1014</v>
      </c>
      <c r="E610" s="18" t="s">
        <v>1</v>
      </c>
      <c r="F610" s="250">
        <v>21</v>
      </c>
      <c r="G610" s="37"/>
      <c r="H610" s="38"/>
    </row>
    <row r="611" spans="1:8" s="2" customFormat="1" ht="16.8" customHeight="1">
      <c r="A611" s="37"/>
      <c r="B611" s="38"/>
      <c r="C611" s="245" t="s">
        <v>1036</v>
      </c>
      <c r="D611" s="246" t="s">
        <v>1036</v>
      </c>
      <c r="E611" s="247" t="s">
        <v>1</v>
      </c>
      <c r="F611" s="248">
        <v>4</v>
      </c>
      <c r="G611" s="37"/>
      <c r="H611" s="38"/>
    </row>
    <row r="612" spans="1:8" s="2" customFormat="1" ht="16.8" customHeight="1">
      <c r="A612" s="37"/>
      <c r="B612" s="38"/>
      <c r="C612" s="249" t="s">
        <v>1036</v>
      </c>
      <c r="D612" s="249" t="s">
        <v>1037</v>
      </c>
      <c r="E612" s="18" t="s">
        <v>1</v>
      </c>
      <c r="F612" s="250">
        <v>4</v>
      </c>
      <c r="G612" s="37"/>
      <c r="H612" s="38"/>
    </row>
    <row r="613" spans="1:8" s="2" customFormat="1" ht="16.8" customHeight="1">
      <c r="A613" s="37"/>
      <c r="B613" s="38"/>
      <c r="C613" s="245" t="s">
        <v>1056</v>
      </c>
      <c r="D613" s="246" t="s">
        <v>1056</v>
      </c>
      <c r="E613" s="247" t="s">
        <v>1</v>
      </c>
      <c r="F613" s="248">
        <v>2</v>
      </c>
      <c r="G613" s="37"/>
      <c r="H613" s="38"/>
    </row>
    <row r="614" spans="1:8" s="2" customFormat="1" ht="16.8" customHeight="1">
      <c r="A614" s="37"/>
      <c r="B614" s="38"/>
      <c r="C614" s="249" t="s">
        <v>1056</v>
      </c>
      <c r="D614" s="249" t="s">
        <v>1057</v>
      </c>
      <c r="E614" s="18" t="s">
        <v>1</v>
      </c>
      <c r="F614" s="250">
        <v>2</v>
      </c>
      <c r="G614" s="37"/>
      <c r="H614" s="38"/>
    </row>
    <row r="615" spans="1:8" s="2" customFormat="1" ht="16.8" customHeight="1">
      <c r="A615" s="37"/>
      <c r="B615" s="38"/>
      <c r="C615" s="245" t="s">
        <v>1068</v>
      </c>
      <c r="D615" s="246" t="s">
        <v>1068</v>
      </c>
      <c r="E615" s="247" t="s">
        <v>1</v>
      </c>
      <c r="F615" s="248">
        <v>21</v>
      </c>
      <c r="G615" s="37"/>
      <c r="H615" s="38"/>
    </row>
    <row r="616" spans="1:8" s="2" customFormat="1" ht="16.8" customHeight="1">
      <c r="A616" s="37"/>
      <c r="B616" s="38"/>
      <c r="C616" s="249" t="s">
        <v>1068</v>
      </c>
      <c r="D616" s="249" t="s">
        <v>1014</v>
      </c>
      <c r="E616" s="18" t="s">
        <v>1</v>
      </c>
      <c r="F616" s="250">
        <v>21</v>
      </c>
      <c r="G616" s="37"/>
      <c r="H616" s="38"/>
    </row>
    <row r="617" spans="1:8" s="2" customFormat="1" ht="16.8" customHeight="1">
      <c r="A617" s="37"/>
      <c r="B617" s="38"/>
      <c r="C617" s="245" t="s">
        <v>1078</v>
      </c>
      <c r="D617" s="246" t="s">
        <v>1078</v>
      </c>
      <c r="E617" s="247" t="s">
        <v>1</v>
      </c>
      <c r="F617" s="248">
        <v>4</v>
      </c>
      <c r="G617" s="37"/>
      <c r="H617" s="38"/>
    </row>
    <row r="618" spans="1:8" s="2" customFormat="1" ht="16.8" customHeight="1">
      <c r="A618" s="37"/>
      <c r="B618" s="38"/>
      <c r="C618" s="249" t="s">
        <v>1078</v>
      </c>
      <c r="D618" s="249" t="s">
        <v>1037</v>
      </c>
      <c r="E618" s="18" t="s">
        <v>1</v>
      </c>
      <c r="F618" s="250">
        <v>4</v>
      </c>
      <c r="G618" s="37"/>
      <c r="H618" s="38"/>
    </row>
    <row r="619" spans="1:8" s="2" customFormat="1" ht="16.8" customHeight="1">
      <c r="A619" s="37"/>
      <c r="B619" s="38"/>
      <c r="C619" s="245" t="s">
        <v>1098</v>
      </c>
      <c r="D619" s="246" t="s">
        <v>1098</v>
      </c>
      <c r="E619" s="247" t="s">
        <v>1</v>
      </c>
      <c r="F619" s="248">
        <v>1</v>
      </c>
      <c r="G619" s="37"/>
      <c r="H619" s="38"/>
    </row>
    <row r="620" spans="1:8" s="2" customFormat="1" ht="16.8" customHeight="1">
      <c r="A620" s="37"/>
      <c r="B620" s="38"/>
      <c r="C620" s="249" t="s">
        <v>1098</v>
      </c>
      <c r="D620" s="249" t="s">
        <v>1099</v>
      </c>
      <c r="E620" s="18" t="s">
        <v>1</v>
      </c>
      <c r="F620" s="250">
        <v>1</v>
      </c>
      <c r="G620" s="37"/>
      <c r="H620" s="38"/>
    </row>
    <row r="621" spans="1:8" s="2" customFormat="1" ht="16.8" customHeight="1">
      <c r="A621" s="37"/>
      <c r="B621" s="38"/>
      <c r="C621" s="245" t="s">
        <v>1126</v>
      </c>
      <c r="D621" s="246" t="s">
        <v>1126</v>
      </c>
      <c r="E621" s="247" t="s">
        <v>1</v>
      </c>
      <c r="F621" s="248">
        <v>1.6</v>
      </c>
      <c r="G621" s="37"/>
      <c r="H621" s="38"/>
    </row>
    <row r="622" spans="1:8" s="2" customFormat="1" ht="16.8" customHeight="1">
      <c r="A622" s="37"/>
      <c r="B622" s="38"/>
      <c r="C622" s="249" t="s">
        <v>1126</v>
      </c>
      <c r="D622" s="249" t="s">
        <v>1127</v>
      </c>
      <c r="E622" s="18" t="s">
        <v>1</v>
      </c>
      <c r="F622" s="250">
        <v>1.6</v>
      </c>
      <c r="G622" s="37"/>
      <c r="H622" s="38"/>
    </row>
    <row r="623" spans="1:8" s="2" customFormat="1" ht="16.8" customHeight="1">
      <c r="A623" s="37"/>
      <c r="B623" s="38"/>
      <c r="C623" s="245" t="s">
        <v>258</v>
      </c>
      <c r="D623" s="246" t="s">
        <v>258</v>
      </c>
      <c r="E623" s="247" t="s">
        <v>1</v>
      </c>
      <c r="F623" s="248">
        <v>35.035</v>
      </c>
      <c r="G623" s="37"/>
      <c r="H623" s="38"/>
    </row>
    <row r="624" spans="1:8" s="2" customFormat="1" ht="16.8" customHeight="1">
      <c r="A624" s="37"/>
      <c r="B624" s="38"/>
      <c r="C624" s="249" t="s">
        <v>258</v>
      </c>
      <c r="D624" s="249" t="s">
        <v>259</v>
      </c>
      <c r="E624" s="18" t="s">
        <v>1</v>
      </c>
      <c r="F624" s="250">
        <v>35.035</v>
      </c>
      <c r="G624" s="37"/>
      <c r="H624" s="38"/>
    </row>
    <row r="625" spans="1:8" s="2" customFormat="1" ht="16.8" customHeight="1">
      <c r="A625" s="37"/>
      <c r="B625" s="38"/>
      <c r="C625" s="245" t="s">
        <v>1189</v>
      </c>
      <c r="D625" s="246" t="s">
        <v>1189</v>
      </c>
      <c r="E625" s="247" t="s">
        <v>1</v>
      </c>
      <c r="F625" s="248">
        <v>847.4</v>
      </c>
      <c r="G625" s="37"/>
      <c r="H625" s="38"/>
    </row>
    <row r="626" spans="1:8" s="2" customFormat="1" ht="16.8" customHeight="1">
      <c r="A626" s="37"/>
      <c r="B626" s="38"/>
      <c r="C626" s="249" t="s">
        <v>1189</v>
      </c>
      <c r="D626" s="249" t="s">
        <v>1190</v>
      </c>
      <c r="E626" s="18" t="s">
        <v>1</v>
      </c>
      <c r="F626" s="250">
        <v>847.4</v>
      </c>
      <c r="G626" s="37"/>
      <c r="H626" s="38"/>
    </row>
    <row r="627" spans="1:8" s="2" customFormat="1" ht="16.8" customHeight="1">
      <c r="A627" s="37"/>
      <c r="B627" s="38"/>
      <c r="C627" s="245" t="s">
        <v>1215</v>
      </c>
      <c r="D627" s="246" t="s">
        <v>1215</v>
      </c>
      <c r="E627" s="247" t="s">
        <v>1</v>
      </c>
      <c r="F627" s="248">
        <v>28.9</v>
      </c>
      <c r="G627" s="37"/>
      <c r="H627" s="38"/>
    </row>
    <row r="628" spans="1:8" s="2" customFormat="1" ht="16.8" customHeight="1">
      <c r="A628" s="37"/>
      <c r="B628" s="38"/>
      <c r="C628" s="249" t="s">
        <v>1</v>
      </c>
      <c r="D628" s="249" t="s">
        <v>605</v>
      </c>
      <c r="E628" s="18" t="s">
        <v>1</v>
      </c>
      <c r="F628" s="250">
        <v>0</v>
      </c>
      <c r="G628" s="37"/>
      <c r="H628" s="38"/>
    </row>
    <row r="629" spans="1:8" s="2" customFormat="1" ht="16.8" customHeight="1">
      <c r="A629" s="37"/>
      <c r="B629" s="38"/>
      <c r="C629" s="249" t="s">
        <v>1215</v>
      </c>
      <c r="D629" s="249" t="s">
        <v>1216</v>
      </c>
      <c r="E629" s="18" t="s">
        <v>1</v>
      </c>
      <c r="F629" s="250">
        <v>28.9</v>
      </c>
      <c r="G629" s="37"/>
      <c r="H629" s="38"/>
    </row>
    <row r="630" spans="1:8" s="2" customFormat="1" ht="16.8" customHeight="1">
      <c r="A630" s="37"/>
      <c r="B630" s="38"/>
      <c r="C630" s="245" t="s">
        <v>1301</v>
      </c>
      <c r="D630" s="246" t="s">
        <v>1301</v>
      </c>
      <c r="E630" s="247" t="s">
        <v>1</v>
      </c>
      <c r="F630" s="248">
        <v>12</v>
      </c>
      <c r="G630" s="37"/>
      <c r="H630" s="38"/>
    </row>
    <row r="631" spans="1:8" s="2" customFormat="1" ht="16.8" customHeight="1">
      <c r="A631" s="37"/>
      <c r="B631" s="38"/>
      <c r="C631" s="249" t="s">
        <v>1301</v>
      </c>
      <c r="D631" s="249" t="s">
        <v>1302</v>
      </c>
      <c r="E631" s="18" t="s">
        <v>1</v>
      </c>
      <c r="F631" s="250">
        <v>12</v>
      </c>
      <c r="G631" s="37"/>
      <c r="H631" s="38"/>
    </row>
    <row r="632" spans="1:8" s="2" customFormat="1" ht="16.8" customHeight="1">
      <c r="A632" s="37"/>
      <c r="B632" s="38"/>
      <c r="C632" s="245" t="s">
        <v>1321</v>
      </c>
      <c r="D632" s="246" t="s">
        <v>1321</v>
      </c>
      <c r="E632" s="247" t="s">
        <v>1</v>
      </c>
      <c r="F632" s="248">
        <v>2.92</v>
      </c>
      <c r="G632" s="37"/>
      <c r="H632" s="38"/>
    </row>
    <row r="633" spans="1:8" s="2" customFormat="1" ht="16.8" customHeight="1">
      <c r="A633" s="37"/>
      <c r="B633" s="38"/>
      <c r="C633" s="249" t="s">
        <v>1321</v>
      </c>
      <c r="D633" s="249" t="s">
        <v>1322</v>
      </c>
      <c r="E633" s="18" t="s">
        <v>1</v>
      </c>
      <c r="F633" s="250">
        <v>2.92</v>
      </c>
      <c r="G633" s="37"/>
      <c r="H633" s="38"/>
    </row>
    <row r="634" spans="1:8" s="2" customFormat="1" ht="16.8" customHeight="1">
      <c r="A634" s="37"/>
      <c r="B634" s="38"/>
      <c r="C634" s="245" t="s">
        <v>1337</v>
      </c>
      <c r="D634" s="246" t="s">
        <v>1337</v>
      </c>
      <c r="E634" s="247" t="s">
        <v>1</v>
      </c>
      <c r="F634" s="248">
        <v>1.08</v>
      </c>
      <c r="G634" s="37"/>
      <c r="H634" s="38"/>
    </row>
    <row r="635" spans="1:8" s="2" customFormat="1" ht="16.8" customHeight="1">
      <c r="A635" s="37"/>
      <c r="B635" s="38"/>
      <c r="C635" s="249" t="s">
        <v>1337</v>
      </c>
      <c r="D635" s="249" t="s">
        <v>1338</v>
      </c>
      <c r="E635" s="18" t="s">
        <v>1</v>
      </c>
      <c r="F635" s="250">
        <v>1.08</v>
      </c>
      <c r="G635" s="37"/>
      <c r="H635" s="38"/>
    </row>
    <row r="636" spans="1:8" s="2" customFormat="1" ht="16.8" customHeight="1">
      <c r="A636" s="37"/>
      <c r="B636" s="38"/>
      <c r="C636" s="245" t="s">
        <v>275</v>
      </c>
      <c r="D636" s="246" t="s">
        <v>275</v>
      </c>
      <c r="E636" s="247" t="s">
        <v>1</v>
      </c>
      <c r="F636" s="248">
        <v>9.343</v>
      </c>
      <c r="G636" s="37"/>
      <c r="H636" s="38"/>
    </row>
    <row r="637" spans="1:8" s="2" customFormat="1" ht="16.8" customHeight="1">
      <c r="A637" s="37"/>
      <c r="B637" s="38"/>
      <c r="C637" s="249" t="s">
        <v>275</v>
      </c>
      <c r="D637" s="249" t="s">
        <v>276</v>
      </c>
      <c r="E637" s="18" t="s">
        <v>1</v>
      </c>
      <c r="F637" s="250">
        <v>9.343</v>
      </c>
      <c r="G637" s="37"/>
      <c r="H637" s="38"/>
    </row>
    <row r="638" spans="1:8" s="2" customFormat="1" ht="16.8" customHeight="1">
      <c r="A638" s="37"/>
      <c r="B638" s="38"/>
      <c r="C638" s="245" t="s">
        <v>1365</v>
      </c>
      <c r="D638" s="246" t="s">
        <v>1365</v>
      </c>
      <c r="E638" s="247" t="s">
        <v>1</v>
      </c>
      <c r="F638" s="248">
        <v>3</v>
      </c>
      <c r="G638" s="37"/>
      <c r="H638" s="38"/>
    </row>
    <row r="639" spans="1:8" s="2" customFormat="1" ht="16.8" customHeight="1">
      <c r="A639" s="37"/>
      <c r="B639" s="38"/>
      <c r="C639" s="249" t="s">
        <v>1365</v>
      </c>
      <c r="D639" s="249" t="s">
        <v>1366</v>
      </c>
      <c r="E639" s="18" t="s">
        <v>1</v>
      </c>
      <c r="F639" s="250">
        <v>3</v>
      </c>
      <c r="G639" s="37"/>
      <c r="H639" s="38"/>
    </row>
    <row r="640" spans="1:8" s="2" customFormat="1" ht="16.8" customHeight="1">
      <c r="A640" s="37"/>
      <c r="B640" s="38"/>
      <c r="C640" s="245" t="s">
        <v>1389</v>
      </c>
      <c r="D640" s="246" t="s">
        <v>1389</v>
      </c>
      <c r="E640" s="247" t="s">
        <v>1</v>
      </c>
      <c r="F640" s="248">
        <v>12</v>
      </c>
      <c r="G640" s="37"/>
      <c r="H640" s="38"/>
    </row>
    <row r="641" spans="1:8" s="2" customFormat="1" ht="16.8" customHeight="1">
      <c r="A641" s="37"/>
      <c r="B641" s="38"/>
      <c r="C641" s="249" t="s">
        <v>1389</v>
      </c>
      <c r="D641" s="249" t="s">
        <v>1302</v>
      </c>
      <c r="E641" s="18" t="s">
        <v>1</v>
      </c>
      <c r="F641" s="250">
        <v>12</v>
      </c>
      <c r="G641" s="37"/>
      <c r="H641" s="38"/>
    </row>
    <row r="642" spans="1:8" s="2" customFormat="1" ht="16.8" customHeight="1">
      <c r="A642" s="37"/>
      <c r="B642" s="38"/>
      <c r="C642" s="245" t="s">
        <v>1406</v>
      </c>
      <c r="D642" s="246" t="s">
        <v>1406</v>
      </c>
      <c r="E642" s="247" t="s">
        <v>1</v>
      </c>
      <c r="F642" s="248">
        <v>1.8</v>
      </c>
      <c r="G642" s="37"/>
      <c r="H642" s="38"/>
    </row>
    <row r="643" spans="1:8" s="2" customFormat="1" ht="16.8" customHeight="1">
      <c r="A643" s="37"/>
      <c r="B643" s="38"/>
      <c r="C643" s="249" t="s">
        <v>1406</v>
      </c>
      <c r="D643" s="249" t="s">
        <v>1407</v>
      </c>
      <c r="E643" s="18" t="s">
        <v>1</v>
      </c>
      <c r="F643" s="250">
        <v>1.8</v>
      </c>
      <c r="G643" s="37"/>
      <c r="H643" s="38"/>
    </row>
    <row r="644" spans="1:8" s="2" customFormat="1" ht="16.8" customHeight="1">
      <c r="A644" s="37"/>
      <c r="B644" s="38"/>
      <c r="C644" s="245" t="s">
        <v>1428</v>
      </c>
      <c r="D644" s="246" t="s">
        <v>1428</v>
      </c>
      <c r="E644" s="247" t="s">
        <v>1</v>
      </c>
      <c r="F644" s="248">
        <v>7.65</v>
      </c>
      <c r="G644" s="37"/>
      <c r="H644" s="38"/>
    </row>
    <row r="645" spans="1:8" s="2" customFormat="1" ht="16.8" customHeight="1">
      <c r="A645" s="37"/>
      <c r="B645" s="38"/>
      <c r="C645" s="249" t="s">
        <v>1428</v>
      </c>
      <c r="D645" s="249" t="s">
        <v>1429</v>
      </c>
      <c r="E645" s="18" t="s">
        <v>1</v>
      </c>
      <c r="F645" s="250">
        <v>7.65</v>
      </c>
      <c r="G645" s="37"/>
      <c r="H645" s="38"/>
    </row>
    <row r="646" spans="1:8" s="2" customFormat="1" ht="16.8" customHeight="1">
      <c r="A646" s="37"/>
      <c r="B646" s="38"/>
      <c r="C646" s="245" t="s">
        <v>1452</v>
      </c>
      <c r="D646" s="246" t="s">
        <v>1452</v>
      </c>
      <c r="E646" s="247" t="s">
        <v>1</v>
      </c>
      <c r="F646" s="248">
        <v>6.5</v>
      </c>
      <c r="G646" s="37"/>
      <c r="H646" s="38"/>
    </row>
    <row r="647" spans="1:8" s="2" customFormat="1" ht="16.8" customHeight="1">
      <c r="A647" s="37"/>
      <c r="B647" s="38"/>
      <c r="C647" s="249" t="s">
        <v>1452</v>
      </c>
      <c r="D647" s="249" t="s">
        <v>1453</v>
      </c>
      <c r="E647" s="18" t="s">
        <v>1</v>
      </c>
      <c r="F647" s="250">
        <v>6.5</v>
      </c>
      <c r="G647" s="37"/>
      <c r="H647" s="38"/>
    </row>
    <row r="648" spans="1:8" s="2" customFormat="1" ht="16.8" customHeight="1">
      <c r="A648" s="37"/>
      <c r="B648" s="38"/>
      <c r="C648" s="245" t="s">
        <v>1476</v>
      </c>
      <c r="D648" s="246" t="s">
        <v>1476</v>
      </c>
      <c r="E648" s="247" t="s">
        <v>1</v>
      </c>
      <c r="F648" s="248">
        <v>4.65</v>
      </c>
      <c r="G648" s="37"/>
      <c r="H648" s="38"/>
    </row>
    <row r="649" spans="1:8" s="2" customFormat="1" ht="16.8" customHeight="1">
      <c r="A649" s="37"/>
      <c r="B649" s="38"/>
      <c r="C649" s="249" t="s">
        <v>1476</v>
      </c>
      <c r="D649" s="249" t="s">
        <v>1477</v>
      </c>
      <c r="E649" s="18" t="s">
        <v>1</v>
      </c>
      <c r="F649" s="250">
        <v>4.65</v>
      </c>
      <c r="G649" s="37"/>
      <c r="H649" s="38"/>
    </row>
    <row r="650" spans="1:8" s="2" customFormat="1" ht="16.8" customHeight="1">
      <c r="A650" s="37"/>
      <c r="B650" s="38"/>
      <c r="C650" s="245" t="s">
        <v>99</v>
      </c>
      <c r="D650" s="246" t="s">
        <v>99</v>
      </c>
      <c r="E650" s="247" t="s">
        <v>1</v>
      </c>
      <c r="F650" s="248">
        <v>1.382</v>
      </c>
      <c r="G650" s="37"/>
      <c r="H650" s="38"/>
    </row>
    <row r="651" spans="1:8" s="2" customFormat="1" ht="16.8" customHeight="1">
      <c r="A651" s="37"/>
      <c r="B651" s="38"/>
      <c r="C651" s="249" t="s">
        <v>99</v>
      </c>
      <c r="D651" s="249" t="s">
        <v>842</v>
      </c>
      <c r="E651" s="18" t="s">
        <v>1</v>
      </c>
      <c r="F651" s="250">
        <v>1.382</v>
      </c>
      <c r="G651" s="37"/>
      <c r="H651" s="38"/>
    </row>
    <row r="652" spans="1:8" s="2" customFormat="1" ht="16.8" customHeight="1">
      <c r="A652" s="37"/>
      <c r="B652" s="38"/>
      <c r="C652" s="251" t="s">
        <v>1973</v>
      </c>
      <c r="D652" s="37"/>
      <c r="E652" s="37"/>
      <c r="F652" s="37"/>
      <c r="G652" s="37"/>
      <c r="H652" s="38"/>
    </row>
    <row r="653" spans="1:8" s="2" customFormat="1" ht="16.8" customHeight="1">
      <c r="A653" s="37"/>
      <c r="B653" s="38"/>
      <c r="C653" s="249" t="s">
        <v>1501</v>
      </c>
      <c r="D653" s="249" t="s">
        <v>1502</v>
      </c>
      <c r="E653" s="18" t="s">
        <v>221</v>
      </c>
      <c r="F653" s="250">
        <v>49.766</v>
      </c>
      <c r="G653" s="37"/>
      <c r="H653" s="38"/>
    </row>
    <row r="654" spans="1:8" s="2" customFormat="1" ht="16.8" customHeight="1">
      <c r="A654" s="37"/>
      <c r="B654" s="38"/>
      <c r="C654" s="245" t="s">
        <v>133</v>
      </c>
      <c r="D654" s="246" t="s">
        <v>133</v>
      </c>
      <c r="E654" s="247" t="s">
        <v>1</v>
      </c>
      <c r="F654" s="248">
        <v>2.88</v>
      </c>
      <c r="G654" s="37"/>
      <c r="H654" s="38"/>
    </row>
    <row r="655" spans="1:8" s="2" customFormat="1" ht="16.8" customHeight="1">
      <c r="A655" s="37"/>
      <c r="B655" s="38"/>
      <c r="C655" s="249" t="s">
        <v>133</v>
      </c>
      <c r="D655" s="249" t="s">
        <v>1516</v>
      </c>
      <c r="E655" s="18" t="s">
        <v>1</v>
      </c>
      <c r="F655" s="250">
        <v>2.88</v>
      </c>
      <c r="G655" s="37"/>
      <c r="H655" s="38"/>
    </row>
    <row r="656" spans="1:8" s="2" customFormat="1" ht="16.8" customHeight="1">
      <c r="A656" s="37"/>
      <c r="B656" s="38"/>
      <c r="C656" s="251" t="s">
        <v>1973</v>
      </c>
      <c r="D656" s="37"/>
      <c r="E656" s="37"/>
      <c r="F656" s="37"/>
      <c r="G656" s="37"/>
      <c r="H656" s="38"/>
    </row>
    <row r="657" spans="1:8" s="2" customFormat="1" ht="16.8" customHeight="1">
      <c r="A657" s="37"/>
      <c r="B657" s="38"/>
      <c r="C657" s="249" t="s">
        <v>1512</v>
      </c>
      <c r="D657" s="249" t="s">
        <v>1513</v>
      </c>
      <c r="E657" s="18" t="s">
        <v>221</v>
      </c>
      <c r="F657" s="250">
        <v>9.257</v>
      </c>
      <c r="G657" s="37"/>
      <c r="H657" s="38"/>
    </row>
    <row r="658" spans="1:8" s="2" customFormat="1" ht="16.8" customHeight="1">
      <c r="A658" s="37"/>
      <c r="B658" s="38"/>
      <c r="C658" s="245" t="s">
        <v>140</v>
      </c>
      <c r="D658" s="246" t="s">
        <v>140</v>
      </c>
      <c r="E658" s="247" t="s">
        <v>1</v>
      </c>
      <c r="F658" s="248">
        <v>1.382</v>
      </c>
      <c r="G658" s="37"/>
      <c r="H658" s="38"/>
    </row>
    <row r="659" spans="1:8" s="2" customFormat="1" ht="16.8" customHeight="1">
      <c r="A659" s="37"/>
      <c r="B659" s="38"/>
      <c r="C659" s="249" t="s">
        <v>140</v>
      </c>
      <c r="D659" s="249" t="s">
        <v>842</v>
      </c>
      <c r="E659" s="18" t="s">
        <v>1</v>
      </c>
      <c r="F659" s="250">
        <v>1.382</v>
      </c>
      <c r="G659" s="37"/>
      <c r="H659" s="38"/>
    </row>
    <row r="660" spans="1:8" s="2" customFormat="1" ht="16.8" customHeight="1">
      <c r="A660" s="37"/>
      <c r="B660" s="38"/>
      <c r="C660" s="251" t="s">
        <v>1973</v>
      </c>
      <c r="D660" s="37"/>
      <c r="E660" s="37"/>
      <c r="F660" s="37"/>
      <c r="G660" s="37"/>
      <c r="H660" s="38"/>
    </row>
    <row r="661" spans="1:8" s="2" customFormat="1" ht="16.8" customHeight="1">
      <c r="A661" s="37"/>
      <c r="B661" s="38"/>
      <c r="C661" s="249" t="s">
        <v>1522</v>
      </c>
      <c r="D661" s="249" t="s">
        <v>1523</v>
      </c>
      <c r="E661" s="18" t="s">
        <v>221</v>
      </c>
      <c r="F661" s="250">
        <v>40.509</v>
      </c>
      <c r="G661" s="37"/>
      <c r="H661" s="38"/>
    </row>
    <row r="662" spans="1:8" s="2" customFormat="1" ht="16.8" customHeight="1">
      <c r="A662" s="37"/>
      <c r="B662" s="38"/>
      <c r="C662" s="245" t="s">
        <v>150</v>
      </c>
      <c r="D662" s="246" t="s">
        <v>150</v>
      </c>
      <c r="E662" s="247" t="s">
        <v>1</v>
      </c>
      <c r="F662" s="248">
        <v>7.254</v>
      </c>
      <c r="G662" s="37"/>
      <c r="H662" s="38"/>
    </row>
    <row r="663" spans="1:8" s="2" customFormat="1" ht="16.8" customHeight="1">
      <c r="A663" s="37"/>
      <c r="B663" s="38"/>
      <c r="C663" s="249" t="s">
        <v>150</v>
      </c>
      <c r="D663" s="249" t="s">
        <v>870</v>
      </c>
      <c r="E663" s="18" t="s">
        <v>1</v>
      </c>
      <c r="F663" s="250">
        <v>7.254</v>
      </c>
      <c r="G663" s="37"/>
      <c r="H663" s="38"/>
    </row>
    <row r="664" spans="1:8" s="2" customFormat="1" ht="16.8" customHeight="1">
      <c r="A664" s="37"/>
      <c r="B664" s="38"/>
      <c r="C664" s="251" t="s">
        <v>1973</v>
      </c>
      <c r="D664" s="37"/>
      <c r="E664" s="37"/>
      <c r="F664" s="37"/>
      <c r="G664" s="37"/>
      <c r="H664" s="38"/>
    </row>
    <row r="665" spans="1:8" s="2" customFormat="1" ht="16.8" customHeight="1">
      <c r="A665" s="37"/>
      <c r="B665" s="38"/>
      <c r="C665" s="249" t="s">
        <v>1529</v>
      </c>
      <c r="D665" s="249" t="s">
        <v>1530</v>
      </c>
      <c r="E665" s="18" t="s">
        <v>221</v>
      </c>
      <c r="F665" s="250">
        <v>111.189</v>
      </c>
      <c r="G665" s="37"/>
      <c r="H665" s="38"/>
    </row>
    <row r="666" spans="1:8" s="2" customFormat="1" ht="16.8" customHeight="1">
      <c r="A666" s="37"/>
      <c r="B666" s="38"/>
      <c r="C666" s="245" t="s">
        <v>1554</v>
      </c>
      <c r="D666" s="246" t="s">
        <v>1554</v>
      </c>
      <c r="E666" s="247" t="s">
        <v>1</v>
      </c>
      <c r="F666" s="248">
        <v>133</v>
      </c>
      <c r="G666" s="37"/>
      <c r="H666" s="38"/>
    </row>
    <row r="667" spans="1:8" s="2" customFormat="1" ht="16.8" customHeight="1">
      <c r="A667" s="37"/>
      <c r="B667" s="38"/>
      <c r="C667" s="249" t="s">
        <v>1554</v>
      </c>
      <c r="D667" s="249" t="s">
        <v>383</v>
      </c>
      <c r="E667" s="18" t="s">
        <v>1</v>
      </c>
      <c r="F667" s="250">
        <v>133</v>
      </c>
      <c r="G667" s="37"/>
      <c r="H667" s="38"/>
    </row>
    <row r="668" spans="1:8" s="2" customFormat="1" ht="16.8" customHeight="1">
      <c r="A668" s="37"/>
      <c r="B668" s="38"/>
      <c r="C668" s="245" t="s">
        <v>1594</v>
      </c>
      <c r="D668" s="246" t="s">
        <v>1594</v>
      </c>
      <c r="E668" s="247" t="s">
        <v>1</v>
      </c>
      <c r="F668" s="248">
        <v>1</v>
      </c>
      <c r="G668" s="37"/>
      <c r="H668" s="38"/>
    </row>
    <row r="669" spans="1:8" s="2" customFormat="1" ht="16.8" customHeight="1">
      <c r="A669" s="37"/>
      <c r="B669" s="38"/>
      <c r="C669" s="249" t="s">
        <v>1594</v>
      </c>
      <c r="D669" s="249" t="s">
        <v>1595</v>
      </c>
      <c r="E669" s="18" t="s">
        <v>1</v>
      </c>
      <c r="F669" s="250">
        <v>1</v>
      </c>
      <c r="G669" s="37"/>
      <c r="H669" s="38"/>
    </row>
    <row r="670" spans="1:8" s="2" customFormat="1" ht="16.8" customHeight="1">
      <c r="A670" s="37"/>
      <c r="B670" s="38"/>
      <c r="C670" s="245" t="s">
        <v>1604</v>
      </c>
      <c r="D670" s="246" t="s">
        <v>1604</v>
      </c>
      <c r="E670" s="247" t="s">
        <v>1</v>
      </c>
      <c r="F670" s="248">
        <v>4.725</v>
      </c>
      <c r="G670" s="37"/>
      <c r="H670" s="38"/>
    </row>
    <row r="671" spans="1:8" s="2" customFormat="1" ht="16.8" customHeight="1">
      <c r="A671" s="37"/>
      <c r="B671" s="38"/>
      <c r="C671" s="249" t="s">
        <v>1604</v>
      </c>
      <c r="D671" s="249" t="s">
        <v>1605</v>
      </c>
      <c r="E671" s="18" t="s">
        <v>1</v>
      </c>
      <c r="F671" s="250">
        <v>4.725</v>
      </c>
      <c r="G671" s="37"/>
      <c r="H671" s="38"/>
    </row>
    <row r="672" spans="1:8" s="2" customFormat="1" ht="16.8" customHeight="1">
      <c r="A672" s="37"/>
      <c r="B672" s="38"/>
      <c r="C672" s="245" t="s">
        <v>300</v>
      </c>
      <c r="D672" s="246" t="s">
        <v>300</v>
      </c>
      <c r="E672" s="247" t="s">
        <v>1</v>
      </c>
      <c r="F672" s="248">
        <v>87.937</v>
      </c>
      <c r="G672" s="37"/>
      <c r="H672" s="38"/>
    </row>
    <row r="673" spans="1:8" s="2" customFormat="1" ht="16.8" customHeight="1">
      <c r="A673" s="37"/>
      <c r="B673" s="38"/>
      <c r="C673" s="249" t="s">
        <v>300</v>
      </c>
      <c r="D673" s="249" t="s">
        <v>301</v>
      </c>
      <c r="E673" s="18" t="s">
        <v>1</v>
      </c>
      <c r="F673" s="250">
        <v>87.937</v>
      </c>
      <c r="G673" s="37"/>
      <c r="H673" s="38"/>
    </row>
    <row r="674" spans="1:8" s="2" customFormat="1" ht="16.8" customHeight="1">
      <c r="A674" s="37"/>
      <c r="B674" s="38"/>
      <c r="C674" s="245" t="s">
        <v>1655</v>
      </c>
      <c r="D674" s="246" t="s">
        <v>1655</v>
      </c>
      <c r="E674" s="247" t="s">
        <v>1</v>
      </c>
      <c r="F674" s="248">
        <v>1.8</v>
      </c>
      <c r="G674" s="37"/>
      <c r="H674" s="38"/>
    </row>
    <row r="675" spans="1:8" s="2" customFormat="1" ht="16.8" customHeight="1">
      <c r="A675" s="37"/>
      <c r="B675" s="38"/>
      <c r="C675" s="249" t="s">
        <v>1655</v>
      </c>
      <c r="D675" s="249" t="s">
        <v>1407</v>
      </c>
      <c r="E675" s="18" t="s">
        <v>1</v>
      </c>
      <c r="F675" s="250">
        <v>1.8</v>
      </c>
      <c r="G675" s="37"/>
      <c r="H675" s="38"/>
    </row>
    <row r="676" spans="1:8" s="2" customFormat="1" ht="16.8" customHeight="1">
      <c r="A676" s="37"/>
      <c r="B676" s="38"/>
      <c r="C676" s="245" t="s">
        <v>1668</v>
      </c>
      <c r="D676" s="246" t="s">
        <v>1668</v>
      </c>
      <c r="E676" s="247" t="s">
        <v>1</v>
      </c>
      <c r="F676" s="248">
        <v>6.5</v>
      </c>
      <c r="G676" s="37"/>
      <c r="H676" s="38"/>
    </row>
    <row r="677" spans="1:8" s="2" customFormat="1" ht="16.8" customHeight="1">
      <c r="A677" s="37"/>
      <c r="B677" s="38"/>
      <c r="C677" s="249" t="s">
        <v>1668</v>
      </c>
      <c r="D677" s="249" t="s">
        <v>1453</v>
      </c>
      <c r="E677" s="18" t="s">
        <v>1</v>
      </c>
      <c r="F677" s="250">
        <v>6.5</v>
      </c>
      <c r="G677" s="37"/>
      <c r="H677" s="38"/>
    </row>
    <row r="678" spans="1:8" s="2" customFormat="1" ht="16.8" customHeight="1">
      <c r="A678" s="37"/>
      <c r="B678" s="38"/>
      <c r="C678" s="245" t="s">
        <v>1689</v>
      </c>
      <c r="D678" s="246" t="s">
        <v>1689</v>
      </c>
      <c r="E678" s="247" t="s">
        <v>1</v>
      </c>
      <c r="F678" s="248">
        <v>7.65</v>
      </c>
      <c r="G678" s="37"/>
      <c r="H678" s="38"/>
    </row>
    <row r="679" spans="1:8" s="2" customFormat="1" ht="16.8" customHeight="1">
      <c r="A679" s="37"/>
      <c r="B679" s="38"/>
      <c r="C679" s="249" t="s">
        <v>1689</v>
      </c>
      <c r="D679" s="249" t="s">
        <v>1429</v>
      </c>
      <c r="E679" s="18" t="s">
        <v>1</v>
      </c>
      <c r="F679" s="250">
        <v>7.65</v>
      </c>
      <c r="G679" s="37"/>
      <c r="H679" s="38"/>
    </row>
    <row r="680" spans="1:8" s="2" customFormat="1" ht="16.8" customHeight="1">
      <c r="A680" s="37"/>
      <c r="B680" s="38"/>
      <c r="C680" s="245" t="s">
        <v>1703</v>
      </c>
      <c r="D680" s="246" t="s">
        <v>1703</v>
      </c>
      <c r="E680" s="247" t="s">
        <v>1</v>
      </c>
      <c r="F680" s="248">
        <v>4.65</v>
      </c>
      <c r="G680" s="37"/>
      <c r="H680" s="38"/>
    </row>
    <row r="681" spans="1:8" s="2" customFormat="1" ht="16.8" customHeight="1">
      <c r="A681" s="37"/>
      <c r="B681" s="38"/>
      <c r="C681" s="249" t="s">
        <v>1703</v>
      </c>
      <c r="D681" s="249" t="s">
        <v>1477</v>
      </c>
      <c r="E681" s="18" t="s">
        <v>1</v>
      </c>
      <c r="F681" s="250">
        <v>4.65</v>
      </c>
      <c r="G681" s="37"/>
      <c r="H681" s="38"/>
    </row>
    <row r="682" spans="1:8" s="2" customFormat="1" ht="16.8" customHeight="1">
      <c r="A682" s="37"/>
      <c r="B682" s="38"/>
      <c r="C682" s="245" t="s">
        <v>1719</v>
      </c>
      <c r="D682" s="246" t="s">
        <v>1719</v>
      </c>
      <c r="E682" s="247" t="s">
        <v>1</v>
      </c>
      <c r="F682" s="248">
        <v>1.85</v>
      </c>
      <c r="G682" s="37"/>
      <c r="H682" s="38"/>
    </row>
    <row r="683" spans="1:8" s="2" customFormat="1" ht="16.8" customHeight="1">
      <c r="A683" s="37"/>
      <c r="B683" s="38"/>
      <c r="C683" s="249" t="s">
        <v>1719</v>
      </c>
      <c r="D683" s="249" t="s">
        <v>1497</v>
      </c>
      <c r="E683" s="18" t="s">
        <v>1</v>
      </c>
      <c r="F683" s="250">
        <v>1.85</v>
      </c>
      <c r="G683" s="37"/>
      <c r="H683" s="38"/>
    </row>
    <row r="684" spans="1:8" s="2" customFormat="1" ht="16.8" customHeight="1">
      <c r="A684" s="37"/>
      <c r="B684" s="38"/>
      <c r="C684" s="245" t="s">
        <v>1730</v>
      </c>
      <c r="D684" s="246" t="s">
        <v>1730</v>
      </c>
      <c r="E684" s="247" t="s">
        <v>1</v>
      </c>
      <c r="F684" s="248">
        <v>28.796</v>
      </c>
      <c r="G684" s="37"/>
      <c r="H684" s="38"/>
    </row>
    <row r="685" spans="1:8" s="2" customFormat="1" ht="16.8" customHeight="1">
      <c r="A685" s="37"/>
      <c r="B685" s="38"/>
      <c r="C685" s="249" t="s">
        <v>1730</v>
      </c>
      <c r="D685" s="249" t="s">
        <v>1731</v>
      </c>
      <c r="E685" s="18" t="s">
        <v>1</v>
      </c>
      <c r="F685" s="250">
        <v>28.796</v>
      </c>
      <c r="G685" s="37"/>
      <c r="H685" s="38"/>
    </row>
    <row r="686" spans="1:8" s="2" customFormat="1" ht="16.8" customHeight="1">
      <c r="A686" s="37"/>
      <c r="B686" s="38"/>
      <c r="C686" s="245" t="s">
        <v>320</v>
      </c>
      <c r="D686" s="246" t="s">
        <v>320</v>
      </c>
      <c r="E686" s="247" t="s">
        <v>1</v>
      </c>
      <c r="F686" s="248">
        <v>3.45</v>
      </c>
      <c r="G686" s="37"/>
      <c r="H686" s="38"/>
    </row>
    <row r="687" spans="1:8" s="2" customFormat="1" ht="16.8" customHeight="1">
      <c r="A687" s="37"/>
      <c r="B687" s="38"/>
      <c r="C687" s="249" t="s">
        <v>320</v>
      </c>
      <c r="D687" s="249" t="s">
        <v>321</v>
      </c>
      <c r="E687" s="18" t="s">
        <v>1</v>
      </c>
      <c r="F687" s="250">
        <v>3.45</v>
      </c>
      <c r="G687" s="37"/>
      <c r="H687" s="38"/>
    </row>
    <row r="688" spans="1:8" s="2" customFormat="1" ht="16.8" customHeight="1">
      <c r="A688" s="37"/>
      <c r="B688" s="38"/>
      <c r="C688" s="245" t="s">
        <v>1824</v>
      </c>
      <c r="D688" s="246" t="s">
        <v>1824</v>
      </c>
      <c r="E688" s="247" t="s">
        <v>1</v>
      </c>
      <c r="F688" s="248">
        <v>15</v>
      </c>
      <c r="G688" s="37"/>
      <c r="H688" s="38"/>
    </row>
    <row r="689" spans="1:8" s="2" customFormat="1" ht="16.8" customHeight="1">
      <c r="A689" s="37"/>
      <c r="B689" s="38"/>
      <c r="C689" s="249" t="s">
        <v>1824</v>
      </c>
      <c r="D689" s="249" t="s">
        <v>1825</v>
      </c>
      <c r="E689" s="18" t="s">
        <v>1</v>
      </c>
      <c r="F689" s="250">
        <v>15</v>
      </c>
      <c r="G689" s="37"/>
      <c r="H689" s="38"/>
    </row>
    <row r="690" spans="1:8" s="2" customFormat="1" ht="16.8" customHeight="1">
      <c r="A690" s="37"/>
      <c r="B690" s="38"/>
      <c r="C690" s="245" t="s">
        <v>742</v>
      </c>
      <c r="D690" s="246" t="s">
        <v>742</v>
      </c>
      <c r="E690" s="247" t="s">
        <v>1</v>
      </c>
      <c r="F690" s="248">
        <v>129.39</v>
      </c>
      <c r="G690" s="37"/>
      <c r="H690" s="38"/>
    </row>
    <row r="691" spans="1:8" s="2" customFormat="1" ht="16.8" customHeight="1">
      <c r="A691" s="37"/>
      <c r="B691" s="38"/>
      <c r="C691" s="249" t="s">
        <v>742</v>
      </c>
      <c r="D691" s="249" t="s">
        <v>743</v>
      </c>
      <c r="E691" s="18" t="s">
        <v>1</v>
      </c>
      <c r="F691" s="250">
        <v>129.39</v>
      </c>
      <c r="G691" s="37"/>
      <c r="H691" s="38"/>
    </row>
    <row r="692" spans="1:8" s="2" customFormat="1" ht="16.8" customHeight="1">
      <c r="A692" s="37"/>
      <c r="B692" s="38"/>
      <c r="C692" s="245" t="s">
        <v>805</v>
      </c>
      <c r="D692" s="246" t="s">
        <v>805</v>
      </c>
      <c r="E692" s="247" t="s">
        <v>1</v>
      </c>
      <c r="F692" s="248">
        <v>33.65</v>
      </c>
      <c r="G692" s="37"/>
      <c r="H692" s="38"/>
    </row>
    <row r="693" spans="1:8" s="2" customFormat="1" ht="16.8" customHeight="1">
      <c r="A693" s="37"/>
      <c r="B693" s="38"/>
      <c r="C693" s="249" t="s">
        <v>805</v>
      </c>
      <c r="D693" s="249" t="s">
        <v>806</v>
      </c>
      <c r="E693" s="18" t="s">
        <v>1</v>
      </c>
      <c r="F693" s="250">
        <v>33.65</v>
      </c>
      <c r="G693" s="37"/>
      <c r="H693" s="38"/>
    </row>
    <row r="694" spans="1:8" s="2" customFormat="1" ht="16.8" customHeight="1">
      <c r="A694" s="37"/>
      <c r="B694" s="38"/>
      <c r="C694" s="245" t="s">
        <v>821</v>
      </c>
      <c r="D694" s="246" t="s">
        <v>821</v>
      </c>
      <c r="E694" s="247" t="s">
        <v>1</v>
      </c>
      <c r="F694" s="248">
        <v>1.117</v>
      </c>
      <c r="G694" s="37"/>
      <c r="H694" s="38"/>
    </row>
    <row r="695" spans="1:8" s="2" customFormat="1" ht="16.8" customHeight="1">
      <c r="A695" s="37"/>
      <c r="B695" s="38"/>
      <c r="C695" s="249" t="s">
        <v>821</v>
      </c>
      <c r="D695" s="249" t="s">
        <v>822</v>
      </c>
      <c r="E695" s="18" t="s">
        <v>1</v>
      </c>
      <c r="F695" s="250">
        <v>1.117</v>
      </c>
      <c r="G695" s="37"/>
      <c r="H695" s="38"/>
    </row>
    <row r="696" spans="1:8" s="2" customFormat="1" ht="16.8" customHeight="1">
      <c r="A696" s="37"/>
      <c r="B696" s="38"/>
      <c r="C696" s="245" t="s">
        <v>843</v>
      </c>
      <c r="D696" s="246" t="s">
        <v>843</v>
      </c>
      <c r="E696" s="247" t="s">
        <v>1</v>
      </c>
      <c r="F696" s="248">
        <v>3.596</v>
      </c>
      <c r="G696" s="37"/>
      <c r="H696" s="38"/>
    </row>
    <row r="697" spans="1:8" s="2" customFormat="1" ht="16.8" customHeight="1">
      <c r="A697" s="37"/>
      <c r="B697" s="38"/>
      <c r="C697" s="249" t="s">
        <v>843</v>
      </c>
      <c r="D697" s="249" t="s">
        <v>844</v>
      </c>
      <c r="E697" s="18" t="s">
        <v>1</v>
      </c>
      <c r="F697" s="250">
        <v>3.596</v>
      </c>
      <c r="G697" s="37"/>
      <c r="H697" s="38"/>
    </row>
    <row r="698" spans="1:8" s="2" customFormat="1" ht="16.8" customHeight="1">
      <c r="A698" s="37"/>
      <c r="B698" s="38"/>
      <c r="C698" s="245" t="s">
        <v>873</v>
      </c>
      <c r="D698" s="246" t="s">
        <v>873</v>
      </c>
      <c r="E698" s="247" t="s">
        <v>1</v>
      </c>
      <c r="F698" s="248">
        <v>17.94</v>
      </c>
      <c r="G698" s="37"/>
      <c r="H698" s="38"/>
    </row>
    <row r="699" spans="1:8" s="2" customFormat="1" ht="16.8" customHeight="1">
      <c r="A699" s="37"/>
      <c r="B699" s="38"/>
      <c r="C699" s="249" t="s">
        <v>873</v>
      </c>
      <c r="D699" s="249" t="s">
        <v>874</v>
      </c>
      <c r="E699" s="18" t="s">
        <v>1</v>
      </c>
      <c r="F699" s="250">
        <v>17.94</v>
      </c>
      <c r="G699" s="37"/>
      <c r="H699" s="38"/>
    </row>
    <row r="700" spans="1:8" s="2" customFormat="1" ht="16.8" customHeight="1">
      <c r="A700" s="37"/>
      <c r="B700" s="38"/>
      <c r="C700" s="245" t="s">
        <v>907</v>
      </c>
      <c r="D700" s="246" t="s">
        <v>907</v>
      </c>
      <c r="E700" s="247" t="s">
        <v>1</v>
      </c>
      <c r="F700" s="248">
        <v>6.143</v>
      </c>
      <c r="G700" s="37"/>
      <c r="H700" s="38"/>
    </row>
    <row r="701" spans="1:8" s="2" customFormat="1" ht="16.8" customHeight="1">
      <c r="A701" s="37"/>
      <c r="B701" s="38"/>
      <c r="C701" s="249" t="s">
        <v>907</v>
      </c>
      <c r="D701" s="249" t="s">
        <v>908</v>
      </c>
      <c r="E701" s="18" t="s">
        <v>1</v>
      </c>
      <c r="F701" s="250">
        <v>6.143</v>
      </c>
      <c r="G701" s="37"/>
      <c r="H701" s="38"/>
    </row>
    <row r="702" spans="1:8" s="2" customFormat="1" ht="16.8" customHeight="1">
      <c r="A702" s="37"/>
      <c r="B702" s="38"/>
      <c r="C702" s="245" t="s">
        <v>1909</v>
      </c>
      <c r="D702" s="246" t="s">
        <v>1909</v>
      </c>
      <c r="E702" s="247" t="s">
        <v>1</v>
      </c>
      <c r="F702" s="248">
        <v>48</v>
      </c>
      <c r="G702" s="37"/>
      <c r="H702" s="38"/>
    </row>
    <row r="703" spans="1:8" s="2" customFormat="1" ht="16.8" customHeight="1">
      <c r="A703" s="37"/>
      <c r="B703" s="38"/>
      <c r="C703" s="249" t="s">
        <v>1909</v>
      </c>
      <c r="D703" s="249" t="s">
        <v>1910</v>
      </c>
      <c r="E703" s="18" t="s">
        <v>1</v>
      </c>
      <c r="F703" s="250">
        <v>48</v>
      </c>
      <c r="G703" s="37"/>
      <c r="H703" s="38"/>
    </row>
    <row r="704" spans="1:8" s="2" customFormat="1" ht="16.8" customHeight="1">
      <c r="A704" s="37"/>
      <c r="B704" s="38"/>
      <c r="C704" s="245" t="s">
        <v>384</v>
      </c>
      <c r="D704" s="246" t="s">
        <v>384</v>
      </c>
      <c r="E704" s="247" t="s">
        <v>1</v>
      </c>
      <c r="F704" s="248">
        <v>512.74</v>
      </c>
      <c r="G704" s="37"/>
      <c r="H704" s="38"/>
    </row>
    <row r="705" spans="1:8" s="2" customFormat="1" ht="16.8" customHeight="1">
      <c r="A705" s="37"/>
      <c r="B705" s="38"/>
      <c r="C705" s="249" t="s">
        <v>384</v>
      </c>
      <c r="D705" s="249" t="s">
        <v>385</v>
      </c>
      <c r="E705" s="18" t="s">
        <v>1</v>
      </c>
      <c r="F705" s="250">
        <v>512.74</v>
      </c>
      <c r="G705" s="37"/>
      <c r="H705" s="38"/>
    </row>
    <row r="706" spans="1:8" s="2" customFormat="1" ht="16.8" customHeight="1">
      <c r="A706" s="37"/>
      <c r="B706" s="38"/>
      <c r="C706" s="245" t="s">
        <v>474</v>
      </c>
      <c r="D706" s="246" t="s">
        <v>474</v>
      </c>
      <c r="E706" s="247" t="s">
        <v>1</v>
      </c>
      <c r="F706" s="248">
        <v>512.74</v>
      </c>
      <c r="G706" s="37"/>
      <c r="H706" s="38"/>
    </row>
    <row r="707" spans="1:8" s="2" customFormat="1" ht="16.8" customHeight="1">
      <c r="A707" s="37"/>
      <c r="B707" s="38"/>
      <c r="C707" s="249" t="s">
        <v>474</v>
      </c>
      <c r="D707" s="249" t="s">
        <v>385</v>
      </c>
      <c r="E707" s="18" t="s">
        <v>1</v>
      </c>
      <c r="F707" s="250">
        <v>512.74</v>
      </c>
      <c r="G707" s="37"/>
      <c r="H707" s="38"/>
    </row>
    <row r="708" spans="1:8" s="2" customFormat="1" ht="16.8" customHeight="1">
      <c r="A708" s="37"/>
      <c r="B708" s="38"/>
      <c r="C708" s="245" t="s">
        <v>521</v>
      </c>
      <c r="D708" s="246" t="s">
        <v>521</v>
      </c>
      <c r="E708" s="247" t="s">
        <v>1</v>
      </c>
      <c r="F708" s="248">
        <v>122.514</v>
      </c>
      <c r="G708" s="37"/>
      <c r="H708" s="38"/>
    </row>
    <row r="709" spans="1:8" s="2" customFormat="1" ht="16.8" customHeight="1">
      <c r="A709" s="37"/>
      <c r="B709" s="38"/>
      <c r="C709" s="249" t="s">
        <v>521</v>
      </c>
      <c r="D709" s="249" t="s">
        <v>522</v>
      </c>
      <c r="E709" s="18" t="s">
        <v>1</v>
      </c>
      <c r="F709" s="250">
        <v>122.514</v>
      </c>
      <c r="G709" s="37"/>
      <c r="H709" s="38"/>
    </row>
    <row r="710" spans="1:8" s="2" customFormat="1" ht="16.8" customHeight="1">
      <c r="A710" s="37"/>
      <c r="B710" s="38"/>
      <c r="C710" s="245" t="s">
        <v>561</v>
      </c>
      <c r="D710" s="246" t="s">
        <v>561</v>
      </c>
      <c r="E710" s="247" t="s">
        <v>1</v>
      </c>
      <c r="F710" s="248">
        <v>64.06</v>
      </c>
      <c r="G710" s="37"/>
      <c r="H710" s="38"/>
    </row>
    <row r="711" spans="1:8" s="2" customFormat="1" ht="16.8" customHeight="1">
      <c r="A711" s="37"/>
      <c r="B711" s="38"/>
      <c r="C711" s="249" t="s">
        <v>561</v>
      </c>
      <c r="D711" s="249" t="s">
        <v>562</v>
      </c>
      <c r="E711" s="18" t="s">
        <v>1</v>
      </c>
      <c r="F711" s="250">
        <v>64.06</v>
      </c>
      <c r="G711" s="37"/>
      <c r="H711" s="38"/>
    </row>
    <row r="712" spans="1:8" s="2" customFormat="1" ht="16.8" customHeight="1">
      <c r="A712" s="37"/>
      <c r="B712" s="38"/>
      <c r="C712" s="245" t="s">
        <v>595</v>
      </c>
      <c r="D712" s="246" t="s">
        <v>595</v>
      </c>
      <c r="E712" s="247" t="s">
        <v>1</v>
      </c>
      <c r="F712" s="248">
        <v>210.4</v>
      </c>
      <c r="G712" s="37"/>
      <c r="H712" s="38"/>
    </row>
    <row r="713" spans="1:8" s="2" customFormat="1" ht="16.8" customHeight="1">
      <c r="A713" s="37"/>
      <c r="B713" s="38"/>
      <c r="C713" s="249" t="s">
        <v>595</v>
      </c>
      <c r="D713" s="249" t="s">
        <v>596</v>
      </c>
      <c r="E713" s="18" t="s">
        <v>1</v>
      </c>
      <c r="F713" s="250">
        <v>210.4</v>
      </c>
      <c r="G713" s="37"/>
      <c r="H713" s="38"/>
    </row>
    <row r="714" spans="1:8" s="2" customFormat="1" ht="16.8" customHeight="1">
      <c r="A714" s="37"/>
      <c r="B714" s="38"/>
      <c r="C714" s="245" t="s">
        <v>681</v>
      </c>
      <c r="D714" s="246" t="s">
        <v>681</v>
      </c>
      <c r="E714" s="247" t="s">
        <v>1</v>
      </c>
      <c r="F714" s="248">
        <v>3116.728</v>
      </c>
      <c r="G714" s="37"/>
      <c r="H714" s="38"/>
    </row>
    <row r="715" spans="1:8" s="2" customFormat="1" ht="16.8" customHeight="1">
      <c r="A715" s="37"/>
      <c r="B715" s="38"/>
      <c r="C715" s="249" t="s">
        <v>681</v>
      </c>
      <c r="D715" s="249" t="s">
        <v>682</v>
      </c>
      <c r="E715" s="18" t="s">
        <v>1</v>
      </c>
      <c r="F715" s="250">
        <v>3116.728</v>
      </c>
      <c r="G715" s="37"/>
      <c r="H715" s="38"/>
    </row>
    <row r="716" spans="1:8" s="2" customFormat="1" ht="16.8" customHeight="1">
      <c r="A716" s="37"/>
      <c r="B716" s="38"/>
      <c r="C716" s="245" t="s">
        <v>704</v>
      </c>
      <c r="D716" s="246" t="s">
        <v>704</v>
      </c>
      <c r="E716" s="247" t="s">
        <v>1</v>
      </c>
      <c r="F716" s="248">
        <v>27.729</v>
      </c>
      <c r="G716" s="37"/>
      <c r="H716" s="38"/>
    </row>
    <row r="717" spans="1:8" s="2" customFormat="1" ht="16.8" customHeight="1">
      <c r="A717" s="37"/>
      <c r="B717" s="38"/>
      <c r="C717" s="249" t="s">
        <v>704</v>
      </c>
      <c r="D717" s="249" t="s">
        <v>705</v>
      </c>
      <c r="E717" s="18" t="s">
        <v>1</v>
      </c>
      <c r="F717" s="250">
        <v>27.729</v>
      </c>
      <c r="G717" s="37"/>
      <c r="H717" s="38"/>
    </row>
    <row r="718" spans="1:8" s="2" customFormat="1" ht="16.8" customHeight="1">
      <c r="A718" s="37"/>
      <c r="B718" s="38"/>
      <c r="C718" s="245" t="s">
        <v>957</v>
      </c>
      <c r="D718" s="246" t="s">
        <v>957</v>
      </c>
      <c r="E718" s="247" t="s">
        <v>1</v>
      </c>
      <c r="F718" s="248">
        <v>1520.48</v>
      </c>
      <c r="G718" s="37"/>
      <c r="H718" s="38"/>
    </row>
    <row r="719" spans="1:8" s="2" customFormat="1" ht="16.8" customHeight="1">
      <c r="A719" s="37"/>
      <c r="B719" s="38"/>
      <c r="C719" s="249" t="s">
        <v>957</v>
      </c>
      <c r="D719" s="249" t="s">
        <v>958</v>
      </c>
      <c r="E719" s="18" t="s">
        <v>1</v>
      </c>
      <c r="F719" s="250">
        <v>1520.48</v>
      </c>
      <c r="G719" s="37"/>
      <c r="H719" s="38"/>
    </row>
    <row r="720" spans="1:8" s="2" customFormat="1" ht="16.8" customHeight="1">
      <c r="A720" s="37"/>
      <c r="B720" s="38"/>
      <c r="C720" s="245" t="s">
        <v>967</v>
      </c>
      <c r="D720" s="246" t="s">
        <v>967</v>
      </c>
      <c r="E720" s="247" t="s">
        <v>1</v>
      </c>
      <c r="F720" s="248">
        <v>684.716</v>
      </c>
      <c r="G720" s="37"/>
      <c r="H720" s="38"/>
    </row>
    <row r="721" spans="1:8" s="2" customFormat="1" ht="16.8" customHeight="1">
      <c r="A721" s="37"/>
      <c r="B721" s="38"/>
      <c r="C721" s="249" t="s">
        <v>967</v>
      </c>
      <c r="D721" s="249" t="s">
        <v>968</v>
      </c>
      <c r="E721" s="18" t="s">
        <v>1</v>
      </c>
      <c r="F721" s="250">
        <v>684.716</v>
      </c>
      <c r="G721" s="37"/>
      <c r="H721" s="38"/>
    </row>
    <row r="722" spans="1:8" s="2" customFormat="1" ht="16.8" customHeight="1">
      <c r="A722" s="37"/>
      <c r="B722" s="38"/>
      <c r="C722" s="245" t="s">
        <v>999</v>
      </c>
      <c r="D722" s="246" t="s">
        <v>999</v>
      </c>
      <c r="E722" s="247" t="s">
        <v>1</v>
      </c>
      <c r="F722" s="248">
        <v>4</v>
      </c>
      <c r="G722" s="37"/>
      <c r="H722" s="38"/>
    </row>
    <row r="723" spans="1:8" s="2" customFormat="1" ht="16.8" customHeight="1">
      <c r="A723" s="37"/>
      <c r="B723" s="38"/>
      <c r="C723" s="249" t="s">
        <v>999</v>
      </c>
      <c r="D723" s="249" t="s">
        <v>1000</v>
      </c>
      <c r="E723" s="18" t="s">
        <v>1</v>
      </c>
      <c r="F723" s="250">
        <v>4</v>
      </c>
      <c r="G723" s="37"/>
      <c r="H723" s="38"/>
    </row>
    <row r="724" spans="1:8" s="2" customFormat="1" ht="16.8" customHeight="1">
      <c r="A724" s="37"/>
      <c r="B724" s="38"/>
      <c r="C724" s="245" t="s">
        <v>1015</v>
      </c>
      <c r="D724" s="246" t="s">
        <v>1015</v>
      </c>
      <c r="E724" s="247" t="s">
        <v>1</v>
      </c>
      <c r="F724" s="248">
        <v>58.5</v>
      </c>
      <c r="G724" s="37"/>
      <c r="H724" s="38"/>
    </row>
    <row r="725" spans="1:8" s="2" customFormat="1" ht="16.8" customHeight="1">
      <c r="A725" s="37"/>
      <c r="B725" s="38"/>
      <c r="C725" s="249" t="s">
        <v>1015</v>
      </c>
      <c r="D725" s="249" t="s">
        <v>1016</v>
      </c>
      <c r="E725" s="18" t="s">
        <v>1</v>
      </c>
      <c r="F725" s="250">
        <v>58.5</v>
      </c>
      <c r="G725" s="37"/>
      <c r="H725" s="38"/>
    </row>
    <row r="726" spans="1:8" s="2" customFormat="1" ht="16.8" customHeight="1">
      <c r="A726" s="37"/>
      <c r="B726" s="38"/>
      <c r="C726" s="245" t="s">
        <v>1038</v>
      </c>
      <c r="D726" s="246" t="s">
        <v>1038</v>
      </c>
      <c r="E726" s="247" t="s">
        <v>1</v>
      </c>
      <c r="F726" s="248">
        <v>14</v>
      </c>
      <c r="G726" s="37"/>
      <c r="H726" s="38"/>
    </row>
    <row r="727" spans="1:8" s="2" customFormat="1" ht="16.8" customHeight="1">
      <c r="A727" s="37"/>
      <c r="B727" s="38"/>
      <c r="C727" s="249" t="s">
        <v>1038</v>
      </c>
      <c r="D727" s="249" t="s">
        <v>1039</v>
      </c>
      <c r="E727" s="18" t="s">
        <v>1</v>
      </c>
      <c r="F727" s="250">
        <v>14</v>
      </c>
      <c r="G727" s="37"/>
      <c r="H727" s="38"/>
    </row>
    <row r="728" spans="1:8" s="2" customFormat="1" ht="16.8" customHeight="1">
      <c r="A728" s="37"/>
      <c r="B728" s="38"/>
      <c r="C728" s="245" t="s">
        <v>1058</v>
      </c>
      <c r="D728" s="246" t="s">
        <v>1058</v>
      </c>
      <c r="E728" s="247" t="s">
        <v>1</v>
      </c>
      <c r="F728" s="248">
        <v>5</v>
      </c>
      <c r="G728" s="37"/>
      <c r="H728" s="38"/>
    </row>
    <row r="729" spans="1:8" s="2" customFormat="1" ht="16.8" customHeight="1">
      <c r="A729" s="37"/>
      <c r="B729" s="38"/>
      <c r="C729" s="249" t="s">
        <v>1058</v>
      </c>
      <c r="D729" s="249" t="s">
        <v>1059</v>
      </c>
      <c r="E729" s="18" t="s">
        <v>1</v>
      </c>
      <c r="F729" s="250">
        <v>5</v>
      </c>
      <c r="G729" s="37"/>
      <c r="H729" s="38"/>
    </row>
    <row r="730" spans="1:8" s="2" customFormat="1" ht="16.8" customHeight="1">
      <c r="A730" s="37"/>
      <c r="B730" s="38"/>
      <c r="C730" s="245" t="s">
        <v>1069</v>
      </c>
      <c r="D730" s="246" t="s">
        <v>1069</v>
      </c>
      <c r="E730" s="247" t="s">
        <v>1</v>
      </c>
      <c r="F730" s="248">
        <v>58.5</v>
      </c>
      <c r="G730" s="37"/>
      <c r="H730" s="38"/>
    </row>
    <row r="731" spans="1:8" s="2" customFormat="1" ht="16.8" customHeight="1">
      <c r="A731" s="37"/>
      <c r="B731" s="38"/>
      <c r="C731" s="249" t="s">
        <v>1069</v>
      </c>
      <c r="D731" s="249" t="s">
        <v>1016</v>
      </c>
      <c r="E731" s="18" t="s">
        <v>1</v>
      </c>
      <c r="F731" s="250">
        <v>58.5</v>
      </c>
      <c r="G731" s="37"/>
      <c r="H731" s="38"/>
    </row>
    <row r="732" spans="1:8" s="2" customFormat="1" ht="16.8" customHeight="1">
      <c r="A732" s="37"/>
      <c r="B732" s="38"/>
      <c r="C732" s="245" t="s">
        <v>1079</v>
      </c>
      <c r="D732" s="246" t="s">
        <v>1079</v>
      </c>
      <c r="E732" s="247" t="s">
        <v>1</v>
      </c>
      <c r="F732" s="248">
        <v>14</v>
      </c>
      <c r="G732" s="37"/>
      <c r="H732" s="38"/>
    </row>
    <row r="733" spans="1:8" s="2" customFormat="1" ht="16.8" customHeight="1">
      <c r="A733" s="37"/>
      <c r="B733" s="38"/>
      <c r="C733" s="249" t="s">
        <v>1079</v>
      </c>
      <c r="D733" s="249" t="s">
        <v>1039</v>
      </c>
      <c r="E733" s="18" t="s">
        <v>1</v>
      </c>
      <c r="F733" s="250">
        <v>14</v>
      </c>
      <c r="G733" s="37"/>
      <c r="H733" s="38"/>
    </row>
    <row r="734" spans="1:8" s="2" customFormat="1" ht="16.8" customHeight="1">
      <c r="A734" s="37"/>
      <c r="B734" s="38"/>
      <c r="C734" s="245" t="s">
        <v>1100</v>
      </c>
      <c r="D734" s="246" t="s">
        <v>1100</v>
      </c>
      <c r="E734" s="247" t="s">
        <v>1</v>
      </c>
      <c r="F734" s="248">
        <v>1</v>
      </c>
      <c r="G734" s="37"/>
      <c r="H734" s="38"/>
    </row>
    <row r="735" spans="1:8" s="2" customFormat="1" ht="16.8" customHeight="1">
      <c r="A735" s="37"/>
      <c r="B735" s="38"/>
      <c r="C735" s="249" t="s">
        <v>1100</v>
      </c>
      <c r="D735" s="249" t="s">
        <v>1101</v>
      </c>
      <c r="E735" s="18" t="s">
        <v>1</v>
      </c>
      <c r="F735" s="250">
        <v>1</v>
      </c>
      <c r="G735" s="37"/>
      <c r="H735" s="38"/>
    </row>
    <row r="736" spans="1:8" s="2" customFormat="1" ht="16.8" customHeight="1">
      <c r="A736" s="37"/>
      <c r="B736" s="38"/>
      <c r="C736" s="245" t="s">
        <v>1128</v>
      </c>
      <c r="D736" s="246" t="s">
        <v>1128</v>
      </c>
      <c r="E736" s="247" t="s">
        <v>1</v>
      </c>
      <c r="F736" s="248">
        <v>1.6</v>
      </c>
      <c r="G736" s="37"/>
      <c r="H736" s="38"/>
    </row>
    <row r="737" spans="1:8" s="2" customFormat="1" ht="16.8" customHeight="1">
      <c r="A737" s="37"/>
      <c r="B737" s="38"/>
      <c r="C737" s="249" t="s">
        <v>1128</v>
      </c>
      <c r="D737" s="249" t="s">
        <v>1129</v>
      </c>
      <c r="E737" s="18" t="s">
        <v>1</v>
      </c>
      <c r="F737" s="250">
        <v>1.6</v>
      </c>
      <c r="G737" s="37"/>
      <c r="H737" s="38"/>
    </row>
    <row r="738" spans="1:8" s="2" customFormat="1" ht="16.8" customHeight="1">
      <c r="A738" s="37"/>
      <c r="B738" s="38"/>
      <c r="C738" s="245" t="s">
        <v>260</v>
      </c>
      <c r="D738" s="246" t="s">
        <v>260</v>
      </c>
      <c r="E738" s="247" t="s">
        <v>1</v>
      </c>
      <c r="F738" s="248">
        <v>4.104</v>
      </c>
      <c r="G738" s="37"/>
      <c r="H738" s="38"/>
    </row>
    <row r="739" spans="1:8" s="2" customFormat="1" ht="16.8" customHeight="1">
      <c r="A739" s="37"/>
      <c r="B739" s="38"/>
      <c r="C739" s="249" t="s">
        <v>260</v>
      </c>
      <c r="D739" s="249" t="s">
        <v>261</v>
      </c>
      <c r="E739" s="18" t="s">
        <v>1</v>
      </c>
      <c r="F739" s="250">
        <v>4.104</v>
      </c>
      <c r="G739" s="37"/>
      <c r="H739" s="38"/>
    </row>
    <row r="740" spans="1:8" s="2" customFormat="1" ht="16.8" customHeight="1">
      <c r="A740" s="37"/>
      <c r="B740" s="38"/>
      <c r="C740" s="245" t="s">
        <v>1217</v>
      </c>
      <c r="D740" s="246" t="s">
        <v>1217</v>
      </c>
      <c r="E740" s="247" t="s">
        <v>1</v>
      </c>
      <c r="F740" s="248">
        <v>15.17</v>
      </c>
      <c r="G740" s="37"/>
      <c r="H740" s="38"/>
    </row>
    <row r="741" spans="1:8" s="2" customFormat="1" ht="16.8" customHeight="1">
      <c r="A741" s="37"/>
      <c r="B741" s="38"/>
      <c r="C741" s="249" t="s">
        <v>1217</v>
      </c>
      <c r="D741" s="249" t="s">
        <v>1218</v>
      </c>
      <c r="E741" s="18" t="s">
        <v>1</v>
      </c>
      <c r="F741" s="250">
        <v>15.17</v>
      </c>
      <c r="G741" s="37"/>
      <c r="H741" s="38"/>
    </row>
    <row r="742" spans="1:8" s="2" customFormat="1" ht="16.8" customHeight="1">
      <c r="A742" s="37"/>
      <c r="B742" s="38"/>
      <c r="C742" s="245" t="s">
        <v>1303</v>
      </c>
      <c r="D742" s="246" t="s">
        <v>1303</v>
      </c>
      <c r="E742" s="247" t="s">
        <v>1</v>
      </c>
      <c r="F742" s="248">
        <v>66</v>
      </c>
      <c r="G742" s="37"/>
      <c r="H742" s="38"/>
    </row>
    <row r="743" spans="1:8" s="2" customFormat="1" ht="16.8" customHeight="1">
      <c r="A743" s="37"/>
      <c r="B743" s="38"/>
      <c r="C743" s="249" t="s">
        <v>1303</v>
      </c>
      <c r="D743" s="249" t="s">
        <v>1304</v>
      </c>
      <c r="E743" s="18" t="s">
        <v>1</v>
      </c>
      <c r="F743" s="250">
        <v>66</v>
      </c>
      <c r="G743" s="37"/>
      <c r="H743" s="38"/>
    </row>
    <row r="744" spans="1:8" s="2" customFormat="1" ht="16.8" customHeight="1">
      <c r="A744" s="37"/>
      <c r="B744" s="38"/>
      <c r="C744" s="245" t="s">
        <v>1323</v>
      </c>
      <c r="D744" s="246" t="s">
        <v>1323</v>
      </c>
      <c r="E744" s="247" t="s">
        <v>1</v>
      </c>
      <c r="F744" s="248">
        <v>15.38</v>
      </c>
      <c r="G744" s="37"/>
      <c r="H744" s="38"/>
    </row>
    <row r="745" spans="1:8" s="2" customFormat="1" ht="16.8" customHeight="1">
      <c r="A745" s="37"/>
      <c r="B745" s="38"/>
      <c r="C745" s="249" t="s">
        <v>1323</v>
      </c>
      <c r="D745" s="249" t="s">
        <v>1324</v>
      </c>
      <c r="E745" s="18" t="s">
        <v>1</v>
      </c>
      <c r="F745" s="250">
        <v>15.38</v>
      </c>
      <c r="G745" s="37"/>
      <c r="H745" s="38"/>
    </row>
    <row r="746" spans="1:8" s="2" customFormat="1" ht="16.8" customHeight="1">
      <c r="A746" s="37"/>
      <c r="B746" s="38"/>
      <c r="C746" s="245" t="s">
        <v>1339</v>
      </c>
      <c r="D746" s="246" t="s">
        <v>1339</v>
      </c>
      <c r="E746" s="247" t="s">
        <v>1</v>
      </c>
      <c r="F746" s="248">
        <v>1.66</v>
      </c>
      <c r="G746" s="37"/>
      <c r="H746" s="38"/>
    </row>
    <row r="747" spans="1:8" s="2" customFormat="1" ht="16.8" customHeight="1">
      <c r="A747" s="37"/>
      <c r="B747" s="38"/>
      <c r="C747" s="249" t="s">
        <v>1339</v>
      </c>
      <c r="D747" s="249" t="s">
        <v>1340</v>
      </c>
      <c r="E747" s="18" t="s">
        <v>1</v>
      </c>
      <c r="F747" s="250">
        <v>1.66</v>
      </c>
      <c r="G747" s="37"/>
      <c r="H747" s="38"/>
    </row>
    <row r="748" spans="1:8" s="2" customFormat="1" ht="16.8" customHeight="1">
      <c r="A748" s="37"/>
      <c r="B748" s="38"/>
      <c r="C748" s="245" t="s">
        <v>277</v>
      </c>
      <c r="D748" s="246" t="s">
        <v>277</v>
      </c>
      <c r="E748" s="247" t="s">
        <v>1</v>
      </c>
      <c r="F748" s="248">
        <v>1.094</v>
      </c>
      <c r="G748" s="37"/>
      <c r="H748" s="38"/>
    </row>
    <row r="749" spans="1:8" s="2" customFormat="1" ht="16.8" customHeight="1">
      <c r="A749" s="37"/>
      <c r="B749" s="38"/>
      <c r="C749" s="249" t="s">
        <v>277</v>
      </c>
      <c r="D749" s="249" t="s">
        <v>278</v>
      </c>
      <c r="E749" s="18" t="s">
        <v>1</v>
      </c>
      <c r="F749" s="250">
        <v>1.094</v>
      </c>
      <c r="G749" s="37"/>
      <c r="H749" s="38"/>
    </row>
    <row r="750" spans="1:8" s="2" customFormat="1" ht="16.8" customHeight="1">
      <c r="A750" s="37"/>
      <c r="B750" s="38"/>
      <c r="C750" s="245" t="s">
        <v>1367</v>
      </c>
      <c r="D750" s="246" t="s">
        <v>1367</v>
      </c>
      <c r="E750" s="247" t="s">
        <v>1</v>
      </c>
      <c r="F750" s="248">
        <v>2.2</v>
      </c>
      <c r="G750" s="37"/>
      <c r="H750" s="38"/>
    </row>
    <row r="751" spans="1:8" s="2" customFormat="1" ht="16.8" customHeight="1">
      <c r="A751" s="37"/>
      <c r="B751" s="38"/>
      <c r="C751" s="249" t="s">
        <v>1367</v>
      </c>
      <c r="D751" s="249" t="s">
        <v>1368</v>
      </c>
      <c r="E751" s="18" t="s">
        <v>1</v>
      </c>
      <c r="F751" s="250">
        <v>2.2</v>
      </c>
      <c r="G751" s="37"/>
      <c r="H751" s="38"/>
    </row>
    <row r="752" spans="1:8" s="2" customFormat="1" ht="16.8" customHeight="1">
      <c r="A752" s="37"/>
      <c r="B752" s="38"/>
      <c r="C752" s="245" t="s">
        <v>1390</v>
      </c>
      <c r="D752" s="246" t="s">
        <v>1390</v>
      </c>
      <c r="E752" s="247" t="s">
        <v>1</v>
      </c>
      <c r="F752" s="248">
        <v>66</v>
      </c>
      <c r="G752" s="37"/>
      <c r="H752" s="38"/>
    </row>
    <row r="753" spans="1:8" s="2" customFormat="1" ht="16.8" customHeight="1">
      <c r="A753" s="37"/>
      <c r="B753" s="38"/>
      <c r="C753" s="249" t="s">
        <v>1390</v>
      </c>
      <c r="D753" s="249" t="s">
        <v>1304</v>
      </c>
      <c r="E753" s="18" t="s">
        <v>1</v>
      </c>
      <c r="F753" s="250">
        <v>66</v>
      </c>
      <c r="G753" s="37"/>
      <c r="H753" s="38"/>
    </row>
    <row r="754" spans="1:8" s="2" customFormat="1" ht="16.8" customHeight="1">
      <c r="A754" s="37"/>
      <c r="B754" s="38"/>
      <c r="C754" s="245" t="s">
        <v>1408</v>
      </c>
      <c r="D754" s="246" t="s">
        <v>1408</v>
      </c>
      <c r="E754" s="247" t="s">
        <v>1</v>
      </c>
      <c r="F754" s="248">
        <v>1.2</v>
      </c>
      <c r="G754" s="37"/>
      <c r="H754" s="38"/>
    </row>
    <row r="755" spans="1:8" s="2" customFormat="1" ht="16.8" customHeight="1">
      <c r="A755" s="37"/>
      <c r="B755" s="38"/>
      <c r="C755" s="249" t="s">
        <v>1408</v>
      </c>
      <c r="D755" s="249" t="s">
        <v>1409</v>
      </c>
      <c r="E755" s="18" t="s">
        <v>1</v>
      </c>
      <c r="F755" s="250">
        <v>1.2</v>
      </c>
      <c r="G755" s="37"/>
      <c r="H755" s="38"/>
    </row>
    <row r="756" spans="1:8" s="2" customFormat="1" ht="16.8" customHeight="1">
      <c r="A756" s="37"/>
      <c r="B756" s="38"/>
      <c r="C756" s="245" t="s">
        <v>1430</v>
      </c>
      <c r="D756" s="246" t="s">
        <v>1430</v>
      </c>
      <c r="E756" s="247" t="s">
        <v>1</v>
      </c>
      <c r="F756" s="248">
        <v>2</v>
      </c>
      <c r="G756" s="37"/>
      <c r="H756" s="38"/>
    </row>
    <row r="757" spans="1:8" s="2" customFormat="1" ht="16.8" customHeight="1">
      <c r="A757" s="37"/>
      <c r="B757" s="38"/>
      <c r="C757" s="249" t="s">
        <v>1430</v>
      </c>
      <c r="D757" s="249" t="s">
        <v>1431</v>
      </c>
      <c r="E757" s="18" t="s">
        <v>1</v>
      </c>
      <c r="F757" s="250">
        <v>2</v>
      </c>
      <c r="G757" s="37"/>
      <c r="H757" s="38"/>
    </row>
    <row r="758" spans="1:8" s="2" customFormat="1" ht="16.8" customHeight="1">
      <c r="A758" s="37"/>
      <c r="B758" s="38"/>
      <c r="C758" s="245" t="s">
        <v>1454</v>
      </c>
      <c r="D758" s="246" t="s">
        <v>1454</v>
      </c>
      <c r="E758" s="247" t="s">
        <v>1</v>
      </c>
      <c r="F758" s="248">
        <v>3.2</v>
      </c>
      <c r="G758" s="37"/>
      <c r="H758" s="38"/>
    </row>
    <row r="759" spans="1:8" s="2" customFormat="1" ht="16.8" customHeight="1">
      <c r="A759" s="37"/>
      <c r="B759" s="38"/>
      <c r="C759" s="249" t="s">
        <v>1454</v>
      </c>
      <c r="D759" s="249" t="s">
        <v>1455</v>
      </c>
      <c r="E759" s="18" t="s">
        <v>1</v>
      </c>
      <c r="F759" s="250">
        <v>3.2</v>
      </c>
      <c r="G759" s="37"/>
      <c r="H759" s="38"/>
    </row>
    <row r="760" spans="1:8" s="2" customFormat="1" ht="16.8" customHeight="1">
      <c r="A760" s="37"/>
      <c r="B760" s="38"/>
      <c r="C760" s="245" t="s">
        <v>1478</v>
      </c>
      <c r="D760" s="246" t="s">
        <v>1478</v>
      </c>
      <c r="E760" s="247" t="s">
        <v>1</v>
      </c>
      <c r="F760" s="248">
        <v>1.08</v>
      </c>
      <c r="G760" s="37"/>
      <c r="H760" s="38"/>
    </row>
    <row r="761" spans="1:8" s="2" customFormat="1" ht="16.8" customHeight="1">
      <c r="A761" s="37"/>
      <c r="B761" s="38"/>
      <c r="C761" s="249" t="s">
        <v>1478</v>
      </c>
      <c r="D761" s="249" t="s">
        <v>1479</v>
      </c>
      <c r="E761" s="18" t="s">
        <v>1</v>
      </c>
      <c r="F761" s="250">
        <v>1.08</v>
      </c>
      <c r="G761" s="37"/>
      <c r="H761" s="38"/>
    </row>
    <row r="762" spans="1:8" s="2" customFormat="1" ht="16.8" customHeight="1">
      <c r="A762" s="37"/>
      <c r="B762" s="38"/>
      <c r="C762" s="245" t="s">
        <v>102</v>
      </c>
      <c r="D762" s="246" t="s">
        <v>102</v>
      </c>
      <c r="E762" s="247" t="s">
        <v>1</v>
      </c>
      <c r="F762" s="248">
        <v>2.91</v>
      </c>
      <c r="G762" s="37"/>
      <c r="H762" s="38"/>
    </row>
    <row r="763" spans="1:8" s="2" customFormat="1" ht="16.8" customHeight="1">
      <c r="A763" s="37"/>
      <c r="B763" s="38"/>
      <c r="C763" s="249" t="s">
        <v>102</v>
      </c>
      <c r="D763" s="249" t="s">
        <v>846</v>
      </c>
      <c r="E763" s="18" t="s">
        <v>1</v>
      </c>
      <c r="F763" s="250">
        <v>2.91</v>
      </c>
      <c r="G763" s="37"/>
      <c r="H763" s="38"/>
    </row>
    <row r="764" spans="1:8" s="2" customFormat="1" ht="16.8" customHeight="1">
      <c r="A764" s="37"/>
      <c r="B764" s="38"/>
      <c r="C764" s="251" t="s">
        <v>1973</v>
      </c>
      <c r="D764" s="37"/>
      <c r="E764" s="37"/>
      <c r="F764" s="37"/>
      <c r="G764" s="37"/>
      <c r="H764" s="38"/>
    </row>
    <row r="765" spans="1:8" s="2" customFormat="1" ht="16.8" customHeight="1">
      <c r="A765" s="37"/>
      <c r="B765" s="38"/>
      <c r="C765" s="249" t="s">
        <v>1501</v>
      </c>
      <c r="D765" s="249" t="s">
        <v>1502</v>
      </c>
      <c r="E765" s="18" t="s">
        <v>221</v>
      </c>
      <c r="F765" s="250">
        <v>49.766</v>
      </c>
      <c r="G765" s="37"/>
      <c r="H765" s="38"/>
    </row>
    <row r="766" spans="1:8" s="2" customFormat="1" ht="16.8" customHeight="1">
      <c r="A766" s="37"/>
      <c r="B766" s="38"/>
      <c r="C766" s="245" t="s">
        <v>134</v>
      </c>
      <c r="D766" s="246" t="s">
        <v>134</v>
      </c>
      <c r="E766" s="247" t="s">
        <v>1</v>
      </c>
      <c r="F766" s="248">
        <v>0.876</v>
      </c>
      <c r="G766" s="37"/>
      <c r="H766" s="38"/>
    </row>
    <row r="767" spans="1:8" s="2" customFormat="1" ht="16.8" customHeight="1">
      <c r="A767" s="37"/>
      <c r="B767" s="38"/>
      <c r="C767" s="249" t="s">
        <v>134</v>
      </c>
      <c r="D767" s="249" t="s">
        <v>826</v>
      </c>
      <c r="E767" s="18" t="s">
        <v>1</v>
      </c>
      <c r="F767" s="250">
        <v>0.876</v>
      </c>
      <c r="G767" s="37"/>
      <c r="H767" s="38"/>
    </row>
    <row r="768" spans="1:8" s="2" customFormat="1" ht="16.8" customHeight="1">
      <c r="A768" s="37"/>
      <c r="B768" s="38"/>
      <c r="C768" s="251" t="s">
        <v>1973</v>
      </c>
      <c r="D768" s="37"/>
      <c r="E768" s="37"/>
      <c r="F768" s="37"/>
      <c r="G768" s="37"/>
      <c r="H768" s="38"/>
    </row>
    <row r="769" spans="1:8" s="2" customFormat="1" ht="16.8" customHeight="1">
      <c r="A769" s="37"/>
      <c r="B769" s="38"/>
      <c r="C769" s="249" t="s">
        <v>1512</v>
      </c>
      <c r="D769" s="249" t="s">
        <v>1513</v>
      </c>
      <c r="E769" s="18" t="s">
        <v>221</v>
      </c>
      <c r="F769" s="250">
        <v>9.257</v>
      </c>
      <c r="G769" s="37"/>
      <c r="H769" s="38"/>
    </row>
    <row r="770" spans="1:8" s="2" customFormat="1" ht="16.8" customHeight="1">
      <c r="A770" s="37"/>
      <c r="B770" s="38"/>
      <c r="C770" s="245" t="s">
        <v>141</v>
      </c>
      <c r="D770" s="246" t="s">
        <v>141</v>
      </c>
      <c r="E770" s="247" t="s">
        <v>1</v>
      </c>
      <c r="F770" s="248">
        <v>2.91</v>
      </c>
      <c r="G770" s="37"/>
      <c r="H770" s="38"/>
    </row>
    <row r="771" spans="1:8" s="2" customFormat="1" ht="16.8" customHeight="1">
      <c r="A771" s="37"/>
      <c r="B771" s="38"/>
      <c r="C771" s="249" t="s">
        <v>141</v>
      </c>
      <c r="D771" s="249" t="s">
        <v>846</v>
      </c>
      <c r="E771" s="18" t="s">
        <v>1</v>
      </c>
      <c r="F771" s="250">
        <v>2.91</v>
      </c>
      <c r="G771" s="37"/>
      <c r="H771" s="38"/>
    </row>
    <row r="772" spans="1:8" s="2" customFormat="1" ht="16.8" customHeight="1">
      <c r="A772" s="37"/>
      <c r="B772" s="38"/>
      <c r="C772" s="251" t="s">
        <v>1973</v>
      </c>
      <c r="D772" s="37"/>
      <c r="E772" s="37"/>
      <c r="F772" s="37"/>
      <c r="G772" s="37"/>
      <c r="H772" s="38"/>
    </row>
    <row r="773" spans="1:8" s="2" customFormat="1" ht="16.8" customHeight="1">
      <c r="A773" s="37"/>
      <c r="B773" s="38"/>
      <c r="C773" s="249" t="s">
        <v>1522</v>
      </c>
      <c r="D773" s="249" t="s">
        <v>1523</v>
      </c>
      <c r="E773" s="18" t="s">
        <v>221</v>
      </c>
      <c r="F773" s="250">
        <v>40.509</v>
      </c>
      <c r="G773" s="37"/>
      <c r="H773" s="38"/>
    </row>
    <row r="774" spans="1:8" s="2" customFormat="1" ht="16.8" customHeight="1">
      <c r="A774" s="37"/>
      <c r="B774" s="38"/>
      <c r="C774" s="245" t="s">
        <v>152</v>
      </c>
      <c r="D774" s="246" t="s">
        <v>152</v>
      </c>
      <c r="E774" s="247" t="s">
        <v>1</v>
      </c>
      <c r="F774" s="248">
        <v>0.93</v>
      </c>
      <c r="G774" s="37"/>
      <c r="H774" s="38"/>
    </row>
    <row r="775" spans="1:8" s="2" customFormat="1" ht="16.8" customHeight="1">
      <c r="A775" s="37"/>
      <c r="B775" s="38"/>
      <c r="C775" s="249" t="s">
        <v>152</v>
      </c>
      <c r="D775" s="249" t="s">
        <v>818</v>
      </c>
      <c r="E775" s="18" t="s">
        <v>1</v>
      </c>
      <c r="F775" s="250">
        <v>0.93</v>
      </c>
      <c r="G775" s="37"/>
      <c r="H775" s="38"/>
    </row>
    <row r="776" spans="1:8" s="2" customFormat="1" ht="16.8" customHeight="1">
      <c r="A776" s="37"/>
      <c r="B776" s="38"/>
      <c r="C776" s="251" t="s">
        <v>1973</v>
      </c>
      <c r="D776" s="37"/>
      <c r="E776" s="37"/>
      <c r="F776" s="37"/>
      <c r="G776" s="37"/>
      <c r="H776" s="38"/>
    </row>
    <row r="777" spans="1:8" s="2" customFormat="1" ht="16.8" customHeight="1">
      <c r="A777" s="37"/>
      <c r="B777" s="38"/>
      <c r="C777" s="249" t="s">
        <v>1529</v>
      </c>
      <c r="D777" s="249" t="s">
        <v>1530</v>
      </c>
      <c r="E777" s="18" t="s">
        <v>221</v>
      </c>
      <c r="F777" s="250">
        <v>111.189</v>
      </c>
      <c r="G777" s="37"/>
      <c r="H777" s="38"/>
    </row>
    <row r="778" spans="1:8" s="2" customFormat="1" ht="16.8" customHeight="1">
      <c r="A778" s="37"/>
      <c r="B778" s="38"/>
      <c r="C778" s="245" t="s">
        <v>1555</v>
      </c>
      <c r="D778" s="246" t="s">
        <v>1555</v>
      </c>
      <c r="E778" s="247" t="s">
        <v>1</v>
      </c>
      <c r="F778" s="248">
        <v>512.74</v>
      </c>
      <c r="G778" s="37"/>
      <c r="H778" s="38"/>
    </row>
    <row r="779" spans="1:8" s="2" customFormat="1" ht="16.8" customHeight="1">
      <c r="A779" s="37"/>
      <c r="B779" s="38"/>
      <c r="C779" s="249" t="s">
        <v>1555</v>
      </c>
      <c r="D779" s="249" t="s">
        <v>385</v>
      </c>
      <c r="E779" s="18" t="s">
        <v>1</v>
      </c>
      <c r="F779" s="250">
        <v>512.74</v>
      </c>
      <c r="G779" s="37"/>
      <c r="H779" s="38"/>
    </row>
    <row r="780" spans="1:8" s="2" customFormat="1" ht="16.8" customHeight="1">
      <c r="A780" s="37"/>
      <c r="B780" s="38"/>
      <c r="C780" s="245" t="s">
        <v>1656</v>
      </c>
      <c r="D780" s="246" t="s">
        <v>1656</v>
      </c>
      <c r="E780" s="247" t="s">
        <v>1</v>
      </c>
      <c r="F780" s="248">
        <v>1.2</v>
      </c>
      <c r="G780" s="37"/>
      <c r="H780" s="38"/>
    </row>
    <row r="781" spans="1:8" s="2" customFormat="1" ht="16.8" customHeight="1">
      <c r="A781" s="37"/>
      <c r="B781" s="38"/>
      <c r="C781" s="249" t="s">
        <v>1656</v>
      </c>
      <c r="D781" s="249" t="s">
        <v>1409</v>
      </c>
      <c r="E781" s="18" t="s">
        <v>1</v>
      </c>
      <c r="F781" s="250">
        <v>1.2</v>
      </c>
      <c r="G781" s="37"/>
      <c r="H781" s="38"/>
    </row>
    <row r="782" spans="1:8" s="2" customFormat="1" ht="16.8" customHeight="1">
      <c r="A782" s="37"/>
      <c r="B782" s="38"/>
      <c r="C782" s="245" t="s">
        <v>1669</v>
      </c>
      <c r="D782" s="246" t="s">
        <v>1669</v>
      </c>
      <c r="E782" s="247" t="s">
        <v>1</v>
      </c>
      <c r="F782" s="248">
        <v>3.2</v>
      </c>
      <c r="G782" s="37"/>
      <c r="H782" s="38"/>
    </row>
    <row r="783" spans="1:8" s="2" customFormat="1" ht="16.8" customHeight="1">
      <c r="A783" s="37"/>
      <c r="B783" s="38"/>
      <c r="C783" s="249" t="s">
        <v>1669</v>
      </c>
      <c r="D783" s="249" t="s">
        <v>1455</v>
      </c>
      <c r="E783" s="18" t="s">
        <v>1</v>
      </c>
      <c r="F783" s="250">
        <v>3.2</v>
      </c>
      <c r="G783" s="37"/>
      <c r="H783" s="38"/>
    </row>
    <row r="784" spans="1:8" s="2" customFormat="1" ht="16.8" customHeight="1">
      <c r="A784" s="37"/>
      <c r="B784" s="38"/>
      <c r="C784" s="245" t="s">
        <v>1690</v>
      </c>
      <c r="D784" s="246" t="s">
        <v>1690</v>
      </c>
      <c r="E784" s="247" t="s">
        <v>1</v>
      </c>
      <c r="F784" s="248">
        <v>2</v>
      </c>
      <c r="G784" s="37"/>
      <c r="H784" s="38"/>
    </row>
    <row r="785" spans="1:8" s="2" customFormat="1" ht="16.8" customHeight="1">
      <c r="A785" s="37"/>
      <c r="B785" s="38"/>
      <c r="C785" s="249" t="s">
        <v>1690</v>
      </c>
      <c r="D785" s="249" t="s">
        <v>1431</v>
      </c>
      <c r="E785" s="18" t="s">
        <v>1</v>
      </c>
      <c r="F785" s="250">
        <v>2</v>
      </c>
      <c r="G785" s="37"/>
      <c r="H785" s="38"/>
    </row>
    <row r="786" spans="1:8" s="2" customFormat="1" ht="16.8" customHeight="1">
      <c r="A786" s="37"/>
      <c r="B786" s="38"/>
      <c r="C786" s="245" t="s">
        <v>1704</v>
      </c>
      <c r="D786" s="246" t="s">
        <v>1704</v>
      </c>
      <c r="E786" s="247" t="s">
        <v>1</v>
      </c>
      <c r="F786" s="248">
        <v>1.08</v>
      </c>
      <c r="G786" s="37"/>
      <c r="H786" s="38"/>
    </row>
    <row r="787" spans="1:8" s="2" customFormat="1" ht="16.8" customHeight="1">
      <c r="A787" s="37"/>
      <c r="B787" s="38"/>
      <c r="C787" s="249" t="s">
        <v>1704</v>
      </c>
      <c r="D787" s="249" t="s">
        <v>1479</v>
      </c>
      <c r="E787" s="18" t="s">
        <v>1</v>
      </c>
      <c r="F787" s="250">
        <v>1.08</v>
      </c>
      <c r="G787" s="37"/>
      <c r="H787" s="38"/>
    </row>
    <row r="788" spans="1:8" s="2" customFormat="1" ht="16.8" customHeight="1">
      <c r="A788" s="37"/>
      <c r="B788" s="38"/>
      <c r="C788" s="245" t="s">
        <v>1720</v>
      </c>
      <c r="D788" s="246" t="s">
        <v>1720</v>
      </c>
      <c r="E788" s="247" t="s">
        <v>1</v>
      </c>
      <c r="F788" s="248">
        <v>5.36</v>
      </c>
      <c r="G788" s="37"/>
      <c r="H788" s="38"/>
    </row>
    <row r="789" spans="1:8" s="2" customFormat="1" ht="16.8" customHeight="1">
      <c r="A789" s="37"/>
      <c r="B789" s="38"/>
      <c r="C789" s="249" t="s">
        <v>1720</v>
      </c>
      <c r="D789" s="249" t="s">
        <v>1721</v>
      </c>
      <c r="E789" s="18" t="s">
        <v>1</v>
      </c>
      <c r="F789" s="250">
        <v>5.36</v>
      </c>
      <c r="G789" s="37"/>
      <c r="H789" s="38"/>
    </row>
    <row r="790" spans="1:8" s="2" customFormat="1" ht="16.8" customHeight="1">
      <c r="A790" s="37"/>
      <c r="B790" s="38"/>
      <c r="C790" s="245" t="s">
        <v>322</v>
      </c>
      <c r="D790" s="246" t="s">
        <v>322</v>
      </c>
      <c r="E790" s="247" t="s">
        <v>1</v>
      </c>
      <c r="F790" s="248">
        <v>7.53</v>
      </c>
      <c r="G790" s="37"/>
      <c r="H790" s="38"/>
    </row>
    <row r="791" spans="1:8" s="2" customFormat="1" ht="16.8" customHeight="1">
      <c r="A791" s="37"/>
      <c r="B791" s="38"/>
      <c r="C791" s="249" t="s">
        <v>322</v>
      </c>
      <c r="D791" s="249" t="s">
        <v>323</v>
      </c>
      <c r="E791" s="18" t="s">
        <v>1</v>
      </c>
      <c r="F791" s="250">
        <v>7.53</v>
      </c>
      <c r="G791" s="37"/>
      <c r="H791" s="38"/>
    </row>
    <row r="792" spans="1:8" s="2" customFormat="1" ht="16.8" customHeight="1">
      <c r="A792" s="37"/>
      <c r="B792" s="38"/>
      <c r="C792" s="245" t="s">
        <v>1826</v>
      </c>
      <c r="D792" s="246" t="s">
        <v>1826</v>
      </c>
      <c r="E792" s="247" t="s">
        <v>1</v>
      </c>
      <c r="F792" s="248">
        <v>40</v>
      </c>
      <c r="G792" s="37"/>
      <c r="H792" s="38"/>
    </row>
    <row r="793" spans="1:8" s="2" customFormat="1" ht="16.8" customHeight="1">
      <c r="A793" s="37"/>
      <c r="B793" s="38"/>
      <c r="C793" s="249" t="s">
        <v>1826</v>
      </c>
      <c r="D793" s="249" t="s">
        <v>1827</v>
      </c>
      <c r="E793" s="18" t="s">
        <v>1</v>
      </c>
      <c r="F793" s="250">
        <v>40</v>
      </c>
      <c r="G793" s="37"/>
      <c r="H793" s="38"/>
    </row>
    <row r="794" spans="1:8" s="2" customFormat="1" ht="16.8" customHeight="1">
      <c r="A794" s="37"/>
      <c r="B794" s="38"/>
      <c r="C794" s="245" t="s">
        <v>744</v>
      </c>
      <c r="D794" s="246" t="s">
        <v>744</v>
      </c>
      <c r="E794" s="247" t="s">
        <v>1</v>
      </c>
      <c r="F794" s="248">
        <v>492.662</v>
      </c>
      <c r="G794" s="37"/>
      <c r="H794" s="38"/>
    </row>
    <row r="795" spans="1:8" s="2" customFormat="1" ht="16.8" customHeight="1">
      <c r="A795" s="37"/>
      <c r="B795" s="38"/>
      <c r="C795" s="249" t="s">
        <v>744</v>
      </c>
      <c r="D795" s="249" t="s">
        <v>745</v>
      </c>
      <c r="E795" s="18" t="s">
        <v>1</v>
      </c>
      <c r="F795" s="250">
        <v>492.662</v>
      </c>
      <c r="G795" s="37"/>
      <c r="H795" s="38"/>
    </row>
    <row r="796" spans="1:8" s="2" customFormat="1" ht="16.8" customHeight="1">
      <c r="A796" s="37"/>
      <c r="B796" s="38"/>
      <c r="C796" s="245" t="s">
        <v>807</v>
      </c>
      <c r="D796" s="246" t="s">
        <v>807</v>
      </c>
      <c r="E796" s="247" t="s">
        <v>1</v>
      </c>
      <c r="F796" s="248">
        <v>18.265</v>
      </c>
      <c r="G796" s="37"/>
      <c r="H796" s="38"/>
    </row>
    <row r="797" spans="1:8" s="2" customFormat="1" ht="16.8" customHeight="1">
      <c r="A797" s="37"/>
      <c r="B797" s="38"/>
      <c r="C797" s="249" t="s">
        <v>807</v>
      </c>
      <c r="D797" s="249" t="s">
        <v>808</v>
      </c>
      <c r="E797" s="18" t="s">
        <v>1</v>
      </c>
      <c r="F797" s="250">
        <v>18.265</v>
      </c>
      <c r="G797" s="37"/>
      <c r="H797" s="38"/>
    </row>
    <row r="798" spans="1:8" s="2" customFormat="1" ht="16.8" customHeight="1">
      <c r="A798" s="37"/>
      <c r="B798" s="38"/>
      <c r="C798" s="245" t="s">
        <v>823</v>
      </c>
      <c r="D798" s="246" t="s">
        <v>823</v>
      </c>
      <c r="E798" s="247" t="s">
        <v>1</v>
      </c>
      <c r="F798" s="248">
        <v>3.6</v>
      </c>
      <c r="G798" s="37"/>
      <c r="H798" s="38"/>
    </row>
    <row r="799" spans="1:8" s="2" customFormat="1" ht="16.8" customHeight="1">
      <c r="A799" s="37"/>
      <c r="B799" s="38"/>
      <c r="C799" s="249" t="s">
        <v>823</v>
      </c>
      <c r="D799" s="249" t="s">
        <v>824</v>
      </c>
      <c r="E799" s="18" t="s">
        <v>1</v>
      </c>
      <c r="F799" s="250">
        <v>3.6</v>
      </c>
      <c r="G799" s="37"/>
      <c r="H799" s="38"/>
    </row>
    <row r="800" spans="1:8" s="2" customFormat="1" ht="16.8" customHeight="1">
      <c r="A800" s="37"/>
      <c r="B800" s="38"/>
      <c r="C800" s="245" t="s">
        <v>845</v>
      </c>
      <c r="D800" s="246" t="s">
        <v>845</v>
      </c>
      <c r="E800" s="247" t="s">
        <v>1</v>
      </c>
      <c r="F800" s="248">
        <v>2.91</v>
      </c>
      <c r="G800" s="37"/>
      <c r="H800" s="38"/>
    </row>
    <row r="801" spans="1:8" s="2" customFormat="1" ht="16.8" customHeight="1">
      <c r="A801" s="37"/>
      <c r="B801" s="38"/>
      <c r="C801" s="249" t="s">
        <v>845</v>
      </c>
      <c r="D801" s="249" t="s">
        <v>846</v>
      </c>
      <c r="E801" s="18" t="s">
        <v>1</v>
      </c>
      <c r="F801" s="250">
        <v>2.91</v>
      </c>
      <c r="G801" s="37"/>
      <c r="H801" s="38"/>
    </row>
    <row r="802" spans="1:8" s="2" customFormat="1" ht="16.8" customHeight="1">
      <c r="A802" s="37"/>
      <c r="B802" s="38"/>
      <c r="C802" s="245" t="s">
        <v>875</v>
      </c>
      <c r="D802" s="246" t="s">
        <v>875</v>
      </c>
      <c r="E802" s="247" t="s">
        <v>1</v>
      </c>
      <c r="F802" s="248">
        <v>8.28</v>
      </c>
      <c r="G802" s="37"/>
      <c r="H802" s="38"/>
    </row>
    <row r="803" spans="1:8" s="2" customFormat="1" ht="16.8" customHeight="1">
      <c r="A803" s="37"/>
      <c r="B803" s="38"/>
      <c r="C803" s="249" t="s">
        <v>875</v>
      </c>
      <c r="D803" s="249" t="s">
        <v>876</v>
      </c>
      <c r="E803" s="18" t="s">
        <v>1</v>
      </c>
      <c r="F803" s="250">
        <v>8.28</v>
      </c>
      <c r="G803" s="37"/>
      <c r="H803" s="38"/>
    </row>
    <row r="804" spans="1:8" s="2" customFormat="1" ht="16.8" customHeight="1">
      <c r="A804" s="37"/>
      <c r="B804" s="38"/>
      <c r="C804" s="245" t="s">
        <v>909</v>
      </c>
      <c r="D804" s="246" t="s">
        <v>909</v>
      </c>
      <c r="E804" s="247" t="s">
        <v>1</v>
      </c>
      <c r="F804" s="248">
        <v>18.687</v>
      </c>
      <c r="G804" s="37"/>
      <c r="H804" s="38"/>
    </row>
    <row r="805" spans="1:8" s="2" customFormat="1" ht="16.8" customHeight="1">
      <c r="A805" s="37"/>
      <c r="B805" s="38"/>
      <c r="C805" s="249" t="s">
        <v>909</v>
      </c>
      <c r="D805" s="249" t="s">
        <v>910</v>
      </c>
      <c r="E805" s="18" t="s">
        <v>1</v>
      </c>
      <c r="F805" s="250">
        <v>18.687</v>
      </c>
      <c r="G805" s="37"/>
      <c r="H805" s="38"/>
    </row>
    <row r="806" spans="1:8" s="2" customFormat="1" ht="16.8" customHeight="1">
      <c r="A806" s="37"/>
      <c r="B806" s="38"/>
      <c r="C806" s="245" t="s">
        <v>1911</v>
      </c>
      <c r="D806" s="246" t="s">
        <v>1911</v>
      </c>
      <c r="E806" s="247" t="s">
        <v>1</v>
      </c>
      <c r="F806" s="248">
        <v>48</v>
      </c>
      <c r="G806" s="37"/>
      <c r="H806" s="38"/>
    </row>
    <row r="807" spans="1:8" s="2" customFormat="1" ht="16.8" customHeight="1">
      <c r="A807" s="37"/>
      <c r="B807" s="38"/>
      <c r="C807" s="249" t="s">
        <v>1911</v>
      </c>
      <c r="D807" s="249" t="s">
        <v>1912</v>
      </c>
      <c r="E807" s="18" t="s">
        <v>1</v>
      </c>
      <c r="F807" s="250">
        <v>48</v>
      </c>
      <c r="G807" s="37"/>
      <c r="H807" s="38"/>
    </row>
    <row r="808" spans="1:8" s="2" customFormat="1" ht="16.8" customHeight="1">
      <c r="A808" s="37"/>
      <c r="B808" s="38"/>
      <c r="C808" s="245" t="s">
        <v>386</v>
      </c>
      <c r="D808" s="246" t="s">
        <v>386</v>
      </c>
      <c r="E808" s="247" t="s">
        <v>1</v>
      </c>
      <c r="F808" s="248">
        <v>0</v>
      </c>
      <c r="G808" s="37"/>
      <c r="H808" s="38"/>
    </row>
    <row r="809" spans="1:8" s="2" customFormat="1" ht="16.8" customHeight="1">
      <c r="A809" s="37"/>
      <c r="B809" s="38"/>
      <c r="C809" s="249" t="s">
        <v>386</v>
      </c>
      <c r="D809" s="249" t="s">
        <v>387</v>
      </c>
      <c r="E809" s="18" t="s">
        <v>1</v>
      </c>
      <c r="F809" s="250">
        <v>0</v>
      </c>
      <c r="G809" s="37"/>
      <c r="H809" s="38"/>
    </row>
    <row r="810" spans="1:8" s="2" customFormat="1" ht="16.8" customHeight="1">
      <c r="A810" s="37"/>
      <c r="B810" s="38"/>
      <c r="C810" s="245" t="s">
        <v>475</v>
      </c>
      <c r="D810" s="246" t="s">
        <v>475</v>
      </c>
      <c r="E810" s="247" t="s">
        <v>1</v>
      </c>
      <c r="F810" s="248">
        <v>0</v>
      </c>
      <c r="G810" s="37"/>
      <c r="H810" s="38"/>
    </row>
    <row r="811" spans="1:8" s="2" customFormat="1" ht="16.8" customHeight="1">
      <c r="A811" s="37"/>
      <c r="B811" s="38"/>
      <c r="C811" s="249" t="s">
        <v>475</v>
      </c>
      <c r="D811" s="249" t="s">
        <v>387</v>
      </c>
      <c r="E811" s="18" t="s">
        <v>1</v>
      </c>
      <c r="F811" s="250">
        <v>0</v>
      </c>
      <c r="G811" s="37"/>
      <c r="H811" s="38"/>
    </row>
    <row r="812" spans="1:8" s="2" customFormat="1" ht="16.8" customHeight="1">
      <c r="A812" s="37"/>
      <c r="B812" s="38"/>
      <c r="C812" s="245" t="s">
        <v>523</v>
      </c>
      <c r="D812" s="246" t="s">
        <v>523</v>
      </c>
      <c r="E812" s="247" t="s">
        <v>1</v>
      </c>
      <c r="F812" s="248">
        <v>-8.415</v>
      </c>
      <c r="G812" s="37"/>
      <c r="H812" s="38"/>
    </row>
    <row r="813" spans="1:8" s="2" customFormat="1" ht="16.8" customHeight="1">
      <c r="A813" s="37"/>
      <c r="B813" s="38"/>
      <c r="C813" s="249" t="s">
        <v>523</v>
      </c>
      <c r="D813" s="249" t="s">
        <v>524</v>
      </c>
      <c r="E813" s="18" t="s">
        <v>1</v>
      </c>
      <c r="F813" s="250">
        <v>-8.415</v>
      </c>
      <c r="G813" s="37"/>
      <c r="H813" s="38"/>
    </row>
    <row r="814" spans="1:8" s="2" customFormat="1" ht="16.8" customHeight="1">
      <c r="A814" s="37"/>
      <c r="B814" s="38"/>
      <c r="C814" s="245" t="s">
        <v>563</v>
      </c>
      <c r="D814" s="246" t="s">
        <v>563</v>
      </c>
      <c r="E814" s="247" t="s">
        <v>1</v>
      </c>
      <c r="F814" s="248">
        <v>9.692</v>
      </c>
      <c r="G814" s="37"/>
      <c r="H814" s="38"/>
    </row>
    <row r="815" spans="1:8" s="2" customFormat="1" ht="16.8" customHeight="1">
      <c r="A815" s="37"/>
      <c r="B815" s="38"/>
      <c r="C815" s="249" t="s">
        <v>563</v>
      </c>
      <c r="D815" s="249" t="s">
        <v>564</v>
      </c>
      <c r="E815" s="18" t="s">
        <v>1</v>
      </c>
      <c r="F815" s="250">
        <v>9.692</v>
      </c>
      <c r="G815" s="37"/>
      <c r="H815" s="38"/>
    </row>
    <row r="816" spans="1:8" s="2" customFormat="1" ht="16.8" customHeight="1">
      <c r="A816" s="37"/>
      <c r="B816" s="38"/>
      <c r="C816" s="245" t="s">
        <v>597</v>
      </c>
      <c r="D816" s="246" t="s">
        <v>597</v>
      </c>
      <c r="E816" s="247" t="s">
        <v>1</v>
      </c>
      <c r="F816" s="248">
        <v>42</v>
      </c>
      <c r="G816" s="37"/>
      <c r="H816" s="38"/>
    </row>
    <row r="817" spans="1:8" s="2" customFormat="1" ht="16.8" customHeight="1">
      <c r="A817" s="37"/>
      <c r="B817" s="38"/>
      <c r="C817" s="249" t="s">
        <v>597</v>
      </c>
      <c r="D817" s="249" t="s">
        <v>591</v>
      </c>
      <c r="E817" s="18" t="s">
        <v>1</v>
      </c>
      <c r="F817" s="250">
        <v>42</v>
      </c>
      <c r="G817" s="37"/>
      <c r="H817" s="38"/>
    </row>
    <row r="818" spans="1:8" s="2" customFormat="1" ht="16.8" customHeight="1">
      <c r="A818" s="37"/>
      <c r="B818" s="38"/>
      <c r="C818" s="245" t="s">
        <v>706</v>
      </c>
      <c r="D818" s="246" t="s">
        <v>706</v>
      </c>
      <c r="E818" s="247" t="s">
        <v>1</v>
      </c>
      <c r="F818" s="248">
        <v>114.366</v>
      </c>
      <c r="G818" s="37"/>
      <c r="H818" s="38"/>
    </row>
    <row r="819" spans="1:8" s="2" customFormat="1" ht="16.8" customHeight="1">
      <c r="A819" s="37"/>
      <c r="B819" s="38"/>
      <c r="C819" s="249" t="s">
        <v>706</v>
      </c>
      <c r="D819" s="249" t="s">
        <v>707</v>
      </c>
      <c r="E819" s="18" t="s">
        <v>1</v>
      </c>
      <c r="F819" s="250">
        <v>114.366</v>
      </c>
      <c r="G819" s="37"/>
      <c r="H819" s="38"/>
    </row>
    <row r="820" spans="1:8" s="2" customFormat="1" ht="16.8" customHeight="1">
      <c r="A820" s="37"/>
      <c r="B820" s="38"/>
      <c r="C820" s="245" t="s">
        <v>1001</v>
      </c>
      <c r="D820" s="246" t="s">
        <v>1001</v>
      </c>
      <c r="E820" s="247" t="s">
        <v>1</v>
      </c>
      <c r="F820" s="248">
        <v>10</v>
      </c>
      <c r="G820" s="37"/>
      <c r="H820" s="38"/>
    </row>
    <row r="821" spans="1:8" s="2" customFormat="1" ht="16.8" customHeight="1">
      <c r="A821" s="37"/>
      <c r="B821" s="38"/>
      <c r="C821" s="249" t="s">
        <v>1001</v>
      </c>
      <c r="D821" s="249" t="s">
        <v>1002</v>
      </c>
      <c r="E821" s="18" t="s">
        <v>1</v>
      </c>
      <c r="F821" s="250">
        <v>10</v>
      </c>
      <c r="G821" s="37"/>
      <c r="H821" s="38"/>
    </row>
    <row r="822" spans="1:8" s="2" customFormat="1" ht="16.8" customHeight="1">
      <c r="A822" s="37"/>
      <c r="B822" s="38"/>
      <c r="C822" s="245" t="s">
        <v>1017</v>
      </c>
      <c r="D822" s="246" t="s">
        <v>1017</v>
      </c>
      <c r="E822" s="247" t="s">
        <v>1</v>
      </c>
      <c r="F822" s="248">
        <v>50</v>
      </c>
      <c r="G822" s="37"/>
      <c r="H822" s="38"/>
    </row>
    <row r="823" spans="1:8" s="2" customFormat="1" ht="16.8" customHeight="1">
      <c r="A823" s="37"/>
      <c r="B823" s="38"/>
      <c r="C823" s="249" t="s">
        <v>1017</v>
      </c>
      <c r="D823" s="249" t="s">
        <v>1018</v>
      </c>
      <c r="E823" s="18" t="s">
        <v>1</v>
      </c>
      <c r="F823" s="250">
        <v>50</v>
      </c>
      <c r="G823" s="37"/>
      <c r="H823" s="38"/>
    </row>
    <row r="824" spans="1:8" s="2" customFormat="1" ht="16.8" customHeight="1">
      <c r="A824" s="37"/>
      <c r="B824" s="38"/>
      <c r="C824" s="245" t="s">
        <v>1040</v>
      </c>
      <c r="D824" s="246" t="s">
        <v>1040</v>
      </c>
      <c r="E824" s="247" t="s">
        <v>1</v>
      </c>
      <c r="F824" s="248">
        <v>10</v>
      </c>
      <c r="G824" s="37"/>
      <c r="H824" s="38"/>
    </row>
    <row r="825" spans="1:8" s="2" customFormat="1" ht="16.8" customHeight="1">
      <c r="A825" s="37"/>
      <c r="B825" s="38"/>
      <c r="C825" s="249" t="s">
        <v>1040</v>
      </c>
      <c r="D825" s="249" t="s">
        <v>1041</v>
      </c>
      <c r="E825" s="18" t="s">
        <v>1</v>
      </c>
      <c r="F825" s="250">
        <v>10</v>
      </c>
      <c r="G825" s="37"/>
      <c r="H825" s="38"/>
    </row>
    <row r="826" spans="1:8" s="2" customFormat="1" ht="16.8" customHeight="1">
      <c r="A826" s="37"/>
      <c r="B826" s="38"/>
      <c r="C826" s="245" t="s">
        <v>1060</v>
      </c>
      <c r="D826" s="246" t="s">
        <v>1060</v>
      </c>
      <c r="E826" s="247" t="s">
        <v>1</v>
      </c>
      <c r="F826" s="248">
        <v>14</v>
      </c>
      <c r="G826" s="37"/>
      <c r="H826" s="38"/>
    </row>
    <row r="827" spans="1:8" s="2" customFormat="1" ht="16.8" customHeight="1">
      <c r="A827" s="37"/>
      <c r="B827" s="38"/>
      <c r="C827" s="249" t="s">
        <v>1060</v>
      </c>
      <c r="D827" s="249" t="s">
        <v>1061</v>
      </c>
      <c r="E827" s="18" t="s">
        <v>1</v>
      </c>
      <c r="F827" s="250">
        <v>14</v>
      </c>
      <c r="G827" s="37"/>
      <c r="H827" s="38"/>
    </row>
    <row r="828" spans="1:8" s="2" customFormat="1" ht="16.8" customHeight="1">
      <c r="A828" s="37"/>
      <c r="B828" s="38"/>
      <c r="C828" s="245" t="s">
        <v>1070</v>
      </c>
      <c r="D828" s="246" t="s">
        <v>1070</v>
      </c>
      <c r="E828" s="247" t="s">
        <v>1</v>
      </c>
      <c r="F828" s="248">
        <v>50</v>
      </c>
      <c r="G828" s="37"/>
      <c r="H828" s="38"/>
    </row>
    <row r="829" spans="1:8" s="2" customFormat="1" ht="16.8" customHeight="1">
      <c r="A829" s="37"/>
      <c r="B829" s="38"/>
      <c r="C829" s="249" t="s">
        <v>1070</v>
      </c>
      <c r="D829" s="249" t="s">
        <v>1018</v>
      </c>
      <c r="E829" s="18" t="s">
        <v>1</v>
      </c>
      <c r="F829" s="250">
        <v>50</v>
      </c>
      <c r="G829" s="37"/>
      <c r="H829" s="38"/>
    </row>
    <row r="830" spans="1:8" s="2" customFormat="1" ht="16.8" customHeight="1">
      <c r="A830" s="37"/>
      <c r="B830" s="38"/>
      <c r="C830" s="245" t="s">
        <v>1080</v>
      </c>
      <c r="D830" s="246" t="s">
        <v>1080</v>
      </c>
      <c r="E830" s="247" t="s">
        <v>1</v>
      </c>
      <c r="F830" s="248">
        <v>10</v>
      </c>
      <c r="G830" s="37"/>
      <c r="H830" s="38"/>
    </row>
    <row r="831" spans="1:8" s="2" customFormat="1" ht="16.8" customHeight="1">
      <c r="A831" s="37"/>
      <c r="B831" s="38"/>
      <c r="C831" s="249" t="s">
        <v>1080</v>
      </c>
      <c r="D831" s="249" t="s">
        <v>1041</v>
      </c>
      <c r="E831" s="18" t="s">
        <v>1</v>
      </c>
      <c r="F831" s="250">
        <v>10</v>
      </c>
      <c r="G831" s="37"/>
      <c r="H831" s="38"/>
    </row>
    <row r="832" spans="1:8" s="2" customFormat="1" ht="16.8" customHeight="1">
      <c r="A832" s="37"/>
      <c r="B832" s="38"/>
      <c r="C832" s="245" t="s">
        <v>1102</v>
      </c>
      <c r="D832" s="246" t="s">
        <v>1102</v>
      </c>
      <c r="E832" s="247" t="s">
        <v>1</v>
      </c>
      <c r="F832" s="248">
        <v>4</v>
      </c>
      <c r="G832" s="37"/>
      <c r="H832" s="38"/>
    </row>
    <row r="833" spans="1:8" s="2" customFormat="1" ht="16.8" customHeight="1">
      <c r="A833" s="37"/>
      <c r="B833" s="38"/>
      <c r="C833" s="249" t="s">
        <v>1102</v>
      </c>
      <c r="D833" s="249" t="s">
        <v>1103</v>
      </c>
      <c r="E833" s="18" t="s">
        <v>1</v>
      </c>
      <c r="F833" s="250">
        <v>4</v>
      </c>
      <c r="G833" s="37"/>
      <c r="H833" s="38"/>
    </row>
    <row r="834" spans="1:8" s="2" customFormat="1" ht="16.8" customHeight="1">
      <c r="A834" s="37"/>
      <c r="B834" s="38"/>
      <c r="C834" s="245" t="s">
        <v>1130</v>
      </c>
      <c r="D834" s="246" t="s">
        <v>1130</v>
      </c>
      <c r="E834" s="247" t="s">
        <v>1</v>
      </c>
      <c r="F834" s="248">
        <v>6.4</v>
      </c>
      <c r="G834" s="37"/>
      <c r="H834" s="38"/>
    </row>
    <row r="835" spans="1:8" s="2" customFormat="1" ht="16.8" customHeight="1">
      <c r="A835" s="37"/>
      <c r="B835" s="38"/>
      <c r="C835" s="249" t="s">
        <v>1130</v>
      </c>
      <c r="D835" s="249" t="s">
        <v>1131</v>
      </c>
      <c r="E835" s="18" t="s">
        <v>1</v>
      </c>
      <c r="F835" s="250">
        <v>6.4</v>
      </c>
      <c r="G835" s="37"/>
      <c r="H835" s="38"/>
    </row>
    <row r="836" spans="1:8" s="2" customFormat="1" ht="16.8" customHeight="1">
      <c r="A836" s="37"/>
      <c r="B836" s="38"/>
      <c r="C836" s="245" t="s">
        <v>262</v>
      </c>
      <c r="D836" s="246" t="s">
        <v>262</v>
      </c>
      <c r="E836" s="247" t="s">
        <v>1</v>
      </c>
      <c r="F836" s="248">
        <v>16.637</v>
      </c>
      <c r="G836" s="37"/>
      <c r="H836" s="38"/>
    </row>
    <row r="837" spans="1:8" s="2" customFormat="1" ht="16.8" customHeight="1">
      <c r="A837" s="37"/>
      <c r="B837" s="38"/>
      <c r="C837" s="249" t="s">
        <v>262</v>
      </c>
      <c r="D837" s="249" t="s">
        <v>263</v>
      </c>
      <c r="E837" s="18" t="s">
        <v>1</v>
      </c>
      <c r="F837" s="250">
        <v>16.637</v>
      </c>
      <c r="G837" s="37"/>
      <c r="H837" s="38"/>
    </row>
    <row r="838" spans="1:8" s="2" customFormat="1" ht="16.8" customHeight="1">
      <c r="A838" s="37"/>
      <c r="B838" s="38"/>
      <c r="C838" s="245" t="s">
        <v>1220</v>
      </c>
      <c r="D838" s="246" t="s">
        <v>1220</v>
      </c>
      <c r="E838" s="247" t="s">
        <v>1</v>
      </c>
      <c r="F838" s="248">
        <v>9.475</v>
      </c>
      <c r="G838" s="37"/>
      <c r="H838" s="38"/>
    </row>
    <row r="839" spans="1:8" s="2" customFormat="1" ht="16.8" customHeight="1">
      <c r="A839" s="37"/>
      <c r="B839" s="38"/>
      <c r="C839" s="249" t="s">
        <v>1</v>
      </c>
      <c r="D839" s="249" t="s">
        <v>1219</v>
      </c>
      <c r="E839" s="18" t="s">
        <v>1</v>
      </c>
      <c r="F839" s="250">
        <v>0</v>
      </c>
      <c r="G839" s="37"/>
      <c r="H839" s="38"/>
    </row>
    <row r="840" spans="1:8" s="2" customFormat="1" ht="16.8" customHeight="1">
      <c r="A840" s="37"/>
      <c r="B840" s="38"/>
      <c r="C840" s="249" t="s">
        <v>1220</v>
      </c>
      <c r="D840" s="249" t="s">
        <v>1221</v>
      </c>
      <c r="E840" s="18" t="s">
        <v>1</v>
      </c>
      <c r="F840" s="250">
        <v>9.475</v>
      </c>
      <c r="G840" s="37"/>
      <c r="H840" s="38"/>
    </row>
    <row r="841" spans="1:8" s="2" customFormat="1" ht="16.8" customHeight="1">
      <c r="A841" s="37"/>
      <c r="B841" s="38"/>
      <c r="C841" s="245" t="s">
        <v>1305</v>
      </c>
      <c r="D841" s="246" t="s">
        <v>1305</v>
      </c>
      <c r="E841" s="247" t="s">
        <v>1</v>
      </c>
      <c r="F841" s="248">
        <v>206</v>
      </c>
      <c r="G841" s="37"/>
      <c r="H841" s="38"/>
    </row>
    <row r="842" spans="1:8" s="2" customFormat="1" ht="16.8" customHeight="1">
      <c r="A842" s="37"/>
      <c r="B842" s="38"/>
      <c r="C842" s="249" t="s">
        <v>1305</v>
      </c>
      <c r="D842" s="249" t="s">
        <v>1306</v>
      </c>
      <c r="E842" s="18" t="s">
        <v>1</v>
      </c>
      <c r="F842" s="250">
        <v>206</v>
      </c>
      <c r="G842" s="37"/>
      <c r="H842" s="38"/>
    </row>
    <row r="843" spans="1:8" s="2" customFormat="1" ht="16.8" customHeight="1">
      <c r="A843" s="37"/>
      <c r="B843" s="38"/>
      <c r="C843" s="245" t="s">
        <v>1325</v>
      </c>
      <c r="D843" s="246" t="s">
        <v>1325</v>
      </c>
      <c r="E843" s="247" t="s">
        <v>1</v>
      </c>
      <c r="F843" s="248">
        <v>22.8</v>
      </c>
      <c r="G843" s="37"/>
      <c r="H843" s="38"/>
    </row>
    <row r="844" spans="1:8" s="2" customFormat="1" ht="16.8" customHeight="1">
      <c r="A844" s="37"/>
      <c r="B844" s="38"/>
      <c r="C844" s="249" t="s">
        <v>1325</v>
      </c>
      <c r="D844" s="249" t="s">
        <v>1326</v>
      </c>
      <c r="E844" s="18" t="s">
        <v>1</v>
      </c>
      <c r="F844" s="250">
        <v>22.8</v>
      </c>
      <c r="G844" s="37"/>
      <c r="H844" s="38"/>
    </row>
    <row r="845" spans="1:8" s="2" customFormat="1" ht="16.8" customHeight="1">
      <c r="A845" s="37"/>
      <c r="B845" s="38"/>
      <c r="C845" s="245" t="s">
        <v>1341</v>
      </c>
      <c r="D845" s="246" t="s">
        <v>1341</v>
      </c>
      <c r="E845" s="247" t="s">
        <v>1</v>
      </c>
      <c r="F845" s="248">
        <v>50.888</v>
      </c>
      <c r="G845" s="37"/>
      <c r="H845" s="38"/>
    </row>
    <row r="846" spans="1:8" s="2" customFormat="1" ht="16.8" customHeight="1">
      <c r="A846" s="37"/>
      <c r="B846" s="38"/>
      <c r="C846" s="249" t="s">
        <v>1341</v>
      </c>
      <c r="D846" s="249" t="s">
        <v>1342</v>
      </c>
      <c r="E846" s="18" t="s">
        <v>1</v>
      </c>
      <c r="F846" s="250">
        <v>50.888</v>
      </c>
      <c r="G846" s="37"/>
      <c r="H846" s="38"/>
    </row>
    <row r="847" spans="1:8" s="2" customFormat="1" ht="16.8" customHeight="1">
      <c r="A847" s="37"/>
      <c r="B847" s="38"/>
      <c r="C847" s="245" t="s">
        <v>279</v>
      </c>
      <c r="D847" s="246" t="s">
        <v>279</v>
      </c>
      <c r="E847" s="247" t="s">
        <v>1</v>
      </c>
      <c r="F847" s="248">
        <v>4.437</v>
      </c>
      <c r="G847" s="37"/>
      <c r="H847" s="38"/>
    </row>
    <row r="848" spans="1:8" s="2" customFormat="1" ht="16.8" customHeight="1">
      <c r="A848" s="37"/>
      <c r="B848" s="38"/>
      <c r="C848" s="249" t="s">
        <v>279</v>
      </c>
      <c r="D848" s="249" t="s">
        <v>280</v>
      </c>
      <c r="E848" s="18" t="s">
        <v>1</v>
      </c>
      <c r="F848" s="250">
        <v>4.437</v>
      </c>
      <c r="G848" s="37"/>
      <c r="H848" s="38"/>
    </row>
    <row r="849" spans="1:8" s="2" customFormat="1" ht="16.8" customHeight="1">
      <c r="A849" s="37"/>
      <c r="B849" s="38"/>
      <c r="C849" s="245" t="s">
        <v>1369</v>
      </c>
      <c r="D849" s="246" t="s">
        <v>1369</v>
      </c>
      <c r="E849" s="247" t="s">
        <v>1</v>
      </c>
      <c r="F849" s="248">
        <v>1.85</v>
      </c>
      <c r="G849" s="37"/>
      <c r="H849" s="38"/>
    </row>
    <row r="850" spans="1:8" s="2" customFormat="1" ht="16.8" customHeight="1">
      <c r="A850" s="37"/>
      <c r="B850" s="38"/>
      <c r="C850" s="249" t="s">
        <v>1369</v>
      </c>
      <c r="D850" s="249" t="s">
        <v>1370</v>
      </c>
      <c r="E850" s="18" t="s">
        <v>1</v>
      </c>
      <c r="F850" s="250">
        <v>1.85</v>
      </c>
      <c r="G850" s="37"/>
      <c r="H850" s="38"/>
    </row>
    <row r="851" spans="1:8" s="2" customFormat="1" ht="16.8" customHeight="1">
      <c r="A851" s="37"/>
      <c r="B851" s="38"/>
      <c r="C851" s="245" t="s">
        <v>1391</v>
      </c>
      <c r="D851" s="246" t="s">
        <v>1391</v>
      </c>
      <c r="E851" s="247" t="s">
        <v>1</v>
      </c>
      <c r="F851" s="248">
        <v>206</v>
      </c>
      <c r="G851" s="37"/>
      <c r="H851" s="38"/>
    </row>
    <row r="852" spans="1:8" s="2" customFormat="1" ht="16.8" customHeight="1">
      <c r="A852" s="37"/>
      <c r="B852" s="38"/>
      <c r="C852" s="249" t="s">
        <v>1391</v>
      </c>
      <c r="D852" s="249" t="s">
        <v>1306</v>
      </c>
      <c r="E852" s="18" t="s">
        <v>1</v>
      </c>
      <c r="F852" s="250">
        <v>206</v>
      </c>
      <c r="G852" s="37"/>
      <c r="H852" s="38"/>
    </row>
    <row r="853" spans="1:8" s="2" customFormat="1" ht="16.8" customHeight="1">
      <c r="A853" s="37"/>
      <c r="B853" s="38"/>
      <c r="C853" s="245" t="s">
        <v>1410</v>
      </c>
      <c r="D853" s="246" t="s">
        <v>1410</v>
      </c>
      <c r="E853" s="247" t="s">
        <v>1</v>
      </c>
      <c r="F853" s="248">
        <v>0.9</v>
      </c>
      <c r="G853" s="37"/>
      <c r="H853" s="38"/>
    </row>
    <row r="854" spans="1:8" s="2" customFormat="1" ht="16.8" customHeight="1">
      <c r="A854" s="37"/>
      <c r="B854" s="38"/>
      <c r="C854" s="249" t="s">
        <v>1410</v>
      </c>
      <c r="D854" s="249" t="s">
        <v>1411</v>
      </c>
      <c r="E854" s="18" t="s">
        <v>1</v>
      </c>
      <c r="F854" s="250">
        <v>0.9</v>
      </c>
      <c r="G854" s="37"/>
      <c r="H854" s="38"/>
    </row>
    <row r="855" spans="1:8" s="2" customFormat="1" ht="16.8" customHeight="1">
      <c r="A855" s="37"/>
      <c r="B855" s="38"/>
      <c r="C855" s="245" t="s">
        <v>1432</v>
      </c>
      <c r="D855" s="246" t="s">
        <v>1432</v>
      </c>
      <c r="E855" s="247" t="s">
        <v>1</v>
      </c>
      <c r="F855" s="248">
        <v>1.53</v>
      </c>
      <c r="G855" s="37"/>
      <c r="H855" s="38"/>
    </row>
    <row r="856" spans="1:8" s="2" customFormat="1" ht="16.8" customHeight="1">
      <c r="A856" s="37"/>
      <c r="B856" s="38"/>
      <c r="C856" s="249" t="s">
        <v>1432</v>
      </c>
      <c r="D856" s="249" t="s">
        <v>1433</v>
      </c>
      <c r="E856" s="18" t="s">
        <v>1</v>
      </c>
      <c r="F856" s="250">
        <v>1.53</v>
      </c>
      <c r="G856" s="37"/>
      <c r="H856" s="38"/>
    </row>
    <row r="857" spans="1:8" s="2" customFormat="1" ht="16.8" customHeight="1">
      <c r="A857" s="37"/>
      <c r="B857" s="38"/>
      <c r="C857" s="245" t="s">
        <v>1456</v>
      </c>
      <c r="D857" s="246" t="s">
        <v>1456</v>
      </c>
      <c r="E857" s="247" t="s">
        <v>1</v>
      </c>
      <c r="F857" s="248">
        <v>4.8</v>
      </c>
      <c r="G857" s="37"/>
      <c r="H857" s="38"/>
    </row>
    <row r="858" spans="1:8" s="2" customFormat="1" ht="16.8" customHeight="1">
      <c r="A858" s="37"/>
      <c r="B858" s="38"/>
      <c r="C858" s="249" t="s">
        <v>1456</v>
      </c>
      <c r="D858" s="249" t="s">
        <v>1457</v>
      </c>
      <c r="E858" s="18" t="s">
        <v>1</v>
      </c>
      <c r="F858" s="250">
        <v>4.8</v>
      </c>
      <c r="G858" s="37"/>
      <c r="H858" s="38"/>
    </row>
    <row r="859" spans="1:8" s="2" customFormat="1" ht="16.8" customHeight="1">
      <c r="A859" s="37"/>
      <c r="B859" s="38"/>
      <c r="C859" s="245" t="s">
        <v>1480</v>
      </c>
      <c r="D859" s="246" t="s">
        <v>1480</v>
      </c>
      <c r="E859" s="247" t="s">
        <v>1</v>
      </c>
      <c r="F859" s="248">
        <v>2.32</v>
      </c>
      <c r="G859" s="37"/>
      <c r="H859" s="38"/>
    </row>
    <row r="860" spans="1:8" s="2" customFormat="1" ht="16.8" customHeight="1">
      <c r="A860" s="37"/>
      <c r="B860" s="38"/>
      <c r="C860" s="249" t="s">
        <v>1480</v>
      </c>
      <c r="D860" s="249" t="s">
        <v>1481</v>
      </c>
      <c r="E860" s="18" t="s">
        <v>1</v>
      </c>
      <c r="F860" s="250">
        <v>2.32</v>
      </c>
      <c r="G860" s="37"/>
      <c r="H860" s="38"/>
    </row>
    <row r="861" spans="1:8" s="2" customFormat="1" ht="16.8" customHeight="1">
      <c r="A861" s="37"/>
      <c r="B861" s="38"/>
      <c r="C861" s="245" t="s">
        <v>105</v>
      </c>
      <c r="D861" s="246" t="s">
        <v>105</v>
      </c>
      <c r="E861" s="247" t="s">
        <v>1</v>
      </c>
      <c r="F861" s="248">
        <v>11.475</v>
      </c>
      <c r="G861" s="37"/>
      <c r="H861" s="38"/>
    </row>
    <row r="862" spans="1:8" s="2" customFormat="1" ht="16.8" customHeight="1">
      <c r="A862" s="37"/>
      <c r="B862" s="38"/>
      <c r="C862" s="249" t="s">
        <v>105</v>
      </c>
      <c r="D862" s="249" t="s">
        <v>848</v>
      </c>
      <c r="E862" s="18" t="s">
        <v>1</v>
      </c>
      <c r="F862" s="250">
        <v>11.475</v>
      </c>
      <c r="G862" s="37"/>
      <c r="H862" s="38"/>
    </row>
    <row r="863" spans="1:8" s="2" customFormat="1" ht="16.8" customHeight="1">
      <c r="A863" s="37"/>
      <c r="B863" s="38"/>
      <c r="C863" s="251" t="s">
        <v>1973</v>
      </c>
      <c r="D863" s="37"/>
      <c r="E863" s="37"/>
      <c r="F863" s="37"/>
      <c r="G863" s="37"/>
      <c r="H863" s="38"/>
    </row>
    <row r="864" spans="1:8" s="2" customFormat="1" ht="16.8" customHeight="1">
      <c r="A864" s="37"/>
      <c r="B864" s="38"/>
      <c r="C864" s="249" t="s">
        <v>1501</v>
      </c>
      <c r="D864" s="249" t="s">
        <v>1502</v>
      </c>
      <c r="E864" s="18" t="s">
        <v>221</v>
      </c>
      <c r="F864" s="250">
        <v>49.766</v>
      </c>
      <c r="G864" s="37"/>
      <c r="H864" s="38"/>
    </row>
    <row r="865" spans="1:8" s="2" customFormat="1" ht="16.8" customHeight="1">
      <c r="A865" s="37"/>
      <c r="B865" s="38"/>
      <c r="C865" s="245" t="s">
        <v>135</v>
      </c>
      <c r="D865" s="246" t="s">
        <v>135</v>
      </c>
      <c r="E865" s="247" t="s">
        <v>1</v>
      </c>
      <c r="F865" s="248">
        <v>0.6</v>
      </c>
      <c r="G865" s="37"/>
      <c r="H865" s="38"/>
    </row>
    <row r="866" spans="1:8" s="2" customFormat="1" ht="16.8" customHeight="1">
      <c r="A866" s="37"/>
      <c r="B866" s="38"/>
      <c r="C866" s="249" t="s">
        <v>135</v>
      </c>
      <c r="D866" s="249" t="s">
        <v>828</v>
      </c>
      <c r="E866" s="18" t="s">
        <v>1</v>
      </c>
      <c r="F866" s="250">
        <v>0.6</v>
      </c>
      <c r="G866" s="37"/>
      <c r="H866" s="38"/>
    </row>
    <row r="867" spans="1:8" s="2" customFormat="1" ht="16.8" customHeight="1">
      <c r="A867" s="37"/>
      <c r="B867" s="38"/>
      <c r="C867" s="251" t="s">
        <v>1973</v>
      </c>
      <c r="D867" s="37"/>
      <c r="E867" s="37"/>
      <c r="F867" s="37"/>
      <c r="G867" s="37"/>
      <c r="H867" s="38"/>
    </row>
    <row r="868" spans="1:8" s="2" customFormat="1" ht="16.8" customHeight="1">
      <c r="A868" s="37"/>
      <c r="B868" s="38"/>
      <c r="C868" s="249" t="s">
        <v>1512</v>
      </c>
      <c r="D868" s="249" t="s">
        <v>1513</v>
      </c>
      <c r="E868" s="18" t="s">
        <v>221</v>
      </c>
      <c r="F868" s="250">
        <v>9.257</v>
      </c>
      <c r="G868" s="37"/>
      <c r="H868" s="38"/>
    </row>
    <row r="869" spans="1:8" s="2" customFormat="1" ht="16.8" customHeight="1">
      <c r="A869" s="37"/>
      <c r="B869" s="38"/>
      <c r="C869" s="245" t="s">
        <v>142</v>
      </c>
      <c r="D869" s="246" t="s">
        <v>142</v>
      </c>
      <c r="E869" s="247" t="s">
        <v>1</v>
      </c>
      <c r="F869" s="248">
        <v>11.475</v>
      </c>
      <c r="G869" s="37"/>
      <c r="H869" s="38"/>
    </row>
    <row r="870" spans="1:8" s="2" customFormat="1" ht="16.8" customHeight="1">
      <c r="A870" s="37"/>
      <c r="B870" s="38"/>
      <c r="C870" s="249" t="s">
        <v>142</v>
      </c>
      <c r="D870" s="249" t="s">
        <v>848</v>
      </c>
      <c r="E870" s="18" t="s">
        <v>1</v>
      </c>
      <c r="F870" s="250">
        <v>11.475</v>
      </c>
      <c r="G870" s="37"/>
      <c r="H870" s="38"/>
    </row>
    <row r="871" spans="1:8" s="2" customFormat="1" ht="16.8" customHeight="1">
      <c r="A871" s="37"/>
      <c r="B871" s="38"/>
      <c r="C871" s="251" t="s">
        <v>1973</v>
      </c>
      <c r="D871" s="37"/>
      <c r="E871" s="37"/>
      <c r="F871" s="37"/>
      <c r="G871" s="37"/>
      <c r="H871" s="38"/>
    </row>
    <row r="872" spans="1:8" s="2" customFormat="1" ht="16.8" customHeight="1">
      <c r="A872" s="37"/>
      <c r="B872" s="38"/>
      <c r="C872" s="249" t="s">
        <v>1522</v>
      </c>
      <c r="D872" s="249" t="s">
        <v>1523</v>
      </c>
      <c r="E872" s="18" t="s">
        <v>221</v>
      </c>
      <c r="F872" s="250">
        <v>40.509</v>
      </c>
      <c r="G872" s="37"/>
      <c r="H872" s="38"/>
    </row>
    <row r="873" spans="1:8" s="2" customFormat="1" ht="16.8" customHeight="1">
      <c r="A873" s="37"/>
      <c r="B873" s="38"/>
      <c r="C873" s="245" t="s">
        <v>154</v>
      </c>
      <c r="D873" s="246" t="s">
        <v>154</v>
      </c>
      <c r="E873" s="247" t="s">
        <v>1</v>
      </c>
      <c r="F873" s="248">
        <v>3.596</v>
      </c>
      <c r="G873" s="37"/>
      <c r="H873" s="38"/>
    </row>
    <row r="874" spans="1:8" s="2" customFormat="1" ht="16.8" customHeight="1">
      <c r="A874" s="37"/>
      <c r="B874" s="38"/>
      <c r="C874" s="249" t="s">
        <v>154</v>
      </c>
      <c r="D874" s="249" t="s">
        <v>844</v>
      </c>
      <c r="E874" s="18" t="s">
        <v>1</v>
      </c>
      <c r="F874" s="250">
        <v>3.596</v>
      </c>
      <c r="G874" s="37"/>
      <c r="H874" s="38"/>
    </row>
    <row r="875" spans="1:8" s="2" customFormat="1" ht="16.8" customHeight="1">
      <c r="A875" s="37"/>
      <c r="B875" s="38"/>
      <c r="C875" s="251" t="s">
        <v>1973</v>
      </c>
      <c r="D875" s="37"/>
      <c r="E875" s="37"/>
      <c r="F875" s="37"/>
      <c r="G875" s="37"/>
      <c r="H875" s="38"/>
    </row>
    <row r="876" spans="1:8" s="2" customFormat="1" ht="16.8" customHeight="1">
      <c r="A876" s="37"/>
      <c r="B876" s="38"/>
      <c r="C876" s="249" t="s">
        <v>1529</v>
      </c>
      <c r="D876" s="249" t="s">
        <v>1530</v>
      </c>
      <c r="E876" s="18" t="s">
        <v>221</v>
      </c>
      <c r="F876" s="250">
        <v>111.189</v>
      </c>
      <c r="G876" s="37"/>
      <c r="H876" s="38"/>
    </row>
    <row r="877" spans="1:8" s="2" customFormat="1" ht="16.8" customHeight="1">
      <c r="A877" s="37"/>
      <c r="B877" s="38"/>
      <c r="C877" s="245" t="s">
        <v>1556</v>
      </c>
      <c r="D877" s="246" t="s">
        <v>1556</v>
      </c>
      <c r="E877" s="247" t="s">
        <v>1</v>
      </c>
      <c r="F877" s="248">
        <v>0</v>
      </c>
      <c r="G877" s="37"/>
      <c r="H877" s="38"/>
    </row>
    <row r="878" spans="1:8" s="2" customFormat="1" ht="16.8" customHeight="1">
      <c r="A878" s="37"/>
      <c r="B878" s="38"/>
      <c r="C878" s="249" t="s">
        <v>1556</v>
      </c>
      <c r="D878" s="249" t="s">
        <v>387</v>
      </c>
      <c r="E878" s="18" t="s">
        <v>1</v>
      </c>
      <c r="F878" s="250">
        <v>0</v>
      </c>
      <c r="G878" s="37"/>
      <c r="H878" s="38"/>
    </row>
    <row r="879" spans="1:8" s="2" customFormat="1" ht="16.8" customHeight="1">
      <c r="A879" s="37"/>
      <c r="B879" s="38"/>
      <c r="C879" s="245" t="s">
        <v>1657</v>
      </c>
      <c r="D879" s="246" t="s">
        <v>1657</v>
      </c>
      <c r="E879" s="247" t="s">
        <v>1</v>
      </c>
      <c r="F879" s="248">
        <v>0.9</v>
      </c>
      <c r="G879" s="37"/>
      <c r="H879" s="38"/>
    </row>
    <row r="880" spans="1:8" s="2" customFormat="1" ht="16.8" customHeight="1">
      <c r="A880" s="37"/>
      <c r="B880" s="38"/>
      <c r="C880" s="249" t="s">
        <v>1657</v>
      </c>
      <c r="D880" s="249" t="s">
        <v>1411</v>
      </c>
      <c r="E880" s="18" t="s">
        <v>1</v>
      </c>
      <c r="F880" s="250">
        <v>0.9</v>
      </c>
      <c r="G880" s="37"/>
      <c r="H880" s="38"/>
    </row>
    <row r="881" spans="1:8" s="2" customFormat="1" ht="16.8" customHeight="1">
      <c r="A881" s="37"/>
      <c r="B881" s="38"/>
      <c r="C881" s="245" t="s">
        <v>1670</v>
      </c>
      <c r="D881" s="246" t="s">
        <v>1670</v>
      </c>
      <c r="E881" s="247" t="s">
        <v>1</v>
      </c>
      <c r="F881" s="248">
        <v>4.8</v>
      </c>
      <c r="G881" s="37"/>
      <c r="H881" s="38"/>
    </row>
    <row r="882" spans="1:8" s="2" customFormat="1" ht="16.8" customHeight="1">
      <c r="A882" s="37"/>
      <c r="B882" s="38"/>
      <c r="C882" s="249" t="s">
        <v>1670</v>
      </c>
      <c r="D882" s="249" t="s">
        <v>1457</v>
      </c>
      <c r="E882" s="18" t="s">
        <v>1</v>
      </c>
      <c r="F882" s="250">
        <v>4.8</v>
      </c>
      <c r="G882" s="37"/>
      <c r="H882" s="38"/>
    </row>
    <row r="883" spans="1:8" s="2" customFormat="1" ht="16.8" customHeight="1">
      <c r="A883" s="37"/>
      <c r="B883" s="38"/>
      <c r="C883" s="245" t="s">
        <v>1691</v>
      </c>
      <c r="D883" s="246" t="s">
        <v>1691</v>
      </c>
      <c r="E883" s="247" t="s">
        <v>1</v>
      </c>
      <c r="F883" s="248">
        <v>1.53</v>
      </c>
      <c r="G883" s="37"/>
      <c r="H883" s="38"/>
    </row>
    <row r="884" spans="1:8" s="2" customFormat="1" ht="16.8" customHeight="1">
      <c r="A884" s="37"/>
      <c r="B884" s="38"/>
      <c r="C884" s="249" t="s">
        <v>1691</v>
      </c>
      <c r="D884" s="249" t="s">
        <v>1433</v>
      </c>
      <c r="E884" s="18" t="s">
        <v>1</v>
      </c>
      <c r="F884" s="250">
        <v>1.53</v>
      </c>
      <c r="G884" s="37"/>
      <c r="H884" s="38"/>
    </row>
    <row r="885" spans="1:8" s="2" customFormat="1" ht="16.8" customHeight="1">
      <c r="A885" s="37"/>
      <c r="B885" s="38"/>
      <c r="C885" s="245" t="s">
        <v>1705</v>
      </c>
      <c r="D885" s="246" t="s">
        <v>1705</v>
      </c>
      <c r="E885" s="247" t="s">
        <v>1</v>
      </c>
      <c r="F885" s="248">
        <v>2.32</v>
      </c>
      <c r="G885" s="37"/>
      <c r="H885" s="38"/>
    </row>
    <row r="886" spans="1:8" s="2" customFormat="1" ht="16.8" customHeight="1">
      <c r="A886" s="37"/>
      <c r="B886" s="38"/>
      <c r="C886" s="249" t="s">
        <v>1705</v>
      </c>
      <c r="D886" s="249" t="s">
        <v>1481</v>
      </c>
      <c r="E886" s="18" t="s">
        <v>1</v>
      </c>
      <c r="F886" s="250">
        <v>2.32</v>
      </c>
      <c r="G886" s="37"/>
      <c r="H886" s="38"/>
    </row>
    <row r="887" spans="1:8" s="2" customFormat="1" ht="16.8" customHeight="1">
      <c r="A887" s="37"/>
      <c r="B887" s="38"/>
      <c r="C887" s="245" t="s">
        <v>1829</v>
      </c>
      <c r="D887" s="246" t="s">
        <v>1829</v>
      </c>
      <c r="E887" s="247" t="s">
        <v>1</v>
      </c>
      <c r="F887" s="248">
        <v>100</v>
      </c>
      <c r="G887" s="37"/>
      <c r="H887" s="38"/>
    </row>
    <row r="888" spans="1:8" s="2" customFormat="1" ht="16.8" customHeight="1">
      <c r="A888" s="37"/>
      <c r="B888" s="38"/>
      <c r="C888" s="249" t="s">
        <v>1913</v>
      </c>
      <c r="D888" s="249" t="s">
        <v>1914</v>
      </c>
      <c r="E888" s="18" t="s">
        <v>1</v>
      </c>
      <c r="F888" s="250">
        <v>180</v>
      </c>
      <c r="G888" s="37"/>
      <c r="H888" s="38"/>
    </row>
    <row r="889" spans="1:8" s="2" customFormat="1" ht="16.8" customHeight="1">
      <c r="A889" s="37"/>
      <c r="B889" s="38"/>
      <c r="C889" s="245" t="s">
        <v>388</v>
      </c>
      <c r="D889" s="246" t="s">
        <v>388</v>
      </c>
      <c r="E889" s="247" t="s">
        <v>1</v>
      </c>
      <c r="F889" s="248">
        <v>3.54</v>
      </c>
      <c r="G889" s="37"/>
      <c r="H889" s="38"/>
    </row>
    <row r="890" spans="1:8" s="2" customFormat="1" ht="16.8" customHeight="1">
      <c r="A890" s="37"/>
      <c r="B890" s="38"/>
      <c r="C890" s="249" t="s">
        <v>386</v>
      </c>
      <c r="D890" s="249" t="s">
        <v>387</v>
      </c>
      <c r="E890" s="18" t="s">
        <v>1</v>
      </c>
      <c r="F890" s="250">
        <v>0</v>
      </c>
      <c r="G890" s="37"/>
      <c r="H890" s="38"/>
    </row>
    <row r="891" spans="1:8" s="2" customFormat="1" ht="16.8" customHeight="1">
      <c r="A891" s="37"/>
      <c r="B891" s="38"/>
      <c r="C891" s="249" t="s">
        <v>388</v>
      </c>
      <c r="D891" s="249" t="s">
        <v>389</v>
      </c>
      <c r="E891" s="18" t="s">
        <v>1</v>
      </c>
      <c r="F891" s="250">
        <v>3.54</v>
      </c>
      <c r="G891" s="37"/>
      <c r="H891" s="38"/>
    </row>
    <row r="892" spans="1:8" s="2" customFormat="1" ht="16.8" customHeight="1">
      <c r="A892" s="37"/>
      <c r="B892" s="38"/>
      <c r="C892" s="245" t="s">
        <v>476</v>
      </c>
      <c r="D892" s="246" t="s">
        <v>476</v>
      </c>
      <c r="E892" s="247" t="s">
        <v>1</v>
      </c>
      <c r="F892" s="248">
        <v>3.54</v>
      </c>
      <c r="G892" s="37"/>
      <c r="H892" s="38"/>
    </row>
    <row r="893" spans="1:8" s="2" customFormat="1" ht="16.8" customHeight="1">
      <c r="A893" s="37"/>
      <c r="B893" s="38"/>
      <c r="C893" s="249" t="s">
        <v>475</v>
      </c>
      <c r="D893" s="249" t="s">
        <v>387</v>
      </c>
      <c r="E893" s="18" t="s">
        <v>1</v>
      </c>
      <c r="F893" s="250">
        <v>0</v>
      </c>
      <c r="G893" s="37"/>
      <c r="H893" s="38"/>
    </row>
    <row r="894" spans="1:8" s="2" customFormat="1" ht="16.8" customHeight="1">
      <c r="A894" s="37"/>
      <c r="B894" s="38"/>
      <c r="C894" s="249" t="s">
        <v>476</v>
      </c>
      <c r="D894" s="249" t="s">
        <v>389</v>
      </c>
      <c r="E894" s="18" t="s">
        <v>1</v>
      </c>
      <c r="F894" s="250">
        <v>3.54</v>
      </c>
      <c r="G894" s="37"/>
      <c r="H894" s="38"/>
    </row>
    <row r="895" spans="1:8" s="2" customFormat="1" ht="16.8" customHeight="1">
      <c r="A895" s="37"/>
      <c r="B895" s="38"/>
      <c r="C895" s="245" t="s">
        <v>525</v>
      </c>
      <c r="D895" s="246" t="s">
        <v>525</v>
      </c>
      <c r="E895" s="247" t="s">
        <v>1</v>
      </c>
      <c r="F895" s="248">
        <v>204.372</v>
      </c>
      <c r="G895" s="37"/>
      <c r="H895" s="38"/>
    </row>
    <row r="896" spans="1:8" s="2" customFormat="1" ht="16.8" customHeight="1">
      <c r="A896" s="37"/>
      <c r="B896" s="38"/>
      <c r="C896" s="249" t="s">
        <v>525</v>
      </c>
      <c r="D896" s="249" t="s">
        <v>526</v>
      </c>
      <c r="E896" s="18" t="s">
        <v>1</v>
      </c>
      <c r="F896" s="250">
        <v>204.372</v>
      </c>
      <c r="G896" s="37"/>
      <c r="H896" s="38"/>
    </row>
    <row r="897" spans="1:8" s="2" customFormat="1" ht="16.8" customHeight="1">
      <c r="A897" s="37"/>
      <c r="B897" s="38"/>
      <c r="C897" s="245" t="s">
        <v>565</v>
      </c>
      <c r="D897" s="246" t="s">
        <v>565</v>
      </c>
      <c r="E897" s="247" t="s">
        <v>1</v>
      </c>
      <c r="F897" s="248">
        <v>13.947</v>
      </c>
      <c r="G897" s="37"/>
      <c r="H897" s="38"/>
    </row>
    <row r="898" spans="1:8" s="2" customFormat="1" ht="16.8" customHeight="1">
      <c r="A898" s="37"/>
      <c r="B898" s="38"/>
      <c r="C898" s="249" t="s">
        <v>565</v>
      </c>
      <c r="D898" s="249" t="s">
        <v>566</v>
      </c>
      <c r="E898" s="18" t="s">
        <v>1</v>
      </c>
      <c r="F898" s="250">
        <v>13.947</v>
      </c>
      <c r="G898" s="37"/>
      <c r="H898" s="38"/>
    </row>
    <row r="899" spans="1:8" s="2" customFormat="1" ht="16.8" customHeight="1">
      <c r="A899" s="37"/>
      <c r="B899" s="38"/>
      <c r="C899" s="245" t="s">
        <v>598</v>
      </c>
      <c r="D899" s="246" t="s">
        <v>598</v>
      </c>
      <c r="E899" s="247" t="s">
        <v>1</v>
      </c>
      <c r="F899" s="248">
        <v>70</v>
      </c>
      <c r="G899" s="37"/>
      <c r="H899" s="38"/>
    </row>
    <row r="900" spans="1:8" s="2" customFormat="1" ht="16.8" customHeight="1">
      <c r="A900" s="37"/>
      <c r="B900" s="38"/>
      <c r="C900" s="249" t="s">
        <v>598</v>
      </c>
      <c r="D900" s="249" t="s">
        <v>599</v>
      </c>
      <c r="E900" s="18" t="s">
        <v>1</v>
      </c>
      <c r="F900" s="250">
        <v>70</v>
      </c>
      <c r="G900" s="37"/>
      <c r="H900" s="38"/>
    </row>
    <row r="901" spans="1:8" s="2" customFormat="1" ht="16.8" customHeight="1">
      <c r="A901" s="37"/>
      <c r="B901" s="38"/>
      <c r="C901" s="245" t="s">
        <v>1019</v>
      </c>
      <c r="D901" s="246" t="s">
        <v>1019</v>
      </c>
      <c r="E901" s="247" t="s">
        <v>1</v>
      </c>
      <c r="F901" s="248">
        <v>203</v>
      </c>
      <c r="G901" s="37"/>
      <c r="H901" s="38"/>
    </row>
    <row r="902" spans="1:8" s="2" customFormat="1" ht="16.8" customHeight="1">
      <c r="A902" s="37"/>
      <c r="B902" s="38"/>
      <c r="C902" s="249" t="s">
        <v>1019</v>
      </c>
      <c r="D902" s="249" t="s">
        <v>1020</v>
      </c>
      <c r="E902" s="18" t="s">
        <v>1</v>
      </c>
      <c r="F902" s="250">
        <v>203</v>
      </c>
      <c r="G902" s="37"/>
      <c r="H902" s="38"/>
    </row>
    <row r="903" spans="1:8" s="2" customFormat="1" ht="16.8" customHeight="1">
      <c r="A903" s="37"/>
      <c r="B903" s="38"/>
      <c r="C903" s="245" t="s">
        <v>1042</v>
      </c>
      <c r="D903" s="246" t="s">
        <v>1042</v>
      </c>
      <c r="E903" s="247" t="s">
        <v>1</v>
      </c>
      <c r="F903" s="248">
        <v>42</v>
      </c>
      <c r="G903" s="37"/>
      <c r="H903" s="38"/>
    </row>
    <row r="904" spans="1:8" s="2" customFormat="1" ht="16.8" customHeight="1">
      <c r="A904" s="37"/>
      <c r="B904" s="38"/>
      <c r="C904" s="249" t="s">
        <v>1042</v>
      </c>
      <c r="D904" s="249" t="s">
        <v>1043</v>
      </c>
      <c r="E904" s="18" t="s">
        <v>1</v>
      </c>
      <c r="F904" s="250">
        <v>42</v>
      </c>
      <c r="G904" s="37"/>
      <c r="H904" s="38"/>
    </row>
    <row r="905" spans="1:8" s="2" customFormat="1" ht="16.8" customHeight="1">
      <c r="A905" s="37"/>
      <c r="B905" s="38"/>
      <c r="C905" s="245" t="s">
        <v>1071</v>
      </c>
      <c r="D905" s="246" t="s">
        <v>1071</v>
      </c>
      <c r="E905" s="247" t="s">
        <v>1</v>
      </c>
      <c r="F905" s="248">
        <v>203</v>
      </c>
      <c r="G905" s="37"/>
      <c r="H905" s="38"/>
    </row>
    <row r="906" spans="1:8" s="2" customFormat="1" ht="16.8" customHeight="1">
      <c r="A906" s="37"/>
      <c r="B906" s="38"/>
      <c r="C906" s="249" t="s">
        <v>1071</v>
      </c>
      <c r="D906" s="249" t="s">
        <v>1020</v>
      </c>
      <c r="E906" s="18" t="s">
        <v>1</v>
      </c>
      <c r="F906" s="250">
        <v>203</v>
      </c>
      <c r="G906" s="37"/>
      <c r="H906" s="38"/>
    </row>
    <row r="907" spans="1:8" s="2" customFormat="1" ht="16.8" customHeight="1">
      <c r="A907" s="37"/>
      <c r="B907" s="38"/>
      <c r="C907" s="245" t="s">
        <v>1081</v>
      </c>
      <c r="D907" s="246" t="s">
        <v>1081</v>
      </c>
      <c r="E907" s="247" t="s">
        <v>1</v>
      </c>
      <c r="F907" s="248">
        <v>42</v>
      </c>
      <c r="G907" s="37"/>
      <c r="H907" s="38"/>
    </row>
    <row r="908" spans="1:8" s="2" customFormat="1" ht="16.8" customHeight="1">
      <c r="A908" s="37"/>
      <c r="B908" s="38"/>
      <c r="C908" s="249" t="s">
        <v>1081</v>
      </c>
      <c r="D908" s="249" t="s">
        <v>1043</v>
      </c>
      <c r="E908" s="18" t="s">
        <v>1</v>
      </c>
      <c r="F908" s="250">
        <v>42</v>
      </c>
      <c r="G908" s="37"/>
      <c r="H908" s="38"/>
    </row>
    <row r="909" spans="1:8" s="2" customFormat="1" ht="16.8" customHeight="1">
      <c r="A909" s="37"/>
      <c r="B909" s="38"/>
      <c r="C909" s="245" t="s">
        <v>264</v>
      </c>
      <c r="D909" s="246" t="s">
        <v>264</v>
      </c>
      <c r="E909" s="247" t="s">
        <v>1</v>
      </c>
      <c r="F909" s="248">
        <v>116.02</v>
      </c>
      <c r="G909" s="37"/>
      <c r="H909" s="38"/>
    </row>
    <row r="910" spans="1:8" s="2" customFormat="1" ht="16.8" customHeight="1">
      <c r="A910" s="37"/>
      <c r="B910" s="38"/>
      <c r="C910" s="249" t="s">
        <v>264</v>
      </c>
      <c r="D910" s="249" t="s">
        <v>265</v>
      </c>
      <c r="E910" s="18" t="s">
        <v>1</v>
      </c>
      <c r="F910" s="250">
        <v>116.02</v>
      </c>
      <c r="G910" s="37"/>
      <c r="H910" s="38"/>
    </row>
    <row r="911" spans="1:8" s="2" customFormat="1" ht="16.8" customHeight="1">
      <c r="A911" s="37"/>
      <c r="B911" s="38"/>
      <c r="C911" s="245" t="s">
        <v>1222</v>
      </c>
      <c r="D911" s="246" t="s">
        <v>1222</v>
      </c>
      <c r="E911" s="247" t="s">
        <v>1</v>
      </c>
      <c r="F911" s="248">
        <v>6.53</v>
      </c>
      <c r="G911" s="37"/>
      <c r="H911" s="38"/>
    </row>
    <row r="912" spans="1:8" s="2" customFormat="1" ht="16.8" customHeight="1">
      <c r="A912" s="37"/>
      <c r="B912" s="38"/>
      <c r="C912" s="249" t="s">
        <v>1222</v>
      </c>
      <c r="D912" s="249" t="s">
        <v>1223</v>
      </c>
      <c r="E912" s="18" t="s">
        <v>1</v>
      </c>
      <c r="F912" s="250">
        <v>6.53</v>
      </c>
      <c r="G912" s="37"/>
      <c r="H912" s="38"/>
    </row>
    <row r="913" spans="1:8" s="2" customFormat="1" ht="16.8" customHeight="1">
      <c r="A913" s="37"/>
      <c r="B913" s="38"/>
      <c r="C913" s="245" t="s">
        <v>1327</v>
      </c>
      <c r="D913" s="246" t="s">
        <v>1327</v>
      </c>
      <c r="E913" s="247" t="s">
        <v>1</v>
      </c>
      <c r="F913" s="248">
        <v>46.42</v>
      </c>
      <c r="G913" s="37"/>
      <c r="H913" s="38"/>
    </row>
    <row r="914" spans="1:8" s="2" customFormat="1" ht="16.8" customHeight="1">
      <c r="A914" s="37"/>
      <c r="B914" s="38"/>
      <c r="C914" s="249" t="s">
        <v>1327</v>
      </c>
      <c r="D914" s="249" t="s">
        <v>1328</v>
      </c>
      <c r="E914" s="18" t="s">
        <v>1</v>
      </c>
      <c r="F914" s="250">
        <v>46.42</v>
      </c>
      <c r="G914" s="37"/>
      <c r="H914" s="38"/>
    </row>
    <row r="915" spans="1:8" s="2" customFormat="1" ht="16.8" customHeight="1">
      <c r="A915" s="37"/>
      <c r="B915" s="38"/>
      <c r="C915" s="245" t="s">
        <v>1343</v>
      </c>
      <c r="D915" s="246" t="s">
        <v>1343</v>
      </c>
      <c r="E915" s="247" t="s">
        <v>1</v>
      </c>
      <c r="F915" s="248">
        <v>25.2</v>
      </c>
      <c r="G915" s="37"/>
      <c r="H915" s="38"/>
    </row>
    <row r="916" spans="1:8" s="2" customFormat="1" ht="16.8" customHeight="1">
      <c r="A916" s="37"/>
      <c r="B916" s="38"/>
      <c r="C916" s="249" t="s">
        <v>1343</v>
      </c>
      <c r="D916" s="249" t="s">
        <v>1344</v>
      </c>
      <c r="E916" s="18" t="s">
        <v>1</v>
      </c>
      <c r="F916" s="250">
        <v>25.2</v>
      </c>
      <c r="G916" s="37"/>
      <c r="H916" s="38"/>
    </row>
    <row r="917" spans="1:8" s="2" customFormat="1" ht="16.8" customHeight="1">
      <c r="A917" s="37"/>
      <c r="B917" s="38"/>
      <c r="C917" s="245" t="s">
        <v>281</v>
      </c>
      <c r="D917" s="246" t="s">
        <v>281</v>
      </c>
      <c r="E917" s="247" t="s">
        <v>1</v>
      </c>
      <c r="F917" s="248">
        <v>28.083</v>
      </c>
      <c r="G917" s="37"/>
      <c r="H917" s="38"/>
    </row>
    <row r="918" spans="1:8" s="2" customFormat="1" ht="16.8" customHeight="1">
      <c r="A918" s="37"/>
      <c r="B918" s="38"/>
      <c r="C918" s="249" t="s">
        <v>281</v>
      </c>
      <c r="D918" s="249" t="s">
        <v>282</v>
      </c>
      <c r="E918" s="18" t="s">
        <v>1</v>
      </c>
      <c r="F918" s="250">
        <v>28.083</v>
      </c>
      <c r="G918" s="37"/>
      <c r="H918" s="38"/>
    </row>
    <row r="919" spans="1:8" s="2" customFormat="1" ht="16.8" customHeight="1">
      <c r="A919" s="37"/>
      <c r="B919" s="38"/>
      <c r="C919" s="245" t="s">
        <v>1371</v>
      </c>
      <c r="D919" s="246" t="s">
        <v>1371</v>
      </c>
      <c r="E919" s="247" t="s">
        <v>1</v>
      </c>
      <c r="F919" s="248">
        <v>157.95</v>
      </c>
      <c r="G919" s="37"/>
      <c r="H919" s="38"/>
    </row>
    <row r="920" spans="1:8" s="2" customFormat="1" ht="16.8" customHeight="1">
      <c r="A920" s="37"/>
      <c r="B920" s="38"/>
      <c r="C920" s="249" t="s">
        <v>1371</v>
      </c>
      <c r="D920" s="249" t="s">
        <v>1372</v>
      </c>
      <c r="E920" s="18" t="s">
        <v>1</v>
      </c>
      <c r="F920" s="250">
        <v>157.95</v>
      </c>
      <c r="G920" s="37"/>
      <c r="H920" s="38"/>
    </row>
    <row r="921" spans="1:8" s="2" customFormat="1" ht="16.8" customHeight="1">
      <c r="A921" s="37"/>
      <c r="B921" s="38"/>
      <c r="C921" s="245" t="s">
        <v>1412</v>
      </c>
      <c r="D921" s="246" t="s">
        <v>1412</v>
      </c>
      <c r="E921" s="247" t="s">
        <v>1</v>
      </c>
      <c r="F921" s="248">
        <v>1</v>
      </c>
      <c r="G921" s="37"/>
      <c r="H921" s="38"/>
    </row>
    <row r="922" spans="1:8" s="2" customFormat="1" ht="16.8" customHeight="1">
      <c r="A922" s="37"/>
      <c r="B922" s="38"/>
      <c r="C922" s="249" t="s">
        <v>1412</v>
      </c>
      <c r="D922" s="249" t="s">
        <v>1413</v>
      </c>
      <c r="E922" s="18" t="s">
        <v>1</v>
      </c>
      <c r="F922" s="250">
        <v>1</v>
      </c>
      <c r="G922" s="37"/>
      <c r="H922" s="38"/>
    </row>
    <row r="923" spans="1:8" s="2" customFormat="1" ht="16.8" customHeight="1">
      <c r="A923" s="37"/>
      <c r="B923" s="38"/>
      <c r="C923" s="245" t="s">
        <v>1434</v>
      </c>
      <c r="D923" s="246" t="s">
        <v>1434</v>
      </c>
      <c r="E923" s="247" t="s">
        <v>1</v>
      </c>
      <c r="F923" s="248">
        <v>1.8</v>
      </c>
      <c r="G923" s="37"/>
      <c r="H923" s="38"/>
    </row>
    <row r="924" spans="1:8" s="2" customFormat="1" ht="16.8" customHeight="1">
      <c r="A924" s="37"/>
      <c r="B924" s="38"/>
      <c r="C924" s="249" t="s">
        <v>1434</v>
      </c>
      <c r="D924" s="249" t="s">
        <v>1435</v>
      </c>
      <c r="E924" s="18" t="s">
        <v>1</v>
      </c>
      <c r="F924" s="250">
        <v>1.8</v>
      </c>
      <c r="G924" s="37"/>
      <c r="H924" s="38"/>
    </row>
    <row r="925" spans="1:8" s="2" customFormat="1" ht="16.8" customHeight="1">
      <c r="A925" s="37"/>
      <c r="B925" s="38"/>
      <c r="C925" s="245" t="s">
        <v>1458</v>
      </c>
      <c r="D925" s="246" t="s">
        <v>1458</v>
      </c>
      <c r="E925" s="247" t="s">
        <v>1</v>
      </c>
      <c r="F925" s="248">
        <v>7.2</v>
      </c>
      <c r="G925" s="37"/>
      <c r="H925" s="38"/>
    </row>
    <row r="926" spans="1:8" s="2" customFormat="1" ht="16.8" customHeight="1">
      <c r="A926" s="37"/>
      <c r="B926" s="38"/>
      <c r="C926" s="249" t="s">
        <v>1458</v>
      </c>
      <c r="D926" s="249" t="s">
        <v>1459</v>
      </c>
      <c r="E926" s="18" t="s">
        <v>1</v>
      </c>
      <c r="F926" s="250">
        <v>7.2</v>
      </c>
      <c r="G926" s="37"/>
      <c r="H926" s="38"/>
    </row>
    <row r="927" spans="1:8" s="2" customFormat="1" ht="16.8" customHeight="1">
      <c r="A927" s="37"/>
      <c r="B927" s="38"/>
      <c r="C927" s="245" t="s">
        <v>1482</v>
      </c>
      <c r="D927" s="246" t="s">
        <v>1482</v>
      </c>
      <c r="E927" s="247" t="s">
        <v>1</v>
      </c>
      <c r="F927" s="248">
        <v>2.2</v>
      </c>
      <c r="G927" s="37"/>
      <c r="H927" s="38"/>
    </row>
    <row r="928" spans="1:8" s="2" customFormat="1" ht="16.8" customHeight="1">
      <c r="A928" s="37"/>
      <c r="B928" s="38"/>
      <c r="C928" s="249" t="s">
        <v>1482</v>
      </c>
      <c r="D928" s="249" t="s">
        <v>1483</v>
      </c>
      <c r="E928" s="18" t="s">
        <v>1</v>
      </c>
      <c r="F928" s="250">
        <v>2.2</v>
      </c>
      <c r="G928" s="37"/>
      <c r="H928" s="38"/>
    </row>
    <row r="929" spans="1:8" s="2" customFormat="1" ht="16.8" customHeight="1">
      <c r="A929" s="37"/>
      <c r="B929" s="38"/>
      <c r="C929" s="245" t="s">
        <v>107</v>
      </c>
      <c r="D929" s="246" t="s">
        <v>107</v>
      </c>
      <c r="E929" s="247" t="s">
        <v>1</v>
      </c>
      <c r="F929" s="248">
        <v>3.066</v>
      </c>
      <c r="G929" s="37"/>
      <c r="H929" s="38"/>
    </row>
    <row r="930" spans="1:8" s="2" customFormat="1" ht="16.8" customHeight="1">
      <c r="A930" s="37"/>
      <c r="B930" s="38"/>
      <c r="C930" s="249" t="s">
        <v>107</v>
      </c>
      <c r="D930" s="249" t="s">
        <v>850</v>
      </c>
      <c r="E930" s="18" t="s">
        <v>1</v>
      </c>
      <c r="F930" s="250">
        <v>3.066</v>
      </c>
      <c r="G930" s="37"/>
      <c r="H930" s="38"/>
    </row>
    <row r="931" spans="1:8" s="2" customFormat="1" ht="16.8" customHeight="1">
      <c r="A931" s="37"/>
      <c r="B931" s="38"/>
      <c r="C931" s="251" t="s">
        <v>1973</v>
      </c>
      <c r="D931" s="37"/>
      <c r="E931" s="37"/>
      <c r="F931" s="37"/>
      <c r="G931" s="37"/>
      <c r="H931" s="38"/>
    </row>
    <row r="932" spans="1:8" s="2" customFormat="1" ht="16.8" customHeight="1">
      <c r="A932" s="37"/>
      <c r="B932" s="38"/>
      <c r="C932" s="249" t="s">
        <v>1501</v>
      </c>
      <c r="D932" s="249" t="s">
        <v>1502</v>
      </c>
      <c r="E932" s="18" t="s">
        <v>221</v>
      </c>
      <c r="F932" s="250">
        <v>49.766</v>
      </c>
      <c r="G932" s="37"/>
      <c r="H932" s="38"/>
    </row>
    <row r="933" spans="1:8" s="2" customFormat="1" ht="16.8" customHeight="1">
      <c r="A933" s="37"/>
      <c r="B933" s="38"/>
      <c r="C933" s="245" t="s">
        <v>136</v>
      </c>
      <c r="D933" s="246" t="s">
        <v>136</v>
      </c>
      <c r="E933" s="247" t="s">
        <v>1</v>
      </c>
      <c r="F933" s="248">
        <v>0.684</v>
      </c>
      <c r="G933" s="37"/>
      <c r="H933" s="38"/>
    </row>
    <row r="934" spans="1:8" s="2" customFormat="1" ht="16.8" customHeight="1">
      <c r="A934" s="37"/>
      <c r="B934" s="38"/>
      <c r="C934" s="249" t="s">
        <v>136</v>
      </c>
      <c r="D934" s="249" t="s">
        <v>830</v>
      </c>
      <c r="E934" s="18" t="s">
        <v>1</v>
      </c>
      <c r="F934" s="250">
        <v>0.684</v>
      </c>
      <c r="G934" s="37"/>
      <c r="H934" s="38"/>
    </row>
    <row r="935" spans="1:8" s="2" customFormat="1" ht="16.8" customHeight="1">
      <c r="A935" s="37"/>
      <c r="B935" s="38"/>
      <c r="C935" s="251" t="s">
        <v>1973</v>
      </c>
      <c r="D935" s="37"/>
      <c r="E935" s="37"/>
      <c r="F935" s="37"/>
      <c r="G935" s="37"/>
      <c r="H935" s="38"/>
    </row>
    <row r="936" spans="1:8" s="2" customFormat="1" ht="16.8" customHeight="1">
      <c r="A936" s="37"/>
      <c r="B936" s="38"/>
      <c r="C936" s="249" t="s">
        <v>1512</v>
      </c>
      <c r="D936" s="249" t="s">
        <v>1513</v>
      </c>
      <c r="E936" s="18" t="s">
        <v>221</v>
      </c>
      <c r="F936" s="250">
        <v>9.257</v>
      </c>
      <c r="G936" s="37"/>
      <c r="H936" s="38"/>
    </row>
    <row r="937" spans="1:8" s="2" customFormat="1" ht="16.8" customHeight="1">
      <c r="A937" s="37"/>
      <c r="B937" s="38"/>
      <c r="C937" s="245" t="s">
        <v>143</v>
      </c>
      <c r="D937" s="246" t="s">
        <v>143</v>
      </c>
      <c r="E937" s="247" t="s">
        <v>1</v>
      </c>
      <c r="F937" s="248">
        <v>3.066</v>
      </c>
      <c r="G937" s="37"/>
      <c r="H937" s="38"/>
    </row>
    <row r="938" spans="1:8" s="2" customFormat="1" ht="16.8" customHeight="1">
      <c r="A938" s="37"/>
      <c r="B938" s="38"/>
      <c r="C938" s="249" t="s">
        <v>143</v>
      </c>
      <c r="D938" s="249" t="s">
        <v>850</v>
      </c>
      <c r="E938" s="18" t="s">
        <v>1</v>
      </c>
      <c r="F938" s="250">
        <v>3.066</v>
      </c>
      <c r="G938" s="37"/>
      <c r="H938" s="38"/>
    </row>
    <row r="939" spans="1:8" s="2" customFormat="1" ht="16.8" customHeight="1">
      <c r="A939" s="37"/>
      <c r="B939" s="38"/>
      <c r="C939" s="251" t="s">
        <v>1973</v>
      </c>
      <c r="D939" s="37"/>
      <c r="E939" s="37"/>
      <c r="F939" s="37"/>
      <c r="G939" s="37"/>
      <c r="H939" s="38"/>
    </row>
    <row r="940" spans="1:8" s="2" customFormat="1" ht="16.8" customHeight="1">
      <c r="A940" s="37"/>
      <c r="B940" s="38"/>
      <c r="C940" s="249" t="s">
        <v>1522</v>
      </c>
      <c r="D940" s="249" t="s">
        <v>1523</v>
      </c>
      <c r="E940" s="18" t="s">
        <v>221</v>
      </c>
      <c r="F940" s="250">
        <v>40.509</v>
      </c>
      <c r="G940" s="37"/>
      <c r="H940" s="38"/>
    </row>
    <row r="941" spans="1:8" s="2" customFormat="1" ht="16.8" customHeight="1">
      <c r="A941" s="37"/>
      <c r="B941" s="38"/>
      <c r="C941" s="245" t="s">
        <v>156</v>
      </c>
      <c r="D941" s="246" t="s">
        <v>156</v>
      </c>
      <c r="E941" s="247" t="s">
        <v>1</v>
      </c>
      <c r="F941" s="248">
        <v>2.573</v>
      </c>
      <c r="G941" s="37"/>
      <c r="H941" s="38"/>
    </row>
    <row r="942" spans="1:8" s="2" customFormat="1" ht="16.8" customHeight="1">
      <c r="A942" s="37"/>
      <c r="B942" s="38"/>
      <c r="C942" s="249" t="s">
        <v>156</v>
      </c>
      <c r="D942" s="249" t="s">
        <v>872</v>
      </c>
      <c r="E942" s="18" t="s">
        <v>1</v>
      </c>
      <c r="F942" s="250">
        <v>2.573</v>
      </c>
      <c r="G942" s="37"/>
      <c r="H942" s="38"/>
    </row>
    <row r="943" spans="1:8" s="2" customFormat="1" ht="16.8" customHeight="1">
      <c r="A943" s="37"/>
      <c r="B943" s="38"/>
      <c r="C943" s="251" t="s">
        <v>1973</v>
      </c>
      <c r="D943" s="37"/>
      <c r="E943" s="37"/>
      <c r="F943" s="37"/>
      <c r="G943" s="37"/>
      <c r="H943" s="38"/>
    </row>
    <row r="944" spans="1:8" s="2" customFormat="1" ht="16.8" customHeight="1">
      <c r="A944" s="37"/>
      <c r="B944" s="38"/>
      <c r="C944" s="249" t="s">
        <v>1529</v>
      </c>
      <c r="D944" s="249" t="s">
        <v>1530</v>
      </c>
      <c r="E944" s="18" t="s">
        <v>221</v>
      </c>
      <c r="F944" s="250">
        <v>111.189</v>
      </c>
      <c r="G944" s="37"/>
      <c r="H944" s="38"/>
    </row>
    <row r="945" spans="1:8" s="2" customFormat="1" ht="16.8" customHeight="1">
      <c r="A945" s="37"/>
      <c r="B945" s="38"/>
      <c r="C945" s="245" t="s">
        <v>1557</v>
      </c>
      <c r="D945" s="246" t="s">
        <v>1557</v>
      </c>
      <c r="E945" s="247" t="s">
        <v>1</v>
      </c>
      <c r="F945" s="248">
        <v>3.54</v>
      </c>
      <c r="G945" s="37"/>
      <c r="H945" s="38"/>
    </row>
    <row r="946" spans="1:8" s="2" customFormat="1" ht="16.8" customHeight="1">
      <c r="A946" s="37"/>
      <c r="B946" s="38"/>
      <c r="C946" s="249" t="s">
        <v>1556</v>
      </c>
      <c r="D946" s="249" t="s">
        <v>387</v>
      </c>
      <c r="E946" s="18" t="s">
        <v>1</v>
      </c>
      <c r="F946" s="250">
        <v>0</v>
      </c>
      <c r="G946" s="37"/>
      <c r="H946" s="38"/>
    </row>
    <row r="947" spans="1:8" s="2" customFormat="1" ht="16.8" customHeight="1">
      <c r="A947" s="37"/>
      <c r="B947" s="38"/>
      <c r="C947" s="249" t="s">
        <v>1557</v>
      </c>
      <c r="D947" s="249" t="s">
        <v>389</v>
      </c>
      <c r="E947" s="18" t="s">
        <v>1</v>
      </c>
      <c r="F947" s="250">
        <v>3.54</v>
      </c>
      <c r="G947" s="37"/>
      <c r="H947" s="38"/>
    </row>
    <row r="948" spans="1:8" s="2" customFormat="1" ht="16.8" customHeight="1">
      <c r="A948" s="37"/>
      <c r="B948" s="38"/>
      <c r="C948" s="245" t="s">
        <v>1658</v>
      </c>
      <c r="D948" s="246" t="s">
        <v>1658</v>
      </c>
      <c r="E948" s="247" t="s">
        <v>1</v>
      </c>
      <c r="F948" s="248">
        <v>1</v>
      </c>
      <c r="G948" s="37"/>
      <c r="H948" s="38"/>
    </row>
    <row r="949" spans="1:8" s="2" customFormat="1" ht="16.8" customHeight="1">
      <c r="A949" s="37"/>
      <c r="B949" s="38"/>
      <c r="C949" s="249" t="s">
        <v>1658</v>
      </c>
      <c r="D949" s="249" t="s">
        <v>1413</v>
      </c>
      <c r="E949" s="18" t="s">
        <v>1</v>
      </c>
      <c r="F949" s="250">
        <v>1</v>
      </c>
      <c r="G949" s="37"/>
      <c r="H949" s="38"/>
    </row>
    <row r="950" spans="1:8" s="2" customFormat="1" ht="16.8" customHeight="1">
      <c r="A950" s="37"/>
      <c r="B950" s="38"/>
      <c r="C950" s="245" t="s">
        <v>1671</v>
      </c>
      <c r="D950" s="246" t="s">
        <v>1671</v>
      </c>
      <c r="E950" s="247" t="s">
        <v>1</v>
      </c>
      <c r="F950" s="248">
        <v>7.2</v>
      </c>
      <c r="G950" s="37"/>
      <c r="H950" s="38"/>
    </row>
    <row r="951" spans="1:8" s="2" customFormat="1" ht="16.8" customHeight="1">
      <c r="A951" s="37"/>
      <c r="B951" s="38"/>
      <c r="C951" s="249" t="s">
        <v>1671</v>
      </c>
      <c r="D951" s="249" t="s">
        <v>1459</v>
      </c>
      <c r="E951" s="18" t="s">
        <v>1</v>
      </c>
      <c r="F951" s="250">
        <v>7.2</v>
      </c>
      <c r="G951" s="37"/>
      <c r="H951" s="38"/>
    </row>
    <row r="952" spans="1:8" s="2" customFormat="1" ht="16.8" customHeight="1">
      <c r="A952" s="37"/>
      <c r="B952" s="38"/>
      <c r="C952" s="245" t="s">
        <v>1692</v>
      </c>
      <c r="D952" s="246" t="s">
        <v>1692</v>
      </c>
      <c r="E952" s="247" t="s">
        <v>1</v>
      </c>
      <c r="F952" s="248">
        <v>1.8</v>
      </c>
      <c r="G952" s="37"/>
      <c r="H952" s="38"/>
    </row>
    <row r="953" spans="1:8" s="2" customFormat="1" ht="16.8" customHeight="1">
      <c r="A953" s="37"/>
      <c r="B953" s="38"/>
      <c r="C953" s="249" t="s">
        <v>1692</v>
      </c>
      <c r="D953" s="249" t="s">
        <v>1435</v>
      </c>
      <c r="E953" s="18" t="s">
        <v>1</v>
      </c>
      <c r="F953" s="250">
        <v>1.8</v>
      </c>
      <c r="G953" s="37"/>
      <c r="H953" s="38"/>
    </row>
    <row r="954" spans="1:8" s="2" customFormat="1" ht="16.8" customHeight="1">
      <c r="A954" s="37"/>
      <c r="B954" s="38"/>
      <c r="C954" s="245" t="s">
        <v>1706</v>
      </c>
      <c r="D954" s="246" t="s">
        <v>1706</v>
      </c>
      <c r="E954" s="247" t="s">
        <v>1</v>
      </c>
      <c r="F954" s="248">
        <v>2.2</v>
      </c>
      <c r="G954" s="37"/>
      <c r="H954" s="38"/>
    </row>
    <row r="955" spans="1:8" s="2" customFormat="1" ht="16.8" customHeight="1">
      <c r="A955" s="37"/>
      <c r="B955" s="38"/>
      <c r="C955" s="249" t="s">
        <v>1706</v>
      </c>
      <c r="D955" s="249" t="s">
        <v>1483</v>
      </c>
      <c r="E955" s="18" t="s">
        <v>1</v>
      </c>
      <c r="F955" s="250">
        <v>2.2</v>
      </c>
      <c r="G955" s="37"/>
      <c r="H955" s="38"/>
    </row>
    <row r="956" spans="1:8" s="2" customFormat="1" ht="16.8" customHeight="1">
      <c r="A956" s="37"/>
      <c r="B956" s="38"/>
      <c r="C956" s="245" t="s">
        <v>1832</v>
      </c>
      <c r="D956" s="246" t="s">
        <v>1832</v>
      </c>
      <c r="E956" s="247" t="s">
        <v>1</v>
      </c>
      <c r="F956" s="248">
        <v>100</v>
      </c>
      <c r="G956" s="37"/>
      <c r="H956" s="38"/>
    </row>
    <row r="957" spans="1:8" s="2" customFormat="1" ht="16.8" customHeight="1">
      <c r="A957" s="37"/>
      <c r="B957" s="38"/>
      <c r="C957" s="249" t="s">
        <v>1</v>
      </c>
      <c r="D957" s="249" t="s">
        <v>1831</v>
      </c>
      <c r="E957" s="18" t="s">
        <v>1</v>
      </c>
      <c r="F957" s="250">
        <v>0</v>
      </c>
      <c r="G957" s="37"/>
      <c r="H957" s="38"/>
    </row>
    <row r="958" spans="1:8" s="2" customFormat="1" ht="16.8" customHeight="1">
      <c r="A958" s="37"/>
      <c r="B958" s="38"/>
      <c r="C958" s="249" t="s">
        <v>1832</v>
      </c>
      <c r="D958" s="249" t="s">
        <v>1833</v>
      </c>
      <c r="E958" s="18" t="s">
        <v>1</v>
      </c>
      <c r="F958" s="250">
        <v>100</v>
      </c>
      <c r="G958" s="37"/>
      <c r="H958" s="38"/>
    </row>
    <row r="959" spans="1:8" s="2" customFormat="1" ht="16.8" customHeight="1">
      <c r="A959" s="37"/>
      <c r="B959" s="38"/>
      <c r="C959" s="245" t="s">
        <v>827</v>
      </c>
      <c r="D959" s="246" t="s">
        <v>827</v>
      </c>
      <c r="E959" s="247" t="s">
        <v>1</v>
      </c>
      <c r="F959" s="248">
        <v>0.6</v>
      </c>
      <c r="G959" s="37"/>
      <c r="H959" s="38"/>
    </row>
    <row r="960" spans="1:8" s="2" customFormat="1" ht="16.8" customHeight="1">
      <c r="A960" s="37"/>
      <c r="B960" s="38"/>
      <c r="C960" s="249" t="s">
        <v>827</v>
      </c>
      <c r="D960" s="249" t="s">
        <v>828</v>
      </c>
      <c r="E960" s="18" t="s">
        <v>1</v>
      </c>
      <c r="F960" s="250">
        <v>0.6</v>
      </c>
      <c r="G960" s="37"/>
      <c r="H960" s="38"/>
    </row>
    <row r="961" spans="1:8" s="2" customFormat="1" ht="16.8" customHeight="1">
      <c r="A961" s="37"/>
      <c r="B961" s="38"/>
      <c r="C961" s="245" t="s">
        <v>849</v>
      </c>
      <c r="D961" s="246" t="s">
        <v>849</v>
      </c>
      <c r="E961" s="247" t="s">
        <v>1</v>
      </c>
      <c r="F961" s="248">
        <v>3.066</v>
      </c>
      <c r="G961" s="37"/>
      <c r="H961" s="38"/>
    </row>
    <row r="962" spans="1:8" s="2" customFormat="1" ht="16.8" customHeight="1">
      <c r="A962" s="37"/>
      <c r="B962" s="38"/>
      <c r="C962" s="249" t="s">
        <v>849</v>
      </c>
      <c r="D962" s="249" t="s">
        <v>850</v>
      </c>
      <c r="E962" s="18" t="s">
        <v>1</v>
      </c>
      <c r="F962" s="250">
        <v>3.066</v>
      </c>
      <c r="G962" s="37"/>
      <c r="H962" s="38"/>
    </row>
    <row r="963" spans="1:8" s="2" customFormat="1" ht="16.8" customHeight="1">
      <c r="A963" s="37"/>
      <c r="B963" s="38"/>
      <c r="C963" s="245" t="s">
        <v>879</v>
      </c>
      <c r="D963" s="246" t="s">
        <v>879</v>
      </c>
      <c r="E963" s="247" t="s">
        <v>1</v>
      </c>
      <c r="F963" s="248">
        <v>25.018</v>
      </c>
      <c r="G963" s="37"/>
      <c r="H963" s="38"/>
    </row>
    <row r="964" spans="1:8" s="2" customFormat="1" ht="16.8" customHeight="1">
      <c r="A964" s="37"/>
      <c r="B964" s="38"/>
      <c r="C964" s="249" t="s">
        <v>879</v>
      </c>
      <c r="D964" s="249" t="s">
        <v>880</v>
      </c>
      <c r="E964" s="18" t="s">
        <v>1</v>
      </c>
      <c r="F964" s="250">
        <v>25.018</v>
      </c>
      <c r="G964" s="37"/>
      <c r="H964" s="38"/>
    </row>
    <row r="965" spans="1:8" s="2" customFormat="1" ht="16.8" customHeight="1">
      <c r="A965" s="37"/>
      <c r="B965" s="38"/>
      <c r="C965" s="245" t="s">
        <v>390</v>
      </c>
      <c r="D965" s="246" t="s">
        <v>390</v>
      </c>
      <c r="E965" s="247" t="s">
        <v>1</v>
      </c>
      <c r="F965" s="248">
        <v>85.856</v>
      </c>
      <c r="G965" s="37"/>
      <c r="H965" s="38"/>
    </row>
    <row r="966" spans="1:8" s="2" customFormat="1" ht="16.8" customHeight="1">
      <c r="A966" s="37"/>
      <c r="B966" s="38"/>
      <c r="C966" s="249" t="s">
        <v>390</v>
      </c>
      <c r="D966" s="249" t="s">
        <v>391</v>
      </c>
      <c r="E966" s="18" t="s">
        <v>1</v>
      </c>
      <c r="F966" s="250">
        <v>85.856</v>
      </c>
      <c r="G966" s="37"/>
      <c r="H966" s="38"/>
    </row>
    <row r="967" spans="1:8" s="2" customFormat="1" ht="16.8" customHeight="1">
      <c r="A967" s="37"/>
      <c r="B967" s="38"/>
      <c r="C967" s="245" t="s">
        <v>477</v>
      </c>
      <c r="D967" s="246" t="s">
        <v>477</v>
      </c>
      <c r="E967" s="247" t="s">
        <v>1</v>
      </c>
      <c r="F967" s="248">
        <v>85.856</v>
      </c>
      <c r="G967" s="37"/>
      <c r="H967" s="38"/>
    </row>
    <row r="968" spans="1:8" s="2" customFormat="1" ht="16.8" customHeight="1">
      <c r="A968" s="37"/>
      <c r="B968" s="38"/>
      <c r="C968" s="249" t="s">
        <v>477</v>
      </c>
      <c r="D968" s="249" t="s">
        <v>391</v>
      </c>
      <c r="E968" s="18" t="s">
        <v>1</v>
      </c>
      <c r="F968" s="250">
        <v>85.856</v>
      </c>
      <c r="G968" s="37"/>
      <c r="H968" s="38"/>
    </row>
    <row r="969" spans="1:8" s="2" customFormat="1" ht="16.8" customHeight="1">
      <c r="A969" s="37"/>
      <c r="B969" s="38"/>
      <c r="C969" s="245" t="s">
        <v>527</v>
      </c>
      <c r="D969" s="246" t="s">
        <v>527</v>
      </c>
      <c r="E969" s="247" t="s">
        <v>1</v>
      </c>
      <c r="F969" s="248">
        <v>-13.9</v>
      </c>
      <c r="G969" s="37"/>
      <c r="H969" s="38"/>
    </row>
    <row r="970" spans="1:8" s="2" customFormat="1" ht="16.8" customHeight="1">
      <c r="A970" s="37"/>
      <c r="B970" s="38"/>
      <c r="C970" s="249" t="s">
        <v>527</v>
      </c>
      <c r="D970" s="249" t="s">
        <v>528</v>
      </c>
      <c r="E970" s="18" t="s">
        <v>1</v>
      </c>
      <c r="F970" s="250">
        <v>-13.9</v>
      </c>
      <c r="G970" s="37"/>
      <c r="H970" s="38"/>
    </row>
    <row r="971" spans="1:8" s="2" customFormat="1" ht="16.8" customHeight="1">
      <c r="A971" s="37"/>
      <c r="B971" s="38"/>
      <c r="C971" s="245" t="s">
        <v>567</v>
      </c>
      <c r="D971" s="246" t="s">
        <v>567</v>
      </c>
      <c r="E971" s="247" t="s">
        <v>1</v>
      </c>
      <c r="F971" s="248">
        <v>16.4</v>
      </c>
      <c r="G971" s="37"/>
      <c r="H971" s="38"/>
    </row>
    <row r="972" spans="1:8" s="2" customFormat="1" ht="16.8" customHeight="1">
      <c r="A972" s="37"/>
      <c r="B972" s="38"/>
      <c r="C972" s="249" t="s">
        <v>1</v>
      </c>
      <c r="D972" s="249" t="s">
        <v>441</v>
      </c>
      <c r="E972" s="18" t="s">
        <v>1</v>
      </c>
      <c r="F972" s="250">
        <v>0</v>
      </c>
      <c r="G972" s="37"/>
      <c r="H972" s="38"/>
    </row>
    <row r="973" spans="1:8" s="2" customFormat="1" ht="16.8" customHeight="1">
      <c r="A973" s="37"/>
      <c r="B973" s="38"/>
      <c r="C973" s="249" t="s">
        <v>567</v>
      </c>
      <c r="D973" s="249" t="s">
        <v>568</v>
      </c>
      <c r="E973" s="18" t="s">
        <v>1</v>
      </c>
      <c r="F973" s="250">
        <v>16.4</v>
      </c>
      <c r="G973" s="37"/>
      <c r="H973" s="38"/>
    </row>
    <row r="974" spans="1:8" s="2" customFormat="1" ht="16.8" customHeight="1">
      <c r="A974" s="37"/>
      <c r="B974" s="38"/>
      <c r="C974" s="245" t="s">
        <v>600</v>
      </c>
      <c r="D974" s="246" t="s">
        <v>600</v>
      </c>
      <c r="E974" s="247" t="s">
        <v>1</v>
      </c>
      <c r="F974" s="248">
        <v>42</v>
      </c>
      <c r="G974" s="37"/>
      <c r="H974" s="38"/>
    </row>
    <row r="975" spans="1:8" s="2" customFormat="1" ht="16.8" customHeight="1">
      <c r="A975" s="37"/>
      <c r="B975" s="38"/>
      <c r="C975" s="249" t="s">
        <v>600</v>
      </c>
      <c r="D975" s="249" t="s">
        <v>591</v>
      </c>
      <c r="E975" s="18" t="s">
        <v>1</v>
      </c>
      <c r="F975" s="250">
        <v>42</v>
      </c>
      <c r="G975" s="37"/>
      <c r="H975" s="38"/>
    </row>
    <row r="976" spans="1:8" s="2" customFormat="1" ht="16.8" customHeight="1">
      <c r="A976" s="37"/>
      <c r="B976" s="38"/>
      <c r="C976" s="245" t="s">
        <v>1224</v>
      </c>
      <c r="D976" s="246" t="s">
        <v>1224</v>
      </c>
      <c r="E976" s="247" t="s">
        <v>1</v>
      </c>
      <c r="F976" s="248">
        <v>88.725</v>
      </c>
      <c r="G976" s="37"/>
      <c r="H976" s="38"/>
    </row>
    <row r="977" spans="1:8" s="2" customFormat="1" ht="16.8" customHeight="1">
      <c r="A977" s="37"/>
      <c r="B977" s="38"/>
      <c r="C977" s="249" t="s">
        <v>1224</v>
      </c>
      <c r="D977" s="249" t="s">
        <v>1225</v>
      </c>
      <c r="E977" s="18" t="s">
        <v>1</v>
      </c>
      <c r="F977" s="250">
        <v>88.725</v>
      </c>
      <c r="G977" s="37"/>
      <c r="H977" s="38"/>
    </row>
    <row r="978" spans="1:8" s="2" customFormat="1" ht="16.8" customHeight="1">
      <c r="A978" s="37"/>
      <c r="B978" s="38"/>
      <c r="C978" s="245" t="s">
        <v>1345</v>
      </c>
      <c r="D978" s="246" t="s">
        <v>1345</v>
      </c>
      <c r="E978" s="247" t="s">
        <v>1</v>
      </c>
      <c r="F978" s="248">
        <v>1.3</v>
      </c>
      <c r="G978" s="37"/>
      <c r="H978" s="38"/>
    </row>
    <row r="979" spans="1:8" s="2" customFormat="1" ht="16.8" customHeight="1">
      <c r="A979" s="37"/>
      <c r="B979" s="38"/>
      <c r="C979" s="249" t="s">
        <v>1345</v>
      </c>
      <c r="D979" s="249" t="s">
        <v>1346</v>
      </c>
      <c r="E979" s="18" t="s">
        <v>1</v>
      </c>
      <c r="F979" s="250">
        <v>1.3</v>
      </c>
      <c r="G979" s="37"/>
      <c r="H979" s="38"/>
    </row>
    <row r="980" spans="1:8" s="2" customFormat="1" ht="16.8" customHeight="1">
      <c r="A980" s="37"/>
      <c r="B980" s="38"/>
      <c r="C980" s="245" t="s">
        <v>1373</v>
      </c>
      <c r="D980" s="246" t="s">
        <v>1373</v>
      </c>
      <c r="E980" s="247" t="s">
        <v>1</v>
      </c>
      <c r="F980" s="248">
        <v>24.95</v>
      </c>
      <c r="G980" s="37"/>
      <c r="H980" s="38"/>
    </row>
    <row r="981" spans="1:8" s="2" customFormat="1" ht="16.8" customHeight="1">
      <c r="A981" s="37"/>
      <c r="B981" s="38"/>
      <c r="C981" s="249" t="s">
        <v>1373</v>
      </c>
      <c r="D981" s="249" t="s">
        <v>1374</v>
      </c>
      <c r="E981" s="18" t="s">
        <v>1</v>
      </c>
      <c r="F981" s="250">
        <v>24.95</v>
      </c>
      <c r="G981" s="37"/>
      <c r="H981" s="38"/>
    </row>
    <row r="982" spans="1:8" s="2" customFormat="1" ht="16.8" customHeight="1">
      <c r="A982" s="37"/>
      <c r="B982" s="38"/>
      <c r="C982" s="245" t="s">
        <v>1414</v>
      </c>
      <c r="D982" s="246" t="s">
        <v>1414</v>
      </c>
      <c r="E982" s="247" t="s">
        <v>1</v>
      </c>
      <c r="F982" s="248">
        <v>0.73</v>
      </c>
      <c r="G982" s="37"/>
      <c r="H982" s="38"/>
    </row>
    <row r="983" spans="1:8" s="2" customFormat="1" ht="16.8" customHeight="1">
      <c r="A983" s="37"/>
      <c r="B983" s="38"/>
      <c r="C983" s="249" t="s">
        <v>1414</v>
      </c>
      <c r="D983" s="249" t="s">
        <v>1415</v>
      </c>
      <c r="E983" s="18" t="s">
        <v>1</v>
      </c>
      <c r="F983" s="250">
        <v>0.73</v>
      </c>
      <c r="G983" s="37"/>
      <c r="H983" s="38"/>
    </row>
    <row r="984" spans="1:8" s="2" customFormat="1" ht="16.8" customHeight="1">
      <c r="A984" s="37"/>
      <c r="B984" s="38"/>
      <c r="C984" s="245" t="s">
        <v>1436</v>
      </c>
      <c r="D984" s="246" t="s">
        <v>1436</v>
      </c>
      <c r="E984" s="247" t="s">
        <v>1</v>
      </c>
      <c r="F984" s="248">
        <v>0.9</v>
      </c>
      <c r="G984" s="37"/>
      <c r="H984" s="38"/>
    </row>
    <row r="985" spans="1:8" s="2" customFormat="1" ht="16.8" customHeight="1">
      <c r="A985" s="37"/>
      <c r="B985" s="38"/>
      <c r="C985" s="249" t="s">
        <v>1436</v>
      </c>
      <c r="D985" s="249" t="s">
        <v>1437</v>
      </c>
      <c r="E985" s="18" t="s">
        <v>1</v>
      </c>
      <c r="F985" s="250">
        <v>0.9</v>
      </c>
      <c r="G985" s="37"/>
      <c r="H985" s="38"/>
    </row>
    <row r="986" spans="1:8" s="2" customFormat="1" ht="16.8" customHeight="1">
      <c r="A986" s="37"/>
      <c r="B986" s="38"/>
      <c r="C986" s="245" t="s">
        <v>1460</v>
      </c>
      <c r="D986" s="246" t="s">
        <v>1460</v>
      </c>
      <c r="E986" s="247" t="s">
        <v>1</v>
      </c>
      <c r="F986" s="248">
        <v>1.1</v>
      </c>
      <c r="G986" s="37"/>
      <c r="H986" s="38"/>
    </row>
    <row r="987" spans="1:8" s="2" customFormat="1" ht="16.8" customHeight="1">
      <c r="A987" s="37"/>
      <c r="B987" s="38"/>
      <c r="C987" s="249" t="s">
        <v>1460</v>
      </c>
      <c r="D987" s="249" t="s">
        <v>1461</v>
      </c>
      <c r="E987" s="18" t="s">
        <v>1</v>
      </c>
      <c r="F987" s="250">
        <v>1.1</v>
      </c>
      <c r="G987" s="37"/>
      <c r="H987" s="38"/>
    </row>
    <row r="988" spans="1:8" s="2" customFormat="1" ht="16.8" customHeight="1">
      <c r="A988" s="37"/>
      <c r="B988" s="38"/>
      <c r="C988" s="245" t="s">
        <v>1484</v>
      </c>
      <c r="D988" s="246" t="s">
        <v>1484</v>
      </c>
      <c r="E988" s="247" t="s">
        <v>1</v>
      </c>
      <c r="F988" s="248">
        <v>4.2</v>
      </c>
      <c r="G988" s="37"/>
      <c r="H988" s="38"/>
    </row>
    <row r="989" spans="1:8" s="2" customFormat="1" ht="16.8" customHeight="1">
      <c r="A989" s="37"/>
      <c r="B989" s="38"/>
      <c r="C989" s="249" t="s">
        <v>1484</v>
      </c>
      <c r="D989" s="249" t="s">
        <v>1485</v>
      </c>
      <c r="E989" s="18" t="s">
        <v>1</v>
      </c>
      <c r="F989" s="250">
        <v>4.2</v>
      </c>
      <c r="G989" s="37"/>
      <c r="H989" s="38"/>
    </row>
    <row r="990" spans="1:8" s="2" customFormat="1" ht="16.8" customHeight="1">
      <c r="A990" s="37"/>
      <c r="B990" s="38"/>
      <c r="C990" s="245" t="s">
        <v>109</v>
      </c>
      <c r="D990" s="246" t="s">
        <v>109</v>
      </c>
      <c r="E990" s="247" t="s">
        <v>1</v>
      </c>
      <c r="F990" s="248">
        <v>1.46</v>
      </c>
      <c r="G990" s="37"/>
      <c r="H990" s="38"/>
    </row>
    <row r="991" spans="1:8" s="2" customFormat="1" ht="16.8" customHeight="1">
      <c r="A991" s="37"/>
      <c r="B991" s="38"/>
      <c r="C991" s="249" t="s">
        <v>109</v>
      </c>
      <c r="D991" s="249" t="s">
        <v>820</v>
      </c>
      <c r="E991" s="18" t="s">
        <v>1</v>
      </c>
      <c r="F991" s="250">
        <v>1.46</v>
      </c>
      <c r="G991" s="37"/>
      <c r="H991" s="38"/>
    </row>
    <row r="992" spans="1:8" s="2" customFormat="1" ht="16.8" customHeight="1">
      <c r="A992" s="37"/>
      <c r="B992" s="38"/>
      <c r="C992" s="251" t="s">
        <v>1973</v>
      </c>
      <c r="D992" s="37"/>
      <c r="E992" s="37"/>
      <c r="F992" s="37"/>
      <c r="G992" s="37"/>
      <c r="H992" s="38"/>
    </row>
    <row r="993" spans="1:8" s="2" customFormat="1" ht="16.8" customHeight="1">
      <c r="A993" s="37"/>
      <c r="B993" s="38"/>
      <c r="C993" s="249" t="s">
        <v>1501</v>
      </c>
      <c r="D993" s="249" t="s">
        <v>1502</v>
      </c>
      <c r="E993" s="18" t="s">
        <v>221</v>
      </c>
      <c r="F993" s="250">
        <v>49.766</v>
      </c>
      <c r="G993" s="37"/>
      <c r="H993" s="38"/>
    </row>
    <row r="994" spans="1:8" s="2" customFormat="1" ht="16.8" customHeight="1">
      <c r="A994" s="37"/>
      <c r="B994" s="38"/>
      <c r="C994" s="245" t="s">
        <v>137</v>
      </c>
      <c r="D994" s="246" t="s">
        <v>137</v>
      </c>
      <c r="E994" s="247" t="s">
        <v>1</v>
      </c>
      <c r="F994" s="248">
        <v>1</v>
      </c>
      <c r="G994" s="37"/>
      <c r="H994" s="38"/>
    </row>
    <row r="995" spans="1:8" s="2" customFormat="1" ht="16.8" customHeight="1">
      <c r="A995" s="37"/>
      <c r="B995" s="38"/>
      <c r="C995" s="249" t="s">
        <v>137</v>
      </c>
      <c r="D995" s="249" t="s">
        <v>1517</v>
      </c>
      <c r="E995" s="18" t="s">
        <v>1</v>
      </c>
      <c r="F995" s="250">
        <v>1</v>
      </c>
      <c r="G995" s="37"/>
      <c r="H995" s="38"/>
    </row>
    <row r="996" spans="1:8" s="2" customFormat="1" ht="16.8" customHeight="1">
      <c r="A996" s="37"/>
      <c r="B996" s="38"/>
      <c r="C996" s="251" t="s">
        <v>1973</v>
      </c>
      <c r="D996" s="37"/>
      <c r="E996" s="37"/>
      <c r="F996" s="37"/>
      <c r="G996" s="37"/>
      <c r="H996" s="38"/>
    </row>
    <row r="997" spans="1:8" s="2" customFormat="1" ht="16.8" customHeight="1">
      <c r="A997" s="37"/>
      <c r="B997" s="38"/>
      <c r="C997" s="249" t="s">
        <v>1512</v>
      </c>
      <c r="D997" s="249" t="s">
        <v>1513</v>
      </c>
      <c r="E997" s="18" t="s">
        <v>221</v>
      </c>
      <c r="F997" s="250">
        <v>9.257</v>
      </c>
      <c r="G997" s="37"/>
      <c r="H997" s="38"/>
    </row>
    <row r="998" spans="1:8" s="2" customFormat="1" ht="16.8" customHeight="1">
      <c r="A998" s="37"/>
      <c r="B998" s="38"/>
      <c r="C998" s="245" t="s">
        <v>144</v>
      </c>
      <c r="D998" s="246" t="s">
        <v>144</v>
      </c>
      <c r="E998" s="247" t="s">
        <v>1</v>
      </c>
      <c r="F998" s="248">
        <v>7.2</v>
      </c>
      <c r="G998" s="37"/>
      <c r="H998" s="38"/>
    </row>
    <row r="999" spans="1:8" s="2" customFormat="1" ht="16.8" customHeight="1">
      <c r="A999" s="37"/>
      <c r="B999" s="38"/>
      <c r="C999" s="249" t="s">
        <v>144</v>
      </c>
      <c r="D999" s="249" t="s">
        <v>852</v>
      </c>
      <c r="E999" s="18" t="s">
        <v>1</v>
      </c>
      <c r="F999" s="250">
        <v>7.2</v>
      </c>
      <c r="G999" s="37"/>
      <c r="H999" s="38"/>
    </row>
    <row r="1000" spans="1:8" s="2" customFormat="1" ht="16.8" customHeight="1">
      <c r="A1000" s="37"/>
      <c r="B1000" s="38"/>
      <c r="C1000" s="251" t="s">
        <v>1973</v>
      </c>
      <c r="D1000" s="37"/>
      <c r="E1000" s="37"/>
      <c r="F1000" s="37"/>
      <c r="G1000" s="37"/>
      <c r="H1000" s="38"/>
    </row>
    <row r="1001" spans="1:8" s="2" customFormat="1" ht="16.8" customHeight="1">
      <c r="A1001" s="37"/>
      <c r="B1001" s="38"/>
      <c r="C1001" s="249" t="s">
        <v>1522</v>
      </c>
      <c r="D1001" s="249" t="s">
        <v>1523</v>
      </c>
      <c r="E1001" s="18" t="s">
        <v>221</v>
      </c>
      <c r="F1001" s="250">
        <v>40.509</v>
      </c>
      <c r="G1001" s="37"/>
      <c r="H1001" s="38"/>
    </row>
    <row r="1002" spans="1:8" s="2" customFormat="1" ht="16.8" customHeight="1">
      <c r="A1002" s="37"/>
      <c r="B1002" s="38"/>
      <c r="C1002" s="245" t="s">
        <v>158</v>
      </c>
      <c r="D1002" s="246" t="s">
        <v>158</v>
      </c>
      <c r="E1002" s="247" t="s">
        <v>1</v>
      </c>
      <c r="F1002" s="248">
        <v>2.76</v>
      </c>
      <c r="G1002" s="37"/>
      <c r="H1002" s="38"/>
    </row>
    <row r="1003" spans="1:8" s="2" customFormat="1" ht="16.8" customHeight="1">
      <c r="A1003" s="37"/>
      <c r="B1003" s="38"/>
      <c r="C1003" s="249" t="s">
        <v>158</v>
      </c>
      <c r="D1003" s="249" t="s">
        <v>1533</v>
      </c>
      <c r="E1003" s="18" t="s">
        <v>1</v>
      </c>
      <c r="F1003" s="250">
        <v>2.76</v>
      </c>
      <c r="G1003" s="37"/>
      <c r="H1003" s="38"/>
    </row>
    <row r="1004" spans="1:8" s="2" customFormat="1" ht="16.8" customHeight="1">
      <c r="A1004" s="37"/>
      <c r="B1004" s="38"/>
      <c r="C1004" s="251" t="s">
        <v>1973</v>
      </c>
      <c r="D1004" s="37"/>
      <c r="E1004" s="37"/>
      <c r="F1004" s="37"/>
      <c r="G1004" s="37"/>
      <c r="H1004" s="38"/>
    </row>
    <row r="1005" spans="1:8" s="2" customFormat="1" ht="16.8" customHeight="1">
      <c r="A1005" s="37"/>
      <c r="B1005" s="38"/>
      <c r="C1005" s="249" t="s">
        <v>1529</v>
      </c>
      <c r="D1005" s="249" t="s">
        <v>1530</v>
      </c>
      <c r="E1005" s="18" t="s">
        <v>221</v>
      </c>
      <c r="F1005" s="250">
        <v>111.189</v>
      </c>
      <c r="G1005" s="37"/>
      <c r="H1005" s="38"/>
    </row>
    <row r="1006" spans="1:8" s="2" customFormat="1" ht="16.8" customHeight="1">
      <c r="A1006" s="37"/>
      <c r="B1006" s="38"/>
      <c r="C1006" s="245" t="s">
        <v>1558</v>
      </c>
      <c r="D1006" s="246" t="s">
        <v>1558</v>
      </c>
      <c r="E1006" s="247" t="s">
        <v>1</v>
      </c>
      <c r="F1006" s="248">
        <v>85.856</v>
      </c>
      <c r="G1006" s="37"/>
      <c r="H1006" s="38"/>
    </row>
    <row r="1007" spans="1:8" s="2" customFormat="1" ht="16.8" customHeight="1">
      <c r="A1007" s="37"/>
      <c r="B1007" s="38"/>
      <c r="C1007" s="249" t="s">
        <v>1558</v>
      </c>
      <c r="D1007" s="249" t="s">
        <v>391</v>
      </c>
      <c r="E1007" s="18" t="s">
        <v>1</v>
      </c>
      <c r="F1007" s="250">
        <v>85.856</v>
      </c>
      <c r="G1007" s="37"/>
      <c r="H1007" s="38"/>
    </row>
    <row r="1008" spans="1:8" s="2" customFormat="1" ht="16.8" customHeight="1">
      <c r="A1008" s="37"/>
      <c r="B1008" s="38"/>
      <c r="C1008" s="245" t="s">
        <v>1659</v>
      </c>
      <c r="D1008" s="246" t="s">
        <v>1659</v>
      </c>
      <c r="E1008" s="247" t="s">
        <v>1</v>
      </c>
      <c r="F1008" s="248">
        <v>0.73</v>
      </c>
      <c r="G1008" s="37"/>
      <c r="H1008" s="38"/>
    </row>
    <row r="1009" spans="1:8" s="2" customFormat="1" ht="16.8" customHeight="1">
      <c r="A1009" s="37"/>
      <c r="B1009" s="38"/>
      <c r="C1009" s="249" t="s">
        <v>1659</v>
      </c>
      <c r="D1009" s="249" t="s">
        <v>1415</v>
      </c>
      <c r="E1009" s="18" t="s">
        <v>1</v>
      </c>
      <c r="F1009" s="250">
        <v>0.73</v>
      </c>
      <c r="G1009" s="37"/>
      <c r="H1009" s="38"/>
    </row>
    <row r="1010" spans="1:8" s="2" customFormat="1" ht="16.8" customHeight="1">
      <c r="A1010" s="37"/>
      <c r="B1010" s="38"/>
      <c r="C1010" s="245" t="s">
        <v>1672</v>
      </c>
      <c r="D1010" s="246" t="s">
        <v>1672</v>
      </c>
      <c r="E1010" s="247" t="s">
        <v>1</v>
      </c>
      <c r="F1010" s="248">
        <v>1.1</v>
      </c>
      <c r="G1010" s="37"/>
      <c r="H1010" s="38"/>
    </row>
    <row r="1011" spans="1:8" s="2" customFormat="1" ht="16.8" customHeight="1">
      <c r="A1011" s="37"/>
      <c r="B1011" s="38"/>
      <c r="C1011" s="249" t="s">
        <v>1672</v>
      </c>
      <c r="D1011" s="249" t="s">
        <v>1461</v>
      </c>
      <c r="E1011" s="18" t="s">
        <v>1</v>
      </c>
      <c r="F1011" s="250">
        <v>1.1</v>
      </c>
      <c r="G1011" s="37"/>
      <c r="H1011" s="38"/>
    </row>
    <row r="1012" spans="1:8" s="2" customFormat="1" ht="16.8" customHeight="1">
      <c r="A1012" s="37"/>
      <c r="B1012" s="38"/>
      <c r="C1012" s="245" t="s">
        <v>1693</v>
      </c>
      <c r="D1012" s="246" t="s">
        <v>1693</v>
      </c>
      <c r="E1012" s="247" t="s">
        <v>1</v>
      </c>
      <c r="F1012" s="248">
        <v>0.9</v>
      </c>
      <c r="G1012" s="37"/>
      <c r="H1012" s="38"/>
    </row>
    <row r="1013" spans="1:8" s="2" customFormat="1" ht="16.8" customHeight="1">
      <c r="A1013" s="37"/>
      <c r="B1013" s="38"/>
      <c r="C1013" s="249" t="s">
        <v>1693</v>
      </c>
      <c r="D1013" s="249" t="s">
        <v>1437</v>
      </c>
      <c r="E1013" s="18" t="s">
        <v>1</v>
      </c>
      <c r="F1013" s="250">
        <v>0.9</v>
      </c>
      <c r="G1013" s="37"/>
      <c r="H1013" s="38"/>
    </row>
    <row r="1014" spans="1:8" s="2" customFormat="1" ht="16.8" customHeight="1">
      <c r="A1014" s="37"/>
      <c r="B1014" s="38"/>
      <c r="C1014" s="245" t="s">
        <v>1707</v>
      </c>
      <c r="D1014" s="246" t="s">
        <v>1707</v>
      </c>
      <c r="E1014" s="247" t="s">
        <v>1</v>
      </c>
      <c r="F1014" s="248">
        <v>4.2</v>
      </c>
      <c r="G1014" s="37"/>
      <c r="H1014" s="38"/>
    </row>
    <row r="1015" spans="1:8" s="2" customFormat="1" ht="16.8" customHeight="1">
      <c r="A1015" s="37"/>
      <c r="B1015" s="38"/>
      <c r="C1015" s="249" t="s">
        <v>1707</v>
      </c>
      <c r="D1015" s="249" t="s">
        <v>1485</v>
      </c>
      <c r="E1015" s="18" t="s">
        <v>1</v>
      </c>
      <c r="F1015" s="250">
        <v>4.2</v>
      </c>
      <c r="G1015" s="37"/>
      <c r="H1015" s="38"/>
    </row>
    <row r="1016" spans="1:8" s="2" customFormat="1" ht="16.8" customHeight="1">
      <c r="A1016" s="37"/>
      <c r="B1016" s="38"/>
      <c r="C1016" s="245" t="s">
        <v>1835</v>
      </c>
      <c r="D1016" s="246" t="s">
        <v>1835</v>
      </c>
      <c r="E1016" s="247" t="s">
        <v>1</v>
      </c>
      <c r="F1016" s="248">
        <v>20</v>
      </c>
      <c r="G1016" s="37"/>
      <c r="H1016" s="38"/>
    </row>
    <row r="1017" spans="1:8" s="2" customFormat="1" ht="16.8" customHeight="1">
      <c r="A1017" s="37"/>
      <c r="B1017" s="38"/>
      <c r="C1017" s="249" t="s">
        <v>1</v>
      </c>
      <c r="D1017" s="249" t="s">
        <v>1834</v>
      </c>
      <c r="E1017" s="18" t="s">
        <v>1</v>
      </c>
      <c r="F1017" s="250">
        <v>0</v>
      </c>
      <c r="G1017" s="37"/>
      <c r="H1017" s="38"/>
    </row>
    <row r="1018" spans="1:8" s="2" customFormat="1" ht="16.8" customHeight="1">
      <c r="A1018" s="37"/>
      <c r="B1018" s="38"/>
      <c r="C1018" s="249" t="s">
        <v>1835</v>
      </c>
      <c r="D1018" s="249" t="s">
        <v>1836</v>
      </c>
      <c r="E1018" s="18" t="s">
        <v>1</v>
      </c>
      <c r="F1018" s="250">
        <v>20</v>
      </c>
      <c r="G1018" s="37"/>
      <c r="H1018" s="38"/>
    </row>
    <row r="1019" spans="1:8" s="2" customFormat="1" ht="16.8" customHeight="1">
      <c r="A1019" s="37"/>
      <c r="B1019" s="38"/>
      <c r="C1019" s="245" t="s">
        <v>829</v>
      </c>
      <c r="D1019" s="246" t="s">
        <v>829</v>
      </c>
      <c r="E1019" s="247" t="s">
        <v>1</v>
      </c>
      <c r="F1019" s="248">
        <v>0.684</v>
      </c>
      <c r="G1019" s="37"/>
      <c r="H1019" s="38"/>
    </row>
    <row r="1020" spans="1:8" s="2" customFormat="1" ht="16.8" customHeight="1">
      <c r="A1020" s="37"/>
      <c r="B1020" s="38"/>
      <c r="C1020" s="249" t="s">
        <v>829</v>
      </c>
      <c r="D1020" s="249" t="s">
        <v>830</v>
      </c>
      <c r="E1020" s="18" t="s">
        <v>1</v>
      </c>
      <c r="F1020" s="250">
        <v>0.684</v>
      </c>
      <c r="G1020" s="37"/>
      <c r="H1020" s="38"/>
    </row>
    <row r="1021" spans="1:8" s="2" customFormat="1" ht="16.8" customHeight="1">
      <c r="A1021" s="37"/>
      <c r="B1021" s="38"/>
      <c r="C1021" s="245" t="s">
        <v>851</v>
      </c>
      <c r="D1021" s="246" t="s">
        <v>851</v>
      </c>
      <c r="E1021" s="247" t="s">
        <v>1</v>
      </c>
      <c r="F1021" s="248">
        <v>7.2</v>
      </c>
      <c r="G1021" s="37"/>
      <c r="H1021" s="38"/>
    </row>
    <row r="1022" spans="1:8" s="2" customFormat="1" ht="16.8" customHeight="1">
      <c r="A1022" s="37"/>
      <c r="B1022" s="38"/>
      <c r="C1022" s="249" t="s">
        <v>851</v>
      </c>
      <c r="D1022" s="249" t="s">
        <v>852</v>
      </c>
      <c r="E1022" s="18" t="s">
        <v>1</v>
      </c>
      <c r="F1022" s="250">
        <v>7.2</v>
      </c>
      <c r="G1022" s="37"/>
      <c r="H1022" s="38"/>
    </row>
    <row r="1023" spans="1:8" s="2" customFormat="1" ht="16.8" customHeight="1">
      <c r="A1023" s="37"/>
      <c r="B1023" s="38"/>
      <c r="C1023" s="245" t="s">
        <v>881</v>
      </c>
      <c r="D1023" s="246" t="s">
        <v>881</v>
      </c>
      <c r="E1023" s="247" t="s">
        <v>1</v>
      </c>
      <c r="F1023" s="248">
        <v>2.6</v>
      </c>
      <c r="G1023" s="37"/>
      <c r="H1023" s="38"/>
    </row>
    <row r="1024" spans="1:8" s="2" customFormat="1" ht="16.8" customHeight="1">
      <c r="A1024" s="37"/>
      <c r="B1024" s="38"/>
      <c r="C1024" s="249" t="s">
        <v>881</v>
      </c>
      <c r="D1024" s="249" t="s">
        <v>882</v>
      </c>
      <c r="E1024" s="18" t="s">
        <v>1</v>
      </c>
      <c r="F1024" s="250">
        <v>2.6</v>
      </c>
      <c r="G1024" s="37"/>
      <c r="H1024" s="38"/>
    </row>
    <row r="1025" spans="1:8" s="2" customFormat="1" ht="16.8" customHeight="1">
      <c r="A1025" s="37"/>
      <c r="B1025" s="38"/>
      <c r="C1025" s="245" t="s">
        <v>392</v>
      </c>
      <c r="D1025" s="246" t="s">
        <v>392</v>
      </c>
      <c r="E1025" s="247" t="s">
        <v>1</v>
      </c>
      <c r="F1025" s="248">
        <v>59.82</v>
      </c>
      <c r="G1025" s="37"/>
      <c r="H1025" s="38"/>
    </row>
    <row r="1026" spans="1:8" s="2" customFormat="1" ht="16.8" customHeight="1">
      <c r="A1026" s="37"/>
      <c r="B1026" s="38"/>
      <c r="C1026" s="249" t="s">
        <v>392</v>
      </c>
      <c r="D1026" s="249" t="s">
        <v>393</v>
      </c>
      <c r="E1026" s="18" t="s">
        <v>1</v>
      </c>
      <c r="F1026" s="250">
        <v>59.82</v>
      </c>
      <c r="G1026" s="37"/>
      <c r="H1026" s="38"/>
    </row>
    <row r="1027" spans="1:8" s="2" customFormat="1" ht="16.8" customHeight="1">
      <c r="A1027" s="37"/>
      <c r="B1027" s="38"/>
      <c r="C1027" s="245" t="s">
        <v>478</v>
      </c>
      <c r="D1027" s="246" t="s">
        <v>478</v>
      </c>
      <c r="E1027" s="247" t="s">
        <v>1</v>
      </c>
      <c r="F1027" s="248">
        <v>59.82</v>
      </c>
      <c r="G1027" s="37"/>
      <c r="H1027" s="38"/>
    </row>
    <row r="1028" spans="1:8" s="2" customFormat="1" ht="16.8" customHeight="1">
      <c r="A1028" s="37"/>
      <c r="B1028" s="38"/>
      <c r="C1028" s="249" t="s">
        <v>478</v>
      </c>
      <c r="D1028" s="249" t="s">
        <v>393</v>
      </c>
      <c r="E1028" s="18" t="s">
        <v>1</v>
      </c>
      <c r="F1028" s="250">
        <v>59.82</v>
      </c>
      <c r="G1028" s="37"/>
      <c r="H1028" s="38"/>
    </row>
    <row r="1029" spans="1:8" s="2" customFormat="1" ht="16.8" customHeight="1">
      <c r="A1029" s="37"/>
      <c r="B1029" s="38"/>
      <c r="C1029" s="245" t="s">
        <v>529</v>
      </c>
      <c r="D1029" s="246" t="s">
        <v>529</v>
      </c>
      <c r="E1029" s="247" t="s">
        <v>1</v>
      </c>
      <c r="F1029" s="248">
        <v>-17.163</v>
      </c>
      <c r="G1029" s="37"/>
      <c r="H1029" s="38"/>
    </row>
    <row r="1030" spans="1:8" s="2" customFormat="1" ht="16.8" customHeight="1">
      <c r="A1030" s="37"/>
      <c r="B1030" s="38"/>
      <c r="C1030" s="249" t="s">
        <v>529</v>
      </c>
      <c r="D1030" s="249" t="s">
        <v>530</v>
      </c>
      <c r="E1030" s="18" t="s">
        <v>1</v>
      </c>
      <c r="F1030" s="250">
        <v>-17.163</v>
      </c>
      <c r="G1030" s="37"/>
      <c r="H1030" s="38"/>
    </row>
    <row r="1031" spans="1:8" s="2" customFormat="1" ht="16.8" customHeight="1">
      <c r="A1031" s="37"/>
      <c r="B1031" s="38"/>
      <c r="C1031" s="245" t="s">
        <v>569</v>
      </c>
      <c r="D1031" s="246" t="s">
        <v>569</v>
      </c>
      <c r="E1031" s="247" t="s">
        <v>1</v>
      </c>
      <c r="F1031" s="248">
        <v>255.199</v>
      </c>
      <c r="G1031" s="37"/>
      <c r="H1031" s="38"/>
    </row>
    <row r="1032" spans="1:8" s="2" customFormat="1" ht="16.8" customHeight="1">
      <c r="A1032" s="37"/>
      <c r="B1032" s="38"/>
      <c r="C1032" s="249" t="s">
        <v>569</v>
      </c>
      <c r="D1032" s="249" t="s">
        <v>570</v>
      </c>
      <c r="E1032" s="18" t="s">
        <v>1</v>
      </c>
      <c r="F1032" s="250">
        <v>255.199</v>
      </c>
      <c r="G1032" s="37"/>
      <c r="H1032" s="38"/>
    </row>
    <row r="1033" spans="1:8" s="2" customFormat="1" ht="16.8" customHeight="1">
      <c r="A1033" s="37"/>
      <c r="B1033" s="38"/>
      <c r="C1033" s="245" t="s">
        <v>601</v>
      </c>
      <c r="D1033" s="246" t="s">
        <v>601</v>
      </c>
      <c r="E1033" s="247" t="s">
        <v>1</v>
      </c>
      <c r="F1033" s="248">
        <v>70</v>
      </c>
      <c r="G1033" s="37"/>
      <c r="H1033" s="38"/>
    </row>
    <row r="1034" spans="1:8" s="2" customFormat="1" ht="16.8" customHeight="1">
      <c r="A1034" s="37"/>
      <c r="B1034" s="38"/>
      <c r="C1034" s="249" t="s">
        <v>601</v>
      </c>
      <c r="D1034" s="249" t="s">
        <v>599</v>
      </c>
      <c r="E1034" s="18" t="s">
        <v>1</v>
      </c>
      <c r="F1034" s="250">
        <v>70</v>
      </c>
      <c r="G1034" s="37"/>
      <c r="H1034" s="38"/>
    </row>
    <row r="1035" spans="1:8" s="2" customFormat="1" ht="16.8" customHeight="1">
      <c r="A1035" s="37"/>
      <c r="B1035" s="38"/>
      <c r="C1035" s="245" t="s">
        <v>1226</v>
      </c>
      <c r="D1035" s="246" t="s">
        <v>1226</v>
      </c>
      <c r="E1035" s="247" t="s">
        <v>1</v>
      </c>
      <c r="F1035" s="248">
        <v>7.2</v>
      </c>
      <c r="G1035" s="37"/>
      <c r="H1035" s="38"/>
    </row>
    <row r="1036" spans="1:8" s="2" customFormat="1" ht="16.8" customHeight="1">
      <c r="A1036" s="37"/>
      <c r="B1036" s="38"/>
      <c r="C1036" s="249" t="s">
        <v>1</v>
      </c>
      <c r="D1036" s="249" t="s">
        <v>589</v>
      </c>
      <c r="E1036" s="18" t="s">
        <v>1</v>
      </c>
      <c r="F1036" s="250">
        <v>0</v>
      </c>
      <c r="G1036" s="37"/>
      <c r="H1036" s="38"/>
    </row>
    <row r="1037" spans="1:8" s="2" customFormat="1" ht="16.8" customHeight="1">
      <c r="A1037" s="37"/>
      <c r="B1037" s="38"/>
      <c r="C1037" s="249" t="s">
        <v>1226</v>
      </c>
      <c r="D1037" s="249" t="s">
        <v>1227</v>
      </c>
      <c r="E1037" s="18" t="s">
        <v>1</v>
      </c>
      <c r="F1037" s="250">
        <v>7.2</v>
      </c>
      <c r="G1037" s="37"/>
      <c r="H1037" s="38"/>
    </row>
    <row r="1038" spans="1:8" s="2" customFormat="1" ht="16.8" customHeight="1">
      <c r="A1038" s="37"/>
      <c r="B1038" s="38"/>
      <c r="C1038" s="245" t="s">
        <v>1347</v>
      </c>
      <c r="D1038" s="246" t="s">
        <v>1347</v>
      </c>
      <c r="E1038" s="247" t="s">
        <v>1</v>
      </c>
      <c r="F1038" s="248">
        <v>3.47</v>
      </c>
      <c r="G1038" s="37"/>
      <c r="H1038" s="38"/>
    </row>
    <row r="1039" spans="1:8" s="2" customFormat="1" ht="16.8" customHeight="1">
      <c r="A1039" s="37"/>
      <c r="B1039" s="38"/>
      <c r="C1039" s="249" t="s">
        <v>1347</v>
      </c>
      <c r="D1039" s="249" t="s">
        <v>1348</v>
      </c>
      <c r="E1039" s="18" t="s">
        <v>1</v>
      </c>
      <c r="F1039" s="250">
        <v>3.47</v>
      </c>
      <c r="G1039" s="37"/>
      <c r="H1039" s="38"/>
    </row>
    <row r="1040" spans="1:8" s="2" customFormat="1" ht="16.8" customHeight="1">
      <c r="A1040" s="37"/>
      <c r="B1040" s="38"/>
      <c r="C1040" s="245" t="s">
        <v>1375</v>
      </c>
      <c r="D1040" s="246" t="s">
        <v>1375</v>
      </c>
      <c r="E1040" s="247" t="s">
        <v>1</v>
      </c>
      <c r="F1040" s="248">
        <v>5.1</v>
      </c>
      <c r="G1040" s="37"/>
      <c r="H1040" s="38"/>
    </row>
    <row r="1041" spans="1:8" s="2" customFormat="1" ht="16.8" customHeight="1">
      <c r="A1041" s="37"/>
      <c r="B1041" s="38"/>
      <c r="C1041" s="249" t="s">
        <v>1375</v>
      </c>
      <c r="D1041" s="249" t="s">
        <v>1376</v>
      </c>
      <c r="E1041" s="18" t="s">
        <v>1</v>
      </c>
      <c r="F1041" s="250">
        <v>5.1</v>
      </c>
      <c r="G1041" s="37"/>
      <c r="H1041" s="38"/>
    </row>
    <row r="1042" spans="1:8" s="2" customFormat="1" ht="16.8" customHeight="1">
      <c r="A1042" s="37"/>
      <c r="B1042" s="38"/>
      <c r="C1042" s="245" t="s">
        <v>1416</v>
      </c>
      <c r="D1042" s="246" t="s">
        <v>1416</v>
      </c>
      <c r="E1042" s="247" t="s">
        <v>1</v>
      </c>
      <c r="F1042" s="248">
        <v>2</v>
      </c>
      <c r="G1042" s="37"/>
      <c r="H1042" s="38"/>
    </row>
    <row r="1043" spans="1:8" s="2" customFormat="1" ht="16.8" customHeight="1">
      <c r="A1043" s="37"/>
      <c r="B1043" s="38"/>
      <c r="C1043" s="249" t="s">
        <v>1416</v>
      </c>
      <c r="D1043" s="249" t="s">
        <v>1417</v>
      </c>
      <c r="E1043" s="18" t="s">
        <v>1</v>
      </c>
      <c r="F1043" s="250">
        <v>2</v>
      </c>
      <c r="G1043" s="37"/>
      <c r="H1043" s="38"/>
    </row>
    <row r="1044" spans="1:8" s="2" customFormat="1" ht="16.8" customHeight="1">
      <c r="A1044" s="37"/>
      <c r="B1044" s="38"/>
      <c r="C1044" s="245" t="s">
        <v>1438</v>
      </c>
      <c r="D1044" s="246" t="s">
        <v>1438</v>
      </c>
      <c r="E1044" s="247" t="s">
        <v>1</v>
      </c>
      <c r="F1044" s="248">
        <v>0.5</v>
      </c>
      <c r="G1044" s="37"/>
      <c r="H1044" s="38"/>
    </row>
    <row r="1045" spans="1:8" s="2" customFormat="1" ht="16.8" customHeight="1">
      <c r="A1045" s="37"/>
      <c r="B1045" s="38"/>
      <c r="C1045" s="249" t="s">
        <v>1438</v>
      </c>
      <c r="D1045" s="249" t="s">
        <v>1439</v>
      </c>
      <c r="E1045" s="18" t="s">
        <v>1</v>
      </c>
      <c r="F1045" s="250">
        <v>0.5</v>
      </c>
      <c r="G1045" s="37"/>
      <c r="H1045" s="38"/>
    </row>
    <row r="1046" spans="1:8" s="2" customFormat="1" ht="16.8" customHeight="1">
      <c r="A1046" s="37"/>
      <c r="B1046" s="38"/>
      <c r="C1046" s="245" t="s">
        <v>1462</v>
      </c>
      <c r="D1046" s="246" t="s">
        <v>1462</v>
      </c>
      <c r="E1046" s="247" t="s">
        <v>1</v>
      </c>
      <c r="F1046" s="248">
        <v>1.1</v>
      </c>
      <c r="G1046" s="37"/>
      <c r="H1046" s="38"/>
    </row>
    <row r="1047" spans="1:8" s="2" customFormat="1" ht="16.8" customHeight="1">
      <c r="A1047" s="37"/>
      <c r="B1047" s="38"/>
      <c r="C1047" s="249" t="s">
        <v>1462</v>
      </c>
      <c r="D1047" s="249" t="s">
        <v>1463</v>
      </c>
      <c r="E1047" s="18" t="s">
        <v>1</v>
      </c>
      <c r="F1047" s="250">
        <v>1.1</v>
      </c>
      <c r="G1047" s="37"/>
      <c r="H1047" s="38"/>
    </row>
    <row r="1048" spans="1:8" s="2" customFormat="1" ht="16.8" customHeight="1">
      <c r="A1048" s="37"/>
      <c r="B1048" s="38"/>
      <c r="C1048" s="245" t="s">
        <v>1486</v>
      </c>
      <c r="D1048" s="246" t="s">
        <v>1486</v>
      </c>
      <c r="E1048" s="247" t="s">
        <v>1</v>
      </c>
      <c r="F1048" s="248">
        <v>2.1</v>
      </c>
      <c r="G1048" s="37"/>
      <c r="H1048" s="38"/>
    </row>
    <row r="1049" spans="1:8" s="2" customFormat="1" ht="16.8" customHeight="1">
      <c r="A1049" s="37"/>
      <c r="B1049" s="38"/>
      <c r="C1049" s="249" t="s">
        <v>1486</v>
      </c>
      <c r="D1049" s="249" t="s">
        <v>1487</v>
      </c>
      <c r="E1049" s="18" t="s">
        <v>1</v>
      </c>
      <c r="F1049" s="250">
        <v>2.1</v>
      </c>
      <c r="G1049" s="37"/>
      <c r="H1049" s="38"/>
    </row>
    <row r="1050" spans="1:8" s="2" customFormat="1" ht="16.8" customHeight="1">
      <c r="A1050" s="37"/>
      <c r="B1050" s="38"/>
      <c r="C1050" s="245" t="s">
        <v>111</v>
      </c>
      <c r="D1050" s="246" t="s">
        <v>111</v>
      </c>
      <c r="E1050" s="247" t="s">
        <v>1</v>
      </c>
      <c r="F1050" s="248">
        <v>1.117</v>
      </c>
      <c r="G1050" s="37"/>
      <c r="H1050" s="38"/>
    </row>
    <row r="1051" spans="1:8" s="2" customFormat="1" ht="16.8" customHeight="1">
      <c r="A1051" s="37"/>
      <c r="B1051" s="38"/>
      <c r="C1051" s="249" t="s">
        <v>111</v>
      </c>
      <c r="D1051" s="249" t="s">
        <v>822</v>
      </c>
      <c r="E1051" s="18" t="s">
        <v>1</v>
      </c>
      <c r="F1051" s="250">
        <v>1.117</v>
      </c>
      <c r="G1051" s="37"/>
      <c r="H1051" s="38"/>
    </row>
    <row r="1052" spans="1:8" s="2" customFormat="1" ht="16.8" customHeight="1">
      <c r="A1052" s="37"/>
      <c r="B1052" s="38"/>
      <c r="C1052" s="251" t="s">
        <v>1973</v>
      </c>
      <c r="D1052" s="37"/>
      <c r="E1052" s="37"/>
      <c r="F1052" s="37"/>
      <c r="G1052" s="37"/>
      <c r="H1052" s="38"/>
    </row>
    <row r="1053" spans="1:8" s="2" customFormat="1" ht="16.8" customHeight="1">
      <c r="A1053" s="37"/>
      <c r="B1053" s="38"/>
      <c r="C1053" s="249" t="s">
        <v>1501</v>
      </c>
      <c r="D1053" s="249" t="s">
        <v>1502</v>
      </c>
      <c r="E1053" s="18" t="s">
        <v>221</v>
      </c>
      <c r="F1053" s="250">
        <v>49.766</v>
      </c>
      <c r="G1053" s="37"/>
      <c r="H1053" s="38"/>
    </row>
    <row r="1054" spans="1:8" s="2" customFormat="1" ht="16.8" customHeight="1">
      <c r="A1054" s="37"/>
      <c r="B1054" s="38"/>
      <c r="C1054" s="245" t="s">
        <v>138</v>
      </c>
      <c r="D1054" s="246" t="s">
        <v>138</v>
      </c>
      <c r="E1054" s="247" t="s">
        <v>1</v>
      </c>
      <c r="F1054" s="248">
        <v>0.64</v>
      </c>
      <c r="G1054" s="37"/>
      <c r="H1054" s="38"/>
    </row>
    <row r="1055" spans="1:8" s="2" customFormat="1" ht="16.8" customHeight="1">
      <c r="A1055" s="37"/>
      <c r="B1055" s="38"/>
      <c r="C1055" s="249" t="s">
        <v>138</v>
      </c>
      <c r="D1055" s="249" t="s">
        <v>1518</v>
      </c>
      <c r="E1055" s="18" t="s">
        <v>1</v>
      </c>
      <c r="F1055" s="250">
        <v>0.64</v>
      </c>
      <c r="G1055" s="37"/>
      <c r="H1055" s="38"/>
    </row>
    <row r="1056" spans="1:8" s="2" customFormat="1" ht="16.8" customHeight="1">
      <c r="A1056" s="37"/>
      <c r="B1056" s="38"/>
      <c r="C1056" s="251" t="s">
        <v>1973</v>
      </c>
      <c r="D1056" s="37"/>
      <c r="E1056" s="37"/>
      <c r="F1056" s="37"/>
      <c r="G1056" s="37"/>
      <c r="H1056" s="38"/>
    </row>
    <row r="1057" spans="1:8" s="2" customFormat="1" ht="16.8" customHeight="1">
      <c r="A1057" s="37"/>
      <c r="B1057" s="38"/>
      <c r="C1057" s="249" t="s">
        <v>1512</v>
      </c>
      <c r="D1057" s="249" t="s">
        <v>1513</v>
      </c>
      <c r="E1057" s="18" t="s">
        <v>221</v>
      </c>
      <c r="F1057" s="250">
        <v>9.257</v>
      </c>
      <c r="G1057" s="37"/>
      <c r="H1057" s="38"/>
    </row>
    <row r="1058" spans="1:8" s="2" customFormat="1" ht="16.8" customHeight="1">
      <c r="A1058" s="37"/>
      <c r="B1058" s="38"/>
      <c r="C1058" s="245" t="s">
        <v>145</v>
      </c>
      <c r="D1058" s="246" t="s">
        <v>145</v>
      </c>
      <c r="E1058" s="247" t="s">
        <v>1</v>
      </c>
      <c r="F1058" s="248">
        <v>1.3</v>
      </c>
      <c r="G1058" s="37"/>
      <c r="H1058" s="38"/>
    </row>
    <row r="1059" spans="1:8" s="2" customFormat="1" ht="16.8" customHeight="1">
      <c r="A1059" s="37"/>
      <c r="B1059" s="38"/>
      <c r="C1059" s="249" t="s">
        <v>145</v>
      </c>
      <c r="D1059" s="249" t="s">
        <v>854</v>
      </c>
      <c r="E1059" s="18" t="s">
        <v>1</v>
      </c>
      <c r="F1059" s="250">
        <v>1.3</v>
      </c>
      <c r="G1059" s="37"/>
      <c r="H1059" s="38"/>
    </row>
    <row r="1060" spans="1:8" s="2" customFormat="1" ht="16.8" customHeight="1">
      <c r="A1060" s="37"/>
      <c r="B1060" s="38"/>
      <c r="C1060" s="251" t="s">
        <v>1973</v>
      </c>
      <c r="D1060" s="37"/>
      <c r="E1060" s="37"/>
      <c r="F1060" s="37"/>
      <c r="G1060" s="37"/>
      <c r="H1060" s="38"/>
    </row>
    <row r="1061" spans="1:8" s="2" customFormat="1" ht="16.8" customHeight="1">
      <c r="A1061" s="37"/>
      <c r="B1061" s="38"/>
      <c r="C1061" s="249" t="s">
        <v>1522</v>
      </c>
      <c r="D1061" s="249" t="s">
        <v>1523</v>
      </c>
      <c r="E1061" s="18" t="s">
        <v>221</v>
      </c>
      <c r="F1061" s="250">
        <v>40.509</v>
      </c>
      <c r="G1061" s="37"/>
      <c r="H1061" s="38"/>
    </row>
    <row r="1062" spans="1:8" s="2" customFormat="1" ht="16.8" customHeight="1">
      <c r="A1062" s="37"/>
      <c r="B1062" s="38"/>
      <c r="C1062" s="245" t="s">
        <v>160</v>
      </c>
      <c r="D1062" s="246" t="s">
        <v>160</v>
      </c>
      <c r="E1062" s="247" t="s">
        <v>1</v>
      </c>
      <c r="F1062" s="248">
        <v>8.97</v>
      </c>
      <c r="G1062" s="37"/>
      <c r="H1062" s="38"/>
    </row>
    <row r="1063" spans="1:8" s="2" customFormat="1" ht="16.8" customHeight="1">
      <c r="A1063" s="37"/>
      <c r="B1063" s="38"/>
      <c r="C1063" s="249" t="s">
        <v>160</v>
      </c>
      <c r="D1063" s="249" t="s">
        <v>1534</v>
      </c>
      <c r="E1063" s="18" t="s">
        <v>1</v>
      </c>
      <c r="F1063" s="250">
        <v>8.97</v>
      </c>
      <c r="G1063" s="37"/>
      <c r="H1063" s="38"/>
    </row>
    <row r="1064" spans="1:8" s="2" customFormat="1" ht="16.8" customHeight="1">
      <c r="A1064" s="37"/>
      <c r="B1064" s="38"/>
      <c r="C1064" s="251" t="s">
        <v>1973</v>
      </c>
      <c r="D1064" s="37"/>
      <c r="E1064" s="37"/>
      <c r="F1064" s="37"/>
      <c r="G1064" s="37"/>
      <c r="H1064" s="38"/>
    </row>
    <row r="1065" spans="1:8" s="2" customFormat="1" ht="16.8" customHeight="1">
      <c r="A1065" s="37"/>
      <c r="B1065" s="38"/>
      <c r="C1065" s="249" t="s">
        <v>1529</v>
      </c>
      <c r="D1065" s="249" t="s">
        <v>1530</v>
      </c>
      <c r="E1065" s="18" t="s">
        <v>221</v>
      </c>
      <c r="F1065" s="250">
        <v>111.189</v>
      </c>
      <c r="G1065" s="37"/>
      <c r="H1065" s="38"/>
    </row>
    <row r="1066" spans="1:8" s="2" customFormat="1" ht="16.8" customHeight="1">
      <c r="A1066" s="37"/>
      <c r="B1066" s="38"/>
      <c r="C1066" s="245" t="s">
        <v>1559</v>
      </c>
      <c r="D1066" s="246" t="s">
        <v>1559</v>
      </c>
      <c r="E1066" s="247" t="s">
        <v>1</v>
      </c>
      <c r="F1066" s="248">
        <v>59.82</v>
      </c>
      <c r="G1066" s="37"/>
      <c r="H1066" s="38"/>
    </row>
    <row r="1067" spans="1:8" s="2" customFormat="1" ht="16.8" customHeight="1">
      <c r="A1067" s="37"/>
      <c r="B1067" s="38"/>
      <c r="C1067" s="249" t="s">
        <v>1559</v>
      </c>
      <c r="D1067" s="249" t="s">
        <v>393</v>
      </c>
      <c r="E1067" s="18" t="s">
        <v>1</v>
      </c>
      <c r="F1067" s="250">
        <v>59.82</v>
      </c>
      <c r="G1067" s="37"/>
      <c r="H1067" s="38"/>
    </row>
    <row r="1068" spans="1:8" s="2" customFormat="1" ht="16.8" customHeight="1">
      <c r="A1068" s="37"/>
      <c r="B1068" s="38"/>
      <c r="C1068" s="245" t="s">
        <v>1660</v>
      </c>
      <c r="D1068" s="246" t="s">
        <v>1660</v>
      </c>
      <c r="E1068" s="247" t="s">
        <v>1</v>
      </c>
      <c r="F1068" s="248">
        <v>2</v>
      </c>
      <c r="G1068" s="37"/>
      <c r="H1068" s="38"/>
    </row>
    <row r="1069" spans="1:8" s="2" customFormat="1" ht="16.8" customHeight="1">
      <c r="A1069" s="37"/>
      <c r="B1069" s="38"/>
      <c r="C1069" s="249" t="s">
        <v>1660</v>
      </c>
      <c r="D1069" s="249" t="s">
        <v>1417</v>
      </c>
      <c r="E1069" s="18" t="s">
        <v>1</v>
      </c>
      <c r="F1069" s="250">
        <v>2</v>
      </c>
      <c r="G1069" s="37"/>
      <c r="H1069" s="38"/>
    </row>
    <row r="1070" spans="1:8" s="2" customFormat="1" ht="16.8" customHeight="1">
      <c r="A1070" s="37"/>
      <c r="B1070" s="38"/>
      <c r="C1070" s="245" t="s">
        <v>1673</v>
      </c>
      <c r="D1070" s="246" t="s">
        <v>1673</v>
      </c>
      <c r="E1070" s="247" t="s">
        <v>1</v>
      </c>
      <c r="F1070" s="248">
        <v>1.1</v>
      </c>
      <c r="G1070" s="37"/>
      <c r="H1070" s="38"/>
    </row>
    <row r="1071" spans="1:8" s="2" customFormat="1" ht="16.8" customHeight="1">
      <c r="A1071" s="37"/>
      <c r="B1071" s="38"/>
      <c r="C1071" s="249" t="s">
        <v>1673</v>
      </c>
      <c r="D1071" s="249" t="s">
        <v>1463</v>
      </c>
      <c r="E1071" s="18" t="s">
        <v>1</v>
      </c>
      <c r="F1071" s="250">
        <v>1.1</v>
      </c>
      <c r="G1071" s="37"/>
      <c r="H1071" s="38"/>
    </row>
    <row r="1072" spans="1:8" s="2" customFormat="1" ht="16.8" customHeight="1">
      <c r="A1072" s="37"/>
      <c r="B1072" s="38"/>
      <c r="C1072" s="245" t="s">
        <v>1694</v>
      </c>
      <c r="D1072" s="246" t="s">
        <v>1694</v>
      </c>
      <c r="E1072" s="247" t="s">
        <v>1</v>
      </c>
      <c r="F1072" s="248">
        <v>0.5</v>
      </c>
      <c r="G1072" s="37"/>
      <c r="H1072" s="38"/>
    </row>
    <row r="1073" spans="1:8" s="2" customFormat="1" ht="16.8" customHeight="1">
      <c r="A1073" s="37"/>
      <c r="B1073" s="38"/>
      <c r="C1073" s="249" t="s">
        <v>1694</v>
      </c>
      <c r="D1073" s="249" t="s">
        <v>1439</v>
      </c>
      <c r="E1073" s="18" t="s">
        <v>1</v>
      </c>
      <c r="F1073" s="250">
        <v>0.5</v>
      </c>
      <c r="G1073" s="37"/>
      <c r="H1073" s="38"/>
    </row>
    <row r="1074" spans="1:8" s="2" customFormat="1" ht="16.8" customHeight="1">
      <c r="A1074" s="37"/>
      <c r="B1074" s="38"/>
      <c r="C1074" s="245" t="s">
        <v>1708</v>
      </c>
      <c r="D1074" s="246" t="s">
        <v>1708</v>
      </c>
      <c r="E1074" s="247" t="s">
        <v>1</v>
      </c>
      <c r="F1074" s="248">
        <v>2.1</v>
      </c>
      <c r="G1074" s="37"/>
      <c r="H1074" s="38"/>
    </row>
    <row r="1075" spans="1:8" s="2" customFormat="1" ht="16.8" customHeight="1">
      <c r="A1075" s="37"/>
      <c r="B1075" s="38"/>
      <c r="C1075" s="249" t="s">
        <v>1708</v>
      </c>
      <c r="D1075" s="249" t="s">
        <v>1487</v>
      </c>
      <c r="E1075" s="18" t="s">
        <v>1</v>
      </c>
      <c r="F1075" s="250">
        <v>2.1</v>
      </c>
      <c r="G1075" s="37"/>
      <c r="H1075" s="38"/>
    </row>
    <row r="1076" spans="1:8" s="2" customFormat="1" ht="16.8" customHeight="1">
      <c r="A1076" s="37"/>
      <c r="B1076" s="38"/>
      <c r="C1076" s="245" t="s">
        <v>1837</v>
      </c>
      <c r="D1076" s="246" t="s">
        <v>1837</v>
      </c>
      <c r="E1076" s="247" t="s">
        <v>1</v>
      </c>
      <c r="F1076" s="248">
        <v>10</v>
      </c>
      <c r="G1076" s="37"/>
      <c r="H1076" s="38"/>
    </row>
    <row r="1077" spans="1:8" s="2" customFormat="1" ht="16.8" customHeight="1">
      <c r="A1077" s="37"/>
      <c r="B1077" s="38"/>
      <c r="C1077" s="249" t="s">
        <v>1837</v>
      </c>
      <c r="D1077" s="249" t="s">
        <v>1838</v>
      </c>
      <c r="E1077" s="18" t="s">
        <v>1</v>
      </c>
      <c r="F1077" s="250">
        <v>10</v>
      </c>
      <c r="G1077" s="37"/>
      <c r="H1077" s="38"/>
    </row>
    <row r="1078" spans="1:8" s="2" customFormat="1" ht="16.8" customHeight="1">
      <c r="A1078" s="37"/>
      <c r="B1078" s="38"/>
      <c r="C1078" s="245" t="s">
        <v>831</v>
      </c>
      <c r="D1078" s="246" t="s">
        <v>831</v>
      </c>
      <c r="E1078" s="247" t="s">
        <v>1</v>
      </c>
      <c r="F1078" s="248">
        <v>10.265</v>
      </c>
      <c r="G1078" s="37"/>
      <c r="H1078" s="38"/>
    </row>
    <row r="1079" spans="1:8" s="2" customFormat="1" ht="16.8" customHeight="1">
      <c r="A1079" s="37"/>
      <c r="B1079" s="38"/>
      <c r="C1079" s="249" t="s">
        <v>831</v>
      </c>
      <c r="D1079" s="249" t="s">
        <v>832</v>
      </c>
      <c r="E1079" s="18" t="s">
        <v>1</v>
      </c>
      <c r="F1079" s="250">
        <v>10.265</v>
      </c>
      <c r="G1079" s="37"/>
      <c r="H1079" s="38"/>
    </row>
    <row r="1080" spans="1:8" s="2" customFormat="1" ht="16.8" customHeight="1">
      <c r="A1080" s="37"/>
      <c r="B1080" s="38"/>
      <c r="C1080" s="245" t="s">
        <v>853</v>
      </c>
      <c r="D1080" s="246" t="s">
        <v>853</v>
      </c>
      <c r="E1080" s="247" t="s">
        <v>1</v>
      </c>
      <c r="F1080" s="248">
        <v>1.3</v>
      </c>
      <c r="G1080" s="37"/>
      <c r="H1080" s="38"/>
    </row>
    <row r="1081" spans="1:8" s="2" customFormat="1" ht="16.8" customHeight="1">
      <c r="A1081" s="37"/>
      <c r="B1081" s="38"/>
      <c r="C1081" s="249" t="s">
        <v>853</v>
      </c>
      <c r="D1081" s="249" t="s">
        <v>854</v>
      </c>
      <c r="E1081" s="18" t="s">
        <v>1</v>
      </c>
      <c r="F1081" s="250">
        <v>1.3</v>
      </c>
      <c r="G1081" s="37"/>
      <c r="H1081" s="38"/>
    </row>
    <row r="1082" spans="1:8" s="2" customFormat="1" ht="16.8" customHeight="1">
      <c r="A1082" s="37"/>
      <c r="B1082" s="38"/>
      <c r="C1082" s="245" t="s">
        <v>883</v>
      </c>
      <c r="D1082" s="246" t="s">
        <v>883</v>
      </c>
      <c r="E1082" s="247" t="s">
        <v>1</v>
      </c>
      <c r="F1082" s="248">
        <v>6.9</v>
      </c>
      <c r="G1082" s="37"/>
      <c r="H1082" s="38"/>
    </row>
    <row r="1083" spans="1:8" s="2" customFormat="1" ht="16.8" customHeight="1">
      <c r="A1083" s="37"/>
      <c r="B1083" s="38"/>
      <c r="C1083" s="249" t="s">
        <v>883</v>
      </c>
      <c r="D1083" s="249" t="s">
        <v>884</v>
      </c>
      <c r="E1083" s="18" t="s">
        <v>1</v>
      </c>
      <c r="F1083" s="250">
        <v>6.9</v>
      </c>
      <c r="G1083" s="37"/>
      <c r="H1083" s="38"/>
    </row>
    <row r="1084" spans="1:8" s="2" customFormat="1" ht="16.8" customHeight="1">
      <c r="A1084" s="37"/>
      <c r="B1084" s="38"/>
      <c r="C1084" s="245" t="s">
        <v>394</v>
      </c>
      <c r="D1084" s="246" t="s">
        <v>394</v>
      </c>
      <c r="E1084" s="247" t="s">
        <v>1</v>
      </c>
      <c r="F1084" s="248">
        <v>47.6</v>
      </c>
      <c r="G1084" s="37"/>
      <c r="H1084" s="38"/>
    </row>
    <row r="1085" spans="1:8" s="2" customFormat="1" ht="16.8" customHeight="1">
      <c r="A1085" s="37"/>
      <c r="B1085" s="38"/>
      <c r="C1085" s="249" t="s">
        <v>394</v>
      </c>
      <c r="D1085" s="249" t="s">
        <v>395</v>
      </c>
      <c r="E1085" s="18" t="s">
        <v>1</v>
      </c>
      <c r="F1085" s="250">
        <v>47.6</v>
      </c>
      <c r="G1085" s="37"/>
      <c r="H1085" s="38"/>
    </row>
    <row r="1086" spans="1:8" s="2" customFormat="1" ht="16.8" customHeight="1">
      <c r="A1086" s="37"/>
      <c r="B1086" s="38"/>
      <c r="C1086" s="245" t="s">
        <v>479</v>
      </c>
      <c r="D1086" s="246" t="s">
        <v>479</v>
      </c>
      <c r="E1086" s="247" t="s">
        <v>1</v>
      </c>
      <c r="F1086" s="248">
        <v>47.6</v>
      </c>
      <c r="G1086" s="37"/>
      <c r="H1086" s="38"/>
    </row>
    <row r="1087" spans="1:8" s="2" customFormat="1" ht="16.8" customHeight="1">
      <c r="A1087" s="37"/>
      <c r="B1087" s="38"/>
      <c r="C1087" s="249" t="s">
        <v>479</v>
      </c>
      <c r="D1087" s="249" t="s">
        <v>395</v>
      </c>
      <c r="E1087" s="18" t="s">
        <v>1</v>
      </c>
      <c r="F1087" s="250">
        <v>47.6</v>
      </c>
      <c r="G1087" s="37"/>
      <c r="H1087" s="38"/>
    </row>
    <row r="1088" spans="1:8" s="2" customFormat="1" ht="16.8" customHeight="1">
      <c r="A1088" s="37"/>
      <c r="B1088" s="38"/>
      <c r="C1088" s="245" t="s">
        <v>531</v>
      </c>
      <c r="D1088" s="246" t="s">
        <v>531</v>
      </c>
      <c r="E1088" s="247" t="s">
        <v>1</v>
      </c>
      <c r="F1088" s="248">
        <v>23.94</v>
      </c>
      <c r="G1088" s="37"/>
      <c r="H1088" s="38"/>
    </row>
    <row r="1089" spans="1:8" s="2" customFormat="1" ht="16.8" customHeight="1">
      <c r="A1089" s="37"/>
      <c r="B1089" s="38"/>
      <c r="C1089" s="249" t="s">
        <v>531</v>
      </c>
      <c r="D1089" s="249" t="s">
        <v>532</v>
      </c>
      <c r="E1089" s="18" t="s">
        <v>1</v>
      </c>
      <c r="F1089" s="250">
        <v>23.94</v>
      </c>
      <c r="G1089" s="37"/>
      <c r="H1089" s="38"/>
    </row>
    <row r="1090" spans="1:8" s="2" customFormat="1" ht="16.8" customHeight="1">
      <c r="A1090" s="37"/>
      <c r="B1090" s="38"/>
      <c r="C1090" s="245" t="s">
        <v>602</v>
      </c>
      <c r="D1090" s="246" t="s">
        <v>602</v>
      </c>
      <c r="E1090" s="247" t="s">
        <v>1</v>
      </c>
      <c r="F1090" s="248">
        <v>42</v>
      </c>
      <c r="G1090" s="37"/>
      <c r="H1090" s="38"/>
    </row>
    <row r="1091" spans="1:8" s="2" customFormat="1" ht="16.8" customHeight="1">
      <c r="A1091" s="37"/>
      <c r="B1091" s="38"/>
      <c r="C1091" s="249" t="s">
        <v>602</v>
      </c>
      <c r="D1091" s="249" t="s">
        <v>591</v>
      </c>
      <c r="E1091" s="18" t="s">
        <v>1</v>
      </c>
      <c r="F1091" s="250">
        <v>42</v>
      </c>
      <c r="G1091" s="37"/>
      <c r="H1091" s="38"/>
    </row>
    <row r="1092" spans="1:8" s="2" customFormat="1" ht="16.8" customHeight="1">
      <c r="A1092" s="37"/>
      <c r="B1092" s="38"/>
      <c r="C1092" s="245" t="s">
        <v>1228</v>
      </c>
      <c r="D1092" s="246" t="s">
        <v>1228</v>
      </c>
      <c r="E1092" s="247" t="s">
        <v>1</v>
      </c>
      <c r="F1092" s="248">
        <v>10.6</v>
      </c>
      <c r="G1092" s="37"/>
      <c r="H1092" s="38"/>
    </row>
    <row r="1093" spans="1:8" s="2" customFormat="1" ht="16.8" customHeight="1">
      <c r="A1093" s="37"/>
      <c r="B1093" s="38"/>
      <c r="C1093" s="249" t="s">
        <v>1228</v>
      </c>
      <c r="D1093" s="249" t="s">
        <v>1229</v>
      </c>
      <c r="E1093" s="18" t="s">
        <v>1</v>
      </c>
      <c r="F1093" s="250">
        <v>10.6</v>
      </c>
      <c r="G1093" s="37"/>
      <c r="H1093" s="38"/>
    </row>
    <row r="1094" spans="1:8" s="2" customFormat="1" ht="16.8" customHeight="1">
      <c r="A1094" s="37"/>
      <c r="B1094" s="38"/>
      <c r="C1094" s="245" t="s">
        <v>1349</v>
      </c>
      <c r="D1094" s="246" t="s">
        <v>1349</v>
      </c>
      <c r="E1094" s="247" t="s">
        <v>1</v>
      </c>
      <c r="F1094" s="248">
        <v>30.6</v>
      </c>
      <c r="G1094" s="37"/>
      <c r="H1094" s="38"/>
    </row>
    <row r="1095" spans="1:8" s="2" customFormat="1" ht="16.8" customHeight="1">
      <c r="A1095" s="37"/>
      <c r="B1095" s="38"/>
      <c r="C1095" s="249" t="s">
        <v>1349</v>
      </c>
      <c r="D1095" s="249" t="s">
        <v>1350</v>
      </c>
      <c r="E1095" s="18" t="s">
        <v>1</v>
      </c>
      <c r="F1095" s="250">
        <v>30.6</v>
      </c>
      <c r="G1095" s="37"/>
      <c r="H1095" s="38"/>
    </row>
    <row r="1096" spans="1:8" s="2" customFormat="1" ht="16.8" customHeight="1">
      <c r="A1096" s="37"/>
      <c r="B1096" s="38"/>
      <c r="C1096" s="245" t="s">
        <v>1377</v>
      </c>
      <c r="D1096" s="246" t="s">
        <v>1377</v>
      </c>
      <c r="E1096" s="247" t="s">
        <v>1</v>
      </c>
      <c r="F1096" s="248">
        <v>205.85</v>
      </c>
      <c r="G1096" s="37"/>
      <c r="H1096" s="38"/>
    </row>
    <row r="1097" spans="1:8" s="2" customFormat="1" ht="16.8" customHeight="1">
      <c r="A1097" s="37"/>
      <c r="B1097" s="38"/>
      <c r="C1097" s="249" t="s">
        <v>1377</v>
      </c>
      <c r="D1097" s="249" t="s">
        <v>1378</v>
      </c>
      <c r="E1097" s="18" t="s">
        <v>1</v>
      </c>
      <c r="F1097" s="250">
        <v>205.85</v>
      </c>
      <c r="G1097" s="37"/>
      <c r="H1097" s="38"/>
    </row>
    <row r="1098" spans="1:8" s="2" customFormat="1" ht="16.8" customHeight="1">
      <c r="A1098" s="37"/>
      <c r="B1098" s="38"/>
      <c r="C1098" s="245" t="s">
        <v>1418</v>
      </c>
      <c r="D1098" s="246" t="s">
        <v>1418</v>
      </c>
      <c r="E1098" s="247" t="s">
        <v>1</v>
      </c>
      <c r="F1098" s="248">
        <v>16.93</v>
      </c>
      <c r="G1098" s="37"/>
      <c r="H1098" s="38"/>
    </row>
    <row r="1099" spans="1:8" s="2" customFormat="1" ht="16.8" customHeight="1">
      <c r="A1099" s="37"/>
      <c r="B1099" s="38"/>
      <c r="C1099" s="249" t="s">
        <v>1418</v>
      </c>
      <c r="D1099" s="249" t="s">
        <v>1419</v>
      </c>
      <c r="E1099" s="18" t="s">
        <v>1</v>
      </c>
      <c r="F1099" s="250">
        <v>16.93</v>
      </c>
      <c r="G1099" s="37"/>
      <c r="H1099" s="38"/>
    </row>
    <row r="1100" spans="1:8" s="2" customFormat="1" ht="16.8" customHeight="1">
      <c r="A1100" s="37"/>
      <c r="B1100" s="38"/>
      <c r="C1100" s="245" t="s">
        <v>1440</v>
      </c>
      <c r="D1100" s="246" t="s">
        <v>1440</v>
      </c>
      <c r="E1100" s="247" t="s">
        <v>1</v>
      </c>
      <c r="F1100" s="248">
        <v>0.57</v>
      </c>
      <c r="G1100" s="37"/>
      <c r="H1100" s="38"/>
    </row>
    <row r="1101" spans="1:8" s="2" customFormat="1" ht="16.8" customHeight="1">
      <c r="A1101" s="37"/>
      <c r="B1101" s="38"/>
      <c r="C1101" s="249" t="s">
        <v>1440</v>
      </c>
      <c r="D1101" s="249" t="s">
        <v>1441</v>
      </c>
      <c r="E1101" s="18" t="s">
        <v>1</v>
      </c>
      <c r="F1101" s="250">
        <v>0.57</v>
      </c>
      <c r="G1101" s="37"/>
      <c r="H1101" s="38"/>
    </row>
    <row r="1102" spans="1:8" s="2" customFormat="1" ht="16.8" customHeight="1">
      <c r="A1102" s="37"/>
      <c r="B1102" s="38"/>
      <c r="C1102" s="245" t="s">
        <v>1464</v>
      </c>
      <c r="D1102" s="246" t="s">
        <v>1464</v>
      </c>
      <c r="E1102" s="247" t="s">
        <v>1</v>
      </c>
      <c r="F1102" s="248">
        <v>28.7</v>
      </c>
      <c r="G1102" s="37"/>
      <c r="H1102" s="38"/>
    </row>
    <row r="1103" spans="1:8" s="2" customFormat="1" ht="16.8" customHeight="1">
      <c r="A1103" s="37"/>
      <c r="B1103" s="38"/>
      <c r="C1103" s="249" t="s">
        <v>1464</v>
      </c>
      <c r="D1103" s="249" t="s">
        <v>1465</v>
      </c>
      <c r="E1103" s="18" t="s">
        <v>1</v>
      </c>
      <c r="F1103" s="250">
        <v>28.7</v>
      </c>
      <c r="G1103" s="37"/>
      <c r="H1103" s="38"/>
    </row>
    <row r="1104" spans="1:8" s="2" customFormat="1" ht="16.8" customHeight="1">
      <c r="A1104" s="37"/>
      <c r="B1104" s="38"/>
      <c r="C1104" s="245" t="s">
        <v>1488</v>
      </c>
      <c r="D1104" s="246" t="s">
        <v>1488</v>
      </c>
      <c r="E1104" s="247" t="s">
        <v>1</v>
      </c>
      <c r="F1104" s="248">
        <v>3.9</v>
      </c>
      <c r="G1104" s="37"/>
      <c r="H1104" s="38"/>
    </row>
    <row r="1105" spans="1:8" s="2" customFormat="1" ht="16.8" customHeight="1">
      <c r="A1105" s="37"/>
      <c r="B1105" s="38"/>
      <c r="C1105" s="249" t="s">
        <v>1488</v>
      </c>
      <c r="D1105" s="249" t="s">
        <v>1489</v>
      </c>
      <c r="E1105" s="18" t="s">
        <v>1</v>
      </c>
      <c r="F1105" s="250">
        <v>3.9</v>
      </c>
      <c r="G1105" s="37"/>
      <c r="H1105" s="38"/>
    </row>
    <row r="1106" spans="1:8" s="2" customFormat="1" ht="16.8" customHeight="1">
      <c r="A1106" s="37"/>
      <c r="B1106" s="38"/>
      <c r="C1106" s="245" t="s">
        <v>113</v>
      </c>
      <c r="D1106" s="246" t="s">
        <v>113</v>
      </c>
      <c r="E1106" s="247" t="s">
        <v>1</v>
      </c>
      <c r="F1106" s="248">
        <v>2.88</v>
      </c>
      <c r="G1106" s="37"/>
      <c r="H1106" s="38"/>
    </row>
    <row r="1107" spans="1:8" s="2" customFormat="1" ht="16.8" customHeight="1">
      <c r="A1107" s="37"/>
      <c r="B1107" s="38"/>
      <c r="C1107" s="249" t="s">
        <v>113</v>
      </c>
      <c r="D1107" s="249" t="s">
        <v>1505</v>
      </c>
      <c r="E1107" s="18" t="s">
        <v>1</v>
      </c>
      <c r="F1107" s="250">
        <v>2.88</v>
      </c>
      <c r="G1107" s="37"/>
      <c r="H1107" s="38"/>
    </row>
    <row r="1108" spans="1:8" s="2" customFormat="1" ht="16.8" customHeight="1">
      <c r="A1108" s="37"/>
      <c r="B1108" s="38"/>
      <c r="C1108" s="251" t="s">
        <v>1973</v>
      </c>
      <c r="D1108" s="37"/>
      <c r="E1108" s="37"/>
      <c r="F1108" s="37"/>
      <c r="G1108" s="37"/>
      <c r="H1108" s="38"/>
    </row>
    <row r="1109" spans="1:8" s="2" customFormat="1" ht="16.8" customHeight="1">
      <c r="A1109" s="37"/>
      <c r="B1109" s="38"/>
      <c r="C1109" s="249" t="s">
        <v>1501</v>
      </c>
      <c r="D1109" s="249" t="s">
        <v>1502</v>
      </c>
      <c r="E1109" s="18" t="s">
        <v>221</v>
      </c>
      <c r="F1109" s="250">
        <v>49.766</v>
      </c>
      <c r="G1109" s="37"/>
      <c r="H1109" s="38"/>
    </row>
    <row r="1110" spans="1:8" s="2" customFormat="1" ht="16.8" customHeight="1">
      <c r="A1110" s="37"/>
      <c r="B1110" s="38"/>
      <c r="C1110" s="245" t="s">
        <v>1519</v>
      </c>
      <c r="D1110" s="246" t="s">
        <v>1519</v>
      </c>
      <c r="E1110" s="247" t="s">
        <v>1</v>
      </c>
      <c r="F1110" s="248">
        <v>9.257</v>
      </c>
      <c r="G1110" s="37"/>
      <c r="H1110" s="38"/>
    </row>
    <row r="1111" spans="1:8" s="2" customFormat="1" ht="16.8" customHeight="1">
      <c r="A1111" s="37"/>
      <c r="B1111" s="38"/>
      <c r="C1111" s="249" t="s">
        <v>1519</v>
      </c>
      <c r="D1111" s="249" t="s">
        <v>1520</v>
      </c>
      <c r="E1111" s="18" t="s">
        <v>1</v>
      </c>
      <c r="F1111" s="250">
        <v>9.257</v>
      </c>
      <c r="G1111" s="37"/>
      <c r="H1111" s="38"/>
    </row>
    <row r="1112" spans="1:8" s="2" customFormat="1" ht="16.8" customHeight="1">
      <c r="A1112" s="37"/>
      <c r="B1112" s="38"/>
      <c r="C1112" s="245" t="s">
        <v>146</v>
      </c>
      <c r="D1112" s="246" t="s">
        <v>146</v>
      </c>
      <c r="E1112" s="247" t="s">
        <v>1</v>
      </c>
      <c r="F1112" s="248">
        <v>2.52</v>
      </c>
      <c r="G1112" s="37"/>
      <c r="H1112" s="38"/>
    </row>
    <row r="1113" spans="1:8" s="2" customFormat="1" ht="16.8" customHeight="1">
      <c r="A1113" s="37"/>
      <c r="B1113" s="38"/>
      <c r="C1113" s="249" t="s">
        <v>146</v>
      </c>
      <c r="D1113" s="249" t="s">
        <v>856</v>
      </c>
      <c r="E1113" s="18" t="s">
        <v>1</v>
      </c>
      <c r="F1113" s="250">
        <v>2.52</v>
      </c>
      <c r="G1113" s="37"/>
      <c r="H1113" s="38"/>
    </row>
    <row r="1114" spans="1:8" s="2" customFormat="1" ht="16.8" customHeight="1">
      <c r="A1114" s="37"/>
      <c r="B1114" s="38"/>
      <c r="C1114" s="251" t="s">
        <v>1973</v>
      </c>
      <c r="D1114" s="37"/>
      <c r="E1114" s="37"/>
      <c r="F1114" s="37"/>
      <c r="G1114" s="37"/>
      <c r="H1114" s="38"/>
    </row>
    <row r="1115" spans="1:8" s="2" customFormat="1" ht="16.8" customHeight="1">
      <c r="A1115" s="37"/>
      <c r="B1115" s="38"/>
      <c r="C1115" s="249" t="s">
        <v>1522</v>
      </c>
      <c r="D1115" s="249" t="s">
        <v>1523</v>
      </c>
      <c r="E1115" s="18" t="s">
        <v>221</v>
      </c>
      <c r="F1115" s="250">
        <v>40.509</v>
      </c>
      <c r="G1115" s="37"/>
      <c r="H1115" s="38"/>
    </row>
    <row r="1116" spans="1:8" s="2" customFormat="1" ht="16.8" customHeight="1">
      <c r="A1116" s="37"/>
      <c r="B1116" s="38"/>
      <c r="C1116" s="245" t="s">
        <v>162</v>
      </c>
      <c r="D1116" s="246" t="s">
        <v>162</v>
      </c>
      <c r="E1116" s="247" t="s">
        <v>1</v>
      </c>
      <c r="F1116" s="248">
        <v>8.28</v>
      </c>
      <c r="G1116" s="37"/>
      <c r="H1116" s="38"/>
    </row>
    <row r="1117" spans="1:8" s="2" customFormat="1" ht="16.8" customHeight="1">
      <c r="A1117" s="37"/>
      <c r="B1117" s="38"/>
      <c r="C1117" s="249" t="s">
        <v>162</v>
      </c>
      <c r="D1117" s="249" t="s">
        <v>876</v>
      </c>
      <c r="E1117" s="18" t="s">
        <v>1</v>
      </c>
      <c r="F1117" s="250">
        <v>8.28</v>
      </c>
      <c r="G1117" s="37"/>
      <c r="H1117" s="38"/>
    </row>
    <row r="1118" spans="1:8" s="2" customFormat="1" ht="16.8" customHeight="1">
      <c r="A1118" s="37"/>
      <c r="B1118" s="38"/>
      <c r="C1118" s="251" t="s">
        <v>1973</v>
      </c>
      <c r="D1118" s="37"/>
      <c r="E1118" s="37"/>
      <c r="F1118" s="37"/>
      <c r="G1118" s="37"/>
      <c r="H1118" s="38"/>
    </row>
    <row r="1119" spans="1:8" s="2" customFormat="1" ht="16.8" customHeight="1">
      <c r="A1119" s="37"/>
      <c r="B1119" s="38"/>
      <c r="C1119" s="249" t="s">
        <v>1529</v>
      </c>
      <c r="D1119" s="249" t="s">
        <v>1530</v>
      </c>
      <c r="E1119" s="18" t="s">
        <v>221</v>
      </c>
      <c r="F1119" s="250">
        <v>111.189</v>
      </c>
      <c r="G1119" s="37"/>
      <c r="H1119" s="38"/>
    </row>
    <row r="1120" spans="1:8" s="2" customFormat="1" ht="16.8" customHeight="1">
      <c r="A1120" s="37"/>
      <c r="B1120" s="38"/>
      <c r="C1120" s="245" t="s">
        <v>1560</v>
      </c>
      <c r="D1120" s="246" t="s">
        <v>1560</v>
      </c>
      <c r="E1120" s="247" t="s">
        <v>1</v>
      </c>
      <c r="F1120" s="248">
        <v>47.6</v>
      </c>
      <c r="G1120" s="37"/>
      <c r="H1120" s="38"/>
    </row>
    <row r="1121" spans="1:8" s="2" customFormat="1" ht="16.8" customHeight="1">
      <c r="A1121" s="37"/>
      <c r="B1121" s="38"/>
      <c r="C1121" s="249" t="s">
        <v>1560</v>
      </c>
      <c r="D1121" s="249" t="s">
        <v>395</v>
      </c>
      <c r="E1121" s="18" t="s">
        <v>1</v>
      </c>
      <c r="F1121" s="250">
        <v>47.6</v>
      </c>
      <c r="G1121" s="37"/>
      <c r="H1121" s="38"/>
    </row>
    <row r="1122" spans="1:8" s="2" customFormat="1" ht="16.8" customHeight="1">
      <c r="A1122" s="37"/>
      <c r="B1122" s="38"/>
      <c r="C1122" s="245" t="s">
        <v>1661</v>
      </c>
      <c r="D1122" s="246" t="s">
        <v>1661</v>
      </c>
      <c r="E1122" s="247" t="s">
        <v>1</v>
      </c>
      <c r="F1122" s="248">
        <v>16.93</v>
      </c>
      <c r="G1122" s="37"/>
      <c r="H1122" s="38"/>
    </row>
    <row r="1123" spans="1:8" s="2" customFormat="1" ht="16.8" customHeight="1">
      <c r="A1123" s="37"/>
      <c r="B1123" s="38"/>
      <c r="C1123" s="249" t="s">
        <v>1661</v>
      </c>
      <c r="D1123" s="249" t="s">
        <v>1419</v>
      </c>
      <c r="E1123" s="18" t="s">
        <v>1</v>
      </c>
      <c r="F1123" s="250">
        <v>16.93</v>
      </c>
      <c r="G1123" s="37"/>
      <c r="H1123" s="38"/>
    </row>
    <row r="1124" spans="1:8" s="2" customFormat="1" ht="16.8" customHeight="1">
      <c r="A1124" s="37"/>
      <c r="B1124" s="38"/>
      <c r="C1124" s="245" t="s">
        <v>1674</v>
      </c>
      <c r="D1124" s="246" t="s">
        <v>1674</v>
      </c>
      <c r="E1124" s="247" t="s">
        <v>1</v>
      </c>
      <c r="F1124" s="248">
        <v>28.7</v>
      </c>
      <c r="G1124" s="37"/>
      <c r="H1124" s="38"/>
    </row>
    <row r="1125" spans="1:8" s="2" customFormat="1" ht="16.8" customHeight="1">
      <c r="A1125" s="37"/>
      <c r="B1125" s="38"/>
      <c r="C1125" s="249" t="s">
        <v>1674</v>
      </c>
      <c r="D1125" s="249" t="s">
        <v>1465</v>
      </c>
      <c r="E1125" s="18" t="s">
        <v>1</v>
      </c>
      <c r="F1125" s="250">
        <v>28.7</v>
      </c>
      <c r="G1125" s="37"/>
      <c r="H1125" s="38"/>
    </row>
    <row r="1126" spans="1:8" s="2" customFormat="1" ht="16.8" customHeight="1">
      <c r="A1126" s="37"/>
      <c r="B1126" s="38"/>
      <c r="C1126" s="245" t="s">
        <v>1695</v>
      </c>
      <c r="D1126" s="246" t="s">
        <v>1695</v>
      </c>
      <c r="E1126" s="247" t="s">
        <v>1</v>
      </c>
      <c r="F1126" s="248">
        <v>0.57</v>
      </c>
      <c r="G1126" s="37"/>
      <c r="H1126" s="38"/>
    </row>
    <row r="1127" spans="1:8" s="2" customFormat="1" ht="16.8" customHeight="1">
      <c r="A1127" s="37"/>
      <c r="B1127" s="38"/>
      <c r="C1127" s="249" t="s">
        <v>1695</v>
      </c>
      <c r="D1127" s="249" t="s">
        <v>1441</v>
      </c>
      <c r="E1127" s="18" t="s">
        <v>1</v>
      </c>
      <c r="F1127" s="250">
        <v>0.57</v>
      </c>
      <c r="G1127" s="37"/>
      <c r="H1127" s="38"/>
    </row>
    <row r="1128" spans="1:8" s="2" customFormat="1" ht="16.8" customHeight="1">
      <c r="A1128" s="37"/>
      <c r="B1128" s="38"/>
      <c r="C1128" s="245" t="s">
        <v>1709</v>
      </c>
      <c r="D1128" s="246" t="s">
        <v>1709</v>
      </c>
      <c r="E1128" s="247" t="s">
        <v>1</v>
      </c>
      <c r="F1128" s="248">
        <v>3.9</v>
      </c>
      <c r="G1128" s="37"/>
      <c r="H1128" s="38"/>
    </row>
    <row r="1129" spans="1:8" s="2" customFormat="1" ht="16.8" customHeight="1">
      <c r="A1129" s="37"/>
      <c r="B1129" s="38"/>
      <c r="C1129" s="249" t="s">
        <v>1709</v>
      </c>
      <c r="D1129" s="249" t="s">
        <v>1489</v>
      </c>
      <c r="E1129" s="18" t="s">
        <v>1</v>
      </c>
      <c r="F1129" s="250">
        <v>3.9</v>
      </c>
      <c r="G1129" s="37"/>
      <c r="H1129" s="38"/>
    </row>
    <row r="1130" spans="1:8" s="2" customFormat="1" ht="16.8" customHeight="1">
      <c r="A1130" s="37"/>
      <c r="B1130" s="38"/>
      <c r="C1130" s="245" t="s">
        <v>1839</v>
      </c>
      <c r="D1130" s="246" t="s">
        <v>1839</v>
      </c>
      <c r="E1130" s="247" t="s">
        <v>1</v>
      </c>
      <c r="F1130" s="248">
        <v>170</v>
      </c>
      <c r="G1130" s="37"/>
      <c r="H1130" s="38"/>
    </row>
    <row r="1131" spans="1:8" s="2" customFormat="1" ht="16.8" customHeight="1">
      <c r="A1131" s="37"/>
      <c r="B1131" s="38"/>
      <c r="C1131" s="249" t="s">
        <v>1839</v>
      </c>
      <c r="D1131" s="249" t="s">
        <v>1840</v>
      </c>
      <c r="E1131" s="18" t="s">
        <v>1</v>
      </c>
      <c r="F1131" s="250">
        <v>170</v>
      </c>
      <c r="G1131" s="37"/>
      <c r="H1131" s="38"/>
    </row>
    <row r="1132" spans="1:8" s="2" customFormat="1" ht="16.8" customHeight="1">
      <c r="A1132" s="37"/>
      <c r="B1132" s="38"/>
      <c r="C1132" s="245" t="s">
        <v>855</v>
      </c>
      <c r="D1132" s="246" t="s">
        <v>855</v>
      </c>
      <c r="E1132" s="247" t="s">
        <v>1</v>
      </c>
      <c r="F1132" s="248">
        <v>2.52</v>
      </c>
      <c r="G1132" s="37"/>
      <c r="H1132" s="38"/>
    </row>
    <row r="1133" spans="1:8" s="2" customFormat="1" ht="16.8" customHeight="1">
      <c r="A1133" s="37"/>
      <c r="B1133" s="38"/>
      <c r="C1133" s="249" t="s">
        <v>855</v>
      </c>
      <c r="D1133" s="249" t="s">
        <v>856</v>
      </c>
      <c r="E1133" s="18" t="s">
        <v>1</v>
      </c>
      <c r="F1133" s="250">
        <v>2.52</v>
      </c>
      <c r="G1133" s="37"/>
      <c r="H1133" s="38"/>
    </row>
    <row r="1134" spans="1:8" s="2" customFormat="1" ht="16.8" customHeight="1">
      <c r="A1134" s="37"/>
      <c r="B1134" s="38"/>
      <c r="C1134" s="245" t="s">
        <v>885</v>
      </c>
      <c r="D1134" s="246" t="s">
        <v>885</v>
      </c>
      <c r="E1134" s="247" t="s">
        <v>1</v>
      </c>
      <c r="F1134" s="248">
        <v>5.06</v>
      </c>
      <c r="G1134" s="37"/>
      <c r="H1134" s="38"/>
    </row>
    <row r="1135" spans="1:8" s="2" customFormat="1" ht="16.8" customHeight="1">
      <c r="A1135" s="37"/>
      <c r="B1135" s="38"/>
      <c r="C1135" s="249" t="s">
        <v>885</v>
      </c>
      <c r="D1135" s="249" t="s">
        <v>886</v>
      </c>
      <c r="E1135" s="18" t="s">
        <v>1</v>
      </c>
      <c r="F1135" s="250">
        <v>5.06</v>
      </c>
      <c r="G1135" s="37"/>
      <c r="H1135" s="38"/>
    </row>
    <row r="1136" spans="1:8" s="2" customFormat="1" ht="16.8" customHeight="1">
      <c r="A1136" s="37"/>
      <c r="B1136" s="38"/>
      <c r="C1136" s="245" t="s">
        <v>396</v>
      </c>
      <c r="D1136" s="246" t="s">
        <v>396</v>
      </c>
      <c r="E1136" s="247" t="s">
        <v>1</v>
      </c>
      <c r="F1136" s="248">
        <v>92.38</v>
      </c>
      <c r="G1136" s="37"/>
      <c r="H1136" s="38"/>
    </row>
    <row r="1137" spans="1:8" s="2" customFormat="1" ht="16.8" customHeight="1">
      <c r="A1137" s="37"/>
      <c r="B1137" s="38"/>
      <c r="C1137" s="249" t="s">
        <v>396</v>
      </c>
      <c r="D1137" s="249" t="s">
        <v>397</v>
      </c>
      <c r="E1137" s="18" t="s">
        <v>1</v>
      </c>
      <c r="F1137" s="250">
        <v>92.38</v>
      </c>
      <c r="G1137" s="37"/>
      <c r="H1137" s="38"/>
    </row>
    <row r="1138" spans="1:8" s="2" customFormat="1" ht="16.8" customHeight="1">
      <c r="A1138" s="37"/>
      <c r="B1138" s="38"/>
      <c r="C1138" s="245" t="s">
        <v>480</v>
      </c>
      <c r="D1138" s="246" t="s">
        <v>480</v>
      </c>
      <c r="E1138" s="247" t="s">
        <v>1</v>
      </c>
      <c r="F1138" s="248">
        <v>92.38</v>
      </c>
      <c r="G1138" s="37"/>
      <c r="H1138" s="38"/>
    </row>
    <row r="1139" spans="1:8" s="2" customFormat="1" ht="16.8" customHeight="1">
      <c r="A1139" s="37"/>
      <c r="B1139" s="38"/>
      <c r="C1139" s="249" t="s">
        <v>480</v>
      </c>
      <c r="D1139" s="249" t="s">
        <v>397</v>
      </c>
      <c r="E1139" s="18" t="s">
        <v>1</v>
      </c>
      <c r="F1139" s="250">
        <v>92.38</v>
      </c>
      <c r="G1139" s="37"/>
      <c r="H1139" s="38"/>
    </row>
    <row r="1140" spans="1:8" s="2" customFormat="1" ht="16.8" customHeight="1">
      <c r="A1140" s="37"/>
      <c r="B1140" s="38"/>
      <c r="C1140" s="245" t="s">
        <v>533</v>
      </c>
      <c r="D1140" s="246" t="s">
        <v>533</v>
      </c>
      <c r="E1140" s="247" t="s">
        <v>1</v>
      </c>
      <c r="F1140" s="248">
        <v>33.825</v>
      </c>
      <c r="G1140" s="37"/>
      <c r="H1140" s="38"/>
    </row>
    <row r="1141" spans="1:8" s="2" customFormat="1" ht="16.8" customHeight="1">
      <c r="A1141" s="37"/>
      <c r="B1141" s="38"/>
      <c r="C1141" s="249" t="s">
        <v>533</v>
      </c>
      <c r="D1141" s="249" t="s">
        <v>534</v>
      </c>
      <c r="E1141" s="18" t="s">
        <v>1</v>
      </c>
      <c r="F1141" s="250">
        <v>33.825</v>
      </c>
      <c r="G1141" s="37"/>
      <c r="H1141" s="38"/>
    </row>
    <row r="1142" spans="1:8" s="2" customFormat="1" ht="16.8" customHeight="1">
      <c r="A1142" s="37"/>
      <c r="B1142" s="38"/>
      <c r="C1142" s="245" t="s">
        <v>603</v>
      </c>
      <c r="D1142" s="246" t="s">
        <v>603</v>
      </c>
      <c r="E1142" s="247" t="s">
        <v>1</v>
      </c>
      <c r="F1142" s="248">
        <v>610.34</v>
      </c>
      <c r="G1142" s="37"/>
      <c r="H1142" s="38"/>
    </row>
    <row r="1143" spans="1:8" s="2" customFormat="1" ht="16.8" customHeight="1">
      <c r="A1143" s="37"/>
      <c r="B1143" s="38"/>
      <c r="C1143" s="249" t="s">
        <v>603</v>
      </c>
      <c r="D1143" s="249" t="s">
        <v>604</v>
      </c>
      <c r="E1143" s="18" t="s">
        <v>1</v>
      </c>
      <c r="F1143" s="250">
        <v>610.34</v>
      </c>
      <c r="G1143" s="37"/>
      <c r="H1143" s="38"/>
    </row>
    <row r="1144" spans="1:8" s="2" customFormat="1" ht="16.8" customHeight="1">
      <c r="A1144" s="37"/>
      <c r="B1144" s="38"/>
      <c r="C1144" s="245" t="s">
        <v>1230</v>
      </c>
      <c r="D1144" s="246" t="s">
        <v>1230</v>
      </c>
      <c r="E1144" s="247" t="s">
        <v>1</v>
      </c>
      <c r="F1144" s="248">
        <v>7.2</v>
      </c>
      <c r="G1144" s="37"/>
      <c r="H1144" s="38"/>
    </row>
    <row r="1145" spans="1:8" s="2" customFormat="1" ht="16.8" customHeight="1">
      <c r="A1145" s="37"/>
      <c r="B1145" s="38"/>
      <c r="C1145" s="249" t="s">
        <v>1230</v>
      </c>
      <c r="D1145" s="249" t="s">
        <v>1227</v>
      </c>
      <c r="E1145" s="18" t="s">
        <v>1</v>
      </c>
      <c r="F1145" s="250">
        <v>7.2</v>
      </c>
      <c r="G1145" s="37"/>
      <c r="H1145" s="38"/>
    </row>
    <row r="1146" spans="1:8" s="2" customFormat="1" ht="16.8" customHeight="1">
      <c r="A1146" s="37"/>
      <c r="B1146" s="38"/>
      <c r="C1146" s="245" t="s">
        <v>1351</v>
      </c>
      <c r="D1146" s="246" t="s">
        <v>1351</v>
      </c>
      <c r="E1146" s="247" t="s">
        <v>1</v>
      </c>
      <c r="F1146" s="248">
        <v>20.9</v>
      </c>
      <c r="G1146" s="37"/>
      <c r="H1146" s="38"/>
    </row>
    <row r="1147" spans="1:8" s="2" customFormat="1" ht="16.8" customHeight="1">
      <c r="A1147" s="37"/>
      <c r="B1147" s="38"/>
      <c r="C1147" s="249" t="s">
        <v>1351</v>
      </c>
      <c r="D1147" s="249" t="s">
        <v>1352</v>
      </c>
      <c r="E1147" s="18" t="s">
        <v>1</v>
      </c>
      <c r="F1147" s="250">
        <v>20.9</v>
      </c>
      <c r="G1147" s="37"/>
      <c r="H1147" s="38"/>
    </row>
    <row r="1148" spans="1:8" s="2" customFormat="1" ht="16.8" customHeight="1">
      <c r="A1148" s="37"/>
      <c r="B1148" s="38"/>
      <c r="C1148" s="245" t="s">
        <v>1442</v>
      </c>
      <c r="D1148" s="246" t="s">
        <v>1442</v>
      </c>
      <c r="E1148" s="247" t="s">
        <v>1</v>
      </c>
      <c r="F1148" s="248">
        <v>16.19</v>
      </c>
      <c r="G1148" s="37"/>
      <c r="H1148" s="38"/>
    </row>
    <row r="1149" spans="1:8" s="2" customFormat="1" ht="16.8" customHeight="1">
      <c r="A1149" s="37"/>
      <c r="B1149" s="38"/>
      <c r="C1149" s="249" t="s">
        <v>1442</v>
      </c>
      <c r="D1149" s="249" t="s">
        <v>1443</v>
      </c>
      <c r="E1149" s="18" t="s">
        <v>1</v>
      </c>
      <c r="F1149" s="250">
        <v>16.19</v>
      </c>
      <c r="G1149" s="37"/>
      <c r="H1149" s="38"/>
    </row>
    <row r="1150" spans="1:8" s="2" customFormat="1" ht="16.8" customHeight="1">
      <c r="A1150" s="37"/>
      <c r="B1150" s="38"/>
      <c r="C1150" s="245" t="s">
        <v>1490</v>
      </c>
      <c r="D1150" s="246" t="s">
        <v>1490</v>
      </c>
      <c r="E1150" s="247" t="s">
        <v>1</v>
      </c>
      <c r="F1150" s="248">
        <v>1.2</v>
      </c>
      <c r="G1150" s="37"/>
      <c r="H1150" s="38"/>
    </row>
    <row r="1151" spans="1:8" s="2" customFormat="1" ht="16.8" customHeight="1">
      <c r="A1151" s="37"/>
      <c r="B1151" s="38"/>
      <c r="C1151" s="249" t="s">
        <v>1490</v>
      </c>
      <c r="D1151" s="249" t="s">
        <v>1491</v>
      </c>
      <c r="E1151" s="18" t="s">
        <v>1</v>
      </c>
      <c r="F1151" s="250">
        <v>1.2</v>
      </c>
      <c r="G1151" s="37"/>
      <c r="H1151" s="38"/>
    </row>
    <row r="1152" spans="1:8" s="2" customFormat="1" ht="16.8" customHeight="1">
      <c r="A1152" s="37"/>
      <c r="B1152" s="38"/>
      <c r="C1152" s="245" t="s">
        <v>115</v>
      </c>
      <c r="D1152" s="246" t="s">
        <v>115</v>
      </c>
      <c r="E1152" s="247" t="s">
        <v>1</v>
      </c>
      <c r="F1152" s="248">
        <v>7.2</v>
      </c>
      <c r="G1152" s="37"/>
      <c r="H1152" s="38"/>
    </row>
    <row r="1153" spans="1:8" s="2" customFormat="1" ht="16.8" customHeight="1">
      <c r="A1153" s="37"/>
      <c r="B1153" s="38"/>
      <c r="C1153" s="249" t="s">
        <v>115</v>
      </c>
      <c r="D1153" s="249" t="s">
        <v>852</v>
      </c>
      <c r="E1153" s="18" t="s">
        <v>1</v>
      </c>
      <c r="F1153" s="250">
        <v>7.2</v>
      </c>
      <c r="G1153" s="37"/>
      <c r="H1153" s="38"/>
    </row>
    <row r="1154" spans="1:8" s="2" customFormat="1" ht="16.8" customHeight="1">
      <c r="A1154" s="37"/>
      <c r="B1154" s="38"/>
      <c r="C1154" s="251" t="s">
        <v>1973</v>
      </c>
      <c r="D1154" s="37"/>
      <c r="E1154" s="37"/>
      <c r="F1154" s="37"/>
      <c r="G1154" s="37"/>
      <c r="H1154" s="38"/>
    </row>
    <row r="1155" spans="1:8" s="2" customFormat="1" ht="16.8" customHeight="1">
      <c r="A1155" s="37"/>
      <c r="B1155" s="38"/>
      <c r="C1155" s="249" t="s">
        <v>1501</v>
      </c>
      <c r="D1155" s="249" t="s">
        <v>1502</v>
      </c>
      <c r="E1155" s="18" t="s">
        <v>221</v>
      </c>
      <c r="F1155" s="250">
        <v>49.766</v>
      </c>
      <c r="G1155" s="37"/>
      <c r="H1155" s="38"/>
    </row>
    <row r="1156" spans="1:8" s="2" customFormat="1" ht="16.8" customHeight="1">
      <c r="A1156" s="37"/>
      <c r="B1156" s="38"/>
      <c r="C1156" s="245" t="s">
        <v>147</v>
      </c>
      <c r="D1156" s="246" t="s">
        <v>147</v>
      </c>
      <c r="E1156" s="247" t="s">
        <v>1</v>
      </c>
      <c r="F1156" s="248">
        <v>5.4</v>
      </c>
      <c r="G1156" s="37"/>
      <c r="H1156" s="38"/>
    </row>
    <row r="1157" spans="1:8" s="2" customFormat="1" ht="16.8" customHeight="1">
      <c r="A1157" s="37"/>
      <c r="B1157" s="38"/>
      <c r="C1157" s="249" t="s">
        <v>147</v>
      </c>
      <c r="D1157" s="249" t="s">
        <v>1506</v>
      </c>
      <c r="E1157" s="18" t="s">
        <v>1</v>
      </c>
      <c r="F1157" s="250">
        <v>5.4</v>
      </c>
      <c r="G1157" s="37"/>
      <c r="H1157" s="38"/>
    </row>
    <row r="1158" spans="1:8" s="2" customFormat="1" ht="16.8" customHeight="1">
      <c r="A1158" s="37"/>
      <c r="B1158" s="38"/>
      <c r="C1158" s="251" t="s">
        <v>1973</v>
      </c>
      <c r="D1158" s="37"/>
      <c r="E1158" s="37"/>
      <c r="F1158" s="37"/>
      <c r="G1158" s="37"/>
      <c r="H1158" s="38"/>
    </row>
    <row r="1159" spans="1:8" s="2" customFormat="1" ht="16.8" customHeight="1">
      <c r="A1159" s="37"/>
      <c r="B1159" s="38"/>
      <c r="C1159" s="249" t="s">
        <v>1522</v>
      </c>
      <c r="D1159" s="249" t="s">
        <v>1523</v>
      </c>
      <c r="E1159" s="18" t="s">
        <v>221</v>
      </c>
      <c r="F1159" s="250">
        <v>40.509</v>
      </c>
      <c r="G1159" s="37"/>
      <c r="H1159" s="38"/>
    </row>
    <row r="1160" spans="1:8" s="2" customFormat="1" ht="16.8" customHeight="1">
      <c r="A1160" s="37"/>
      <c r="B1160" s="38"/>
      <c r="C1160" s="245" t="s">
        <v>164</v>
      </c>
      <c r="D1160" s="246" t="s">
        <v>164</v>
      </c>
      <c r="E1160" s="247" t="s">
        <v>1</v>
      </c>
      <c r="F1160" s="248">
        <v>3.68</v>
      </c>
      <c r="G1160" s="37"/>
      <c r="H1160" s="38"/>
    </row>
    <row r="1161" spans="1:8" s="2" customFormat="1" ht="16.8" customHeight="1">
      <c r="A1161" s="37"/>
      <c r="B1161" s="38"/>
      <c r="C1161" s="249" t="s">
        <v>164</v>
      </c>
      <c r="D1161" s="249" t="s">
        <v>1535</v>
      </c>
      <c r="E1161" s="18" t="s">
        <v>1</v>
      </c>
      <c r="F1161" s="250">
        <v>3.68</v>
      </c>
      <c r="G1161" s="37"/>
      <c r="H1161" s="38"/>
    </row>
    <row r="1162" spans="1:8" s="2" customFormat="1" ht="16.8" customHeight="1">
      <c r="A1162" s="37"/>
      <c r="B1162" s="38"/>
      <c r="C1162" s="251" t="s">
        <v>1973</v>
      </c>
      <c r="D1162" s="37"/>
      <c r="E1162" s="37"/>
      <c r="F1162" s="37"/>
      <c r="G1162" s="37"/>
      <c r="H1162" s="38"/>
    </row>
    <row r="1163" spans="1:8" s="2" customFormat="1" ht="16.8" customHeight="1">
      <c r="A1163" s="37"/>
      <c r="B1163" s="38"/>
      <c r="C1163" s="249" t="s">
        <v>1529</v>
      </c>
      <c r="D1163" s="249" t="s">
        <v>1530</v>
      </c>
      <c r="E1163" s="18" t="s">
        <v>221</v>
      </c>
      <c r="F1163" s="250">
        <v>111.189</v>
      </c>
      <c r="G1163" s="37"/>
      <c r="H1163" s="38"/>
    </row>
    <row r="1164" spans="1:8" s="2" customFormat="1" ht="16.8" customHeight="1">
      <c r="A1164" s="37"/>
      <c r="B1164" s="38"/>
      <c r="C1164" s="245" t="s">
        <v>1561</v>
      </c>
      <c r="D1164" s="246" t="s">
        <v>1561</v>
      </c>
      <c r="E1164" s="247" t="s">
        <v>1</v>
      </c>
      <c r="F1164" s="248">
        <v>92.38</v>
      </c>
      <c r="G1164" s="37"/>
      <c r="H1164" s="38"/>
    </row>
    <row r="1165" spans="1:8" s="2" customFormat="1" ht="16.8" customHeight="1">
      <c r="A1165" s="37"/>
      <c r="B1165" s="38"/>
      <c r="C1165" s="249" t="s">
        <v>1561</v>
      </c>
      <c r="D1165" s="249" t="s">
        <v>397</v>
      </c>
      <c r="E1165" s="18" t="s">
        <v>1</v>
      </c>
      <c r="F1165" s="250">
        <v>92.38</v>
      </c>
      <c r="G1165" s="37"/>
      <c r="H1165" s="38"/>
    </row>
    <row r="1166" spans="1:8" s="2" customFormat="1" ht="16.8" customHeight="1">
      <c r="A1166" s="37"/>
      <c r="B1166" s="38"/>
      <c r="C1166" s="245" t="s">
        <v>1696</v>
      </c>
      <c r="D1166" s="246" t="s">
        <v>1696</v>
      </c>
      <c r="E1166" s="247" t="s">
        <v>1</v>
      </c>
      <c r="F1166" s="248">
        <v>16.19</v>
      </c>
      <c r="G1166" s="37"/>
      <c r="H1166" s="38"/>
    </row>
    <row r="1167" spans="1:8" s="2" customFormat="1" ht="16.8" customHeight="1">
      <c r="A1167" s="37"/>
      <c r="B1167" s="38"/>
      <c r="C1167" s="249" t="s">
        <v>1696</v>
      </c>
      <c r="D1167" s="249" t="s">
        <v>1443</v>
      </c>
      <c r="E1167" s="18" t="s">
        <v>1</v>
      </c>
      <c r="F1167" s="250">
        <v>16.19</v>
      </c>
      <c r="G1167" s="37"/>
      <c r="H1167" s="38"/>
    </row>
    <row r="1168" spans="1:8" s="2" customFormat="1" ht="16.8" customHeight="1">
      <c r="A1168" s="37"/>
      <c r="B1168" s="38"/>
      <c r="C1168" s="245" t="s">
        <v>1710</v>
      </c>
      <c r="D1168" s="246" t="s">
        <v>1710</v>
      </c>
      <c r="E1168" s="247" t="s">
        <v>1</v>
      </c>
      <c r="F1168" s="248">
        <v>1.2</v>
      </c>
      <c r="G1168" s="37"/>
      <c r="H1168" s="38"/>
    </row>
    <row r="1169" spans="1:8" s="2" customFormat="1" ht="16.8" customHeight="1">
      <c r="A1169" s="37"/>
      <c r="B1169" s="38"/>
      <c r="C1169" s="249" t="s">
        <v>1710</v>
      </c>
      <c r="D1169" s="249" t="s">
        <v>1491</v>
      </c>
      <c r="E1169" s="18" t="s">
        <v>1</v>
      </c>
      <c r="F1169" s="250">
        <v>1.2</v>
      </c>
      <c r="G1169" s="37"/>
      <c r="H1169" s="38"/>
    </row>
    <row r="1170" spans="1:8" s="2" customFormat="1" ht="16.8" customHeight="1">
      <c r="A1170" s="37"/>
      <c r="B1170" s="38"/>
      <c r="C1170" s="245" t="s">
        <v>1841</v>
      </c>
      <c r="D1170" s="246" t="s">
        <v>1841</v>
      </c>
      <c r="E1170" s="247" t="s">
        <v>1</v>
      </c>
      <c r="F1170" s="248">
        <v>200</v>
      </c>
      <c r="G1170" s="37"/>
      <c r="H1170" s="38"/>
    </row>
    <row r="1171" spans="1:8" s="2" customFormat="1" ht="16.8" customHeight="1">
      <c r="A1171" s="37"/>
      <c r="B1171" s="38"/>
      <c r="C1171" s="249" t="s">
        <v>1841</v>
      </c>
      <c r="D1171" s="249" t="s">
        <v>1842</v>
      </c>
      <c r="E1171" s="18" t="s">
        <v>1</v>
      </c>
      <c r="F1171" s="250">
        <v>200</v>
      </c>
      <c r="G1171" s="37"/>
      <c r="H1171" s="38"/>
    </row>
    <row r="1172" spans="1:8" s="2" customFormat="1" ht="16.8" customHeight="1">
      <c r="A1172" s="37"/>
      <c r="B1172" s="38"/>
      <c r="C1172" s="245" t="s">
        <v>857</v>
      </c>
      <c r="D1172" s="246" t="s">
        <v>857</v>
      </c>
      <c r="E1172" s="247" t="s">
        <v>1</v>
      </c>
      <c r="F1172" s="248">
        <v>2.76</v>
      </c>
      <c r="G1172" s="37"/>
      <c r="H1172" s="38"/>
    </row>
    <row r="1173" spans="1:8" s="2" customFormat="1" ht="16.8" customHeight="1">
      <c r="A1173" s="37"/>
      <c r="B1173" s="38"/>
      <c r="C1173" s="249" t="s">
        <v>857</v>
      </c>
      <c r="D1173" s="249" t="s">
        <v>858</v>
      </c>
      <c r="E1173" s="18" t="s">
        <v>1</v>
      </c>
      <c r="F1173" s="250">
        <v>2.76</v>
      </c>
      <c r="G1173" s="37"/>
      <c r="H1173" s="38"/>
    </row>
    <row r="1174" spans="1:8" s="2" customFormat="1" ht="16.8" customHeight="1">
      <c r="A1174" s="37"/>
      <c r="B1174" s="38"/>
      <c r="C1174" s="245" t="s">
        <v>887</v>
      </c>
      <c r="D1174" s="246" t="s">
        <v>887</v>
      </c>
      <c r="E1174" s="247" t="s">
        <v>1</v>
      </c>
      <c r="F1174" s="248">
        <v>5.52</v>
      </c>
      <c r="G1174" s="37"/>
      <c r="H1174" s="38"/>
    </row>
    <row r="1175" spans="1:8" s="2" customFormat="1" ht="16.8" customHeight="1">
      <c r="A1175" s="37"/>
      <c r="B1175" s="38"/>
      <c r="C1175" s="249" t="s">
        <v>887</v>
      </c>
      <c r="D1175" s="249" t="s">
        <v>888</v>
      </c>
      <c r="E1175" s="18" t="s">
        <v>1</v>
      </c>
      <c r="F1175" s="250">
        <v>5.52</v>
      </c>
      <c r="G1175" s="37"/>
      <c r="H1175" s="38"/>
    </row>
    <row r="1176" spans="1:8" s="2" customFormat="1" ht="16.8" customHeight="1">
      <c r="A1176" s="37"/>
      <c r="B1176" s="38"/>
      <c r="C1176" s="245" t="s">
        <v>398</v>
      </c>
      <c r="D1176" s="246" t="s">
        <v>398</v>
      </c>
      <c r="E1176" s="247" t="s">
        <v>1</v>
      </c>
      <c r="F1176" s="248">
        <v>100.6</v>
      </c>
      <c r="G1176" s="37"/>
      <c r="H1176" s="38"/>
    </row>
    <row r="1177" spans="1:8" s="2" customFormat="1" ht="16.8" customHeight="1">
      <c r="A1177" s="37"/>
      <c r="B1177" s="38"/>
      <c r="C1177" s="249" t="s">
        <v>398</v>
      </c>
      <c r="D1177" s="249" t="s">
        <v>399</v>
      </c>
      <c r="E1177" s="18" t="s">
        <v>1</v>
      </c>
      <c r="F1177" s="250">
        <v>100.6</v>
      </c>
      <c r="G1177" s="37"/>
      <c r="H1177" s="38"/>
    </row>
    <row r="1178" spans="1:8" s="2" customFormat="1" ht="16.8" customHeight="1">
      <c r="A1178" s="37"/>
      <c r="B1178" s="38"/>
      <c r="C1178" s="245" t="s">
        <v>481</v>
      </c>
      <c r="D1178" s="246" t="s">
        <v>481</v>
      </c>
      <c r="E1178" s="247" t="s">
        <v>1</v>
      </c>
      <c r="F1178" s="248">
        <v>100.6</v>
      </c>
      <c r="G1178" s="37"/>
      <c r="H1178" s="38"/>
    </row>
    <row r="1179" spans="1:8" s="2" customFormat="1" ht="16.8" customHeight="1">
      <c r="A1179" s="37"/>
      <c r="B1179" s="38"/>
      <c r="C1179" s="249" t="s">
        <v>481</v>
      </c>
      <c r="D1179" s="249" t="s">
        <v>399</v>
      </c>
      <c r="E1179" s="18" t="s">
        <v>1</v>
      </c>
      <c r="F1179" s="250">
        <v>100.6</v>
      </c>
      <c r="G1179" s="37"/>
      <c r="H1179" s="38"/>
    </row>
    <row r="1180" spans="1:8" s="2" customFormat="1" ht="16.8" customHeight="1">
      <c r="A1180" s="37"/>
      <c r="B1180" s="38"/>
      <c r="C1180" s="245" t="s">
        <v>535</v>
      </c>
      <c r="D1180" s="246" t="s">
        <v>535</v>
      </c>
      <c r="E1180" s="247" t="s">
        <v>1</v>
      </c>
      <c r="F1180" s="248">
        <v>22.01</v>
      </c>
      <c r="G1180" s="37"/>
      <c r="H1180" s="38"/>
    </row>
    <row r="1181" spans="1:8" s="2" customFormat="1" ht="16.8" customHeight="1">
      <c r="A1181" s="37"/>
      <c r="B1181" s="38"/>
      <c r="C1181" s="249" t="s">
        <v>535</v>
      </c>
      <c r="D1181" s="249" t="s">
        <v>536</v>
      </c>
      <c r="E1181" s="18" t="s">
        <v>1</v>
      </c>
      <c r="F1181" s="250">
        <v>22.01</v>
      </c>
      <c r="G1181" s="37"/>
      <c r="H1181" s="38"/>
    </row>
    <row r="1182" spans="1:8" s="2" customFormat="1" ht="16.8" customHeight="1">
      <c r="A1182" s="37"/>
      <c r="B1182" s="38"/>
      <c r="C1182" s="245" t="s">
        <v>606</v>
      </c>
      <c r="D1182" s="246" t="s">
        <v>606</v>
      </c>
      <c r="E1182" s="247" t="s">
        <v>1</v>
      </c>
      <c r="F1182" s="248">
        <v>77.8</v>
      </c>
      <c r="G1182" s="37"/>
      <c r="H1182" s="38"/>
    </row>
    <row r="1183" spans="1:8" s="2" customFormat="1" ht="16.8" customHeight="1">
      <c r="A1183" s="37"/>
      <c r="B1183" s="38"/>
      <c r="C1183" s="249" t="s">
        <v>1</v>
      </c>
      <c r="D1183" s="249" t="s">
        <v>605</v>
      </c>
      <c r="E1183" s="18" t="s">
        <v>1</v>
      </c>
      <c r="F1183" s="250">
        <v>0</v>
      </c>
      <c r="G1183" s="37"/>
      <c r="H1183" s="38"/>
    </row>
    <row r="1184" spans="1:8" s="2" customFormat="1" ht="16.8" customHeight="1">
      <c r="A1184" s="37"/>
      <c r="B1184" s="38"/>
      <c r="C1184" s="249" t="s">
        <v>606</v>
      </c>
      <c r="D1184" s="249" t="s">
        <v>607</v>
      </c>
      <c r="E1184" s="18" t="s">
        <v>1</v>
      </c>
      <c r="F1184" s="250">
        <v>77.8</v>
      </c>
      <c r="G1184" s="37"/>
      <c r="H1184" s="38"/>
    </row>
    <row r="1185" spans="1:8" s="2" customFormat="1" ht="16.8" customHeight="1">
      <c r="A1185" s="37"/>
      <c r="B1185" s="38"/>
      <c r="C1185" s="245" t="s">
        <v>1231</v>
      </c>
      <c r="D1185" s="246" t="s">
        <v>1231</v>
      </c>
      <c r="E1185" s="247" t="s">
        <v>1</v>
      </c>
      <c r="F1185" s="248">
        <v>52</v>
      </c>
      <c r="G1185" s="37"/>
      <c r="H1185" s="38"/>
    </row>
    <row r="1186" spans="1:8" s="2" customFormat="1" ht="16.8" customHeight="1">
      <c r="A1186" s="37"/>
      <c r="B1186" s="38"/>
      <c r="C1186" s="249" t="s">
        <v>1231</v>
      </c>
      <c r="D1186" s="249" t="s">
        <v>1232</v>
      </c>
      <c r="E1186" s="18" t="s">
        <v>1</v>
      </c>
      <c r="F1186" s="250">
        <v>52</v>
      </c>
      <c r="G1186" s="37"/>
      <c r="H1186" s="38"/>
    </row>
    <row r="1187" spans="1:8" s="2" customFormat="1" ht="16.8" customHeight="1">
      <c r="A1187" s="37"/>
      <c r="B1187" s="38"/>
      <c r="C1187" s="245" t="s">
        <v>1353</v>
      </c>
      <c r="D1187" s="246" t="s">
        <v>1353</v>
      </c>
      <c r="E1187" s="247" t="s">
        <v>1</v>
      </c>
      <c r="F1187" s="248">
        <v>4.1</v>
      </c>
      <c r="G1187" s="37"/>
      <c r="H1187" s="38"/>
    </row>
    <row r="1188" spans="1:8" s="2" customFormat="1" ht="16.8" customHeight="1">
      <c r="A1188" s="37"/>
      <c r="B1188" s="38"/>
      <c r="C1188" s="249" t="s">
        <v>1353</v>
      </c>
      <c r="D1188" s="249" t="s">
        <v>1354</v>
      </c>
      <c r="E1188" s="18" t="s">
        <v>1</v>
      </c>
      <c r="F1188" s="250">
        <v>4.1</v>
      </c>
      <c r="G1188" s="37"/>
      <c r="H1188" s="38"/>
    </row>
    <row r="1189" spans="1:8" s="2" customFormat="1" ht="16.8" customHeight="1">
      <c r="A1189" s="37"/>
      <c r="B1189" s="38"/>
      <c r="C1189" s="245" t="s">
        <v>1492</v>
      </c>
      <c r="D1189" s="246" t="s">
        <v>1492</v>
      </c>
      <c r="E1189" s="247" t="s">
        <v>1</v>
      </c>
      <c r="F1189" s="248">
        <v>1.85</v>
      </c>
      <c r="G1189" s="37"/>
      <c r="H1189" s="38"/>
    </row>
    <row r="1190" spans="1:8" s="2" customFormat="1" ht="16.8" customHeight="1">
      <c r="A1190" s="37"/>
      <c r="B1190" s="38"/>
      <c r="C1190" s="249" t="s">
        <v>1492</v>
      </c>
      <c r="D1190" s="249" t="s">
        <v>1493</v>
      </c>
      <c r="E1190" s="18" t="s">
        <v>1</v>
      </c>
      <c r="F1190" s="250">
        <v>1.85</v>
      </c>
      <c r="G1190" s="37"/>
      <c r="H1190" s="38"/>
    </row>
    <row r="1191" spans="1:8" s="2" customFormat="1" ht="16.8" customHeight="1">
      <c r="A1191" s="37"/>
      <c r="B1191" s="38"/>
      <c r="C1191" s="245" t="s">
        <v>117</v>
      </c>
      <c r="D1191" s="246" t="s">
        <v>117</v>
      </c>
      <c r="E1191" s="247" t="s">
        <v>1</v>
      </c>
      <c r="F1191" s="248">
        <v>1.3</v>
      </c>
      <c r="G1191" s="37"/>
      <c r="H1191" s="38"/>
    </row>
    <row r="1192" spans="1:8" s="2" customFormat="1" ht="16.8" customHeight="1">
      <c r="A1192" s="37"/>
      <c r="B1192" s="38"/>
      <c r="C1192" s="249" t="s">
        <v>117</v>
      </c>
      <c r="D1192" s="249" t="s">
        <v>854</v>
      </c>
      <c r="E1192" s="18" t="s">
        <v>1</v>
      </c>
      <c r="F1192" s="250">
        <v>1.3</v>
      </c>
      <c r="G1192" s="37"/>
      <c r="H1192" s="38"/>
    </row>
    <row r="1193" spans="1:8" s="2" customFormat="1" ht="16.8" customHeight="1">
      <c r="A1193" s="37"/>
      <c r="B1193" s="38"/>
      <c r="C1193" s="251" t="s">
        <v>1973</v>
      </c>
      <c r="D1193" s="37"/>
      <c r="E1193" s="37"/>
      <c r="F1193" s="37"/>
      <c r="G1193" s="37"/>
      <c r="H1193" s="38"/>
    </row>
    <row r="1194" spans="1:8" s="2" customFormat="1" ht="16.8" customHeight="1">
      <c r="A1194" s="37"/>
      <c r="B1194" s="38"/>
      <c r="C1194" s="249" t="s">
        <v>1501</v>
      </c>
      <c r="D1194" s="249" t="s">
        <v>1502</v>
      </c>
      <c r="E1194" s="18" t="s">
        <v>221</v>
      </c>
      <c r="F1194" s="250">
        <v>49.766</v>
      </c>
      <c r="G1194" s="37"/>
      <c r="H1194" s="38"/>
    </row>
    <row r="1195" spans="1:8" s="2" customFormat="1" ht="16.8" customHeight="1">
      <c r="A1195" s="37"/>
      <c r="B1195" s="38"/>
      <c r="C1195" s="245" t="s">
        <v>1526</v>
      </c>
      <c r="D1195" s="246" t="s">
        <v>1526</v>
      </c>
      <c r="E1195" s="247" t="s">
        <v>1</v>
      </c>
      <c r="F1195" s="248">
        <v>40.509</v>
      </c>
      <c r="G1195" s="37"/>
      <c r="H1195" s="38"/>
    </row>
    <row r="1196" spans="1:8" s="2" customFormat="1" ht="16.8" customHeight="1">
      <c r="A1196" s="37"/>
      <c r="B1196" s="38"/>
      <c r="C1196" s="249" t="s">
        <v>1526</v>
      </c>
      <c r="D1196" s="249" t="s">
        <v>1527</v>
      </c>
      <c r="E1196" s="18" t="s">
        <v>1</v>
      </c>
      <c r="F1196" s="250">
        <v>40.509</v>
      </c>
      <c r="G1196" s="37"/>
      <c r="H1196" s="38"/>
    </row>
    <row r="1197" spans="1:8" s="2" customFormat="1" ht="16.8" customHeight="1">
      <c r="A1197" s="37"/>
      <c r="B1197" s="38"/>
      <c r="C1197" s="245" t="s">
        <v>166</v>
      </c>
      <c r="D1197" s="246" t="s">
        <v>166</v>
      </c>
      <c r="E1197" s="247" t="s">
        <v>1</v>
      </c>
      <c r="F1197" s="248">
        <v>25.018</v>
      </c>
      <c r="G1197" s="37"/>
      <c r="H1197" s="38"/>
    </row>
    <row r="1198" spans="1:8" s="2" customFormat="1" ht="16.8" customHeight="1">
      <c r="A1198" s="37"/>
      <c r="B1198" s="38"/>
      <c r="C1198" s="249" t="s">
        <v>166</v>
      </c>
      <c r="D1198" s="249" t="s">
        <v>880</v>
      </c>
      <c r="E1198" s="18" t="s">
        <v>1</v>
      </c>
      <c r="F1198" s="250">
        <v>25.018</v>
      </c>
      <c r="G1198" s="37"/>
      <c r="H1198" s="38"/>
    </row>
    <row r="1199" spans="1:8" s="2" customFormat="1" ht="16.8" customHeight="1">
      <c r="A1199" s="37"/>
      <c r="B1199" s="38"/>
      <c r="C1199" s="251" t="s">
        <v>1973</v>
      </c>
      <c r="D1199" s="37"/>
      <c r="E1199" s="37"/>
      <c r="F1199" s="37"/>
      <c r="G1199" s="37"/>
      <c r="H1199" s="38"/>
    </row>
    <row r="1200" spans="1:8" s="2" customFormat="1" ht="16.8" customHeight="1">
      <c r="A1200" s="37"/>
      <c r="B1200" s="38"/>
      <c r="C1200" s="249" t="s">
        <v>1529</v>
      </c>
      <c r="D1200" s="249" t="s">
        <v>1530</v>
      </c>
      <c r="E1200" s="18" t="s">
        <v>221</v>
      </c>
      <c r="F1200" s="250">
        <v>111.189</v>
      </c>
      <c r="G1200" s="37"/>
      <c r="H1200" s="38"/>
    </row>
    <row r="1201" spans="1:8" s="2" customFormat="1" ht="16.8" customHeight="1">
      <c r="A1201" s="37"/>
      <c r="B1201" s="38"/>
      <c r="C1201" s="245" t="s">
        <v>1562</v>
      </c>
      <c r="D1201" s="246" t="s">
        <v>1562</v>
      </c>
      <c r="E1201" s="247" t="s">
        <v>1</v>
      </c>
      <c r="F1201" s="248">
        <v>100.6</v>
      </c>
      <c r="G1201" s="37"/>
      <c r="H1201" s="38"/>
    </row>
    <row r="1202" spans="1:8" s="2" customFormat="1" ht="16.8" customHeight="1">
      <c r="A1202" s="37"/>
      <c r="B1202" s="38"/>
      <c r="C1202" s="249" t="s">
        <v>1562</v>
      </c>
      <c r="D1202" s="249" t="s">
        <v>399</v>
      </c>
      <c r="E1202" s="18" t="s">
        <v>1</v>
      </c>
      <c r="F1202" s="250">
        <v>100.6</v>
      </c>
      <c r="G1202" s="37"/>
      <c r="H1202" s="38"/>
    </row>
    <row r="1203" spans="1:8" s="2" customFormat="1" ht="16.8" customHeight="1">
      <c r="A1203" s="37"/>
      <c r="B1203" s="38"/>
      <c r="C1203" s="245" t="s">
        <v>1711</v>
      </c>
      <c r="D1203" s="246" t="s">
        <v>1711</v>
      </c>
      <c r="E1203" s="247" t="s">
        <v>1</v>
      </c>
      <c r="F1203" s="248">
        <v>26.33</v>
      </c>
      <c r="G1203" s="37"/>
      <c r="H1203" s="38"/>
    </row>
    <row r="1204" spans="1:8" s="2" customFormat="1" ht="16.8" customHeight="1">
      <c r="A1204" s="37"/>
      <c r="B1204" s="38"/>
      <c r="C1204" s="249" t="s">
        <v>1711</v>
      </c>
      <c r="D1204" s="249" t="s">
        <v>1712</v>
      </c>
      <c r="E1204" s="18" t="s">
        <v>1</v>
      </c>
      <c r="F1204" s="250">
        <v>26.33</v>
      </c>
      <c r="G1204" s="37"/>
      <c r="H1204" s="38"/>
    </row>
    <row r="1205" spans="1:8" s="2" customFormat="1" ht="16.8" customHeight="1">
      <c r="A1205" s="37"/>
      <c r="B1205" s="38"/>
      <c r="C1205" s="245" t="s">
        <v>1844</v>
      </c>
      <c r="D1205" s="246" t="s">
        <v>1844</v>
      </c>
      <c r="E1205" s="247" t="s">
        <v>1</v>
      </c>
      <c r="F1205" s="248">
        <v>120</v>
      </c>
      <c r="G1205" s="37"/>
      <c r="H1205" s="38"/>
    </row>
    <row r="1206" spans="1:8" s="2" customFormat="1" ht="16.8" customHeight="1">
      <c r="A1206" s="37"/>
      <c r="B1206" s="38"/>
      <c r="C1206" s="249" t="s">
        <v>1</v>
      </c>
      <c r="D1206" s="249" t="s">
        <v>1843</v>
      </c>
      <c r="E1206" s="18" t="s">
        <v>1</v>
      </c>
      <c r="F1206" s="250">
        <v>0</v>
      </c>
      <c r="G1206" s="37"/>
      <c r="H1206" s="38"/>
    </row>
    <row r="1207" spans="1:8" s="2" customFormat="1" ht="16.8" customHeight="1">
      <c r="A1207" s="37"/>
      <c r="B1207" s="38"/>
      <c r="C1207" s="249" t="s">
        <v>1844</v>
      </c>
      <c r="D1207" s="249" t="s">
        <v>1845</v>
      </c>
      <c r="E1207" s="18" t="s">
        <v>1</v>
      </c>
      <c r="F1207" s="250">
        <v>120</v>
      </c>
      <c r="G1207" s="37"/>
      <c r="H1207" s="38"/>
    </row>
    <row r="1208" spans="1:8" s="2" customFormat="1" ht="16.8" customHeight="1">
      <c r="A1208" s="37"/>
      <c r="B1208" s="38"/>
      <c r="C1208" s="245" t="s">
        <v>859</v>
      </c>
      <c r="D1208" s="246" t="s">
        <v>859</v>
      </c>
      <c r="E1208" s="247" t="s">
        <v>1</v>
      </c>
      <c r="F1208" s="248">
        <v>9.72</v>
      </c>
      <c r="G1208" s="37"/>
      <c r="H1208" s="38"/>
    </row>
    <row r="1209" spans="1:8" s="2" customFormat="1" ht="16.8" customHeight="1">
      <c r="A1209" s="37"/>
      <c r="B1209" s="38"/>
      <c r="C1209" s="249" t="s">
        <v>859</v>
      </c>
      <c r="D1209" s="249" t="s">
        <v>860</v>
      </c>
      <c r="E1209" s="18" t="s">
        <v>1</v>
      </c>
      <c r="F1209" s="250">
        <v>9.72</v>
      </c>
      <c r="G1209" s="37"/>
      <c r="H1209" s="38"/>
    </row>
    <row r="1210" spans="1:8" s="2" customFormat="1" ht="16.8" customHeight="1">
      <c r="A1210" s="37"/>
      <c r="B1210" s="38"/>
      <c r="C1210" s="245" t="s">
        <v>889</v>
      </c>
      <c r="D1210" s="246" t="s">
        <v>889</v>
      </c>
      <c r="E1210" s="247" t="s">
        <v>1</v>
      </c>
      <c r="F1210" s="248">
        <v>91.928</v>
      </c>
      <c r="G1210" s="37"/>
      <c r="H1210" s="38"/>
    </row>
    <row r="1211" spans="1:8" s="2" customFormat="1" ht="16.8" customHeight="1">
      <c r="A1211" s="37"/>
      <c r="B1211" s="38"/>
      <c r="C1211" s="249" t="s">
        <v>889</v>
      </c>
      <c r="D1211" s="249" t="s">
        <v>890</v>
      </c>
      <c r="E1211" s="18" t="s">
        <v>1</v>
      </c>
      <c r="F1211" s="250">
        <v>91.928</v>
      </c>
      <c r="G1211" s="37"/>
      <c r="H1211" s="38"/>
    </row>
    <row r="1212" spans="1:8" s="2" customFormat="1" ht="16.8" customHeight="1">
      <c r="A1212" s="37"/>
      <c r="B1212" s="38"/>
      <c r="C1212" s="245" t="s">
        <v>400</v>
      </c>
      <c r="D1212" s="246" t="s">
        <v>400</v>
      </c>
      <c r="E1212" s="247" t="s">
        <v>1</v>
      </c>
      <c r="F1212" s="248">
        <v>50.26</v>
      </c>
      <c r="G1212" s="37"/>
      <c r="H1212" s="38"/>
    </row>
    <row r="1213" spans="1:8" s="2" customFormat="1" ht="16.8" customHeight="1">
      <c r="A1213" s="37"/>
      <c r="B1213" s="38"/>
      <c r="C1213" s="249" t="s">
        <v>400</v>
      </c>
      <c r="D1213" s="249" t="s">
        <v>401</v>
      </c>
      <c r="E1213" s="18" t="s">
        <v>1</v>
      </c>
      <c r="F1213" s="250">
        <v>50.26</v>
      </c>
      <c r="G1213" s="37"/>
      <c r="H1213" s="38"/>
    </row>
    <row r="1214" spans="1:8" s="2" customFormat="1" ht="16.8" customHeight="1">
      <c r="A1214" s="37"/>
      <c r="B1214" s="38"/>
      <c r="C1214" s="245" t="s">
        <v>482</v>
      </c>
      <c r="D1214" s="246" t="s">
        <v>482</v>
      </c>
      <c r="E1214" s="247" t="s">
        <v>1</v>
      </c>
      <c r="F1214" s="248">
        <v>50.26</v>
      </c>
      <c r="G1214" s="37"/>
      <c r="H1214" s="38"/>
    </row>
    <row r="1215" spans="1:8" s="2" customFormat="1" ht="16.8" customHeight="1">
      <c r="A1215" s="37"/>
      <c r="B1215" s="38"/>
      <c r="C1215" s="249" t="s">
        <v>482</v>
      </c>
      <c r="D1215" s="249" t="s">
        <v>401</v>
      </c>
      <c r="E1215" s="18" t="s">
        <v>1</v>
      </c>
      <c r="F1215" s="250">
        <v>50.26</v>
      </c>
      <c r="G1215" s="37"/>
      <c r="H1215" s="38"/>
    </row>
    <row r="1216" spans="1:8" s="2" customFormat="1" ht="16.8" customHeight="1">
      <c r="A1216" s="37"/>
      <c r="B1216" s="38"/>
      <c r="C1216" s="245" t="s">
        <v>537</v>
      </c>
      <c r="D1216" s="246" t="s">
        <v>537</v>
      </c>
      <c r="E1216" s="247" t="s">
        <v>1</v>
      </c>
      <c r="F1216" s="248">
        <v>97.052</v>
      </c>
      <c r="G1216" s="37"/>
      <c r="H1216" s="38"/>
    </row>
    <row r="1217" spans="1:8" s="2" customFormat="1" ht="16.8" customHeight="1">
      <c r="A1217" s="37"/>
      <c r="B1217" s="38"/>
      <c r="C1217" s="249" t="s">
        <v>537</v>
      </c>
      <c r="D1217" s="249" t="s">
        <v>538</v>
      </c>
      <c r="E1217" s="18" t="s">
        <v>1</v>
      </c>
      <c r="F1217" s="250">
        <v>97.052</v>
      </c>
      <c r="G1217" s="37"/>
      <c r="H1217" s="38"/>
    </row>
    <row r="1218" spans="1:8" s="2" customFormat="1" ht="16.8" customHeight="1">
      <c r="A1218" s="37"/>
      <c r="B1218" s="38"/>
      <c r="C1218" s="245" t="s">
        <v>608</v>
      </c>
      <c r="D1218" s="246" t="s">
        <v>608</v>
      </c>
      <c r="E1218" s="247" t="s">
        <v>1</v>
      </c>
      <c r="F1218" s="248">
        <v>26</v>
      </c>
      <c r="G1218" s="37"/>
      <c r="H1218" s="38"/>
    </row>
    <row r="1219" spans="1:8" s="2" customFormat="1" ht="16.8" customHeight="1">
      <c r="A1219" s="37"/>
      <c r="B1219" s="38"/>
      <c r="C1219" s="249" t="s">
        <v>608</v>
      </c>
      <c r="D1219" s="249" t="s">
        <v>609</v>
      </c>
      <c r="E1219" s="18" t="s">
        <v>1</v>
      </c>
      <c r="F1219" s="250">
        <v>26</v>
      </c>
      <c r="G1219" s="37"/>
      <c r="H1219" s="38"/>
    </row>
    <row r="1220" spans="1:8" s="2" customFormat="1" ht="16.8" customHeight="1">
      <c r="A1220" s="37"/>
      <c r="B1220" s="38"/>
      <c r="C1220" s="245" t="s">
        <v>1233</v>
      </c>
      <c r="D1220" s="246" t="s">
        <v>1233</v>
      </c>
      <c r="E1220" s="247" t="s">
        <v>1</v>
      </c>
      <c r="F1220" s="248">
        <v>7.2</v>
      </c>
      <c r="G1220" s="37"/>
      <c r="H1220" s="38"/>
    </row>
    <row r="1221" spans="1:8" s="2" customFormat="1" ht="16.8" customHeight="1">
      <c r="A1221" s="37"/>
      <c r="B1221" s="38"/>
      <c r="C1221" s="249" t="s">
        <v>1233</v>
      </c>
      <c r="D1221" s="249" t="s">
        <v>1227</v>
      </c>
      <c r="E1221" s="18" t="s">
        <v>1</v>
      </c>
      <c r="F1221" s="250">
        <v>7.2</v>
      </c>
      <c r="G1221" s="37"/>
      <c r="H1221" s="38"/>
    </row>
    <row r="1222" spans="1:8" s="2" customFormat="1" ht="16.8" customHeight="1">
      <c r="A1222" s="37"/>
      <c r="B1222" s="38"/>
      <c r="C1222" s="245" t="s">
        <v>1355</v>
      </c>
      <c r="D1222" s="246" t="s">
        <v>1355</v>
      </c>
      <c r="E1222" s="247" t="s">
        <v>1</v>
      </c>
      <c r="F1222" s="248">
        <v>145.698</v>
      </c>
      <c r="G1222" s="37"/>
      <c r="H1222" s="38"/>
    </row>
    <row r="1223" spans="1:8" s="2" customFormat="1" ht="16.8" customHeight="1">
      <c r="A1223" s="37"/>
      <c r="B1223" s="38"/>
      <c r="C1223" s="249" t="s">
        <v>1355</v>
      </c>
      <c r="D1223" s="249" t="s">
        <v>1356</v>
      </c>
      <c r="E1223" s="18" t="s">
        <v>1</v>
      </c>
      <c r="F1223" s="250">
        <v>145.698</v>
      </c>
      <c r="G1223" s="37"/>
      <c r="H1223" s="38"/>
    </row>
    <row r="1224" spans="1:8" s="2" customFormat="1" ht="16.8" customHeight="1">
      <c r="A1224" s="37"/>
      <c r="B1224" s="38"/>
      <c r="C1224" s="245" t="s">
        <v>1494</v>
      </c>
      <c r="D1224" s="246" t="s">
        <v>1494</v>
      </c>
      <c r="E1224" s="247" t="s">
        <v>1</v>
      </c>
      <c r="F1224" s="248">
        <v>1.66</v>
      </c>
      <c r="G1224" s="37"/>
      <c r="H1224" s="38"/>
    </row>
    <row r="1225" spans="1:8" s="2" customFormat="1" ht="16.8" customHeight="1">
      <c r="A1225" s="37"/>
      <c r="B1225" s="38"/>
      <c r="C1225" s="249" t="s">
        <v>1494</v>
      </c>
      <c r="D1225" s="249" t="s">
        <v>1495</v>
      </c>
      <c r="E1225" s="18" t="s">
        <v>1</v>
      </c>
      <c r="F1225" s="250">
        <v>1.66</v>
      </c>
      <c r="G1225" s="37"/>
      <c r="H1225" s="38"/>
    </row>
    <row r="1226" spans="1:8" s="2" customFormat="1" ht="16.8" customHeight="1">
      <c r="A1226" s="37"/>
      <c r="B1226" s="38"/>
      <c r="C1226" s="245" t="s">
        <v>119</v>
      </c>
      <c r="D1226" s="246" t="s">
        <v>119</v>
      </c>
      <c r="E1226" s="247" t="s">
        <v>1</v>
      </c>
      <c r="F1226" s="248">
        <v>2.52</v>
      </c>
      <c r="G1226" s="37"/>
      <c r="H1226" s="38"/>
    </row>
    <row r="1227" spans="1:8" s="2" customFormat="1" ht="16.8" customHeight="1">
      <c r="A1227" s="37"/>
      <c r="B1227" s="38"/>
      <c r="C1227" s="249" t="s">
        <v>119</v>
      </c>
      <c r="D1227" s="249" t="s">
        <v>856</v>
      </c>
      <c r="E1227" s="18" t="s">
        <v>1</v>
      </c>
      <c r="F1227" s="250">
        <v>2.52</v>
      </c>
      <c r="G1227" s="37"/>
      <c r="H1227" s="38"/>
    </row>
    <row r="1228" spans="1:8" s="2" customFormat="1" ht="16.8" customHeight="1">
      <c r="A1228" s="37"/>
      <c r="B1228" s="38"/>
      <c r="C1228" s="251" t="s">
        <v>1973</v>
      </c>
      <c r="D1228" s="37"/>
      <c r="E1228" s="37"/>
      <c r="F1228" s="37"/>
      <c r="G1228" s="37"/>
      <c r="H1228" s="38"/>
    </row>
    <row r="1229" spans="1:8" s="2" customFormat="1" ht="16.8" customHeight="1">
      <c r="A1229" s="37"/>
      <c r="B1229" s="38"/>
      <c r="C1229" s="249" t="s">
        <v>1501</v>
      </c>
      <c r="D1229" s="249" t="s">
        <v>1502</v>
      </c>
      <c r="E1229" s="18" t="s">
        <v>221</v>
      </c>
      <c r="F1229" s="250">
        <v>49.766</v>
      </c>
      <c r="G1229" s="37"/>
      <c r="H1229" s="38"/>
    </row>
    <row r="1230" spans="1:8" s="2" customFormat="1" ht="16.8" customHeight="1">
      <c r="A1230" s="37"/>
      <c r="B1230" s="38"/>
      <c r="C1230" s="245" t="s">
        <v>168</v>
      </c>
      <c r="D1230" s="246" t="s">
        <v>168</v>
      </c>
      <c r="E1230" s="247" t="s">
        <v>1</v>
      </c>
      <c r="F1230" s="248">
        <v>2.6</v>
      </c>
      <c r="G1230" s="37"/>
      <c r="H1230" s="38"/>
    </row>
    <row r="1231" spans="1:8" s="2" customFormat="1" ht="16.8" customHeight="1">
      <c r="A1231" s="37"/>
      <c r="B1231" s="38"/>
      <c r="C1231" s="249" t="s">
        <v>168</v>
      </c>
      <c r="D1231" s="249" t="s">
        <v>882</v>
      </c>
      <c r="E1231" s="18" t="s">
        <v>1</v>
      </c>
      <c r="F1231" s="250">
        <v>2.6</v>
      </c>
      <c r="G1231" s="37"/>
      <c r="H1231" s="38"/>
    </row>
    <row r="1232" spans="1:8" s="2" customFormat="1" ht="16.8" customHeight="1">
      <c r="A1232" s="37"/>
      <c r="B1232" s="38"/>
      <c r="C1232" s="251" t="s">
        <v>1973</v>
      </c>
      <c r="D1232" s="37"/>
      <c r="E1232" s="37"/>
      <c r="F1232" s="37"/>
      <c r="G1232" s="37"/>
      <c r="H1232" s="38"/>
    </row>
    <row r="1233" spans="1:8" s="2" customFormat="1" ht="16.8" customHeight="1">
      <c r="A1233" s="37"/>
      <c r="B1233" s="38"/>
      <c r="C1233" s="249" t="s">
        <v>1529</v>
      </c>
      <c r="D1233" s="249" t="s">
        <v>1530</v>
      </c>
      <c r="E1233" s="18" t="s">
        <v>221</v>
      </c>
      <c r="F1233" s="250">
        <v>111.189</v>
      </c>
      <c r="G1233" s="37"/>
      <c r="H1233" s="38"/>
    </row>
    <row r="1234" spans="1:8" s="2" customFormat="1" ht="16.8" customHeight="1">
      <c r="A1234" s="37"/>
      <c r="B1234" s="38"/>
      <c r="C1234" s="245" t="s">
        <v>1563</v>
      </c>
      <c r="D1234" s="246" t="s">
        <v>1563</v>
      </c>
      <c r="E1234" s="247" t="s">
        <v>1</v>
      </c>
      <c r="F1234" s="248">
        <v>50.26</v>
      </c>
      <c r="G1234" s="37"/>
      <c r="H1234" s="38"/>
    </row>
    <row r="1235" spans="1:8" s="2" customFormat="1" ht="16.8" customHeight="1">
      <c r="A1235" s="37"/>
      <c r="B1235" s="38"/>
      <c r="C1235" s="249" t="s">
        <v>1563</v>
      </c>
      <c r="D1235" s="249" t="s">
        <v>401</v>
      </c>
      <c r="E1235" s="18" t="s">
        <v>1</v>
      </c>
      <c r="F1235" s="250">
        <v>50.26</v>
      </c>
      <c r="G1235" s="37"/>
      <c r="H1235" s="38"/>
    </row>
    <row r="1236" spans="1:8" s="2" customFormat="1" ht="16.8" customHeight="1">
      <c r="A1236" s="37"/>
      <c r="B1236" s="38"/>
      <c r="C1236" s="245" t="s">
        <v>1846</v>
      </c>
      <c r="D1236" s="246" t="s">
        <v>1846</v>
      </c>
      <c r="E1236" s="247" t="s">
        <v>1</v>
      </c>
      <c r="F1236" s="248">
        <v>100</v>
      </c>
      <c r="G1236" s="37"/>
      <c r="H1236" s="38"/>
    </row>
    <row r="1237" spans="1:8" s="2" customFormat="1" ht="16.8" customHeight="1">
      <c r="A1237" s="37"/>
      <c r="B1237" s="38"/>
      <c r="C1237" s="249" t="s">
        <v>1846</v>
      </c>
      <c r="D1237" s="249" t="s">
        <v>1847</v>
      </c>
      <c r="E1237" s="18" t="s">
        <v>1</v>
      </c>
      <c r="F1237" s="250">
        <v>100</v>
      </c>
      <c r="G1237" s="37"/>
      <c r="H1237" s="38"/>
    </row>
    <row r="1238" spans="1:8" s="2" customFormat="1" ht="16.8" customHeight="1">
      <c r="A1238" s="37"/>
      <c r="B1238" s="38"/>
      <c r="C1238" s="245" t="s">
        <v>861</v>
      </c>
      <c r="D1238" s="246" t="s">
        <v>861</v>
      </c>
      <c r="E1238" s="247" t="s">
        <v>1</v>
      </c>
      <c r="F1238" s="248">
        <v>51.185</v>
      </c>
      <c r="G1238" s="37"/>
      <c r="H1238" s="38"/>
    </row>
    <row r="1239" spans="1:8" s="2" customFormat="1" ht="16.8" customHeight="1">
      <c r="A1239" s="37"/>
      <c r="B1239" s="38"/>
      <c r="C1239" s="249" t="s">
        <v>861</v>
      </c>
      <c r="D1239" s="249" t="s">
        <v>862</v>
      </c>
      <c r="E1239" s="18" t="s">
        <v>1</v>
      </c>
      <c r="F1239" s="250">
        <v>51.185</v>
      </c>
      <c r="G1239" s="37"/>
      <c r="H1239" s="38"/>
    </row>
    <row r="1240" spans="1:8" s="2" customFormat="1" ht="16.8" customHeight="1">
      <c r="A1240" s="37"/>
      <c r="B1240" s="38"/>
      <c r="C1240" s="245" t="s">
        <v>402</v>
      </c>
      <c r="D1240" s="246" t="s">
        <v>402</v>
      </c>
      <c r="E1240" s="247" t="s">
        <v>1</v>
      </c>
      <c r="F1240" s="248">
        <v>53</v>
      </c>
      <c r="G1240" s="37"/>
      <c r="H1240" s="38"/>
    </row>
    <row r="1241" spans="1:8" s="2" customFormat="1" ht="16.8" customHeight="1">
      <c r="A1241" s="37"/>
      <c r="B1241" s="38"/>
      <c r="C1241" s="249" t="s">
        <v>402</v>
      </c>
      <c r="D1241" s="249" t="s">
        <v>403</v>
      </c>
      <c r="E1241" s="18" t="s">
        <v>1</v>
      </c>
      <c r="F1241" s="250">
        <v>53</v>
      </c>
      <c r="G1241" s="37"/>
      <c r="H1241" s="38"/>
    </row>
    <row r="1242" spans="1:8" s="2" customFormat="1" ht="16.8" customHeight="1">
      <c r="A1242" s="37"/>
      <c r="B1242" s="38"/>
      <c r="C1242" s="245" t="s">
        <v>483</v>
      </c>
      <c r="D1242" s="246" t="s">
        <v>483</v>
      </c>
      <c r="E1242" s="247" t="s">
        <v>1</v>
      </c>
      <c r="F1242" s="248">
        <v>53</v>
      </c>
      <c r="G1242" s="37"/>
      <c r="H1242" s="38"/>
    </row>
    <row r="1243" spans="1:8" s="2" customFormat="1" ht="16.8" customHeight="1">
      <c r="A1243" s="37"/>
      <c r="B1243" s="38"/>
      <c r="C1243" s="249" t="s">
        <v>483</v>
      </c>
      <c r="D1243" s="249" t="s">
        <v>403</v>
      </c>
      <c r="E1243" s="18" t="s">
        <v>1</v>
      </c>
      <c r="F1243" s="250">
        <v>53</v>
      </c>
      <c r="G1243" s="37"/>
      <c r="H1243" s="38"/>
    </row>
    <row r="1244" spans="1:8" s="2" customFormat="1" ht="16.8" customHeight="1">
      <c r="A1244" s="37"/>
      <c r="B1244" s="38"/>
      <c r="C1244" s="245" t="s">
        <v>539</v>
      </c>
      <c r="D1244" s="246" t="s">
        <v>539</v>
      </c>
      <c r="E1244" s="247" t="s">
        <v>1</v>
      </c>
      <c r="F1244" s="248">
        <v>-14.494</v>
      </c>
      <c r="G1244" s="37"/>
      <c r="H1244" s="38"/>
    </row>
    <row r="1245" spans="1:8" s="2" customFormat="1" ht="16.8" customHeight="1">
      <c r="A1245" s="37"/>
      <c r="B1245" s="38"/>
      <c r="C1245" s="249" t="s">
        <v>539</v>
      </c>
      <c r="D1245" s="249" t="s">
        <v>540</v>
      </c>
      <c r="E1245" s="18" t="s">
        <v>1</v>
      </c>
      <c r="F1245" s="250">
        <v>-14.494</v>
      </c>
      <c r="G1245" s="37"/>
      <c r="H1245" s="38"/>
    </row>
    <row r="1246" spans="1:8" s="2" customFormat="1" ht="16.8" customHeight="1">
      <c r="A1246" s="37"/>
      <c r="B1246" s="38"/>
      <c r="C1246" s="245" t="s">
        <v>610</v>
      </c>
      <c r="D1246" s="246" t="s">
        <v>610</v>
      </c>
      <c r="E1246" s="247" t="s">
        <v>1</v>
      </c>
      <c r="F1246" s="248">
        <v>25.6</v>
      </c>
      <c r="G1246" s="37"/>
      <c r="H1246" s="38"/>
    </row>
    <row r="1247" spans="1:8" s="2" customFormat="1" ht="16.8" customHeight="1">
      <c r="A1247" s="37"/>
      <c r="B1247" s="38"/>
      <c r="C1247" s="249" t="s">
        <v>610</v>
      </c>
      <c r="D1247" s="249" t="s">
        <v>611</v>
      </c>
      <c r="E1247" s="18" t="s">
        <v>1</v>
      </c>
      <c r="F1247" s="250">
        <v>25.6</v>
      </c>
      <c r="G1247" s="37"/>
      <c r="H1247" s="38"/>
    </row>
    <row r="1248" spans="1:8" s="2" customFormat="1" ht="16.8" customHeight="1">
      <c r="A1248" s="37"/>
      <c r="B1248" s="38"/>
      <c r="C1248" s="245" t="s">
        <v>1234</v>
      </c>
      <c r="D1248" s="246" t="s">
        <v>1234</v>
      </c>
      <c r="E1248" s="247" t="s">
        <v>1</v>
      </c>
      <c r="F1248" s="248">
        <v>12</v>
      </c>
      <c r="G1248" s="37"/>
      <c r="H1248" s="38"/>
    </row>
    <row r="1249" spans="1:8" s="2" customFormat="1" ht="16.8" customHeight="1">
      <c r="A1249" s="37"/>
      <c r="B1249" s="38"/>
      <c r="C1249" s="249" t="s">
        <v>1234</v>
      </c>
      <c r="D1249" s="249" t="s">
        <v>1235</v>
      </c>
      <c r="E1249" s="18" t="s">
        <v>1</v>
      </c>
      <c r="F1249" s="250">
        <v>12</v>
      </c>
      <c r="G1249" s="37"/>
      <c r="H1249" s="38"/>
    </row>
    <row r="1250" spans="1:8" s="2" customFormat="1" ht="16.8" customHeight="1">
      <c r="A1250" s="37"/>
      <c r="B1250" s="38"/>
      <c r="C1250" s="245" t="s">
        <v>1496</v>
      </c>
      <c r="D1250" s="246" t="s">
        <v>1496</v>
      </c>
      <c r="E1250" s="247" t="s">
        <v>1</v>
      </c>
      <c r="F1250" s="248">
        <v>1.85</v>
      </c>
      <c r="G1250" s="37"/>
      <c r="H1250" s="38"/>
    </row>
    <row r="1251" spans="1:8" s="2" customFormat="1" ht="16.8" customHeight="1">
      <c r="A1251" s="37"/>
      <c r="B1251" s="38"/>
      <c r="C1251" s="249" t="s">
        <v>1496</v>
      </c>
      <c r="D1251" s="249" t="s">
        <v>1497</v>
      </c>
      <c r="E1251" s="18" t="s">
        <v>1</v>
      </c>
      <c r="F1251" s="250">
        <v>1.85</v>
      </c>
      <c r="G1251" s="37"/>
      <c r="H1251" s="38"/>
    </row>
    <row r="1252" spans="1:8" s="2" customFormat="1" ht="16.8" customHeight="1">
      <c r="A1252" s="37"/>
      <c r="B1252" s="38"/>
      <c r="C1252" s="245" t="s">
        <v>121</v>
      </c>
      <c r="D1252" s="246" t="s">
        <v>121</v>
      </c>
      <c r="E1252" s="247" t="s">
        <v>1</v>
      </c>
      <c r="F1252" s="248">
        <v>5.4</v>
      </c>
      <c r="G1252" s="37"/>
      <c r="H1252" s="38"/>
    </row>
    <row r="1253" spans="1:8" s="2" customFormat="1" ht="16.8" customHeight="1">
      <c r="A1253" s="37"/>
      <c r="B1253" s="38"/>
      <c r="C1253" s="249" t="s">
        <v>121</v>
      </c>
      <c r="D1253" s="249" t="s">
        <v>1506</v>
      </c>
      <c r="E1253" s="18" t="s">
        <v>1</v>
      </c>
      <c r="F1253" s="250">
        <v>5.4</v>
      </c>
      <c r="G1253" s="37"/>
      <c r="H1253" s="38"/>
    </row>
    <row r="1254" spans="1:8" s="2" customFormat="1" ht="16.8" customHeight="1">
      <c r="A1254" s="37"/>
      <c r="B1254" s="38"/>
      <c r="C1254" s="251" t="s">
        <v>1973</v>
      </c>
      <c r="D1254" s="37"/>
      <c r="E1254" s="37"/>
      <c r="F1254" s="37"/>
      <c r="G1254" s="37"/>
      <c r="H1254" s="38"/>
    </row>
    <row r="1255" spans="1:8" s="2" customFormat="1" ht="16.8" customHeight="1">
      <c r="A1255" s="37"/>
      <c r="B1255" s="38"/>
      <c r="C1255" s="249" t="s">
        <v>1501</v>
      </c>
      <c r="D1255" s="249" t="s">
        <v>1502</v>
      </c>
      <c r="E1255" s="18" t="s">
        <v>221</v>
      </c>
      <c r="F1255" s="250">
        <v>49.766</v>
      </c>
      <c r="G1255" s="37"/>
      <c r="H1255" s="38"/>
    </row>
    <row r="1256" spans="1:8" s="2" customFormat="1" ht="16.8" customHeight="1">
      <c r="A1256" s="37"/>
      <c r="B1256" s="38"/>
      <c r="C1256" s="245" t="s">
        <v>170</v>
      </c>
      <c r="D1256" s="246" t="s">
        <v>170</v>
      </c>
      <c r="E1256" s="247" t="s">
        <v>1</v>
      </c>
      <c r="F1256" s="248">
        <v>6.9</v>
      </c>
      <c r="G1256" s="37"/>
      <c r="H1256" s="38"/>
    </row>
    <row r="1257" spans="1:8" s="2" customFormat="1" ht="16.8" customHeight="1">
      <c r="A1257" s="37"/>
      <c r="B1257" s="38"/>
      <c r="C1257" s="249" t="s">
        <v>170</v>
      </c>
      <c r="D1257" s="249" t="s">
        <v>884</v>
      </c>
      <c r="E1257" s="18" t="s">
        <v>1</v>
      </c>
      <c r="F1257" s="250">
        <v>6.9</v>
      </c>
      <c r="G1257" s="37"/>
      <c r="H1257" s="38"/>
    </row>
    <row r="1258" spans="1:8" s="2" customFormat="1" ht="16.8" customHeight="1">
      <c r="A1258" s="37"/>
      <c r="B1258" s="38"/>
      <c r="C1258" s="251" t="s">
        <v>1973</v>
      </c>
      <c r="D1258" s="37"/>
      <c r="E1258" s="37"/>
      <c r="F1258" s="37"/>
      <c r="G1258" s="37"/>
      <c r="H1258" s="38"/>
    </row>
    <row r="1259" spans="1:8" s="2" customFormat="1" ht="16.8" customHeight="1">
      <c r="A1259" s="37"/>
      <c r="B1259" s="38"/>
      <c r="C1259" s="249" t="s">
        <v>1529</v>
      </c>
      <c r="D1259" s="249" t="s">
        <v>1530</v>
      </c>
      <c r="E1259" s="18" t="s">
        <v>221</v>
      </c>
      <c r="F1259" s="250">
        <v>111.189</v>
      </c>
      <c r="G1259" s="37"/>
      <c r="H1259" s="38"/>
    </row>
    <row r="1260" spans="1:8" s="2" customFormat="1" ht="16.8" customHeight="1">
      <c r="A1260" s="37"/>
      <c r="B1260" s="38"/>
      <c r="C1260" s="245" t="s">
        <v>1564</v>
      </c>
      <c r="D1260" s="246" t="s">
        <v>1564</v>
      </c>
      <c r="E1260" s="247" t="s">
        <v>1</v>
      </c>
      <c r="F1260" s="248">
        <v>53</v>
      </c>
      <c r="G1260" s="37"/>
      <c r="H1260" s="38"/>
    </row>
    <row r="1261" spans="1:8" s="2" customFormat="1" ht="16.8" customHeight="1">
      <c r="A1261" s="37"/>
      <c r="B1261" s="38"/>
      <c r="C1261" s="249" t="s">
        <v>1564</v>
      </c>
      <c r="D1261" s="249" t="s">
        <v>403</v>
      </c>
      <c r="E1261" s="18" t="s">
        <v>1</v>
      </c>
      <c r="F1261" s="250">
        <v>53</v>
      </c>
      <c r="G1261" s="37"/>
      <c r="H1261" s="38"/>
    </row>
    <row r="1262" spans="1:8" s="2" customFormat="1" ht="16.8" customHeight="1">
      <c r="A1262" s="37"/>
      <c r="B1262" s="38"/>
      <c r="C1262" s="245" t="s">
        <v>1848</v>
      </c>
      <c r="D1262" s="246" t="s">
        <v>1848</v>
      </c>
      <c r="E1262" s="247" t="s">
        <v>1</v>
      </c>
      <c r="F1262" s="248">
        <v>220</v>
      </c>
      <c r="G1262" s="37"/>
      <c r="H1262" s="38"/>
    </row>
    <row r="1263" spans="1:8" s="2" customFormat="1" ht="16.8" customHeight="1">
      <c r="A1263" s="37"/>
      <c r="B1263" s="38"/>
      <c r="C1263" s="249" t="s">
        <v>1848</v>
      </c>
      <c r="D1263" s="249" t="s">
        <v>1849</v>
      </c>
      <c r="E1263" s="18" t="s">
        <v>1</v>
      </c>
      <c r="F1263" s="250">
        <v>220</v>
      </c>
      <c r="G1263" s="37"/>
      <c r="H1263" s="38"/>
    </row>
    <row r="1264" spans="1:8" s="2" customFormat="1" ht="16.8" customHeight="1">
      <c r="A1264" s="37"/>
      <c r="B1264" s="38"/>
      <c r="C1264" s="245" t="s">
        <v>404</v>
      </c>
      <c r="D1264" s="246" t="s">
        <v>404</v>
      </c>
      <c r="E1264" s="247" t="s">
        <v>1</v>
      </c>
      <c r="F1264" s="248">
        <v>643.556</v>
      </c>
      <c r="G1264" s="37"/>
      <c r="H1264" s="38"/>
    </row>
    <row r="1265" spans="1:8" s="2" customFormat="1" ht="16.8" customHeight="1">
      <c r="A1265" s="37"/>
      <c r="B1265" s="38"/>
      <c r="C1265" s="249" t="s">
        <v>404</v>
      </c>
      <c r="D1265" s="249" t="s">
        <v>405</v>
      </c>
      <c r="E1265" s="18" t="s">
        <v>1</v>
      </c>
      <c r="F1265" s="250">
        <v>643.556</v>
      </c>
      <c r="G1265" s="37"/>
      <c r="H1265" s="38"/>
    </row>
    <row r="1266" spans="1:8" s="2" customFormat="1" ht="16.8" customHeight="1">
      <c r="A1266" s="37"/>
      <c r="B1266" s="38"/>
      <c r="C1266" s="245" t="s">
        <v>484</v>
      </c>
      <c r="D1266" s="246" t="s">
        <v>484</v>
      </c>
      <c r="E1266" s="247" t="s">
        <v>1</v>
      </c>
      <c r="F1266" s="248">
        <v>643.556</v>
      </c>
      <c r="G1266" s="37"/>
      <c r="H1266" s="38"/>
    </row>
    <row r="1267" spans="1:8" s="2" customFormat="1" ht="16.8" customHeight="1">
      <c r="A1267" s="37"/>
      <c r="B1267" s="38"/>
      <c r="C1267" s="249" t="s">
        <v>484</v>
      </c>
      <c r="D1267" s="249" t="s">
        <v>405</v>
      </c>
      <c r="E1267" s="18" t="s">
        <v>1</v>
      </c>
      <c r="F1267" s="250">
        <v>643.556</v>
      </c>
      <c r="G1267" s="37"/>
      <c r="H1267" s="38"/>
    </row>
    <row r="1268" spans="1:8" s="2" customFormat="1" ht="16.8" customHeight="1">
      <c r="A1268" s="37"/>
      <c r="B1268" s="38"/>
      <c r="C1268" s="245" t="s">
        <v>541</v>
      </c>
      <c r="D1268" s="246" t="s">
        <v>541</v>
      </c>
      <c r="E1268" s="247" t="s">
        <v>1</v>
      </c>
      <c r="F1268" s="248">
        <v>-10.659</v>
      </c>
      <c r="G1268" s="37"/>
      <c r="H1268" s="38"/>
    </row>
    <row r="1269" spans="1:8" s="2" customFormat="1" ht="16.8" customHeight="1">
      <c r="A1269" s="37"/>
      <c r="B1269" s="38"/>
      <c r="C1269" s="249" t="s">
        <v>541</v>
      </c>
      <c r="D1269" s="249" t="s">
        <v>542</v>
      </c>
      <c r="E1269" s="18" t="s">
        <v>1</v>
      </c>
      <c r="F1269" s="250">
        <v>-10.659</v>
      </c>
      <c r="G1269" s="37"/>
      <c r="H1269" s="38"/>
    </row>
    <row r="1270" spans="1:8" s="2" customFormat="1" ht="16.8" customHeight="1">
      <c r="A1270" s="37"/>
      <c r="B1270" s="38"/>
      <c r="C1270" s="245" t="s">
        <v>612</v>
      </c>
      <c r="D1270" s="246" t="s">
        <v>612</v>
      </c>
      <c r="E1270" s="247" t="s">
        <v>1</v>
      </c>
      <c r="F1270" s="248">
        <v>18.94</v>
      </c>
      <c r="G1270" s="37"/>
      <c r="H1270" s="38"/>
    </row>
    <row r="1271" spans="1:8" s="2" customFormat="1" ht="16.8" customHeight="1">
      <c r="A1271" s="37"/>
      <c r="B1271" s="38"/>
      <c r="C1271" s="249" t="s">
        <v>612</v>
      </c>
      <c r="D1271" s="249" t="s">
        <v>613</v>
      </c>
      <c r="E1271" s="18" t="s">
        <v>1</v>
      </c>
      <c r="F1271" s="250">
        <v>18.94</v>
      </c>
      <c r="G1271" s="37"/>
      <c r="H1271" s="38"/>
    </row>
    <row r="1272" spans="1:8" s="2" customFormat="1" ht="16.8" customHeight="1">
      <c r="A1272" s="37"/>
      <c r="B1272" s="38"/>
      <c r="C1272" s="245" t="s">
        <v>1236</v>
      </c>
      <c r="D1272" s="246" t="s">
        <v>1236</v>
      </c>
      <c r="E1272" s="247" t="s">
        <v>1</v>
      </c>
      <c r="F1272" s="248">
        <v>7.2</v>
      </c>
      <c r="G1272" s="37"/>
      <c r="H1272" s="38"/>
    </row>
    <row r="1273" spans="1:8" s="2" customFormat="1" ht="16.8" customHeight="1">
      <c r="A1273" s="37"/>
      <c r="B1273" s="38"/>
      <c r="C1273" s="249" t="s">
        <v>1236</v>
      </c>
      <c r="D1273" s="249" t="s">
        <v>1227</v>
      </c>
      <c r="E1273" s="18" t="s">
        <v>1</v>
      </c>
      <c r="F1273" s="250">
        <v>7.2</v>
      </c>
      <c r="G1273" s="37"/>
      <c r="H1273" s="38"/>
    </row>
    <row r="1274" spans="1:8" s="2" customFormat="1" ht="16.8" customHeight="1">
      <c r="A1274" s="37"/>
      <c r="B1274" s="38"/>
      <c r="C1274" s="245" t="s">
        <v>1498</v>
      </c>
      <c r="D1274" s="246" t="s">
        <v>1498</v>
      </c>
      <c r="E1274" s="247" t="s">
        <v>1</v>
      </c>
      <c r="F1274" s="248">
        <v>31.69</v>
      </c>
      <c r="G1274" s="37"/>
      <c r="H1274" s="38"/>
    </row>
    <row r="1275" spans="1:8" s="2" customFormat="1" ht="16.8" customHeight="1">
      <c r="A1275" s="37"/>
      <c r="B1275" s="38"/>
      <c r="C1275" s="249" t="s">
        <v>1498</v>
      </c>
      <c r="D1275" s="249" t="s">
        <v>1499</v>
      </c>
      <c r="E1275" s="18" t="s">
        <v>1</v>
      </c>
      <c r="F1275" s="250">
        <v>31.69</v>
      </c>
      <c r="G1275" s="37"/>
      <c r="H1275" s="38"/>
    </row>
    <row r="1276" spans="1:8" s="2" customFormat="1" ht="16.8" customHeight="1">
      <c r="A1276" s="37"/>
      <c r="B1276" s="38"/>
      <c r="C1276" s="245" t="s">
        <v>123</v>
      </c>
      <c r="D1276" s="246" t="s">
        <v>123</v>
      </c>
      <c r="E1276" s="247" t="s">
        <v>1</v>
      </c>
      <c r="F1276" s="248">
        <v>0.876</v>
      </c>
      <c r="G1276" s="37"/>
      <c r="H1276" s="38"/>
    </row>
    <row r="1277" spans="1:8" s="2" customFormat="1" ht="16.8" customHeight="1">
      <c r="A1277" s="37"/>
      <c r="B1277" s="38"/>
      <c r="C1277" s="249" t="s">
        <v>123</v>
      </c>
      <c r="D1277" s="249" t="s">
        <v>826</v>
      </c>
      <c r="E1277" s="18" t="s">
        <v>1</v>
      </c>
      <c r="F1277" s="250">
        <v>0.876</v>
      </c>
      <c r="G1277" s="37"/>
      <c r="H1277" s="38"/>
    </row>
    <row r="1278" spans="1:8" s="2" customFormat="1" ht="16.8" customHeight="1">
      <c r="A1278" s="37"/>
      <c r="B1278" s="38"/>
      <c r="C1278" s="251" t="s">
        <v>1973</v>
      </c>
      <c r="D1278" s="37"/>
      <c r="E1278" s="37"/>
      <c r="F1278" s="37"/>
      <c r="G1278" s="37"/>
      <c r="H1278" s="38"/>
    </row>
    <row r="1279" spans="1:8" s="2" customFormat="1" ht="16.8" customHeight="1">
      <c r="A1279" s="37"/>
      <c r="B1279" s="38"/>
      <c r="C1279" s="249" t="s">
        <v>1501</v>
      </c>
      <c r="D1279" s="249" t="s">
        <v>1502</v>
      </c>
      <c r="E1279" s="18" t="s">
        <v>221</v>
      </c>
      <c r="F1279" s="250">
        <v>49.766</v>
      </c>
      <c r="G1279" s="37"/>
      <c r="H1279" s="38"/>
    </row>
    <row r="1280" spans="1:8" s="2" customFormat="1" ht="16.8" customHeight="1">
      <c r="A1280" s="37"/>
      <c r="B1280" s="38"/>
      <c r="C1280" s="245" t="s">
        <v>172</v>
      </c>
      <c r="D1280" s="246" t="s">
        <v>172</v>
      </c>
      <c r="E1280" s="247" t="s">
        <v>1</v>
      </c>
      <c r="F1280" s="248">
        <v>5.06</v>
      </c>
      <c r="G1280" s="37"/>
      <c r="H1280" s="38"/>
    </row>
    <row r="1281" spans="1:8" s="2" customFormat="1" ht="16.8" customHeight="1">
      <c r="A1281" s="37"/>
      <c r="B1281" s="38"/>
      <c r="C1281" s="249" t="s">
        <v>172</v>
      </c>
      <c r="D1281" s="249" t="s">
        <v>1536</v>
      </c>
      <c r="E1281" s="18" t="s">
        <v>1</v>
      </c>
      <c r="F1281" s="250">
        <v>5.06</v>
      </c>
      <c r="G1281" s="37"/>
      <c r="H1281" s="38"/>
    </row>
    <row r="1282" spans="1:8" s="2" customFormat="1" ht="16.8" customHeight="1">
      <c r="A1282" s="37"/>
      <c r="B1282" s="38"/>
      <c r="C1282" s="251" t="s">
        <v>1973</v>
      </c>
      <c r="D1282" s="37"/>
      <c r="E1282" s="37"/>
      <c r="F1282" s="37"/>
      <c r="G1282" s="37"/>
      <c r="H1282" s="38"/>
    </row>
    <row r="1283" spans="1:8" s="2" customFormat="1" ht="16.8" customHeight="1">
      <c r="A1283" s="37"/>
      <c r="B1283" s="38"/>
      <c r="C1283" s="249" t="s">
        <v>1529</v>
      </c>
      <c r="D1283" s="249" t="s">
        <v>1530</v>
      </c>
      <c r="E1283" s="18" t="s">
        <v>221</v>
      </c>
      <c r="F1283" s="250">
        <v>111.189</v>
      </c>
      <c r="G1283" s="37"/>
      <c r="H1283" s="38"/>
    </row>
    <row r="1284" spans="1:8" s="2" customFormat="1" ht="16.8" customHeight="1">
      <c r="A1284" s="37"/>
      <c r="B1284" s="38"/>
      <c r="C1284" s="245" t="s">
        <v>1565</v>
      </c>
      <c r="D1284" s="246" t="s">
        <v>1565</v>
      </c>
      <c r="E1284" s="247" t="s">
        <v>1</v>
      </c>
      <c r="F1284" s="248">
        <v>643.556</v>
      </c>
      <c r="G1284" s="37"/>
      <c r="H1284" s="38"/>
    </row>
    <row r="1285" spans="1:8" s="2" customFormat="1" ht="16.8" customHeight="1">
      <c r="A1285" s="37"/>
      <c r="B1285" s="38"/>
      <c r="C1285" s="249" t="s">
        <v>1565</v>
      </c>
      <c r="D1285" s="249" t="s">
        <v>405</v>
      </c>
      <c r="E1285" s="18" t="s">
        <v>1</v>
      </c>
      <c r="F1285" s="250">
        <v>643.556</v>
      </c>
      <c r="G1285" s="37"/>
      <c r="H1285" s="38"/>
    </row>
    <row r="1286" spans="1:8" s="2" customFormat="1" ht="16.8" customHeight="1">
      <c r="A1286" s="37"/>
      <c r="B1286" s="38"/>
      <c r="C1286" s="245" t="s">
        <v>1850</v>
      </c>
      <c r="D1286" s="246" t="s">
        <v>1850</v>
      </c>
      <c r="E1286" s="247" t="s">
        <v>1</v>
      </c>
      <c r="F1286" s="248">
        <v>560</v>
      </c>
      <c r="G1286" s="37"/>
      <c r="H1286" s="38"/>
    </row>
    <row r="1287" spans="1:8" s="2" customFormat="1" ht="16.8" customHeight="1">
      <c r="A1287" s="37"/>
      <c r="B1287" s="38"/>
      <c r="C1287" s="249" t="s">
        <v>1850</v>
      </c>
      <c r="D1287" s="249" t="s">
        <v>1851</v>
      </c>
      <c r="E1287" s="18" t="s">
        <v>1</v>
      </c>
      <c r="F1287" s="250">
        <v>560</v>
      </c>
      <c r="G1287" s="37"/>
      <c r="H1287" s="38"/>
    </row>
    <row r="1288" spans="1:8" s="2" customFormat="1" ht="16.8" customHeight="1">
      <c r="A1288" s="37"/>
      <c r="B1288" s="38"/>
      <c r="C1288" s="245" t="s">
        <v>406</v>
      </c>
      <c r="D1288" s="246" t="s">
        <v>406</v>
      </c>
      <c r="E1288" s="247" t="s">
        <v>1</v>
      </c>
      <c r="F1288" s="248">
        <v>64.36</v>
      </c>
      <c r="G1288" s="37"/>
      <c r="H1288" s="38"/>
    </row>
    <row r="1289" spans="1:8" s="2" customFormat="1" ht="16.8" customHeight="1">
      <c r="A1289" s="37"/>
      <c r="B1289" s="38"/>
      <c r="C1289" s="249" t="s">
        <v>406</v>
      </c>
      <c r="D1289" s="249" t="s">
        <v>407</v>
      </c>
      <c r="E1289" s="18" t="s">
        <v>1</v>
      </c>
      <c r="F1289" s="250">
        <v>64.36</v>
      </c>
      <c r="G1289" s="37"/>
      <c r="H1289" s="38"/>
    </row>
    <row r="1290" spans="1:8" s="2" customFormat="1" ht="16.8" customHeight="1">
      <c r="A1290" s="37"/>
      <c r="B1290" s="38"/>
      <c r="C1290" s="245" t="s">
        <v>174</v>
      </c>
      <c r="D1290" s="246" t="s">
        <v>174</v>
      </c>
      <c r="E1290" s="247" t="s">
        <v>1</v>
      </c>
      <c r="F1290" s="248">
        <v>4.255</v>
      </c>
      <c r="G1290" s="37"/>
      <c r="H1290" s="38"/>
    </row>
    <row r="1291" spans="1:8" s="2" customFormat="1" ht="16.8" customHeight="1">
      <c r="A1291" s="37"/>
      <c r="B1291" s="38"/>
      <c r="C1291" s="249" t="s">
        <v>174</v>
      </c>
      <c r="D1291" s="249" t="s">
        <v>896</v>
      </c>
      <c r="E1291" s="18" t="s">
        <v>1</v>
      </c>
      <c r="F1291" s="250">
        <v>4.255</v>
      </c>
      <c r="G1291" s="37"/>
      <c r="H1291" s="38"/>
    </row>
    <row r="1292" spans="1:8" s="2" customFormat="1" ht="16.8" customHeight="1">
      <c r="A1292" s="37"/>
      <c r="B1292" s="38"/>
      <c r="C1292" s="251" t="s">
        <v>1973</v>
      </c>
      <c r="D1292" s="37"/>
      <c r="E1292" s="37"/>
      <c r="F1292" s="37"/>
      <c r="G1292" s="37"/>
      <c r="H1292" s="38"/>
    </row>
    <row r="1293" spans="1:8" s="2" customFormat="1" ht="16.8" customHeight="1">
      <c r="A1293" s="37"/>
      <c r="B1293" s="38"/>
      <c r="C1293" s="249" t="s">
        <v>1529</v>
      </c>
      <c r="D1293" s="249" t="s">
        <v>1530</v>
      </c>
      <c r="E1293" s="18" t="s">
        <v>221</v>
      </c>
      <c r="F1293" s="250">
        <v>111.189</v>
      </c>
      <c r="G1293" s="37"/>
      <c r="H1293" s="38"/>
    </row>
    <row r="1294" spans="1:8" s="2" customFormat="1" ht="16.8" customHeight="1">
      <c r="A1294" s="37"/>
      <c r="B1294" s="38"/>
      <c r="C1294" s="245" t="s">
        <v>1566</v>
      </c>
      <c r="D1294" s="246" t="s">
        <v>1566</v>
      </c>
      <c r="E1294" s="247" t="s">
        <v>1</v>
      </c>
      <c r="F1294" s="248">
        <v>64.36</v>
      </c>
      <c r="G1294" s="37"/>
      <c r="H1294" s="38"/>
    </row>
    <row r="1295" spans="1:8" s="2" customFormat="1" ht="16.8" customHeight="1">
      <c r="A1295" s="37"/>
      <c r="B1295" s="38"/>
      <c r="C1295" s="249" t="s">
        <v>1566</v>
      </c>
      <c r="D1295" s="249" t="s">
        <v>407</v>
      </c>
      <c r="E1295" s="18" t="s">
        <v>1</v>
      </c>
      <c r="F1295" s="250">
        <v>64.36</v>
      </c>
      <c r="G1295" s="37"/>
      <c r="H1295" s="38"/>
    </row>
    <row r="1296" spans="1:8" s="2" customFormat="1" ht="16.8" customHeight="1">
      <c r="A1296" s="37"/>
      <c r="B1296" s="38"/>
      <c r="C1296" s="245" t="s">
        <v>408</v>
      </c>
      <c r="D1296" s="246" t="s">
        <v>408</v>
      </c>
      <c r="E1296" s="247" t="s">
        <v>1</v>
      </c>
      <c r="F1296" s="248">
        <v>112.44</v>
      </c>
      <c r="G1296" s="37"/>
      <c r="H1296" s="38"/>
    </row>
    <row r="1297" spans="1:8" s="2" customFormat="1" ht="16.8" customHeight="1">
      <c r="A1297" s="37"/>
      <c r="B1297" s="38"/>
      <c r="C1297" s="249" t="s">
        <v>408</v>
      </c>
      <c r="D1297" s="249" t="s">
        <v>409</v>
      </c>
      <c r="E1297" s="18" t="s">
        <v>1</v>
      </c>
      <c r="F1297" s="250">
        <v>112.44</v>
      </c>
      <c r="G1297" s="37"/>
      <c r="H1297" s="38"/>
    </row>
    <row r="1298" spans="1:8" s="2" customFormat="1" ht="16.8" customHeight="1">
      <c r="A1298" s="37"/>
      <c r="B1298" s="38"/>
      <c r="C1298" s="245" t="s">
        <v>486</v>
      </c>
      <c r="D1298" s="246" t="s">
        <v>486</v>
      </c>
      <c r="E1298" s="247" t="s">
        <v>1</v>
      </c>
      <c r="F1298" s="248">
        <v>112.44</v>
      </c>
      <c r="G1298" s="37"/>
      <c r="H1298" s="38"/>
    </row>
    <row r="1299" spans="1:8" s="2" customFormat="1" ht="16.8" customHeight="1">
      <c r="A1299" s="37"/>
      <c r="B1299" s="38"/>
      <c r="C1299" s="249" t="s">
        <v>486</v>
      </c>
      <c r="D1299" s="249" t="s">
        <v>409</v>
      </c>
      <c r="E1299" s="18" t="s">
        <v>1</v>
      </c>
      <c r="F1299" s="250">
        <v>112.44</v>
      </c>
      <c r="G1299" s="37"/>
      <c r="H1299" s="38"/>
    </row>
    <row r="1300" spans="1:8" s="2" customFormat="1" ht="16.8" customHeight="1">
      <c r="A1300" s="37"/>
      <c r="B1300" s="38"/>
      <c r="C1300" s="245" t="s">
        <v>616</v>
      </c>
      <c r="D1300" s="246" t="s">
        <v>616</v>
      </c>
      <c r="E1300" s="247" t="s">
        <v>1</v>
      </c>
      <c r="F1300" s="248">
        <v>26.544</v>
      </c>
      <c r="G1300" s="37"/>
      <c r="H1300" s="38"/>
    </row>
    <row r="1301" spans="1:8" s="2" customFormat="1" ht="16.8" customHeight="1">
      <c r="A1301" s="37"/>
      <c r="B1301" s="38"/>
      <c r="C1301" s="249" t="s">
        <v>410</v>
      </c>
      <c r="D1301" s="249" t="s">
        <v>411</v>
      </c>
      <c r="E1301" s="18" t="s">
        <v>1</v>
      </c>
      <c r="F1301" s="250">
        <v>54.56</v>
      </c>
      <c r="G1301" s="37"/>
      <c r="H1301" s="38"/>
    </row>
    <row r="1302" spans="1:8" s="2" customFormat="1" ht="16.8" customHeight="1">
      <c r="A1302" s="37"/>
      <c r="B1302" s="38"/>
      <c r="C1302" s="245" t="s">
        <v>487</v>
      </c>
      <c r="D1302" s="246" t="s">
        <v>487</v>
      </c>
      <c r="E1302" s="247" t="s">
        <v>1</v>
      </c>
      <c r="F1302" s="248">
        <v>54.56</v>
      </c>
      <c r="G1302" s="37"/>
      <c r="H1302" s="38"/>
    </row>
    <row r="1303" spans="1:8" s="2" customFormat="1" ht="16.8" customHeight="1">
      <c r="A1303" s="37"/>
      <c r="B1303" s="38"/>
      <c r="C1303" s="249" t="s">
        <v>487</v>
      </c>
      <c r="D1303" s="249" t="s">
        <v>411</v>
      </c>
      <c r="E1303" s="18" t="s">
        <v>1</v>
      </c>
      <c r="F1303" s="250">
        <v>54.56</v>
      </c>
      <c r="G1303" s="37"/>
      <c r="H1303" s="38"/>
    </row>
    <row r="1304" spans="1:8" s="2" customFormat="1" ht="16.8" customHeight="1">
      <c r="A1304" s="37"/>
      <c r="B1304" s="38"/>
      <c r="C1304" s="245" t="s">
        <v>618</v>
      </c>
      <c r="D1304" s="246" t="s">
        <v>618</v>
      </c>
      <c r="E1304" s="247" t="s">
        <v>1</v>
      </c>
      <c r="F1304" s="248">
        <v>33.944</v>
      </c>
      <c r="G1304" s="37"/>
      <c r="H1304" s="38"/>
    </row>
    <row r="1305" spans="1:8" s="2" customFormat="1" ht="16.8" customHeight="1">
      <c r="A1305" s="37"/>
      <c r="B1305" s="38"/>
      <c r="C1305" s="249" t="s">
        <v>618</v>
      </c>
      <c r="D1305" s="249" t="s">
        <v>619</v>
      </c>
      <c r="E1305" s="18" t="s">
        <v>1</v>
      </c>
      <c r="F1305" s="250">
        <v>33.944</v>
      </c>
      <c r="G1305" s="37"/>
      <c r="H1305" s="38"/>
    </row>
    <row r="1306" spans="1:8" s="2" customFormat="1" ht="16.8" customHeight="1">
      <c r="A1306" s="37"/>
      <c r="B1306" s="38"/>
      <c r="C1306" s="245" t="s">
        <v>1239</v>
      </c>
      <c r="D1306" s="246" t="s">
        <v>1239</v>
      </c>
      <c r="E1306" s="247" t="s">
        <v>1</v>
      </c>
      <c r="F1306" s="248">
        <v>122.6</v>
      </c>
      <c r="G1306" s="37"/>
      <c r="H1306" s="38"/>
    </row>
    <row r="1307" spans="1:8" s="2" customFormat="1" ht="16.8" customHeight="1">
      <c r="A1307" s="37"/>
      <c r="B1307" s="38"/>
      <c r="C1307" s="249" t="s">
        <v>1239</v>
      </c>
      <c r="D1307" s="249" t="s">
        <v>1240</v>
      </c>
      <c r="E1307" s="18" t="s">
        <v>1</v>
      </c>
      <c r="F1307" s="250">
        <v>122.6</v>
      </c>
      <c r="G1307" s="37"/>
      <c r="H1307" s="38"/>
    </row>
    <row r="1308" spans="1:8" s="2" customFormat="1" ht="16.8" customHeight="1">
      <c r="A1308" s="37"/>
      <c r="B1308" s="38"/>
      <c r="C1308" s="245" t="s">
        <v>129</v>
      </c>
      <c r="D1308" s="246" t="s">
        <v>129</v>
      </c>
      <c r="E1308" s="247" t="s">
        <v>1</v>
      </c>
      <c r="F1308" s="248">
        <v>1</v>
      </c>
      <c r="G1308" s="37"/>
      <c r="H1308" s="38"/>
    </row>
    <row r="1309" spans="1:8" s="2" customFormat="1" ht="16.8" customHeight="1">
      <c r="A1309" s="37"/>
      <c r="B1309" s="38"/>
      <c r="C1309" s="249" t="s">
        <v>129</v>
      </c>
      <c r="D1309" s="249" t="s">
        <v>1507</v>
      </c>
      <c r="E1309" s="18" t="s">
        <v>1</v>
      </c>
      <c r="F1309" s="250">
        <v>1</v>
      </c>
      <c r="G1309" s="37"/>
      <c r="H1309" s="38"/>
    </row>
    <row r="1310" spans="1:8" s="2" customFormat="1" ht="16.8" customHeight="1">
      <c r="A1310" s="37"/>
      <c r="B1310" s="38"/>
      <c r="C1310" s="251" t="s">
        <v>1973</v>
      </c>
      <c r="D1310" s="37"/>
      <c r="E1310" s="37"/>
      <c r="F1310" s="37"/>
      <c r="G1310" s="37"/>
      <c r="H1310" s="38"/>
    </row>
    <row r="1311" spans="1:8" s="2" customFormat="1" ht="16.8" customHeight="1">
      <c r="A1311" s="37"/>
      <c r="B1311" s="38"/>
      <c r="C1311" s="249" t="s">
        <v>1501</v>
      </c>
      <c r="D1311" s="249" t="s">
        <v>1502</v>
      </c>
      <c r="E1311" s="18" t="s">
        <v>221</v>
      </c>
      <c r="F1311" s="250">
        <v>49.766</v>
      </c>
      <c r="G1311" s="37"/>
      <c r="H1311" s="38"/>
    </row>
    <row r="1312" spans="1:8" s="2" customFormat="1" ht="16.8" customHeight="1">
      <c r="A1312" s="37"/>
      <c r="B1312" s="38"/>
      <c r="C1312" s="245" t="s">
        <v>1538</v>
      </c>
      <c r="D1312" s="246" t="s">
        <v>1538</v>
      </c>
      <c r="E1312" s="247" t="s">
        <v>1</v>
      </c>
      <c r="F1312" s="248">
        <v>88.697</v>
      </c>
      <c r="G1312" s="37"/>
      <c r="H1312" s="38"/>
    </row>
    <row r="1313" spans="1:8" s="2" customFormat="1" ht="16.8" customHeight="1">
      <c r="A1313" s="37"/>
      <c r="B1313" s="38"/>
      <c r="C1313" s="249" t="s">
        <v>130</v>
      </c>
      <c r="D1313" s="249" t="s">
        <v>1508</v>
      </c>
      <c r="E1313" s="18" t="s">
        <v>1</v>
      </c>
      <c r="F1313" s="250">
        <v>0.64</v>
      </c>
      <c r="G1313" s="37"/>
      <c r="H1313" s="38"/>
    </row>
    <row r="1314" spans="1:8" s="2" customFormat="1" ht="16.8" customHeight="1">
      <c r="A1314" s="37"/>
      <c r="B1314" s="38"/>
      <c r="C1314" s="251" t="s">
        <v>1973</v>
      </c>
      <c r="D1314" s="37"/>
      <c r="E1314" s="37"/>
      <c r="F1314" s="37"/>
      <c r="G1314" s="37"/>
      <c r="H1314" s="38"/>
    </row>
    <row r="1315" spans="1:8" s="2" customFormat="1" ht="16.8" customHeight="1">
      <c r="A1315" s="37"/>
      <c r="B1315" s="38"/>
      <c r="C1315" s="249" t="s">
        <v>1501</v>
      </c>
      <c r="D1315" s="249" t="s">
        <v>1502</v>
      </c>
      <c r="E1315" s="18" t="s">
        <v>221</v>
      </c>
      <c r="F1315" s="250">
        <v>49.766</v>
      </c>
      <c r="G1315" s="37"/>
      <c r="H1315" s="38"/>
    </row>
    <row r="1316" spans="1:8" s="2" customFormat="1" ht="16.8" customHeight="1">
      <c r="A1316" s="37"/>
      <c r="B1316" s="38"/>
      <c r="C1316" s="245" t="s">
        <v>1569</v>
      </c>
      <c r="D1316" s="246" t="s">
        <v>1569</v>
      </c>
      <c r="E1316" s="247" t="s">
        <v>1</v>
      </c>
      <c r="F1316" s="248">
        <v>12.2</v>
      </c>
      <c r="G1316" s="37"/>
      <c r="H1316" s="38"/>
    </row>
    <row r="1317" spans="1:8" s="2" customFormat="1" ht="16.8" customHeight="1">
      <c r="A1317" s="37"/>
      <c r="B1317" s="38"/>
      <c r="C1317" s="249" t="s">
        <v>1569</v>
      </c>
      <c r="D1317" s="249" t="s">
        <v>413</v>
      </c>
      <c r="E1317" s="18" t="s">
        <v>1</v>
      </c>
      <c r="F1317" s="250">
        <v>12.2</v>
      </c>
      <c r="G1317" s="37"/>
      <c r="H1317" s="38"/>
    </row>
    <row r="1318" spans="1:8" s="2" customFormat="1" ht="16.8" customHeight="1">
      <c r="A1318" s="37"/>
      <c r="B1318" s="38"/>
      <c r="C1318" s="245" t="s">
        <v>414</v>
      </c>
      <c r="D1318" s="246" t="s">
        <v>414</v>
      </c>
      <c r="E1318" s="247" t="s">
        <v>1</v>
      </c>
      <c r="F1318" s="248">
        <v>34.2</v>
      </c>
      <c r="G1318" s="37"/>
      <c r="H1318" s="38"/>
    </row>
    <row r="1319" spans="1:8" s="2" customFormat="1" ht="16.8" customHeight="1">
      <c r="A1319" s="37"/>
      <c r="B1319" s="38"/>
      <c r="C1319" s="249" t="s">
        <v>414</v>
      </c>
      <c r="D1319" s="249" t="s">
        <v>415</v>
      </c>
      <c r="E1319" s="18" t="s">
        <v>1</v>
      </c>
      <c r="F1319" s="250">
        <v>34.2</v>
      </c>
      <c r="G1319" s="37"/>
      <c r="H1319" s="38"/>
    </row>
    <row r="1320" spans="1:8" s="2" customFormat="1" ht="16.8" customHeight="1">
      <c r="A1320" s="37"/>
      <c r="B1320" s="38"/>
      <c r="C1320" s="245" t="s">
        <v>489</v>
      </c>
      <c r="D1320" s="246" t="s">
        <v>489</v>
      </c>
      <c r="E1320" s="247" t="s">
        <v>1</v>
      </c>
      <c r="F1320" s="248">
        <v>34.2</v>
      </c>
      <c r="G1320" s="37"/>
      <c r="H1320" s="38"/>
    </row>
    <row r="1321" spans="1:8" s="2" customFormat="1" ht="16.8" customHeight="1">
      <c r="A1321" s="37"/>
      <c r="B1321" s="38"/>
      <c r="C1321" s="249" t="s">
        <v>489</v>
      </c>
      <c r="D1321" s="249" t="s">
        <v>415</v>
      </c>
      <c r="E1321" s="18" t="s">
        <v>1</v>
      </c>
      <c r="F1321" s="250">
        <v>34.2</v>
      </c>
      <c r="G1321" s="37"/>
      <c r="H1321" s="38"/>
    </row>
    <row r="1322" spans="1:8" s="2" customFormat="1" ht="16.8" customHeight="1">
      <c r="A1322" s="37"/>
      <c r="B1322" s="38"/>
      <c r="C1322" s="245" t="s">
        <v>622</v>
      </c>
      <c r="D1322" s="246" t="s">
        <v>622</v>
      </c>
      <c r="E1322" s="247" t="s">
        <v>1</v>
      </c>
      <c r="F1322" s="248">
        <v>87.6</v>
      </c>
      <c r="G1322" s="37"/>
      <c r="H1322" s="38"/>
    </row>
    <row r="1323" spans="1:8" s="2" customFormat="1" ht="16.8" customHeight="1">
      <c r="A1323" s="37"/>
      <c r="B1323" s="38"/>
      <c r="C1323" s="249" t="s">
        <v>622</v>
      </c>
      <c r="D1323" s="249" t="s">
        <v>623</v>
      </c>
      <c r="E1323" s="18" t="s">
        <v>1</v>
      </c>
      <c r="F1323" s="250">
        <v>87.6</v>
      </c>
      <c r="G1323" s="37"/>
      <c r="H1323" s="38"/>
    </row>
    <row r="1324" spans="1:8" s="2" customFormat="1" ht="16.8" customHeight="1">
      <c r="A1324" s="37"/>
      <c r="B1324" s="38"/>
      <c r="C1324" s="245" t="s">
        <v>1243</v>
      </c>
      <c r="D1324" s="246" t="s">
        <v>1243</v>
      </c>
      <c r="E1324" s="247" t="s">
        <v>1</v>
      </c>
      <c r="F1324" s="248">
        <v>4.8</v>
      </c>
      <c r="G1324" s="37"/>
      <c r="H1324" s="38"/>
    </row>
    <row r="1325" spans="1:8" s="2" customFormat="1" ht="16.8" customHeight="1">
      <c r="A1325" s="37"/>
      <c r="B1325" s="38"/>
      <c r="C1325" s="249" t="s">
        <v>1243</v>
      </c>
      <c r="D1325" s="249" t="s">
        <v>1244</v>
      </c>
      <c r="E1325" s="18" t="s">
        <v>1</v>
      </c>
      <c r="F1325" s="250">
        <v>4.8</v>
      </c>
      <c r="G1325" s="37"/>
      <c r="H1325" s="38"/>
    </row>
    <row r="1326" spans="1:8" s="2" customFormat="1" ht="16.8" customHeight="1">
      <c r="A1326" s="37"/>
      <c r="B1326" s="38"/>
      <c r="C1326" s="245" t="s">
        <v>1571</v>
      </c>
      <c r="D1326" s="246" t="s">
        <v>1571</v>
      </c>
      <c r="E1326" s="247" t="s">
        <v>1</v>
      </c>
      <c r="F1326" s="248">
        <v>13.4</v>
      </c>
      <c r="G1326" s="37"/>
      <c r="H1326" s="38"/>
    </row>
    <row r="1327" spans="1:8" s="2" customFormat="1" ht="16.8" customHeight="1">
      <c r="A1327" s="37"/>
      <c r="B1327" s="38"/>
      <c r="C1327" s="249" t="s">
        <v>1571</v>
      </c>
      <c r="D1327" s="249" t="s">
        <v>417</v>
      </c>
      <c r="E1327" s="18" t="s">
        <v>1</v>
      </c>
      <c r="F1327" s="250">
        <v>13.4</v>
      </c>
      <c r="G1327" s="37"/>
      <c r="H1327" s="38"/>
    </row>
    <row r="1328" spans="1:8" s="2" customFormat="1" ht="16.8" customHeight="1">
      <c r="A1328" s="37"/>
      <c r="B1328" s="38"/>
      <c r="C1328" s="245" t="s">
        <v>418</v>
      </c>
      <c r="D1328" s="246" t="s">
        <v>418</v>
      </c>
      <c r="E1328" s="247" t="s">
        <v>1</v>
      </c>
      <c r="F1328" s="248">
        <v>291.16</v>
      </c>
      <c r="G1328" s="37"/>
      <c r="H1328" s="38"/>
    </row>
    <row r="1329" spans="1:8" s="2" customFormat="1" ht="16.8" customHeight="1">
      <c r="A1329" s="37"/>
      <c r="B1329" s="38"/>
      <c r="C1329" s="249" t="s">
        <v>418</v>
      </c>
      <c r="D1329" s="249" t="s">
        <v>419</v>
      </c>
      <c r="E1329" s="18" t="s">
        <v>1</v>
      </c>
      <c r="F1329" s="250">
        <v>291.16</v>
      </c>
      <c r="G1329" s="37"/>
      <c r="H1329" s="38"/>
    </row>
    <row r="1330" spans="1:8" s="2" customFormat="1" ht="16.8" customHeight="1">
      <c r="A1330" s="37"/>
      <c r="B1330" s="38"/>
      <c r="C1330" s="245" t="s">
        <v>491</v>
      </c>
      <c r="D1330" s="246" t="s">
        <v>491</v>
      </c>
      <c r="E1330" s="247" t="s">
        <v>1</v>
      </c>
      <c r="F1330" s="248">
        <v>291.16</v>
      </c>
      <c r="G1330" s="37"/>
      <c r="H1330" s="38"/>
    </row>
    <row r="1331" spans="1:8" s="2" customFormat="1" ht="16.8" customHeight="1">
      <c r="A1331" s="37"/>
      <c r="B1331" s="38"/>
      <c r="C1331" s="249" t="s">
        <v>491</v>
      </c>
      <c r="D1331" s="249" t="s">
        <v>419</v>
      </c>
      <c r="E1331" s="18" t="s">
        <v>1</v>
      </c>
      <c r="F1331" s="250">
        <v>291.16</v>
      </c>
      <c r="G1331" s="37"/>
      <c r="H1331" s="38"/>
    </row>
    <row r="1332" spans="1:8" s="2" customFormat="1" ht="16.8" customHeight="1">
      <c r="A1332" s="37"/>
      <c r="B1332" s="38"/>
      <c r="C1332" s="245" t="s">
        <v>626</v>
      </c>
      <c r="D1332" s="246" t="s">
        <v>626</v>
      </c>
      <c r="E1332" s="247" t="s">
        <v>1</v>
      </c>
      <c r="F1332" s="248">
        <v>34.4</v>
      </c>
      <c r="G1332" s="37"/>
      <c r="H1332" s="38"/>
    </row>
    <row r="1333" spans="1:8" s="2" customFormat="1" ht="16.8" customHeight="1">
      <c r="A1333" s="37"/>
      <c r="B1333" s="38"/>
      <c r="C1333" s="249" t="s">
        <v>626</v>
      </c>
      <c r="D1333" s="249" t="s">
        <v>627</v>
      </c>
      <c r="E1333" s="18" t="s">
        <v>1</v>
      </c>
      <c r="F1333" s="250">
        <v>34.4</v>
      </c>
      <c r="G1333" s="37"/>
      <c r="H1333" s="38"/>
    </row>
    <row r="1334" spans="1:8" s="2" customFormat="1" ht="16.8" customHeight="1">
      <c r="A1334" s="37"/>
      <c r="B1334" s="38"/>
      <c r="C1334" s="245" t="s">
        <v>1247</v>
      </c>
      <c r="D1334" s="246" t="s">
        <v>1247</v>
      </c>
      <c r="E1334" s="247" t="s">
        <v>1</v>
      </c>
      <c r="F1334" s="248">
        <v>3.47</v>
      </c>
      <c r="G1334" s="37"/>
      <c r="H1334" s="38"/>
    </row>
    <row r="1335" spans="1:8" s="2" customFormat="1" ht="16.8" customHeight="1">
      <c r="A1335" s="37"/>
      <c r="B1335" s="38"/>
      <c r="C1335" s="249" t="s">
        <v>1247</v>
      </c>
      <c r="D1335" s="249" t="s">
        <v>1248</v>
      </c>
      <c r="E1335" s="18" t="s">
        <v>1</v>
      </c>
      <c r="F1335" s="250">
        <v>3.47</v>
      </c>
      <c r="G1335" s="37"/>
      <c r="H1335" s="38"/>
    </row>
    <row r="1336" spans="1:8" s="2" customFormat="1" ht="16.8" customHeight="1">
      <c r="A1336" s="37"/>
      <c r="B1336" s="38"/>
      <c r="C1336" s="245" t="s">
        <v>1572</v>
      </c>
      <c r="D1336" s="246" t="s">
        <v>1572</v>
      </c>
      <c r="E1336" s="247" t="s">
        <v>1</v>
      </c>
      <c r="F1336" s="248">
        <v>291.16</v>
      </c>
      <c r="G1336" s="37"/>
      <c r="H1336" s="38"/>
    </row>
    <row r="1337" spans="1:8" s="2" customFormat="1" ht="16.8" customHeight="1">
      <c r="A1337" s="37"/>
      <c r="B1337" s="38"/>
      <c r="C1337" s="249" t="s">
        <v>1572</v>
      </c>
      <c r="D1337" s="249" t="s">
        <v>419</v>
      </c>
      <c r="E1337" s="18" t="s">
        <v>1</v>
      </c>
      <c r="F1337" s="250">
        <v>291.16</v>
      </c>
      <c r="G1337" s="37"/>
      <c r="H1337" s="38"/>
    </row>
    <row r="1338" spans="1:8" s="2" customFormat="1" ht="16.8" customHeight="1">
      <c r="A1338" s="37"/>
      <c r="B1338" s="38"/>
      <c r="C1338" s="245" t="s">
        <v>493</v>
      </c>
      <c r="D1338" s="246" t="s">
        <v>493</v>
      </c>
      <c r="E1338" s="247" t="s">
        <v>1</v>
      </c>
      <c r="F1338" s="248">
        <v>0</v>
      </c>
      <c r="G1338" s="37"/>
      <c r="H1338" s="38"/>
    </row>
    <row r="1339" spans="1:8" s="2" customFormat="1" ht="16.8" customHeight="1">
      <c r="A1339" s="37"/>
      <c r="B1339" s="38"/>
      <c r="C1339" s="249" t="s">
        <v>493</v>
      </c>
      <c r="D1339" s="249" t="s">
        <v>423</v>
      </c>
      <c r="E1339" s="18" t="s">
        <v>1</v>
      </c>
      <c r="F1339" s="250">
        <v>0</v>
      </c>
      <c r="G1339" s="37"/>
      <c r="H1339" s="38"/>
    </row>
    <row r="1340" spans="1:8" s="2" customFormat="1" ht="16.8" customHeight="1">
      <c r="A1340" s="37"/>
      <c r="B1340" s="38"/>
      <c r="C1340" s="245" t="s">
        <v>630</v>
      </c>
      <c r="D1340" s="246" t="s">
        <v>630</v>
      </c>
      <c r="E1340" s="247" t="s">
        <v>1</v>
      </c>
      <c r="F1340" s="248">
        <v>488.916</v>
      </c>
      <c r="G1340" s="37"/>
      <c r="H1340" s="38"/>
    </row>
    <row r="1341" spans="1:8" s="2" customFormat="1" ht="16.8" customHeight="1">
      <c r="A1341" s="37"/>
      <c r="B1341" s="38"/>
      <c r="C1341" s="249" t="s">
        <v>630</v>
      </c>
      <c r="D1341" s="249" t="s">
        <v>631</v>
      </c>
      <c r="E1341" s="18" t="s">
        <v>1</v>
      </c>
      <c r="F1341" s="250">
        <v>488.916</v>
      </c>
      <c r="G1341" s="37"/>
      <c r="H1341" s="38"/>
    </row>
    <row r="1342" spans="1:8" s="2" customFormat="1" ht="16.8" customHeight="1">
      <c r="A1342" s="37"/>
      <c r="B1342" s="38"/>
      <c r="C1342" s="245" t="s">
        <v>1251</v>
      </c>
      <c r="D1342" s="246" t="s">
        <v>1251</v>
      </c>
      <c r="E1342" s="247" t="s">
        <v>1</v>
      </c>
      <c r="F1342" s="248">
        <v>5.048</v>
      </c>
      <c r="G1342" s="37"/>
      <c r="H1342" s="38"/>
    </row>
    <row r="1343" spans="1:8" s="2" customFormat="1" ht="16.8" customHeight="1">
      <c r="A1343" s="37"/>
      <c r="B1343" s="38"/>
      <c r="C1343" s="249" t="s">
        <v>1251</v>
      </c>
      <c r="D1343" s="249" t="s">
        <v>1252</v>
      </c>
      <c r="E1343" s="18" t="s">
        <v>1</v>
      </c>
      <c r="F1343" s="250">
        <v>5.048</v>
      </c>
      <c r="G1343" s="37"/>
      <c r="H1343" s="38"/>
    </row>
    <row r="1344" spans="1:8" s="2" customFormat="1" ht="16.8" customHeight="1">
      <c r="A1344" s="37"/>
      <c r="B1344" s="38"/>
      <c r="C1344" s="245" t="s">
        <v>1574</v>
      </c>
      <c r="D1344" s="246" t="s">
        <v>1574</v>
      </c>
      <c r="E1344" s="247" t="s">
        <v>1</v>
      </c>
      <c r="F1344" s="248">
        <v>0</v>
      </c>
      <c r="G1344" s="37"/>
      <c r="H1344" s="38"/>
    </row>
    <row r="1345" spans="1:8" s="2" customFormat="1" ht="16.8" customHeight="1">
      <c r="A1345" s="37"/>
      <c r="B1345" s="38"/>
      <c r="C1345" s="249" t="s">
        <v>1574</v>
      </c>
      <c r="D1345" s="249" t="s">
        <v>423</v>
      </c>
      <c r="E1345" s="18" t="s">
        <v>1</v>
      </c>
      <c r="F1345" s="250">
        <v>0</v>
      </c>
      <c r="G1345" s="37"/>
      <c r="H1345" s="38"/>
    </row>
    <row r="1346" spans="1:8" s="2" customFormat="1" ht="16.8" customHeight="1">
      <c r="A1346" s="37"/>
      <c r="B1346" s="38"/>
      <c r="C1346" s="245" t="s">
        <v>424</v>
      </c>
      <c r="D1346" s="246" t="s">
        <v>424</v>
      </c>
      <c r="E1346" s="247" t="s">
        <v>1</v>
      </c>
      <c r="F1346" s="248">
        <v>0</v>
      </c>
      <c r="G1346" s="37"/>
      <c r="H1346" s="38"/>
    </row>
    <row r="1347" spans="1:8" s="2" customFormat="1" ht="16.8" customHeight="1">
      <c r="A1347" s="37"/>
      <c r="B1347" s="38"/>
      <c r="C1347" s="249" t="s">
        <v>424</v>
      </c>
      <c r="D1347" s="249" t="s">
        <v>425</v>
      </c>
      <c r="E1347" s="18" t="s">
        <v>1</v>
      </c>
      <c r="F1347" s="250">
        <v>0</v>
      </c>
      <c r="G1347" s="37"/>
      <c r="H1347" s="38"/>
    </row>
    <row r="1348" spans="1:8" s="2" customFormat="1" ht="16.8" customHeight="1">
      <c r="A1348" s="37"/>
      <c r="B1348" s="38"/>
      <c r="C1348" s="245" t="s">
        <v>494</v>
      </c>
      <c r="D1348" s="246" t="s">
        <v>494</v>
      </c>
      <c r="E1348" s="247" t="s">
        <v>1</v>
      </c>
      <c r="F1348" s="248">
        <v>0</v>
      </c>
      <c r="G1348" s="37"/>
      <c r="H1348" s="38"/>
    </row>
    <row r="1349" spans="1:8" s="2" customFormat="1" ht="16.8" customHeight="1">
      <c r="A1349" s="37"/>
      <c r="B1349" s="38"/>
      <c r="C1349" s="249" t="s">
        <v>494</v>
      </c>
      <c r="D1349" s="249" t="s">
        <v>425</v>
      </c>
      <c r="E1349" s="18" t="s">
        <v>1</v>
      </c>
      <c r="F1349" s="250">
        <v>0</v>
      </c>
      <c r="G1349" s="37"/>
      <c r="H1349" s="38"/>
    </row>
    <row r="1350" spans="1:8" s="2" customFormat="1" ht="16.8" customHeight="1">
      <c r="A1350" s="37"/>
      <c r="B1350" s="38"/>
      <c r="C1350" s="249" t="s">
        <v>635</v>
      </c>
      <c r="D1350" s="249" t="s">
        <v>636</v>
      </c>
      <c r="E1350" s="18" t="s">
        <v>1</v>
      </c>
      <c r="F1350" s="250">
        <v>120.8</v>
      </c>
      <c r="G1350" s="37"/>
      <c r="H1350" s="38"/>
    </row>
    <row r="1351" spans="1:8" s="2" customFormat="1" ht="16.8" customHeight="1">
      <c r="A1351" s="37"/>
      <c r="B1351" s="38"/>
      <c r="C1351" s="245" t="s">
        <v>1255</v>
      </c>
      <c r="D1351" s="246" t="s">
        <v>1255</v>
      </c>
      <c r="E1351" s="247" t="s">
        <v>1</v>
      </c>
      <c r="F1351" s="248">
        <v>8.4</v>
      </c>
      <c r="G1351" s="37"/>
      <c r="H1351" s="38"/>
    </row>
    <row r="1352" spans="1:8" s="2" customFormat="1" ht="16.8" customHeight="1">
      <c r="A1352" s="37"/>
      <c r="B1352" s="38"/>
      <c r="C1352" s="249" t="s">
        <v>1255</v>
      </c>
      <c r="D1352" s="249" t="s">
        <v>1256</v>
      </c>
      <c r="E1352" s="18" t="s">
        <v>1</v>
      </c>
      <c r="F1352" s="250">
        <v>8.4</v>
      </c>
      <c r="G1352" s="37"/>
      <c r="H1352" s="38"/>
    </row>
    <row r="1353" spans="1:8" s="2" customFormat="1" ht="16.8" customHeight="1">
      <c r="A1353" s="37"/>
      <c r="B1353" s="38"/>
      <c r="C1353" s="245" t="s">
        <v>1576</v>
      </c>
      <c r="D1353" s="246" t="s">
        <v>1576</v>
      </c>
      <c r="E1353" s="247" t="s">
        <v>1</v>
      </c>
      <c r="F1353" s="248">
        <v>113.9</v>
      </c>
      <c r="G1353" s="37"/>
      <c r="H1353" s="38"/>
    </row>
    <row r="1354" spans="1:8" s="2" customFormat="1" ht="16.8" customHeight="1">
      <c r="A1354" s="37"/>
      <c r="B1354" s="38"/>
      <c r="C1354" s="249" t="s">
        <v>1576</v>
      </c>
      <c r="D1354" s="249" t="s">
        <v>427</v>
      </c>
      <c r="E1354" s="18" t="s">
        <v>1</v>
      </c>
      <c r="F1354" s="250">
        <v>113.9</v>
      </c>
      <c r="G1354" s="37"/>
      <c r="H1354" s="38"/>
    </row>
    <row r="1355" spans="1:8" s="2" customFormat="1" ht="16.8" customHeight="1">
      <c r="A1355" s="37"/>
      <c r="B1355" s="38"/>
      <c r="C1355" s="245" t="s">
        <v>428</v>
      </c>
      <c r="D1355" s="246" t="s">
        <v>428</v>
      </c>
      <c r="E1355" s="247" t="s">
        <v>1</v>
      </c>
      <c r="F1355" s="248">
        <v>159.76</v>
      </c>
      <c r="G1355" s="37"/>
      <c r="H1355" s="38"/>
    </row>
    <row r="1356" spans="1:8" s="2" customFormat="1" ht="16.8" customHeight="1">
      <c r="A1356" s="37"/>
      <c r="B1356" s="38"/>
      <c r="C1356" s="249" t="s">
        <v>428</v>
      </c>
      <c r="D1356" s="249" t="s">
        <v>429</v>
      </c>
      <c r="E1356" s="18" t="s">
        <v>1</v>
      </c>
      <c r="F1356" s="250">
        <v>159.76</v>
      </c>
      <c r="G1356" s="37"/>
      <c r="H1356" s="38"/>
    </row>
    <row r="1357" spans="1:8" s="2" customFormat="1" ht="16.8" customHeight="1">
      <c r="A1357" s="37"/>
      <c r="B1357" s="38"/>
      <c r="C1357" s="245" t="s">
        <v>496</v>
      </c>
      <c r="D1357" s="246" t="s">
        <v>496</v>
      </c>
      <c r="E1357" s="247" t="s">
        <v>1</v>
      </c>
      <c r="F1357" s="248">
        <v>159.76</v>
      </c>
      <c r="G1357" s="37"/>
      <c r="H1357" s="38"/>
    </row>
    <row r="1358" spans="1:8" s="2" customFormat="1" ht="16.8" customHeight="1">
      <c r="A1358" s="37"/>
      <c r="B1358" s="38"/>
      <c r="C1358" s="249" t="s">
        <v>496</v>
      </c>
      <c r="D1358" s="249" t="s">
        <v>429</v>
      </c>
      <c r="E1358" s="18" t="s">
        <v>1</v>
      </c>
      <c r="F1358" s="250">
        <v>159.76</v>
      </c>
      <c r="G1358" s="37"/>
      <c r="H1358" s="38"/>
    </row>
    <row r="1359" spans="1:8" s="2" customFormat="1" ht="16.8" customHeight="1">
      <c r="A1359" s="37"/>
      <c r="B1359" s="38"/>
      <c r="C1359" s="245" t="s">
        <v>637</v>
      </c>
      <c r="D1359" s="246" t="s">
        <v>637</v>
      </c>
      <c r="E1359" s="247" t="s">
        <v>1</v>
      </c>
      <c r="F1359" s="248">
        <v>162.8</v>
      </c>
      <c r="G1359" s="37"/>
      <c r="H1359" s="38"/>
    </row>
    <row r="1360" spans="1:8" s="2" customFormat="1" ht="16.8" customHeight="1">
      <c r="A1360" s="37"/>
      <c r="B1360" s="38"/>
      <c r="C1360" s="249" t="s">
        <v>637</v>
      </c>
      <c r="D1360" s="249" t="s">
        <v>638</v>
      </c>
      <c r="E1360" s="18" t="s">
        <v>1</v>
      </c>
      <c r="F1360" s="250">
        <v>162.8</v>
      </c>
      <c r="G1360" s="37"/>
      <c r="H1360" s="38"/>
    </row>
    <row r="1361" spans="1:8" s="2" customFormat="1" ht="16.8" customHeight="1">
      <c r="A1361" s="37"/>
      <c r="B1361" s="38"/>
      <c r="C1361" s="245" t="s">
        <v>1257</v>
      </c>
      <c r="D1361" s="246" t="s">
        <v>1257</v>
      </c>
      <c r="E1361" s="247" t="s">
        <v>1</v>
      </c>
      <c r="F1361" s="248">
        <v>15.9</v>
      </c>
      <c r="G1361" s="37"/>
      <c r="H1361" s="38"/>
    </row>
    <row r="1362" spans="1:8" s="2" customFormat="1" ht="16.8" customHeight="1">
      <c r="A1362" s="37"/>
      <c r="B1362" s="38"/>
      <c r="C1362" s="249" t="s">
        <v>1257</v>
      </c>
      <c r="D1362" s="249" t="s">
        <v>1258</v>
      </c>
      <c r="E1362" s="18" t="s">
        <v>1</v>
      </c>
      <c r="F1362" s="250">
        <v>15.9</v>
      </c>
      <c r="G1362" s="37"/>
      <c r="H1362" s="38"/>
    </row>
    <row r="1363" spans="1:8" s="2" customFormat="1" ht="16.8" customHeight="1">
      <c r="A1363" s="37"/>
      <c r="B1363" s="38"/>
      <c r="C1363" s="245" t="s">
        <v>420</v>
      </c>
      <c r="D1363" s="246" t="s">
        <v>420</v>
      </c>
      <c r="E1363" s="247" t="s">
        <v>1</v>
      </c>
      <c r="F1363" s="248">
        <v>45.86</v>
      </c>
      <c r="G1363" s="37"/>
      <c r="H1363" s="38"/>
    </row>
    <row r="1364" spans="1:8" s="2" customFormat="1" ht="16.8" customHeight="1">
      <c r="A1364" s="37"/>
      <c r="B1364" s="38"/>
      <c r="C1364" s="249" t="s">
        <v>420</v>
      </c>
      <c r="D1364" s="249" t="s">
        <v>421</v>
      </c>
      <c r="E1364" s="18" t="s">
        <v>1</v>
      </c>
      <c r="F1364" s="250">
        <v>45.86</v>
      </c>
      <c r="G1364" s="37"/>
      <c r="H1364" s="38"/>
    </row>
    <row r="1365" spans="1:8" s="2" customFormat="1" ht="16.8" customHeight="1">
      <c r="A1365" s="37"/>
      <c r="B1365" s="38"/>
      <c r="C1365" s="245" t="s">
        <v>492</v>
      </c>
      <c r="D1365" s="246" t="s">
        <v>492</v>
      </c>
      <c r="E1365" s="247" t="s">
        <v>1</v>
      </c>
      <c r="F1365" s="248">
        <v>45.86</v>
      </c>
      <c r="G1365" s="37"/>
      <c r="H1365" s="38"/>
    </row>
    <row r="1366" spans="1:8" s="2" customFormat="1" ht="16.8" customHeight="1">
      <c r="A1366" s="37"/>
      <c r="B1366" s="38"/>
      <c r="C1366" s="249" t="s">
        <v>492</v>
      </c>
      <c r="D1366" s="249" t="s">
        <v>421</v>
      </c>
      <c r="E1366" s="18" t="s">
        <v>1</v>
      </c>
      <c r="F1366" s="250">
        <v>45.86</v>
      </c>
      <c r="G1366" s="37"/>
      <c r="H1366" s="38"/>
    </row>
    <row r="1367" spans="1:8" s="2" customFormat="1" ht="16.8" customHeight="1">
      <c r="A1367" s="37"/>
      <c r="B1367" s="38"/>
      <c r="C1367" s="245" t="s">
        <v>628</v>
      </c>
      <c r="D1367" s="246" t="s">
        <v>628</v>
      </c>
      <c r="E1367" s="247" t="s">
        <v>1</v>
      </c>
      <c r="F1367" s="248">
        <v>40</v>
      </c>
      <c r="G1367" s="37"/>
      <c r="H1367" s="38"/>
    </row>
    <row r="1368" spans="1:8" s="2" customFormat="1" ht="16.8" customHeight="1">
      <c r="A1368" s="37"/>
      <c r="B1368" s="38"/>
      <c r="C1368" s="249" t="s">
        <v>628</v>
      </c>
      <c r="D1368" s="249" t="s">
        <v>629</v>
      </c>
      <c r="E1368" s="18" t="s">
        <v>1</v>
      </c>
      <c r="F1368" s="250">
        <v>40</v>
      </c>
      <c r="G1368" s="37"/>
      <c r="H1368" s="38"/>
    </row>
    <row r="1369" spans="1:8" s="2" customFormat="1" ht="16.8" customHeight="1">
      <c r="A1369" s="37"/>
      <c r="B1369" s="38"/>
      <c r="C1369" s="245" t="s">
        <v>1249</v>
      </c>
      <c r="D1369" s="246" t="s">
        <v>1249</v>
      </c>
      <c r="E1369" s="247" t="s">
        <v>1</v>
      </c>
      <c r="F1369" s="248">
        <v>8.096</v>
      </c>
      <c r="G1369" s="37"/>
      <c r="H1369" s="38"/>
    </row>
    <row r="1370" spans="1:8" s="2" customFormat="1" ht="16.8" customHeight="1">
      <c r="A1370" s="37"/>
      <c r="B1370" s="38"/>
      <c r="C1370" s="249" t="s">
        <v>1249</v>
      </c>
      <c r="D1370" s="249" t="s">
        <v>1250</v>
      </c>
      <c r="E1370" s="18" t="s">
        <v>1</v>
      </c>
      <c r="F1370" s="250">
        <v>8.096</v>
      </c>
      <c r="G1370" s="37"/>
      <c r="H1370" s="38"/>
    </row>
    <row r="1371" spans="1:8" s="2" customFormat="1" ht="16.8" customHeight="1">
      <c r="A1371" s="37"/>
      <c r="B1371" s="38"/>
      <c r="C1371" s="245" t="s">
        <v>1573</v>
      </c>
      <c r="D1371" s="246" t="s">
        <v>1573</v>
      </c>
      <c r="E1371" s="247" t="s">
        <v>1</v>
      </c>
      <c r="F1371" s="248">
        <v>45.86</v>
      </c>
      <c r="G1371" s="37"/>
      <c r="H1371" s="38"/>
    </row>
    <row r="1372" spans="1:8" s="2" customFormat="1" ht="16.8" customHeight="1">
      <c r="A1372" s="37"/>
      <c r="B1372" s="38"/>
      <c r="C1372" s="249" t="s">
        <v>1573</v>
      </c>
      <c r="D1372" s="249" t="s">
        <v>421</v>
      </c>
      <c r="E1372" s="18" t="s">
        <v>1</v>
      </c>
      <c r="F1372" s="250">
        <v>45.86</v>
      </c>
      <c r="G1372" s="37"/>
      <c r="H1372" s="38"/>
    </row>
    <row r="1373" spans="1:8" s="2" customFormat="1" ht="16.8" customHeight="1">
      <c r="A1373" s="37"/>
      <c r="B1373" s="38"/>
      <c r="C1373" s="245" t="s">
        <v>422</v>
      </c>
      <c r="D1373" s="246" t="s">
        <v>422</v>
      </c>
      <c r="E1373" s="247" t="s">
        <v>1</v>
      </c>
      <c r="F1373" s="248">
        <v>0</v>
      </c>
      <c r="G1373" s="37"/>
      <c r="H1373" s="38"/>
    </row>
    <row r="1374" spans="1:8" s="2" customFormat="1" ht="16.8" customHeight="1">
      <c r="A1374" s="37"/>
      <c r="B1374" s="38"/>
      <c r="C1374" s="249" t="s">
        <v>422</v>
      </c>
      <c r="D1374" s="249" t="s">
        <v>423</v>
      </c>
      <c r="E1374" s="18" t="s">
        <v>1</v>
      </c>
      <c r="F1374" s="250">
        <v>0</v>
      </c>
      <c r="G1374" s="37"/>
      <c r="H1374" s="38"/>
    </row>
    <row r="1375" spans="1:8" s="2" customFormat="1" ht="16.8" customHeight="1">
      <c r="A1375" s="37"/>
      <c r="B1375" s="38"/>
      <c r="C1375" s="245" t="s">
        <v>633</v>
      </c>
      <c r="D1375" s="246" t="s">
        <v>633</v>
      </c>
      <c r="E1375" s="247" t="s">
        <v>1</v>
      </c>
      <c r="F1375" s="248">
        <v>42</v>
      </c>
      <c r="G1375" s="37"/>
      <c r="H1375" s="38"/>
    </row>
    <row r="1376" spans="1:8" s="2" customFormat="1" ht="16.8" customHeight="1">
      <c r="A1376" s="37"/>
      <c r="B1376" s="38"/>
      <c r="C1376" s="249" t="s">
        <v>1</v>
      </c>
      <c r="D1376" s="249" t="s">
        <v>632</v>
      </c>
      <c r="E1376" s="18" t="s">
        <v>1</v>
      </c>
      <c r="F1376" s="250">
        <v>0</v>
      </c>
      <c r="G1376" s="37"/>
      <c r="H1376" s="38"/>
    </row>
    <row r="1377" spans="1:8" s="2" customFormat="1" ht="16.8" customHeight="1">
      <c r="A1377" s="37"/>
      <c r="B1377" s="38"/>
      <c r="C1377" s="249" t="s">
        <v>633</v>
      </c>
      <c r="D1377" s="249" t="s">
        <v>591</v>
      </c>
      <c r="E1377" s="18" t="s">
        <v>1</v>
      </c>
      <c r="F1377" s="250">
        <v>42</v>
      </c>
      <c r="G1377" s="37"/>
      <c r="H1377" s="38"/>
    </row>
    <row r="1378" spans="1:8" s="2" customFormat="1" ht="16.8" customHeight="1">
      <c r="A1378" s="37"/>
      <c r="B1378" s="38"/>
      <c r="C1378" s="245" t="s">
        <v>1253</v>
      </c>
      <c r="D1378" s="246" t="s">
        <v>1253</v>
      </c>
      <c r="E1378" s="247" t="s">
        <v>1</v>
      </c>
      <c r="F1378" s="248">
        <v>6.648</v>
      </c>
      <c r="G1378" s="37"/>
      <c r="H1378" s="38"/>
    </row>
    <row r="1379" spans="1:8" s="2" customFormat="1" ht="16.8" customHeight="1">
      <c r="A1379" s="37"/>
      <c r="B1379" s="38"/>
      <c r="C1379" s="249" t="s">
        <v>1253</v>
      </c>
      <c r="D1379" s="249" t="s">
        <v>1254</v>
      </c>
      <c r="E1379" s="18" t="s">
        <v>1</v>
      </c>
      <c r="F1379" s="250">
        <v>6.648</v>
      </c>
      <c r="G1379" s="37"/>
      <c r="H1379" s="38"/>
    </row>
    <row r="1380" spans="1:8" s="2" customFormat="1" ht="16.8" customHeight="1">
      <c r="A1380" s="37"/>
      <c r="B1380" s="38"/>
      <c r="C1380" s="245" t="s">
        <v>1575</v>
      </c>
      <c r="D1380" s="246" t="s">
        <v>1575</v>
      </c>
      <c r="E1380" s="247" t="s">
        <v>1</v>
      </c>
      <c r="F1380" s="248">
        <v>0</v>
      </c>
      <c r="G1380" s="37"/>
      <c r="H1380" s="38"/>
    </row>
    <row r="1381" spans="1:8" s="2" customFormat="1" ht="16.8" customHeight="1">
      <c r="A1381" s="37"/>
      <c r="B1381" s="38"/>
      <c r="C1381" s="249" t="s">
        <v>1575</v>
      </c>
      <c r="D1381" s="249" t="s">
        <v>425</v>
      </c>
      <c r="E1381" s="18" t="s">
        <v>1</v>
      </c>
      <c r="F1381" s="250">
        <v>0</v>
      </c>
      <c r="G1381" s="37"/>
      <c r="H1381" s="38"/>
    </row>
    <row r="1382" spans="1:8" s="2" customFormat="1" ht="16.8" customHeight="1">
      <c r="A1382" s="37"/>
      <c r="B1382" s="38"/>
      <c r="C1382" s="245" t="s">
        <v>426</v>
      </c>
      <c r="D1382" s="246" t="s">
        <v>426</v>
      </c>
      <c r="E1382" s="247" t="s">
        <v>1</v>
      </c>
      <c r="F1382" s="248">
        <v>113.9</v>
      </c>
      <c r="G1382" s="37"/>
      <c r="H1382" s="38"/>
    </row>
    <row r="1383" spans="1:8" s="2" customFormat="1" ht="16.8" customHeight="1">
      <c r="A1383" s="37"/>
      <c r="B1383" s="38"/>
      <c r="C1383" s="249" t="s">
        <v>426</v>
      </c>
      <c r="D1383" s="249" t="s">
        <v>427</v>
      </c>
      <c r="E1383" s="18" t="s">
        <v>1</v>
      </c>
      <c r="F1383" s="250">
        <v>113.9</v>
      </c>
      <c r="G1383" s="37"/>
      <c r="H1383" s="38"/>
    </row>
    <row r="1384" spans="1:8" s="2" customFormat="1" ht="16.8" customHeight="1">
      <c r="A1384" s="37"/>
      <c r="B1384" s="38"/>
      <c r="C1384" s="245" t="s">
        <v>495</v>
      </c>
      <c r="D1384" s="246" t="s">
        <v>495</v>
      </c>
      <c r="E1384" s="247" t="s">
        <v>1</v>
      </c>
      <c r="F1384" s="248">
        <v>113.9</v>
      </c>
      <c r="G1384" s="37"/>
      <c r="H1384" s="38"/>
    </row>
    <row r="1385" spans="1:8" s="2" customFormat="1" ht="16.8" customHeight="1">
      <c r="A1385" s="37"/>
      <c r="B1385" s="38"/>
      <c r="C1385" s="249" t="s">
        <v>495</v>
      </c>
      <c r="D1385" s="249" t="s">
        <v>427</v>
      </c>
      <c r="E1385" s="18" t="s">
        <v>1</v>
      </c>
      <c r="F1385" s="250">
        <v>113.9</v>
      </c>
      <c r="G1385" s="37"/>
      <c r="H1385" s="38"/>
    </row>
    <row r="1386" spans="1:8" s="2" customFormat="1" ht="16.8" customHeight="1">
      <c r="A1386" s="37"/>
      <c r="B1386" s="38"/>
      <c r="C1386" s="245" t="s">
        <v>635</v>
      </c>
      <c r="D1386" s="246" t="s">
        <v>635</v>
      </c>
      <c r="E1386" s="247" t="s">
        <v>1</v>
      </c>
      <c r="F1386" s="248">
        <v>120.8</v>
      </c>
      <c r="G1386" s="37"/>
      <c r="H1386" s="38"/>
    </row>
    <row r="1387" spans="1:8" s="2" customFormat="1" ht="16.8" customHeight="1">
      <c r="A1387" s="37"/>
      <c r="B1387" s="38"/>
      <c r="C1387" s="249" t="s">
        <v>1</v>
      </c>
      <c r="D1387" s="249" t="s">
        <v>634</v>
      </c>
      <c r="E1387" s="18" t="s">
        <v>1</v>
      </c>
      <c r="F1387" s="250">
        <v>0</v>
      </c>
      <c r="G1387" s="37"/>
      <c r="H1387" s="38"/>
    </row>
    <row r="1388" spans="1:8" s="2" customFormat="1" ht="16.8" customHeight="1">
      <c r="A1388" s="37"/>
      <c r="B1388" s="38"/>
      <c r="C1388" s="245" t="s">
        <v>1577</v>
      </c>
      <c r="D1388" s="246" t="s">
        <v>1577</v>
      </c>
      <c r="E1388" s="247" t="s">
        <v>1</v>
      </c>
      <c r="F1388" s="248">
        <v>159.76</v>
      </c>
      <c r="G1388" s="37"/>
      <c r="H1388" s="38"/>
    </row>
    <row r="1389" spans="1:8" s="2" customFormat="1" ht="16.8" customHeight="1">
      <c r="A1389" s="37"/>
      <c r="B1389" s="38"/>
      <c r="C1389" s="249" t="s">
        <v>1577</v>
      </c>
      <c r="D1389" s="249" t="s">
        <v>429</v>
      </c>
      <c r="E1389" s="18" t="s">
        <v>1</v>
      </c>
      <c r="F1389" s="250">
        <v>159.76</v>
      </c>
      <c r="G1389" s="37"/>
      <c r="H1389" s="38"/>
    </row>
    <row r="1390" spans="1:8" s="2" customFormat="1" ht="26.4" customHeight="1">
      <c r="A1390" s="37"/>
      <c r="B1390" s="38"/>
      <c r="C1390" s="244" t="s">
        <v>1974</v>
      </c>
      <c r="D1390" s="244" t="s">
        <v>85</v>
      </c>
      <c r="E1390" s="37"/>
      <c r="F1390" s="37"/>
      <c r="G1390" s="37"/>
      <c r="H1390" s="38"/>
    </row>
    <row r="1391" spans="1:8" s="2" customFormat="1" ht="16.8" customHeight="1">
      <c r="A1391" s="37"/>
      <c r="B1391" s="38"/>
      <c r="C1391" s="245" t="s">
        <v>229</v>
      </c>
      <c r="D1391" s="246" t="s">
        <v>229</v>
      </c>
      <c r="E1391" s="247" t="s">
        <v>1</v>
      </c>
      <c r="F1391" s="248">
        <v>1</v>
      </c>
      <c r="G1391" s="37"/>
      <c r="H1391" s="38"/>
    </row>
    <row r="1392" spans="1:8" s="2" customFormat="1" ht="16.8" customHeight="1">
      <c r="A1392" s="37"/>
      <c r="B1392" s="38"/>
      <c r="C1392" s="249" t="s">
        <v>229</v>
      </c>
      <c r="D1392" s="249" t="s">
        <v>1936</v>
      </c>
      <c r="E1392" s="18" t="s">
        <v>1</v>
      </c>
      <c r="F1392" s="250">
        <v>1</v>
      </c>
      <c r="G1392" s="37"/>
      <c r="H1392" s="38"/>
    </row>
    <row r="1393" spans="1:8" s="2" customFormat="1" ht="7.4" customHeight="1">
      <c r="A1393" s="37"/>
      <c r="B1393" s="59"/>
      <c r="C1393" s="60"/>
      <c r="D1393" s="60"/>
      <c r="E1393" s="60"/>
      <c r="F1393" s="60"/>
      <c r="G1393" s="60"/>
      <c r="H1393" s="38"/>
    </row>
    <row r="1394" spans="1:8" s="2" customFormat="1" ht="12">
      <c r="A1394" s="37"/>
      <c r="B1394" s="37"/>
      <c r="C1394" s="37"/>
      <c r="D1394" s="37"/>
      <c r="E1394" s="37"/>
      <c r="F1394" s="37"/>
      <c r="G1394" s="37"/>
      <c r="H1394" s="37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DESKTOP-TVFAK1C\Kasper</dc:creator>
  <cp:keywords/>
  <dc:description/>
  <cp:lastModifiedBy>DESKTOP-TVFAK1C\Kasper</cp:lastModifiedBy>
  <dcterms:created xsi:type="dcterms:W3CDTF">2020-04-14T09:27:53Z</dcterms:created>
  <dcterms:modified xsi:type="dcterms:W3CDTF">2020-04-14T09:28:12Z</dcterms:modified>
  <cp:category/>
  <cp:version/>
  <cp:contentType/>
  <cp:contentStatus/>
</cp:coreProperties>
</file>