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3-02 - Venkovní úpravy ...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_FilterDatabase" localSheetId="1" hidden="1">'003-02 - Venkovní úpravy ...'!$C$92:$K$171</definedName>
    <definedName name="_xlnm.Print_Area" localSheetId="1">'003-02 - Venkovní úpravy ...'!$C$4:$J$41,'003-02 - Venkovní úpravy ...'!$C$47:$J$72,'003-02 - Venkovní úpravy ...'!$C$78:$K$171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'003-02 - Venkovní úpravy ...'!$92:$92</definedName>
  </definedNames>
  <calcPr fullCalcOnLoad="1"/>
</workbook>
</file>

<file path=xl/sharedStrings.xml><?xml version="1.0" encoding="utf-8"?>
<sst xmlns="http://schemas.openxmlformats.org/spreadsheetml/2006/main" count="1747" uniqueCount="523">
  <si>
    <t>Export Komplet</t>
  </si>
  <si>
    <t>VZ</t>
  </si>
  <si>
    <t>2.0</t>
  </si>
  <si>
    <t>ZAMOK</t>
  </si>
  <si>
    <t>False</t>
  </si>
  <si>
    <t>{f0005138-6fcc-448c-a41e-1ee97c5810ed}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</si>
  <si>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</si>
  <si>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</si>
  <si>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</si>
  <si>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</si>
  <si>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</si>
  <si>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</si>
  <si>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</si>
  <si>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</si>
  <si>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190503a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</si>
  <si>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</si>
  <si>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</si>
  <si>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pro seniory Lampertice - objekt Žacléř-venkovní úpravy</t>
  </si>
  <si>
    <t>KSO:</t>
  </si>
  <si>
    <t/>
  </si>
  <si>
    <t>CC-CZ:</t>
  </si>
  <si>
    <t>Místo:</t>
  </si>
  <si>
    <t>Žacléř</t>
  </si>
  <si>
    <t>Datum:</t>
  </si>
  <si>
    <t>14. 11. 2019</t>
  </si>
  <si>
    <t>Zadavatel:</t>
  </si>
  <si>
    <t>IČ:</t>
  </si>
  <si>
    <t>Královehradecký kraj, Hradec Králové</t>
  </si>
  <si>
    <t>DIČ:</t>
  </si>
  <si>
    <t>Uchazeč:</t>
  </si>
  <si>
    <t>Vyplň údaj</t>
  </si>
  <si>
    <t>Projektant:</t>
  </si>
  <si>
    <t>ATIP a.s. Trutnov</t>
  </si>
  <si>
    <t>True</t>
  </si>
  <si>
    <t>Zpracovatel:</t>
  </si>
  <si>
    <t>Ing. Lenka Kasperová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</si>
  <si>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</si>
  <si>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</si>
  <si>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</si>
  <si>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</si>
  <si>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</si>
  <si>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</si>
  <si>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</si>
  <si>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</si>
  <si>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</si>
  <si>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</si>
  <si>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</si>
  <si>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</si>
  <si>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</si>
  <si>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</si>
  <si>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</si>
  <si>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</si>
  <si>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</si>
  <si>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</si>
  <si>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</si>
  <si>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</si>
  <si>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</si>
  <si>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</si>
  <si>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</si>
  <si>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</si>
  <si>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</si>
  <si>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</si>
  <si>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</si>
  <si>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</si>
  <si>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</si>
  <si>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</si>
  <si>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</si>
  <si>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</si>
  <si>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</si>
  <si>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</si>
  <si>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</si>
  <si>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</si>
  <si>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</si>
  <si>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</si>
  <si>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</si>
  <si>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</si>
  <si>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003</t>
  </si>
  <si>
    <t>SO-20 Venkovní úpravy</t>
  </si>
  <si>
    <t>STA</t>
  </si>
  <si>
    <t>1</t>
  </si>
  <si>
    <t>{4fdc8b4f-9e42-413d-9fc9-105b365b5dfc}</t>
  </si>
  <si>
    <t>2</t>
  </si>
  <si>
    <t>/</t>
  </si>
  <si>
    <t>003-02</t>
  </si>
  <si>
    <t>Venkovní úpravy - investice město</t>
  </si>
  <si>
    <t>Soupis</t>
  </si>
  <si>
    <t>{6a4816c7-7aca-4af8-a4ef-650bbdcf33a2}</t>
  </si>
  <si>
    <t>KRYCÍ LIST SOUPISU PRACÍ</t>
  </si>
  <si>
    <t>Objekt:</t>
  </si>
  <si>
    <t>003 - SO-20 Venkovní úpravy</t>
  </si>
  <si>
    <t>Soupis:</t>
  </si>
  <si>
    <t>003-02 - Venkovní úpravy - investice město</t>
  </si>
  <si>
    <t xml:space="preserve"> </t>
  </si>
  <si>
    <t>REKAPITULACE ČLENĚNÍ SOUPISU PRACÍ</t>
  </si>
  <si>
    <t>Kód dílu - Popis</t>
  </si>
  <si>
    <t>Cena celkem [CZK]</t>
  </si>
  <si>
    <t>-1</t>
  </si>
  <si>
    <t>1 - Zemní práce</t>
  </si>
  <si>
    <t>2 - Základy,zvláštní zakládání</t>
  </si>
  <si>
    <t>4 - Vodorovné konstrukce</t>
  </si>
  <si>
    <t>5 - Komunikace</t>
  </si>
  <si>
    <t>8 - Trubní vedení</t>
  </si>
  <si>
    <t>91 - Doplňující práce na komunikaci</t>
  </si>
  <si>
    <t>97 - Prorážení otvorů</t>
  </si>
  <si>
    <t>99 - Staveništní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</si>
  <si>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</si>
  <si>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</si>
  <si>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</si>
  <si>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</si>
  <si>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</si>
  <si>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</si>
  <si>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</si>
  <si>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</si>
  <si>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</si>
  <si>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</si>
  <si>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</si>
  <si>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</si>
  <si>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</si>
  <si>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</si>
  <si>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</si>
  <si>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</si>
  <si>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113107530R00</t>
  </si>
  <si>
    <t>Odstranění podkladu pl. 50 m2,kam.drcené tl.30 cm</t>
  </si>
  <si>
    <t>m2</t>
  </si>
  <si>
    <t>4</t>
  </si>
  <si>
    <t>113108310R00</t>
  </si>
  <si>
    <t>Odstranění asfaltové vrstvy pl. do 50 m2, tl.10 cm</t>
  </si>
  <si>
    <t>3</t>
  </si>
  <si>
    <t>113151319R00</t>
  </si>
  <si>
    <t>Fréz.živič.krytu nad 500 m2, s překážkami, tl.10cm</t>
  </si>
  <si>
    <t>6</t>
  </si>
  <si>
    <t>122202201R00</t>
  </si>
  <si>
    <t>Odkopávky pro silnice v hor. 3 do 100 m3</t>
  </si>
  <si>
    <t>m3</t>
  </si>
  <si>
    <t>8</t>
  </si>
  <si>
    <t>VV</t>
  </si>
  <si>
    <t>473-175*1,0*0,4</t>
  </si>
  <si>
    <t>Součet</t>
  </si>
  <si>
    <t>5</t>
  </si>
  <si>
    <t>132201110R00</t>
  </si>
  <si>
    <t>Hloubení rýh š.do 60 cm v hor.3 do 50 m3, STROJNĚ</t>
  </si>
  <si>
    <t>10</t>
  </si>
  <si>
    <t>162701105R00</t>
  </si>
  <si>
    <t>Vodorovné přemístění výkopku z hor.1-4 do 10000 m</t>
  </si>
  <si>
    <t>12</t>
  </si>
  <si>
    <t>403+17,584</t>
  </si>
  <si>
    <t>7</t>
  </si>
  <si>
    <t>162701109R00</t>
  </si>
  <si>
    <t>Příplatek k vod. přemístění hor.1-4 za další 1 km</t>
  </si>
  <si>
    <t>14</t>
  </si>
  <si>
    <t>420,584*13</t>
  </si>
  <si>
    <t>175101101RT2</t>
  </si>
  <si>
    <t>Obsyp potrubí bez prohození sypaniny, s dodáním štěrkopísku frakce 0 - 22 mm</t>
  </si>
  <si>
    <t>16</t>
  </si>
  <si>
    <t>9</t>
  </si>
  <si>
    <t>181101102R00</t>
  </si>
  <si>
    <t>Úprava pláně v zářezech v hor. 1-4, se zhutněním</t>
  </si>
  <si>
    <t>18</t>
  </si>
  <si>
    <t>199000005R00</t>
  </si>
  <si>
    <t>Poplatek za skládku zeminy 1- 4</t>
  </si>
  <si>
    <t>t</t>
  </si>
  <si>
    <t>20</t>
  </si>
  <si>
    <t>420,584*1,8</t>
  </si>
  <si>
    <t>Základy,zvláštní zakládání</t>
  </si>
  <si>
    <t>11</t>
  </si>
  <si>
    <t>212810010RAC</t>
  </si>
  <si>
    <t>Trativody z PVC drenážních flexibilních trubek, lože štěrkopísek a obsyp kamenivo, trubky d 100 mm</t>
  </si>
  <si>
    <t>m</t>
  </si>
  <si>
    <t>22</t>
  </si>
  <si>
    <t>289971231R00</t>
  </si>
  <si>
    <t>Zřízení vrstvy z geotext.svislé š.do 3 m</t>
  </si>
  <si>
    <t>24</t>
  </si>
  <si>
    <t>13</t>
  </si>
  <si>
    <t>69365021R</t>
  </si>
  <si>
    <t>Geotextilie netkaná 300g</t>
  </si>
  <si>
    <t>26</t>
  </si>
  <si>
    <t>Vodorovné konstrukce</t>
  </si>
  <si>
    <t>451572211R00</t>
  </si>
  <si>
    <t>Lože pod potrubí z kameniva těženého 4 - 8 mm</t>
  </si>
  <si>
    <t>28</t>
  </si>
  <si>
    <t>451315111R00</t>
  </si>
  <si>
    <t>Podkladní vrstva z betonu prostého C 25/30 do 10cm</t>
  </si>
  <si>
    <t>30</t>
  </si>
  <si>
    <t>Komunikace</t>
  </si>
  <si>
    <t>564531111R00</t>
  </si>
  <si>
    <t>Zřízení podsypu/podkladu ze sypaniny tl. 10 cm</t>
  </si>
  <si>
    <t>32</t>
  </si>
  <si>
    <t>17</t>
  </si>
  <si>
    <t>564561111R00</t>
  </si>
  <si>
    <t>Zřízení podsypu/podkladu ze sypaniny tl. 20 cm</t>
  </si>
  <si>
    <t>34</t>
  </si>
  <si>
    <t>564761111R00</t>
  </si>
  <si>
    <t>Podklad z kameniva drceného vel.32-63 mm,tl. 20 cm</t>
  </si>
  <si>
    <t>36</t>
  </si>
  <si>
    <t>19</t>
  </si>
  <si>
    <t>564851114R00</t>
  </si>
  <si>
    <t>Podklad ze štěrkodrti po zhutnění tloušťky 18 cm</t>
  </si>
  <si>
    <t>38</t>
  </si>
  <si>
    <t>1123+66*0,3</t>
  </si>
  <si>
    <t>561242211R00</t>
  </si>
  <si>
    <t>Podklad ze zeminy/nákup/stabil.cem. S I tl. 12 cm</t>
  </si>
  <si>
    <t>40</t>
  </si>
  <si>
    <t>565151111RT3</t>
  </si>
  <si>
    <t>Podklad z obal kam.ACP 16+,ACP 22+,do 3 m,tl. 7 cm, plochy 101-200 m2</t>
  </si>
  <si>
    <t>42</t>
  </si>
  <si>
    <t>573111112R00</t>
  </si>
  <si>
    <t>Postřik živičný infiltr.+ posyp,z asfaltu 1 kg/m2</t>
  </si>
  <si>
    <t>44</t>
  </si>
  <si>
    <t>23</t>
  </si>
  <si>
    <t>573211111R00</t>
  </si>
  <si>
    <t>Postřik živičný spojovací z asfaltu 0,5-0,7 kg/m2</t>
  </si>
  <si>
    <t>46</t>
  </si>
  <si>
    <t>577141212RT3</t>
  </si>
  <si>
    <t>Beton asfalt. ACO 8,ACO 11,ACO 16, do 3 m, tl.5 cm, plochy 101-200 m2</t>
  </si>
  <si>
    <t>48</t>
  </si>
  <si>
    <t>25</t>
  </si>
  <si>
    <t>599141111R00</t>
  </si>
  <si>
    <t>Vyplnění spár mezi panely živičnou zálivkou</t>
  </si>
  <si>
    <t>50</t>
  </si>
  <si>
    <t>597101113RT1</t>
  </si>
  <si>
    <t>Montáž odvodňovacího žlabu - polymerbeton D 400, včetně beton. lože C16/20,zatížení C 250, D 400 kN</t>
  </si>
  <si>
    <t>52</t>
  </si>
  <si>
    <t>27</t>
  </si>
  <si>
    <t>H05032</t>
  </si>
  <si>
    <t>Polymerbeton. žlab bez spádu sv. 150, vč. roštu C250</t>
  </si>
  <si>
    <t>54</t>
  </si>
  <si>
    <t>H05033</t>
  </si>
  <si>
    <t>Vpusť polymerbet. žlabu sv. 150</t>
  </si>
  <si>
    <t>ks</t>
  </si>
  <si>
    <t>56</t>
  </si>
  <si>
    <t>Trubní vedení</t>
  </si>
  <si>
    <t>29</t>
  </si>
  <si>
    <t>899202111R00</t>
  </si>
  <si>
    <t>Osazení mříží litinových s rámem do 100kg</t>
  </si>
  <si>
    <t>kus</t>
  </si>
  <si>
    <t>58</t>
  </si>
  <si>
    <t>871313121R00</t>
  </si>
  <si>
    <t>Montáž trub z plastu, gumový kroužek, DN 150</t>
  </si>
  <si>
    <t>60</t>
  </si>
  <si>
    <t>31</t>
  </si>
  <si>
    <t>286111901R</t>
  </si>
  <si>
    <t>Trubka kanalizační PVC SN 12 DN 150/1000, hladká, s hrdlem, červenohnědá</t>
  </si>
  <si>
    <t>62</t>
  </si>
  <si>
    <t>877313123R00</t>
  </si>
  <si>
    <t>Montáž tvarovek jednoos. plast. gum.kroužek DN 150</t>
  </si>
  <si>
    <t>64</t>
  </si>
  <si>
    <t>33</t>
  </si>
  <si>
    <t>28651662.AR</t>
  </si>
  <si>
    <t>Koleno kanalizační KGB SN12 160/ 45° PVC</t>
  </si>
  <si>
    <t>66</t>
  </si>
  <si>
    <t>28651693.AR</t>
  </si>
  <si>
    <t>Redukce kanalizační KGR 200/ 160 PVC</t>
  </si>
  <si>
    <t>68</t>
  </si>
  <si>
    <t>35</t>
  </si>
  <si>
    <t>895941111R00</t>
  </si>
  <si>
    <t>Zřízení vpusti uliční z dílců typ UV - 50 normální</t>
  </si>
  <si>
    <t>70</t>
  </si>
  <si>
    <t>H08010</t>
  </si>
  <si>
    <t>Ul. vpust komplet s kal. košem, mříž D400</t>
  </si>
  <si>
    <t>72</t>
  </si>
  <si>
    <t>37</t>
  </si>
  <si>
    <t>899331111R00</t>
  </si>
  <si>
    <t>Výšková úprava vstupu do 20 cm, zvýšení poklopu</t>
  </si>
  <si>
    <t>74</t>
  </si>
  <si>
    <t>91</t>
  </si>
  <si>
    <t>Doplňující práce na komunikaci</t>
  </si>
  <si>
    <t>919735113R00</t>
  </si>
  <si>
    <t>Řezání stávajícího živičného krytu tl. 10 - 15 cm</t>
  </si>
  <si>
    <t>76</t>
  </si>
  <si>
    <t>39</t>
  </si>
  <si>
    <t>914001121R00</t>
  </si>
  <si>
    <t>Osaz.sloupku dopr.značky vč. bet.základu+Al patka</t>
  </si>
  <si>
    <t>78</t>
  </si>
  <si>
    <t>914001125R00</t>
  </si>
  <si>
    <t>Osazení svislé dopr.značky na sloupek nebo konzolu</t>
  </si>
  <si>
    <t>80</t>
  </si>
  <si>
    <t>41</t>
  </si>
  <si>
    <t>H09103</t>
  </si>
  <si>
    <t>Dopr. značka IP, IJ obd vč upev</t>
  </si>
  <si>
    <t>82</t>
  </si>
  <si>
    <t>H09111</t>
  </si>
  <si>
    <t>Dodat. tab E4, E8 vč upev</t>
  </si>
  <si>
    <t>84</t>
  </si>
  <si>
    <t>43</t>
  </si>
  <si>
    <t>H09115</t>
  </si>
  <si>
    <t>Sloupek dopr. značek pr.60 pozink dl 3m vč upev</t>
  </si>
  <si>
    <t>86</t>
  </si>
  <si>
    <t>915711111R00</t>
  </si>
  <si>
    <t>Vodorovné značení dělicích čar 12 cm střík.barvou</t>
  </si>
  <si>
    <t>88</t>
  </si>
  <si>
    <t>6*5,0</t>
  </si>
  <si>
    <t>45</t>
  </si>
  <si>
    <t>915701111R00</t>
  </si>
  <si>
    <t>Zřízení vodorovného značení z nátěr.hmot tl.do 3mm</t>
  </si>
  <si>
    <t>90</t>
  </si>
  <si>
    <t>917862111R00</t>
  </si>
  <si>
    <t>Osazení stojat. obrub.bet. s opěrou,lože z C 12/15</t>
  </si>
  <si>
    <t>92</t>
  </si>
  <si>
    <t>47</t>
  </si>
  <si>
    <t>H09010</t>
  </si>
  <si>
    <t>Beton. silniční obrubník 25/15 C35/45 XF4</t>
  </si>
  <si>
    <t>94</t>
  </si>
  <si>
    <t>H09011</t>
  </si>
  <si>
    <t>Beton. sil. obrubník nájezdový 15/15 C35/45 XF4</t>
  </si>
  <si>
    <t>96</t>
  </si>
  <si>
    <t>49</t>
  </si>
  <si>
    <t>H09012</t>
  </si>
  <si>
    <t>Beton. sil. obrubník přechod. C35/45 XF4</t>
  </si>
  <si>
    <t>98</t>
  </si>
  <si>
    <t>919726211R00</t>
  </si>
  <si>
    <t>Těsnění spár krytu pryžovou vložkou</t>
  </si>
  <si>
    <t>100</t>
  </si>
  <si>
    <t>97</t>
  </si>
  <si>
    <t>Prorážení otvorů</t>
  </si>
  <si>
    <t>51</t>
  </si>
  <si>
    <t>979082213R00</t>
  </si>
  <si>
    <t>Vodorovná doprava suti po suchu do 1 km</t>
  </si>
  <si>
    <t>102</t>
  </si>
  <si>
    <t>979084216R00</t>
  </si>
  <si>
    <t>Vodorovná doprava vybour. hmot po suchu do 5 km</t>
  </si>
  <si>
    <t>104</t>
  </si>
  <si>
    <t>53</t>
  </si>
  <si>
    <t>979084219R00</t>
  </si>
  <si>
    <t>Příplatek k dopravě vybour.hmot za dalších 5 km</t>
  </si>
  <si>
    <t>106</t>
  </si>
  <si>
    <t>979087212R00</t>
  </si>
  <si>
    <t>Nakládání suti na dopravní prostředky - komunikace</t>
  </si>
  <si>
    <t>108</t>
  </si>
  <si>
    <t>553,74+88</t>
  </si>
  <si>
    <t>55</t>
  </si>
  <si>
    <t>979990112R00</t>
  </si>
  <si>
    <t>Poplatek za skládku suti-obal.kam.-asfalt do 30x30</t>
  </si>
  <si>
    <t>110</t>
  </si>
  <si>
    <t>99</t>
  </si>
  <si>
    <t>Staveništní přesun hmot</t>
  </si>
  <si>
    <t>998225111R00</t>
  </si>
  <si>
    <t>Přesun hmot, pozemní komunikace, kryt živičný</t>
  </si>
  <si>
    <t>112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</si>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</sst>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190503a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Domov pro seniory Lampertice - objekt Žacléř-venkovní úpravy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Žacléř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14. 11. 2019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Královehradecký kraj, Hradec Králové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ATIP a.s. Trutnov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Lenka Kasperová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7"/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ROUND(AG56,2)</f>
        <v>0</v>
      </c>
      <c r="AH55" s="113"/>
      <c r="AI55" s="113"/>
      <c r="AJ55" s="113"/>
      <c r="AK55" s="113"/>
      <c r="AL55" s="113"/>
      <c r="AM55" s="113"/>
      <c r="AN55" s="115">
        <f>SUM(AG55,AT55)</f>
        <v>0</v>
      </c>
      <c r="AO55" s="113"/>
      <c r="AP55" s="113"/>
      <c r="AQ55" s="116" t="s">
        <v>78</v>
      </c>
      <c r="AR55" s="117"/>
      <c r="AS55" s="118">
        <f>ROUND(AS56,2)</f>
        <v>0</v>
      </c>
      <c r="AT55" s="119">
        <f>ROUND(SUM(AV55:AW55),2)</f>
        <v>0</v>
      </c>
      <c r="AU55" s="120">
        <f>ROUND(AU56,5)</f>
        <v>0</v>
      </c>
      <c r="AV55" s="119">
        <f>ROUND(AZ55*L29,2)</f>
        <v>0</v>
      </c>
      <c r="AW55" s="119">
        <f>ROUND(BA55*L30,2)</f>
        <v>0</v>
      </c>
      <c r="AX55" s="119">
        <f>ROUND(BB55*L29,2)</f>
        <v>0</v>
      </c>
      <c r="AY55" s="119">
        <f>ROUND(BC55*L30,2)</f>
        <v>0</v>
      </c>
      <c r="AZ55" s="119">
        <f>ROUND(AZ56,2)</f>
        <v>0</v>
      </c>
      <c r="BA55" s="119">
        <f>ROUND(BA56,2)</f>
        <v>0</v>
      </c>
      <c r="BB55" s="119">
        <f>ROUND(BB56,2)</f>
        <v>0</v>
      </c>
      <c r="BC55" s="119">
        <f>ROUND(BC56,2)</f>
        <v>0</v>
      </c>
      <c r="BD55" s="121">
        <f>ROUND(BD56,2)</f>
        <v>0</v>
      </c>
      <c r="BE55" s="7"/>
      <c r="BS55" s="122" t="s">
        <v>71</v>
      </c>
      <c r="BT55" s="122" t="s">
        <v>79</v>
      </c>
      <c r="BU55" s="122" t="s">
        <v>73</v>
      </c>
      <c r="BV55" s="122" t="s">
        <v>74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0" s="4" customFormat="1" ht="16.5" customHeight="1">
      <c r="A56" s="123" t="s">
        <v>82</v>
      </c>
      <c r="B56" s="62"/>
      <c r="C56" s="124"/>
      <c r="D56" s="124"/>
      <c r="E56" s="125" t="s">
        <v>83</v>
      </c>
      <c r="F56" s="125"/>
      <c r="G56" s="125"/>
      <c r="H56" s="125"/>
      <c r="I56" s="125"/>
      <c r="J56" s="124"/>
      <c r="K56" s="125" t="s">
        <v>84</v>
      </c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>
        <f>'003-02 - Venkovní úpravy ...'!J32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85</v>
      </c>
      <c r="AR56" s="64"/>
      <c r="AS56" s="128">
        <v>0</v>
      </c>
      <c r="AT56" s="129">
        <f>ROUND(SUM(AV56:AW56),2)</f>
        <v>0</v>
      </c>
      <c r="AU56" s="130">
        <f>'003-02 - Venkovní úpravy ...'!P93</f>
        <v>0</v>
      </c>
      <c r="AV56" s="129">
        <f>'003-02 - Venkovní úpravy ...'!J35</f>
        <v>0</v>
      </c>
      <c r="AW56" s="129">
        <f>'003-02 - Venkovní úpravy ...'!J36</f>
        <v>0</v>
      </c>
      <c r="AX56" s="129">
        <f>'003-02 - Venkovní úpravy ...'!J37</f>
        <v>0</v>
      </c>
      <c r="AY56" s="129">
        <f>'003-02 - Venkovní úpravy ...'!J38</f>
        <v>0</v>
      </c>
      <c r="AZ56" s="129">
        <f>'003-02 - Venkovní úpravy ...'!F35</f>
        <v>0</v>
      </c>
      <c r="BA56" s="129">
        <f>'003-02 - Venkovní úpravy ...'!F36</f>
        <v>0</v>
      </c>
      <c r="BB56" s="129">
        <f>'003-02 - Venkovní úpravy ...'!F37</f>
        <v>0</v>
      </c>
      <c r="BC56" s="129">
        <f>'003-02 - Venkovní úpravy ...'!F38</f>
        <v>0</v>
      </c>
      <c r="BD56" s="131">
        <f>'003-02 - Venkovní úpravy ...'!F39</f>
        <v>0</v>
      </c>
      <c r="BE56" s="4"/>
      <c r="BT56" s="132" t="s">
        <v>81</v>
      </c>
      <c r="BV56" s="132" t="s">
        <v>74</v>
      </c>
      <c r="BW56" s="132" t="s">
        <v>86</v>
      </c>
      <c r="BX56" s="132" t="s">
        <v>80</v>
      </c>
      <c r="CL56" s="132" t="s">
        <v>19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003-02 - Venkov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9"/>
      <c r="AT3" s="16" t="s">
        <v>81</v>
      </c>
    </row>
    <row r="4" spans="2:46" s="1" customFormat="1" ht="24.95" customHeight="1">
      <c r="B4" s="19"/>
      <c r="D4" s="137" t="s">
        <v>87</v>
      </c>
      <c r="I4" s="133"/>
      <c r="L4" s="19"/>
      <c r="M4" s="138" t="s">
        <v>10</v>
      </c>
      <c r="AT4" s="16" t="s">
        <v>4</v>
      </c>
    </row>
    <row r="5" spans="2:12" s="1" customFormat="1" ht="6.95" customHeight="1">
      <c r="B5" s="19"/>
      <c r="I5" s="133"/>
      <c r="L5" s="19"/>
    </row>
    <row r="6" spans="2:12" s="1" customFormat="1" ht="12" customHeight="1">
      <c r="B6" s="19"/>
      <c r="D6" s="139" t="s">
        <v>16</v>
      </c>
      <c r="I6" s="133"/>
      <c r="L6" s="19"/>
    </row>
    <row r="7" spans="2:12" s="1" customFormat="1" ht="16.5" customHeight="1">
      <c r="B7" s="19"/>
      <c r="E7" s="140" t="str">
        <f>'Rekapitulace stavby'!K6</f>
        <v>Domov pro seniory Lampertice - objekt Žacléř-venkovní úpravy</v>
      </c>
      <c r="F7" s="139"/>
      <c r="G7" s="139"/>
      <c r="H7" s="139"/>
      <c r="I7" s="133"/>
      <c r="L7" s="19"/>
    </row>
    <row r="8" spans="2:12" s="1" customFormat="1" ht="12" customHeight="1">
      <c r="B8" s="19"/>
      <c r="D8" s="139" t="s">
        <v>88</v>
      </c>
      <c r="I8" s="133"/>
      <c r="L8" s="19"/>
    </row>
    <row r="9" spans="1:31" s="2" customFormat="1" ht="16.5" customHeight="1">
      <c r="A9" s="37"/>
      <c r="B9" s="43"/>
      <c r="C9" s="37"/>
      <c r="D9" s="37"/>
      <c r="E9" s="140" t="s">
        <v>89</v>
      </c>
      <c r="F9" s="37"/>
      <c r="G9" s="37"/>
      <c r="H9" s="37"/>
      <c r="I9" s="141"/>
      <c r="J9" s="37"/>
      <c r="K9" s="37"/>
      <c r="L9" s="14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9" t="s">
        <v>90</v>
      </c>
      <c r="E10" s="37"/>
      <c r="F10" s="37"/>
      <c r="G10" s="37"/>
      <c r="H10" s="37"/>
      <c r="I10" s="141"/>
      <c r="J10" s="37"/>
      <c r="K10" s="37"/>
      <c r="L10" s="14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43" t="s">
        <v>91</v>
      </c>
      <c r="F11" s="37"/>
      <c r="G11" s="37"/>
      <c r="H11" s="37"/>
      <c r="I11" s="141"/>
      <c r="J11" s="37"/>
      <c r="K11" s="37"/>
      <c r="L11" s="14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41"/>
      <c r="J12" s="37"/>
      <c r="K12" s="37"/>
      <c r="L12" s="14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39" t="s">
        <v>18</v>
      </c>
      <c r="E13" s="37"/>
      <c r="F13" s="132" t="s">
        <v>19</v>
      </c>
      <c r="G13" s="37"/>
      <c r="H13" s="37"/>
      <c r="I13" s="144" t="s">
        <v>20</v>
      </c>
      <c r="J13" s="132" t="s">
        <v>19</v>
      </c>
      <c r="K13" s="37"/>
      <c r="L13" s="14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21</v>
      </c>
      <c r="E14" s="37"/>
      <c r="F14" s="132" t="s">
        <v>92</v>
      </c>
      <c r="G14" s="37"/>
      <c r="H14" s="37"/>
      <c r="I14" s="144" t="s">
        <v>23</v>
      </c>
      <c r="J14" s="145" t="str">
        <f>'Rekapitulace stavby'!AN8</f>
        <v>14. 11. 2019</v>
      </c>
      <c r="K14" s="37"/>
      <c r="L14" s="14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41"/>
      <c r="J15" s="37"/>
      <c r="K15" s="37"/>
      <c r="L15" s="14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39" t="s">
        <v>25</v>
      </c>
      <c r="E16" s="37"/>
      <c r="F16" s="37"/>
      <c r="G16" s="37"/>
      <c r="H16" s="37"/>
      <c r="I16" s="144" t="s">
        <v>26</v>
      </c>
      <c r="J16" s="132" t="str">
        <f>IF('Rekapitulace stavby'!AN10="","",'Rekapitulace stavby'!AN10)</f>
        <v/>
      </c>
      <c r="K16" s="37"/>
      <c r="L16" s="14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32" t="str">
        <f>IF('Rekapitulace stavby'!E11="","",'Rekapitulace stavby'!E11)</f>
        <v>Královehradecký kraj, Hradec Králové</v>
      </c>
      <c r="F17" s="37"/>
      <c r="G17" s="37"/>
      <c r="H17" s="37"/>
      <c r="I17" s="144" t="s">
        <v>28</v>
      </c>
      <c r="J17" s="132" t="str">
        <f>IF('Rekapitulace stavby'!AN11="","",'Rekapitulace stavby'!AN11)</f>
        <v/>
      </c>
      <c r="K17" s="37"/>
      <c r="L17" s="14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41"/>
      <c r="J18" s="37"/>
      <c r="K18" s="37"/>
      <c r="L18" s="14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39" t="s">
        <v>29</v>
      </c>
      <c r="E19" s="37"/>
      <c r="F19" s="37"/>
      <c r="G19" s="37"/>
      <c r="H19" s="37"/>
      <c r="I19" s="144" t="s">
        <v>26</v>
      </c>
      <c r="J19" s="32" t="str">
        <f>'Rekapitulace stavby'!AN13</f>
        <v>Vyplň údaj</v>
      </c>
      <c r="K19" s="37"/>
      <c r="L19" s="14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32"/>
      <c r="G20" s="132"/>
      <c r="H20" s="132"/>
      <c r="I20" s="144" t="s">
        <v>28</v>
      </c>
      <c r="J20" s="32" t="str">
        <f>'Rekapitulace stavby'!AN14</f>
        <v>Vyplň údaj</v>
      </c>
      <c r="K20" s="37"/>
      <c r="L20" s="14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41"/>
      <c r="J21" s="37"/>
      <c r="K21" s="37"/>
      <c r="L21" s="14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39" t="s">
        <v>31</v>
      </c>
      <c r="E22" s="37"/>
      <c r="F22" s="37"/>
      <c r="G22" s="37"/>
      <c r="H22" s="37"/>
      <c r="I22" s="144" t="s">
        <v>26</v>
      </c>
      <c r="J22" s="132" t="str">
        <f>IF('Rekapitulace stavby'!AN16="","",'Rekapitulace stavby'!AN16)</f>
        <v/>
      </c>
      <c r="K22" s="37"/>
      <c r="L22" s="14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32" t="str">
        <f>IF('Rekapitulace stavby'!E17="","",'Rekapitulace stavby'!E17)</f>
        <v>ATIP a.s. Trutnov</v>
      </c>
      <c r="F23" s="37"/>
      <c r="G23" s="37"/>
      <c r="H23" s="37"/>
      <c r="I23" s="144" t="s">
        <v>28</v>
      </c>
      <c r="J23" s="132" t="str">
        <f>IF('Rekapitulace stavby'!AN17="","",'Rekapitulace stavby'!AN17)</f>
        <v/>
      </c>
      <c r="K23" s="37"/>
      <c r="L23" s="14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41"/>
      <c r="J24" s="37"/>
      <c r="K24" s="37"/>
      <c r="L24" s="14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39" t="s">
        <v>34</v>
      </c>
      <c r="E25" s="37"/>
      <c r="F25" s="37"/>
      <c r="G25" s="37"/>
      <c r="H25" s="37"/>
      <c r="I25" s="144" t="s">
        <v>26</v>
      </c>
      <c r="J25" s="132" t="str">
        <f>IF('Rekapitulace stavby'!AN19="","",'Rekapitulace stavby'!AN19)</f>
        <v/>
      </c>
      <c r="K25" s="37"/>
      <c r="L25" s="14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32" t="str">
        <f>IF('Rekapitulace stavby'!E20="","",'Rekapitulace stavby'!E20)</f>
        <v>Ing. Lenka Kasperová</v>
      </c>
      <c r="F26" s="37"/>
      <c r="G26" s="37"/>
      <c r="H26" s="37"/>
      <c r="I26" s="144" t="s">
        <v>28</v>
      </c>
      <c r="J26" s="132" t="str">
        <f>IF('Rekapitulace stavby'!AN20="","",'Rekapitulace stavby'!AN20)</f>
        <v/>
      </c>
      <c r="K26" s="37"/>
      <c r="L26" s="14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41"/>
      <c r="J27" s="37"/>
      <c r="K27" s="37"/>
      <c r="L27" s="14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39" t="s">
        <v>36</v>
      </c>
      <c r="E28" s="37"/>
      <c r="F28" s="37"/>
      <c r="G28" s="37"/>
      <c r="H28" s="37"/>
      <c r="I28" s="141"/>
      <c r="J28" s="37"/>
      <c r="K28" s="37"/>
      <c r="L28" s="14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46"/>
      <c r="B29" s="147"/>
      <c r="C29" s="146"/>
      <c r="D29" s="146"/>
      <c r="E29" s="148" t="s">
        <v>19</v>
      </c>
      <c r="F29" s="148"/>
      <c r="G29" s="148"/>
      <c r="H29" s="148"/>
      <c r="I29" s="149"/>
      <c r="J29" s="146"/>
      <c r="K29" s="146"/>
      <c r="L29" s="150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41"/>
      <c r="J30" s="37"/>
      <c r="K30" s="37"/>
      <c r="L30" s="14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1"/>
      <c r="E31" s="151"/>
      <c r="F31" s="151"/>
      <c r="G31" s="151"/>
      <c r="H31" s="151"/>
      <c r="I31" s="152"/>
      <c r="J31" s="151"/>
      <c r="K31" s="151"/>
      <c r="L31" s="14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53" t="s">
        <v>38</v>
      </c>
      <c r="E32" s="37"/>
      <c r="F32" s="37"/>
      <c r="G32" s="37"/>
      <c r="H32" s="37"/>
      <c r="I32" s="141"/>
      <c r="J32" s="154">
        <f>ROUND(J93,2)</f>
        <v>0</v>
      </c>
      <c r="K32" s="37"/>
      <c r="L32" s="14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51"/>
      <c r="E33" s="151"/>
      <c r="F33" s="151"/>
      <c r="G33" s="151"/>
      <c r="H33" s="151"/>
      <c r="I33" s="152"/>
      <c r="J33" s="151"/>
      <c r="K33" s="151"/>
      <c r="L33" s="14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55" t="s">
        <v>40</v>
      </c>
      <c r="G34" s="37"/>
      <c r="H34" s="37"/>
      <c r="I34" s="156" t="s">
        <v>39</v>
      </c>
      <c r="J34" s="155" t="s">
        <v>41</v>
      </c>
      <c r="K34" s="37"/>
      <c r="L34" s="14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57" t="s">
        <v>42</v>
      </c>
      <c r="E35" s="139" t="s">
        <v>43</v>
      </c>
      <c r="F35" s="158">
        <f>ROUND((SUM(BE93:BE171)),2)</f>
        <v>0</v>
      </c>
      <c r="G35" s="37"/>
      <c r="H35" s="37"/>
      <c r="I35" s="159">
        <v>0.21</v>
      </c>
      <c r="J35" s="158">
        <f>ROUND(((SUM(BE93:BE171))*I35),2)</f>
        <v>0</v>
      </c>
      <c r="K35" s="37"/>
      <c r="L35" s="14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9" t="s">
        <v>44</v>
      </c>
      <c r="F36" s="158">
        <f>ROUND((SUM(BF93:BF171)),2)</f>
        <v>0</v>
      </c>
      <c r="G36" s="37"/>
      <c r="H36" s="37"/>
      <c r="I36" s="159">
        <v>0.15</v>
      </c>
      <c r="J36" s="158">
        <f>ROUND(((SUM(BF93:BF171))*I36),2)</f>
        <v>0</v>
      </c>
      <c r="K36" s="37"/>
      <c r="L36" s="14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8">
        <f>ROUND((SUM(BG93:BG171)),2)</f>
        <v>0</v>
      </c>
      <c r="G37" s="37"/>
      <c r="H37" s="37"/>
      <c r="I37" s="159">
        <v>0.21</v>
      </c>
      <c r="J37" s="158">
        <f>0</f>
        <v>0</v>
      </c>
      <c r="K37" s="37"/>
      <c r="L37" s="14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9" t="s">
        <v>46</v>
      </c>
      <c r="F38" s="158">
        <f>ROUND((SUM(BH93:BH171)),2)</f>
        <v>0</v>
      </c>
      <c r="G38" s="37"/>
      <c r="H38" s="37"/>
      <c r="I38" s="159">
        <v>0.15</v>
      </c>
      <c r="J38" s="158">
        <f>0</f>
        <v>0</v>
      </c>
      <c r="K38" s="37"/>
      <c r="L38" s="14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9" t="s">
        <v>47</v>
      </c>
      <c r="F39" s="158">
        <f>ROUND((SUM(BI93:BI171)),2)</f>
        <v>0</v>
      </c>
      <c r="G39" s="37"/>
      <c r="H39" s="37"/>
      <c r="I39" s="159">
        <v>0</v>
      </c>
      <c r="J39" s="158">
        <f>0</f>
        <v>0</v>
      </c>
      <c r="K39" s="37"/>
      <c r="L39" s="14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41"/>
      <c r="J40" s="37"/>
      <c r="K40" s="37"/>
      <c r="L40" s="14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5"/>
      <c r="J41" s="166">
        <f>SUM(J32:J39)</f>
        <v>0</v>
      </c>
      <c r="K41" s="167"/>
      <c r="L41" s="14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68"/>
      <c r="C42" s="169"/>
      <c r="D42" s="169"/>
      <c r="E42" s="169"/>
      <c r="F42" s="169"/>
      <c r="G42" s="169"/>
      <c r="H42" s="169"/>
      <c r="I42" s="170"/>
      <c r="J42" s="169"/>
      <c r="K42" s="169"/>
      <c r="L42" s="14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71"/>
      <c r="C46" s="172"/>
      <c r="D46" s="172"/>
      <c r="E46" s="172"/>
      <c r="F46" s="172"/>
      <c r="G46" s="172"/>
      <c r="H46" s="172"/>
      <c r="I46" s="173"/>
      <c r="J46" s="172"/>
      <c r="K46" s="172"/>
      <c r="L46" s="142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93</v>
      </c>
      <c r="D47" s="39"/>
      <c r="E47" s="39"/>
      <c r="F47" s="39"/>
      <c r="G47" s="39"/>
      <c r="H47" s="39"/>
      <c r="I47" s="141"/>
      <c r="J47" s="39"/>
      <c r="K47" s="39"/>
      <c r="L47" s="142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41"/>
      <c r="J48" s="39"/>
      <c r="K48" s="39"/>
      <c r="L48" s="142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16</v>
      </c>
      <c r="D49" s="39"/>
      <c r="E49" s="39"/>
      <c r="F49" s="39"/>
      <c r="G49" s="39"/>
      <c r="H49" s="39"/>
      <c r="I49" s="141"/>
      <c r="J49" s="39"/>
      <c r="K49" s="39"/>
      <c r="L49" s="142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74" t="str">
        <f>E7</f>
        <v>Domov pro seniory Lampertice - objekt Žacléř-venkovní úpravy</v>
      </c>
      <c r="F50" s="31"/>
      <c r="G50" s="31"/>
      <c r="H50" s="31"/>
      <c r="I50" s="141"/>
      <c r="J50" s="39"/>
      <c r="K50" s="39"/>
      <c r="L50" s="142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0"/>
      <c r="C51" s="31" t="s">
        <v>88</v>
      </c>
      <c r="D51" s="21"/>
      <c r="E51" s="21"/>
      <c r="F51" s="21"/>
      <c r="G51" s="21"/>
      <c r="H51" s="21"/>
      <c r="I51" s="133"/>
      <c r="J51" s="21"/>
      <c r="K51" s="21"/>
      <c r="L51" s="19"/>
    </row>
    <row r="52" spans="1:31" s="2" customFormat="1" ht="16.5" customHeight="1">
      <c r="A52" s="37"/>
      <c r="B52" s="38"/>
      <c r="C52" s="39"/>
      <c r="D52" s="39"/>
      <c r="E52" s="174" t="s">
        <v>89</v>
      </c>
      <c r="F52" s="39"/>
      <c r="G52" s="39"/>
      <c r="H52" s="39"/>
      <c r="I52" s="141"/>
      <c r="J52" s="39"/>
      <c r="K52" s="39"/>
      <c r="L52" s="142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90</v>
      </c>
      <c r="D53" s="39"/>
      <c r="E53" s="39"/>
      <c r="F53" s="39"/>
      <c r="G53" s="39"/>
      <c r="H53" s="39"/>
      <c r="I53" s="141"/>
      <c r="J53" s="39"/>
      <c r="K53" s="39"/>
      <c r="L53" s="142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68" t="str">
        <f>E11</f>
        <v>003-02 - Venkovní úpravy - investice město</v>
      </c>
      <c r="F54" s="39"/>
      <c r="G54" s="39"/>
      <c r="H54" s="39"/>
      <c r="I54" s="141"/>
      <c r="J54" s="39"/>
      <c r="K54" s="39"/>
      <c r="L54" s="142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41"/>
      <c r="J55" s="39"/>
      <c r="K55" s="39"/>
      <c r="L55" s="142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9"/>
      <c r="E56" s="39"/>
      <c r="F56" s="26" t="str">
        <f>F14</f>
        <v xml:space="preserve"> </v>
      </c>
      <c r="G56" s="39"/>
      <c r="H56" s="39"/>
      <c r="I56" s="144" t="s">
        <v>23</v>
      </c>
      <c r="J56" s="71" t="str">
        <f>IF(J14="","",J14)</f>
        <v>14. 11. 2019</v>
      </c>
      <c r="K56" s="39"/>
      <c r="L56" s="142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41"/>
      <c r="J57" s="39"/>
      <c r="K57" s="39"/>
      <c r="L57" s="142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9"/>
      <c r="E58" s="39"/>
      <c r="F58" s="26" t="str">
        <f>E17</f>
        <v>Královehradecký kraj, Hradec Králové</v>
      </c>
      <c r="G58" s="39"/>
      <c r="H58" s="39"/>
      <c r="I58" s="144" t="s">
        <v>31</v>
      </c>
      <c r="J58" s="35" t="str">
        <f>E23</f>
        <v>ATIP a.s. Trutnov</v>
      </c>
      <c r="K58" s="39"/>
      <c r="L58" s="142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5.65" customHeight="1">
      <c r="A59" s="37"/>
      <c r="B59" s="38"/>
      <c r="C59" s="31" t="s">
        <v>29</v>
      </c>
      <c r="D59" s="39"/>
      <c r="E59" s="39"/>
      <c r="F59" s="26" t="str">
        <f>IF(E20="","",E20)</f>
        <v>Vyplň údaj</v>
      </c>
      <c r="G59" s="39"/>
      <c r="H59" s="39"/>
      <c r="I59" s="144" t="s">
        <v>34</v>
      </c>
      <c r="J59" s="35" t="str">
        <f>E26</f>
        <v>Ing. Lenka Kasperová</v>
      </c>
      <c r="K59" s="39"/>
      <c r="L59" s="142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141"/>
      <c r="J60" s="39"/>
      <c r="K60" s="39"/>
      <c r="L60" s="14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75" t="s">
        <v>94</v>
      </c>
      <c r="D61" s="176"/>
      <c r="E61" s="176"/>
      <c r="F61" s="176"/>
      <c r="G61" s="176"/>
      <c r="H61" s="176"/>
      <c r="I61" s="177"/>
      <c r="J61" s="178" t="s">
        <v>95</v>
      </c>
      <c r="K61" s="176"/>
      <c r="L61" s="14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9"/>
      <c r="D62" s="39"/>
      <c r="E62" s="39"/>
      <c r="F62" s="39"/>
      <c r="G62" s="39"/>
      <c r="H62" s="39"/>
      <c r="I62" s="141"/>
      <c r="J62" s="39"/>
      <c r="K62" s="39"/>
      <c r="L62" s="142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79" t="s">
        <v>70</v>
      </c>
      <c r="D63" s="39"/>
      <c r="E63" s="39"/>
      <c r="F63" s="39"/>
      <c r="G63" s="39"/>
      <c r="H63" s="39"/>
      <c r="I63" s="141"/>
      <c r="J63" s="101">
        <f>J93</f>
        <v>0</v>
      </c>
      <c r="K63" s="39"/>
      <c r="L63" s="142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6" t="s">
        <v>96</v>
      </c>
    </row>
    <row r="64" spans="1:31" s="9" customFormat="1" ht="24.95" customHeight="1">
      <c r="A64" s="9"/>
      <c r="B64" s="180"/>
      <c r="C64" s="181"/>
      <c r="D64" s="182" t="s">
        <v>97</v>
      </c>
      <c r="E64" s="183"/>
      <c r="F64" s="183"/>
      <c r="G64" s="183"/>
      <c r="H64" s="183"/>
      <c r="I64" s="184"/>
      <c r="J64" s="185">
        <f>J94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80"/>
      <c r="C65" s="181"/>
      <c r="D65" s="182" t="s">
        <v>98</v>
      </c>
      <c r="E65" s="183"/>
      <c r="F65" s="183"/>
      <c r="G65" s="183"/>
      <c r="H65" s="183"/>
      <c r="I65" s="184"/>
      <c r="J65" s="185">
        <f>J113</f>
        <v>0</v>
      </c>
      <c r="K65" s="181"/>
      <c r="L65" s="18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80"/>
      <c r="C66" s="181"/>
      <c r="D66" s="182" t="s">
        <v>99</v>
      </c>
      <c r="E66" s="183"/>
      <c r="F66" s="183"/>
      <c r="G66" s="183"/>
      <c r="H66" s="183"/>
      <c r="I66" s="184"/>
      <c r="J66" s="185">
        <f>J117</f>
        <v>0</v>
      </c>
      <c r="K66" s="181"/>
      <c r="L66" s="18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80"/>
      <c r="C67" s="181"/>
      <c r="D67" s="182" t="s">
        <v>100</v>
      </c>
      <c r="E67" s="183"/>
      <c r="F67" s="183"/>
      <c r="G67" s="183"/>
      <c r="H67" s="183"/>
      <c r="I67" s="184"/>
      <c r="J67" s="185">
        <f>J120</f>
        <v>0</v>
      </c>
      <c r="K67" s="181"/>
      <c r="L67" s="18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80"/>
      <c r="C68" s="181"/>
      <c r="D68" s="182" t="s">
        <v>101</v>
      </c>
      <c r="E68" s="183"/>
      <c r="F68" s="183"/>
      <c r="G68" s="183"/>
      <c r="H68" s="183"/>
      <c r="I68" s="184"/>
      <c r="J68" s="185">
        <f>J136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80"/>
      <c r="C69" s="181"/>
      <c r="D69" s="182" t="s">
        <v>102</v>
      </c>
      <c r="E69" s="183"/>
      <c r="F69" s="183"/>
      <c r="G69" s="183"/>
      <c r="H69" s="183"/>
      <c r="I69" s="184"/>
      <c r="J69" s="185">
        <f>J146</f>
        <v>0</v>
      </c>
      <c r="K69" s="181"/>
      <c r="L69" s="18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80"/>
      <c r="C70" s="181"/>
      <c r="D70" s="182" t="s">
        <v>103</v>
      </c>
      <c r="E70" s="183"/>
      <c r="F70" s="183"/>
      <c r="G70" s="183"/>
      <c r="H70" s="183"/>
      <c r="I70" s="184"/>
      <c r="J70" s="185">
        <f>J162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80"/>
      <c r="C71" s="181"/>
      <c r="D71" s="182" t="s">
        <v>104</v>
      </c>
      <c r="E71" s="183"/>
      <c r="F71" s="183"/>
      <c r="G71" s="183"/>
      <c r="H71" s="183"/>
      <c r="I71" s="184"/>
      <c r="J71" s="185">
        <f>J170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7"/>
      <c r="B72" s="38"/>
      <c r="C72" s="39"/>
      <c r="D72" s="39"/>
      <c r="E72" s="39"/>
      <c r="F72" s="39"/>
      <c r="G72" s="39"/>
      <c r="H72" s="39"/>
      <c r="I72" s="141"/>
      <c r="J72" s="39"/>
      <c r="K72" s="39"/>
      <c r="L72" s="142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8"/>
      <c r="C73" s="59"/>
      <c r="D73" s="59"/>
      <c r="E73" s="59"/>
      <c r="F73" s="59"/>
      <c r="G73" s="59"/>
      <c r="H73" s="59"/>
      <c r="I73" s="170"/>
      <c r="J73" s="59"/>
      <c r="K73" s="59"/>
      <c r="L73" s="142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60"/>
      <c r="C77" s="61"/>
      <c r="D77" s="61"/>
      <c r="E77" s="61"/>
      <c r="F77" s="61"/>
      <c r="G77" s="61"/>
      <c r="H77" s="61"/>
      <c r="I77" s="173"/>
      <c r="J77" s="61"/>
      <c r="K77" s="61"/>
      <c r="L77" s="14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2" t="s">
        <v>105</v>
      </c>
      <c r="D78" s="39"/>
      <c r="E78" s="39"/>
      <c r="F78" s="39"/>
      <c r="G78" s="39"/>
      <c r="H78" s="39"/>
      <c r="I78" s="141"/>
      <c r="J78" s="39"/>
      <c r="K78" s="39"/>
      <c r="L78" s="142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41"/>
      <c r="J79" s="39"/>
      <c r="K79" s="39"/>
      <c r="L79" s="142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141"/>
      <c r="J80" s="39"/>
      <c r="K80" s="39"/>
      <c r="L80" s="14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174" t="str">
        <f>E7</f>
        <v>Domov pro seniory Lampertice - objekt Žacléř-venkovní úpravy</v>
      </c>
      <c r="F81" s="31"/>
      <c r="G81" s="31"/>
      <c r="H81" s="31"/>
      <c r="I81" s="141"/>
      <c r="J81" s="39"/>
      <c r="K81" s="39"/>
      <c r="L81" s="14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0"/>
      <c r="C82" s="31" t="s">
        <v>88</v>
      </c>
      <c r="D82" s="21"/>
      <c r="E82" s="21"/>
      <c r="F82" s="21"/>
      <c r="G82" s="21"/>
      <c r="H82" s="21"/>
      <c r="I82" s="133"/>
      <c r="J82" s="21"/>
      <c r="K82" s="21"/>
      <c r="L82" s="19"/>
    </row>
    <row r="83" spans="1:31" s="2" customFormat="1" ht="16.5" customHeight="1">
      <c r="A83" s="37"/>
      <c r="B83" s="38"/>
      <c r="C83" s="39"/>
      <c r="D83" s="39"/>
      <c r="E83" s="174" t="s">
        <v>89</v>
      </c>
      <c r="F83" s="39"/>
      <c r="G83" s="39"/>
      <c r="H83" s="39"/>
      <c r="I83" s="141"/>
      <c r="J83" s="39"/>
      <c r="K83" s="39"/>
      <c r="L83" s="14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90</v>
      </c>
      <c r="D84" s="39"/>
      <c r="E84" s="39"/>
      <c r="F84" s="39"/>
      <c r="G84" s="39"/>
      <c r="H84" s="39"/>
      <c r="I84" s="141"/>
      <c r="J84" s="39"/>
      <c r="K84" s="39"/>
      <c r="L84" s="14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68" t="str">
        <f>E11</f>
        <v>003-02 - Venkovní úpravy - investice město</v>
      </c>
      <c r="F85" s="39"/>
      <c r="G85" s="39"/>
      <c r="H85" s="39"/>
      <c r="I85" s="141"/>
      <c r="J85" s="39"/>
      <c r="K85" s="39"/>
      <c r="L85" s="14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41"/>
      <c r="J86" s="39"/>
      <c r="K86" s="39"/>
      <c r="L86" s="14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6" t="str">
        <f>F14</f>
        <v xml:space="preserve"> </v>
      </c>
      <c r="G87" s="39"/>
      <c r="H87" s="39"/>
      <c r="I87" s="144" t="s">
        <v>23</v>
      </c>
      <c r="J87" s="71" t="str">
        <f>IF(J14="","",J14)</f>
        <v>14. 11. 2019</v>
      </c>
      <c r="K87" s="39"/>
      <c r="L87" s="14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1"/>
      <c r="J88" s="39"/>
      <c r="K88" s="39"/>
      <c r="L88" s="14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25</v>
      </c>
      <c r="D89" s="39"/>
      <c r="E89" s="39"/>
      <c r="F89" s="26" t="str">
        <f>E17</f>
        <v>Královehradecký kraj, Hradec Králové</v>
      </c>
      <c r="G89" s="39"/>
      <c r="H89" s="39"/>
      <c r="I89" s="144" t="s">
        <v>31</v>
      </c>
      <c r="J89" s="35" t="str">
        <f>E23</f>
        <v>ATIP a.s. Trutnov</v>
      </c>
      <c r="K89" s="39"/>
      <c r="L89" s="14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1" t="s">
        <v>29</v>
      </c>
      <c r="D90" s="39"/>
      <c r="E90" s="39"/>
      <c r="F90" s="26" t="str">
        <f>IF(E20="","",E20)</f>
        <v>Vyplň údaj</v>
      </c>
      <c r="G90" s="39"/>
      <c r="H90" s="39"/>
      <c r="I90" s="144" t="s">
        <v>34</v>
      </c>
      <c r="J90" s="35" t="str">
        <f>E26</f>
        <v>Ing. Lenka Kasperová</v>
      </c>
      <c r="K90" s="39"/>
      <c r="L90" s="14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41"/>
      <c r="J91" s="39"/>
      <c r="K91" s="39"/>
      <c r="L91" s="14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0" customFormat="1" ht="29.25" customHeight="1">
      <c r="A92" s="187"/>
      <c r="B92" s="188"/>
      <c r="C92" s="189" t="s">
        <v>106</v>
      </c>
      <c r="D92" s="190" t="s">
        <v>57</v>
      </c>
      <c r="E92" s="190" t="s">
        <v>53</v>
      </c>
      <c r="F92" s="190" t="s">
        <v>54</v>
      </c>
      <c r="G92" s="190" t="s">
        <v>107</v>
      </c>
      <c r="H92" s="190" t="s">
        <v>108</v>
      </c>
      <c r="I92" s="191" t="s">
        <v>109</v>
      </c>
      <c r="J92" s="190" t="s">
        <v>95</v>
      </c>
      <c r="K92" s="192" t="s">
        <v>110</v>
      </c>
      <c r="L92" s="193"/>
      <c r="M92" s="91" t="s">
        <v>19</v>
      </c>
      <c r="N92" s="92" t="s">
        <v>42</v>
      </c>
      <c r="O92" s="92" t="s">
        <v>111</v>
      </c>
      <c r="P92" s="92" t="s">
        <v>112</v>
      </c>
      <c r="Q92" s="92" t="s">
        <v>113</v>
      </c>
      <c r="R92" s="92" t="s">
        <v>114</v>
      </c>
      <c r="S92" s="92" t="s">
        <v>115</v>
      </c>
      <c r="T92" s="93" t="s">
        <v>116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37"/>
      <c r="B93" s="38"/>
      <c r="C93" s="98" t="s">
        <v>117</v>
      </c>
      <c r="D93" s="39"/>
      <c r="E93" s="39"/>
      <c r="F93" s="39"/>
      <c r="G93" s="39"/>
      <c r="H93" s="39"/>
      <c r="I93" s="141"/>
      <c r="J93" s="194">
        <f>BK93</f>
        <v>0</v>
      </c>
      <c r="K93" s="39"/>
      <c r="L93" s="43"/>
      <c r="M93" s="94"/>
      <c r="N93" s="195"/>
      <c r="O93" s="95"/>
      <c r="P93" s="196">
        <f>P94+P113+P117+P120+P136+P146+P162+P170</f>
        <v>0</v>
      </c>
      <c r="Q93" s="95"/>
      <c r="R93" s="196">
        <f>R94+R113+R117+R120+R136+R146+R162+R170</f>
        <v>0</v>
      </c>
      <c r="S93" s="95"/>
      <c r="T93" s="197">
        <f>T94+T113+T117+T120+T136+T146+T162+T170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71</v>
      </c>
      <c r="AU93" s="16" t="s">
        <v>96</v>
      </c>
      <c r="BK93" s="198">
        <f>BK94+BK113+BK117+BK120+BK136+BK146+BK162+BK170</f>
        <v>0</v>
      </c>
    </row>
    <row r="94" spans="1:63" s="11" customFormat="1" ht="25.9" customHeight="1">
      <c r="A94" s="11"/>
      <c r="B94" s="199"/>
      <c r="C94" s="200"/>
      <c r="D94" s="201" t="s">
        <v>71</v>
      </c>
      <c r="E94" s="202" t="s">
        <v>79</v>
      </c>
      <c r="F94" s="202" t="s">
        <v>118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SUM(P95:P112)</f>
        <v>0</v>
      </c>
      <c r="Q94" s="207"/>
      <c r="R94" s="208">
        <f>SUM(R95:R112)</f>
        <v>0</v>
      </c>
      <c r="S94" s="207"/>
      <c r="T94" s="209">
        <f>SUM(T95:T112)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10" t="s">
        <v>79</v>
      </c>
      <c r="AT94" s="211" t="s">
        <v>71</v>
      </c>
      <c r="AU94" s="211" t="s">
        <v>72</v>
      </c>
      <c r="AY94" s="210" t="s">
        <v>119</v>
      </c>
      <c r="BK94" s="212">
        <f>SUM(BK95:BK112)</f>
        <v>0</v>
      </c>
    </row>
    <row r="95" spans="1:65" s="2" customFormat="1" ht="16.5" customHeight="1">
      <c r="A95" s="37"/>
      <c r="B95" s="38"/>
      <c r="C95" s="213" t="s">
        <v>79</v>
      </c>
      <c r="D95" s="213" t="s">
        <v>120</v>
      </c>
      <c r="E95" s="214" t="s">
        <v>121</v>
      </c>
      <c r="F95" s="215" t="s">
        <v>122</v>
      </c>
      <c r="G95" s="216" t="s">
        <v>123</v>
      </c>
      <c r="H95" s="217">
        <v>839</v>
      </c>
      <c r="I95" s="218"/>
      <c r="J95" s="219">
        <f>ROUND(I95*H95,2)</f>
        <v>0</v>
      </c>
      <c r="K95" s="215" t="s">
        <v>19</v>
      </c>
      <c r="L95" s="43"/>
      <c r="M95" s="220" t="s">
        <v>19</v>
      </c>
      <c r="N95" s="221" t="s">
        <v>43</v>
      </c>
      <c r="O95" s="83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24" t="s">
        <v>124</v>
      </c>
      <c r="AT95" s="224" t="s">
        <v>120</v>
      </c>
      <c r="AU95" s="224" t="s">
        <v>79</v>
      </c>
      <c r="AY95" s="16" t="s">
        <v>119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6" t="s">
        <v>79</v>
      </c>
      <c r="BK95" s="225">
        <f>ROUND(I95*H95,2)</f>
        <v>0</v>
      </c>
      <c r="BL95" s="16" t="s">
        <v>124</v>
      </c>
      <c r="BM95" s="224" t="s">
        <v>81</v>
      </c>
    </row>
    <row r="96" spans="1:65" s="2" customFormat="1" ht="16.5" customHeight="1">
      <c r="A96" s="37"/>
      <c r="B96" s="38"/>
      <c r="C96" s="213" t="s">
        <v>81</v>
      </c>
      <c r="D96" s="213" t="s">
        <v>120</v>
      </c>
      <c r="E96" s="214" t="s">
        <v>125</v>
      </c>
      <c r="F96" s="215" t="s">
        <v>126</v>
      </c>
      <c r="G96" s="216" t="s">
        <v>123</v>
      </c>
      <c r="H96" s="217">
        <v>55</v>
      </c>
      <c r="I96" s="218"/>
      <c r="J96" s="219">
        <f>ROUND(I96*H96,2)</f>
        <v>0</v>
      </c>
      <c r="K96" s="215" t="s">
        <v>19</v>
      </c>
      <c r="L96" s="43"/>
      <c r="M96" s="220" t="s">
        <v>19</v>
      </c>
      <c r="N96" s="221" t="s">
        <v>43</v>
      </c>
      <c r="O96" s="83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24" t="s">
        <v>124</v>
      </c>
      <c r="AT96" s="224" t="s">
        <v>120</v>
      </c>
      <c r="AU96" s="224" t="s">
        <v>79</v>
      </c>
      <c r="AY96" s="16" t="s">
        <v>119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6" t="s">
        <v>79</v>
      </c>
      <c r="BK96" s="225">
        <f>ROUND(I96*H96,2)</f>
        <v>0</v>
      </c>
      <c r="BL96" s="16" t="s">
        <v>124</v>
      </c>
      <c r="BM96" s="224" t="s">
        <v>124</v>
      </c>
    </row>
    <row r="97" spans="1:65" s="2" customFormat="1" ht="16.5" customHeight="1">
      <c r="A97" s="37"/>
      <c r="B97" s="38"/>
      <c r="C97" s="213" t="s">
        <v>127</v>
      </c>
      <c r="D97" s="213" t="s">
        <v>120</v>
      </c>
      <c r="E97" s="214" t="s">
        <v>128</v>
      </c>
      <c r="F97" s="215" t="s">
        <v>129</v>
      </c>
      <c r="G97" s="216" t="s">
        <v>123</v>
      </c>
      <c r="H97" s="217">
        <v>400</v>
      </c>
      <c r="I97" s="218"/>
      <c r="J97" s="219">
        <f>ROUND(I97*H97,2)</f>
        <v>0</v>
      </c>
      <c r="K97" s="215" t="s">
        <v>19</v>
      </c>
      <c r="L97" s="43"/>
      <c r="M97" s="220" t="s">
        <v>19</v>
      </c>
      <c r="N97" s="221" t="s">
        <v>43</v>
      </c>
      <c r="O97" s="83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4" t="s">
        <v>124</v>
      </c>
      <c r="AT97" s="224" t="s">
        <v>120</v>
      </c>
      <c r="AU97" s="224" t="s">
        <v>79</v>
      </c>
      <c r="AY97" s="16" t="s">
        <v>119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6" t="s">
        <v>79</v>
      </c>
      <c r="BK97" s="225">
        <f>ROUND(I97*H97,2)</f>
        <v>0</v>
      </c>
      <c r="BL97" s="16" t="s">
        <v>124</v>
      </c>
      <c r="BM97" s="224" t="s">
        <v>130</v>
      </c>
    </row>
    <row r="98" spans="1:65" s="2" customFormat="1" ht="16.5" customHeight="1">
      <c r="A98" s="37"/>
      <c r="B98" s="38"/>
      <c r="C98" s="213" t="s">
        <v>124</v>
      </c>
      <c r="D98" s="213" t="s">
        <v>120</v>
      </c>
      <c r="E98" s="214" t="s">
        <v>131</v>
      </c>
      <c r="F98" s="215" t="s">
        <v>132</v>
      </c>
      <c r="G98" s="216" t="s">
        <v>133</v>
      </c>
      <c r="H98" s="217">
        <v>403</v>
      </c>
      <c r="I98" s="218"/>
      <c r="J98" s="219">
        <f>ROUND(I98*H98,2)</f>
        <v>0</v>
      </c>
      <c r="K98" s="215" t="s">
        <v>19</v>
      </c>
      <c r="L98" s="43"/>
      <c r="M98" s="220" t="s">
        <v>19</v>
      </c>
      <c r="N98" s="221" t="s">
        <v>43</v>
      </c>
      <c r="O98" s="83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24" t="s">
        <v>124</v>
      </c>
      <c r="AT98" s="224" t="s">
        <v>120</v>
      </c>
      <c r="AU98" s="224" t="s">
        <v>79</v>
      </c>
      <c r="AY98" s="16" t="s">
        <v>119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6" t="s">
        <v>79</v>
      </c>
      <c r="BK98" s="225">
        <f>ROUND(I98*H98,2)</f>
        <v>0</v>
      </c>
      <c r="BL98" s="16" t="s">
        <v>124</v>
      </c>
      <c r="BM98" s="224" t="s">
        <v>134</v>
      </c>
    </row>
    <row r="99" spans="1:51" s="12" customFormat="1" ht="12">
      <c r="A99" s="12"/>
      <c r="B99" s="226"/>
      <c r="C99" s="227"/>
      <c r="D99" s="228" t="s">
        <v>135</v>
      </c>
      <c r="E99" s="229" t="s">
        <v>19</v>
      </c>
      <c r="F99" s="230" t="s">
        <v>136</v>
      </c>
      <c r="G99" s="227"/>
      <c r="H99" s="231">
        <v>403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T99" s="237" t="s">
        <v>135</v>
      </c>
      <c r="AU99" s="237" t="s">
        <v>79</v>
      </c>
      <c r="AV99" s="12" t="s">
        <v>81</v>
      </c>
      <c r="AW99" s="12" t="s">
        <v>33</v>
      </c>
      <c r="AX99" s="12" t="s">
        <v>72</v>
      </c>
      <c r="AY99" s="237" t="s">
        <v>119</v>
      </c>
    </row>
    <row r="100" spans="1:51" s="13" customFormat="1" ht="12">
      <c r="A100" s="13"/>
      <c r="B100" s="238"/>
      <c r="C100" s="239"/>
      <c r="D100" s="228" t="s">
        <v>135</v>
      </c>
      <c r="E100" s="240" t="s">
        <v>19</v>
      </c>
      <c r="F100" s="241" t="s">
        <v>137</v>
      </c>
      <c r="G100" s="239"/>
      <c r="H100" s="242">
        <v>403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135</v>
      </c>
      <c r="AU100" s="248" t="s">
        <v>79</v>
      </c>
      <c r="AV100" s="13" t="s">
        <v>124</v>
      </c>
      <c r="AW100" s="13" t="s">
        <v>33</v>
      </c>
      <c r="AX100" s="13" t="s">
        <v>79</v>
      </c>
      <c r="AY100" s="248" t="s">
        <v>119</v>
      </c>
    </row>
    <row r="101" spans="1:65" s="2" customFormat="1" ht="16.5" customHeight="1">
      <c r="A101" s="37"/>
      <c r="B101" s="38"/>
      <c r="C101" s="213" t="s">
        <v>138</v>
      </c>
      <c r="D101" s="213" t="s">
        <v>120</v>
      </c>
      <c r="E101" s="214" t="s">
        <v>139</v>
      </c>
      <c r="F101" s="215" t="s">
        <v>140</v>
      </c>
      <c r="G101" s="216" t="s">
        <v>133</v>
      </c>
      <c r="H101" s="217">
        <v>17.584</v>
      </c>
      <c r="I101" s="218"/>
      <c r="J101" s="219">
        <f>ROUND(I101*H101,2)</f>
        <v>0</v>
      </c>
      <c r="K101" s="215" t="s">
        <v>19</v>
      </c>
      <c r="L101" s="43"/>
      <c r="M101" s="220" t="s">
        <v>19</v>
      </c>
      <c r="N101" s="221" t="s">
        <v>43</v>
      </c>
      <c r="O101" s="83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24" t="s">
        <v>124</v>
      </c>
      <c r="AT101" s="224" t="s">
        <v>120</v>
      </c>
      <c r="AU101" s="224" t="s">
        <v>79</v>
      </c>
      <c r="AY101" s="16" t="s">
        <v>119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6" t="s">
        <v>79</v>
      </c>
      <c r="BK101" s="225">
        <f>ROUND(I101*H101,2)</f>
        <v>0</v>
      </c>
      <c r="BL101" s="16" t="s">
        <v>124</v>
      </c>
      <c r="BM101" s="224" t="s">
        <v>141</v>
      </c>
    </row>
    <row r="102" spans="1:65" s="2" customFormat="1" ht="16.5" customHeight="1">
      <c r="A102" s="37"/>
      <c r="B102" s="38"/>
      <c r="C102" s="213" t="s">
        <v>130</v>
      </c>
      <c r="D102" s="213" t="s">
        <v>120</v>
      </c>
      <c r="E102" s="214" t="s">
        <v>142</v>
      </c>
      <c r="F102" s="215" t="s">
        <v>143</v>
      </c>
      <c r="G102" s="216" t="s">
        <v>133</v>
      </c>
      <c r="H102" s="217">
        <v>420.584</v>
      </c>
      <c r="I102" s="218"/>
      <c r="J102" s="219">
        <f>ROUND(I102*H102,2)</f>
        <v>0</v>
      </c>
      <c r="K102" s="215" t="s">
        <v>19</v>
      </c>
      <c r="L102" s="43"/>
      <c r="M102" s="220" t="s">
        <v>19</v>
      </c>
      <c r="N102" s="221" t="s">
        <v>43</v>
      </c>
      <c r="O102" s="83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24" t="s">
        <v>124</v>
      </c>
      <c r="AT102" s="224" t="s">
        <v>120</v>
      </c>
      <c r="AU102" s="224" t="s">
        <v>79</v>
      </c>
      <c r="AY102" s="16" t="s">
        <v>119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6" t="s">
        <v>79</v>
      </c>
      <c r="BK102" s="225">
        <f>ROUND(I102*H102,2)</f>
        <v>0</v>
      </c>
      <c r="BL102" s="16" t="s">
        <v>124</v>
      </c>
      <c r="BM102" s="224" t="s">
        <v>144</v>
      </c>
    </row>
    <row r="103" spans="1:51" s="12" customFormat="1" ht="12">
      <c r="A103" s="12"/>
      <c r="B103" s="226"/>
      <c r="C103" s="227"/>
      <c r="D103" s="228" t="s">
        <v>135</v>
      </c>
      <c r="E103" s="229" t="s">
        <v>19</v>
      </c>
      <c r="F103" s="230" t="s">
        <v>145</v>
      </c>
      <c r="G103" s="227"/>
      <c r="H103" s="231">
        <v>420.584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37" t="s">
        <v>135</v>
      </c>
      <c r="AU103" s="237" t="s">
        <v>79</v>
      </c>
      <c r="AV103" s="12" t="s">
        <v>81</v>
      </c>
      <c r="AW103" s="12" t="s">
        <v>33</v>
      </c>
      <c r="AX103" s="12" t="s">
        <v>72</v>
      </c>
      <c r="AY103" s="237" t="s">
        <v>119</v>
      </c>
    </row>
    <row r="104" spans="1:51" s="13" customFormat="1" ht="12">
      <c r="A104" s="13"/>
      <c r="B104" s="238"/>
      <c r="C104" s="239"/>
      <c r="D104" s="228" t="s">
        <v>135</v>
      </c>
      <c r="E104" s="240" t="s">
        <v>19</v>
      </c>
      <c r="F104" s="241" t="s">
        <v>137</v>
      </c>
      <c r="G104" s="239"/>
      <c r="H104" s="242">
        <v>420.584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8" t="s">
        <v>135</v>
      </c>
      <c r="AU104" s="248" t="s">
        <v>79</v>
      </c>
      <c r="AV104" s="13" t="s">
        <v>124</v>
      </c>
      <c r="AW104" s="13" t="s">
        <v>33</v>
      </c>
      <c r="AX104" s="13" t="s">
        <v>79</v>
      </c>
      <c r="AY104" s="248" t="s">
        <v>119</v>
      </c>
    </row>
    <row r="105" spans="1:65" s="2" customFormat="1" ht="16.5" customHeight="1">
      <c r="A105" s="37"/>
      <c r="B105" s="38"/>
      <c r="C105" s="213" t="s">
        <v>146</v>
      </c>
      <c r="D105" s="213" t="s">
        <v>120</v>
      </c>
      <c r="E105" s="214" t="s">
        <v>147</v>
      </c>
      <c r="F105" s="215" t="s">
        <v>148</v>
      </c>
      <c r="G105" s="216" t="s">
        <v>133</v>
      </c>
      <c r="H105" s="217">
        <v>5467.592</v>
      </c>
      <c r="I105" s="218"/>
      <c r="J105" s="219">
        <f>ROUND(I105*H105,2)</f>
        <v>0</v>
      </c>
      <c r="K105" s="215" t="s">
        <v>19</v>
      </c>
      <c r="L105" s="43"/>
      <c r="M105" s="220" t="s">
        <v>19</v>
      </c>
      <c r="N105" s="221" t="s">
        <v>43</v>
      </c>
      <c r="O105" s="83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24" t="s">
        <v>124</v>
      </c>
      <c r="AT105" s="224" t="s">
        <v>120</v>
      </c>
      <c r="AU105" s="224" t="s">
        <v>79</v>
      </c>
      <c r="AY105" s="16" t="s">
        <v>119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6" t="s">
        <v>79</v>
      </c>
      <c r="BK105" s="225">
        <f>ROUND(I105*H105,2)</f>
        <v>0</v>
      </c>
      <c r="BL105" s="16" t="s">
        <v>124</v>
      </c>
      <c r="BM105" s="224" t="s">
        <v>149</v>
      </c>
    </row>
    <row r="106" spans="1:51" s="12" customFormat="1" ht="12">
      <c r="A106" s="12"/>
      <c r="B106" s="226"/>
      <c r="C106" s="227"/>
      <c r="D106" s="228" t="s">
        <v>135</v>
      </c>
      <c r="E106" s="229" t="s">
        <v>19</v>
      </c>
      <c r="F106" s="230" t="s">
        <v>150</v>
      </c>
      <c r="G106" s="227"/>
      <c r="H106" s="231">
        <v>5467.592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37" t="s">
        <v>135</v>
      </c>
      <c r="AU106" s="237" t="s">
        <v>79</v>
      </c>
      <c r="AV106" s="12" t="s">
        <v>81</v>
      </c>
      <c r="AW106" s="12" t="s">
        <v>33</v>
      </c>
      <c r="AX106" s="12" t="s">
        <v>72</v>
      </c>
      <c r="AY106" s="237" t="s">
        <v>119</v>
      </c>
    </row>
    <row r="107" spans="1:51" s="13" customFormat="1" ht="12">
      <c r="A107" s="13"/>
      <c r="B107" s="238"/>
      <c r="C107" s="239"/>
      <c r="D107" s="228" t="s">
        <v>135</v>
      </c>
      <c r="E107" s="240" t="s">
        <v>19</v>
      </c>
      <c r="F107" s="241" t="s">
        <v>137</v>
      </c>
      <c r="G107" s="239"/>
      <c r="H107" s="242">
        <v>5467.592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135</v>
      </c>
      <c r="AU107" s="248" t="s">
        <v>79</v>
      </c>
      <c r="AV107" s="13" t="s">
        <v>124</v>
      </c>
      <c r="AW107" s="13" t="s">
        <v>33</v>
      </c>
      <c r="AX107" s="13" t="s">
        <v>79</v>
      </c>
      <c r="AY107" s="248" t="s">
        <v>119</v>
      </c>
    </row>
    <row r="108" spans="1:65" s="2" customFormat="1" ht="21.75" customHeight="1">
      <c r="A108" s="37"/>
      <c r="B108" s="38"/>
      <c r="C108" s="213" t="s">
        <v>134</v>
      </c>
      <c r="D108" s="213" t="s">
        <v>120</v>
      </c>
      <c r="E108" s="214" t="s">
        <v>151</v>
      </c>
      <c r="F108" s="215" t="s">
        <v>152</v>
      </c>
      <c r="G108" s="216" t="s">
        <v>133</v>
      </c>
      <c r="H108" s="217">
        <v>1.55</v>
      </c>
      <c r="I108" s="218"/>
      <c r="J108" s="219">
        <f>ROUND(I108*H108,2)</f>
        <v>0</v>
      </c>
      <c r="K108" s="215" t="s">
        <v>19</v>
      </c>
      <c r="L108" s="43"/>
      <c r="M108" s="220" t="s">
        <v>19</v>
      </c>
      <c r="N108" s="221" t="s">
        <v>43</v>
      </c>
      <c r="O108" s="83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24" t="s">
        <v>124</v>
      </c>
      <c r="AT108" s="224" t="s">
        <v>120</v>
      </c>
      <c r="AU108" s="224" t="s">
        <v>79</v>
      </c>
      <c r="AY108" s="16" t="s">
        <v>119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6" t="s">
        <v>79</v>
      </c>
      <c r="BK108" s="225">
        <f>ROUND(I108*H108,2)</f>
        <v>0</v>
      </c>
      <c r="BL108" s="16" t="s">
        <v>124</v>
      </c>
      <c r="BM108" s="224" t="s">
        <v>153</v>
      </c>
    </row>
    <row r="109" spans="1:65" s="2" customFormat="1" ht="16.5" customHeight="1">
      <c r="A109" s="37"/>
      <c r="B109" s="38"/>
      <c r="C109" s="213" t="s">
        <v>154</v>
      </c>
      <c r="D109" s="213" t="s">
        <v>120</v>
      </c>
      <c r="E109" s="214" t="s">
        <v>155</v>
      </c>
      <c r="F109" s="215" t="s">
        <v>156</v>
      </c>
      <c r="G109" s="216" t="s">
        <v>123</v>
      </c>
      <c r="H109" s="217">
        <v>1163</v>
      </c>
      <c r="I109" s="218"/>
      <c r="J109" s="219">
        <f>ROUND(I109*H109,2)</f>
        <v>0</v>
      </c>
      <c r="K109" s="215" t="s">
        <v>19</v>
      </c>
      <c r="L109" s="43"/>
      <c r="M109" s="220" t="s">
        <v>19</v>
      </c>
      <c r="N109" s="221" t="s">
        <v>43</v>
      </c>
      <c r="O109" s="83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24" t="s">
        <v>124</v>
      </c>
      <c r="AT109" s="224" t="s">
        <v>120</v>
      </c>
      <c r="AU109" s="224" t="s">
        <v>79</v>
      </c>
      <c r="AY109" s="16" t="s">
        <v>119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6" t="s">
        <v>79</v>
      </c>
      <c r="BK109" s="225">
        <f>ROUND(I109*H109,2)</f>
        <v>0</v>
      </c>
      <c r="BL109" s="16" t="s">
        <v>124</v>
      </c>
      <c r="BM109" s="224" t="s">
        <v>157</v>
      </c>
    </row>
    <row r="110" spans="1:65" s="2" customFormat="1" ht="16.5" customHeight="1">
      <c r="A110" s="37"/>
      <c r="B110" s="38"/>
      <c r="C110" s="213" t="s">
        <v>141</v>
      </c>
      <c r="D110" s="213" t="s">
        <v>120</v>
      </c>
      <c r="E110" s="214" t="s">
        <v>158</v>
      </c>
      <c r="F110" s="215" t="s">
        <v>159</v>
      </c>
      <c r="G110" s="216" t="s">
        <v>160</v>
      </c>
      <c r="H110" s="217">
        <v>757.051</v>
      </c>
      <c r="I110" s="218"/>
      <c r="J110" s="219">
        <f>ROUND(I110*H110,2)</f>
        <v>0</v>
      </c>
      <c r="K110" s="215" t="s">
        <v>19</v>
      </c>
      <c r="L110" s="43"/>
      <c r="M110" s="220" t="s">
        <v>19</v>
      </c>
      <c r="N110" s="221" t="s">
        <v>43</v>
      </c>
      <c r="O110" s="83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24" t="s">
        <v>124</v>
      </c>
      <c r="AT110" s="224" t="s">
        <v>120</v>
      </c>
      <c r="AU110" s="224" t="s">
        <v>79</v>
      </c>
      <c r="AY110" s="16" t="s">
        <v>119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6" t="s">
        <v>79</v>
      </c>
      <c r="BK110" s="225">
        <f>ROUND(I110*H110,2)</f>
        <v>0</v>
      </c>
      <c r="BL110" s="16" t="s">
        <v>124</v>
      </c>
      <c r="BM110" s="224" t="s">
        <v>161</v>
      </c>
    </row>
    <row r="111" spans="1:51" s="12" customFormat="1" ht="12">
      <c r="A111" s="12"/>
      <c r="B111" s="226"/>
      <c r="C111" s="227"/>
      <c r="D111" s="228" t="s">
        <v>135</v>
      </c>
      <c r="E111" s="229" t="s">
        <v>19</v>
      </c>
      <c r="F111" s="230" t="s">
        <v>162</v>
      </c>
      <c r="G111" s="227"/>
      <c r="H111" s="231">
        <v>757.051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T111" s="237" t="s">
        <v>135</v>
      </c>
      <c r="AU111" s="237" t="s">
        <v>79</v>
      </c>
      <c r="AV111" s="12" t="s">
        <v>81</v>
      </c>
      <c r="AW111" s="12" t="s">
        <v>33</v>
      </c>
      <c r="AX111" s="12" t="s">
        <v>72</v>
      </c>
      <c r="AY111" s="237" t="s">
        <v>119</v>
      </c>
    </row>
    <row r="112" spans="1:51" s="13" customFormat="1" ht="12">
      <c r="A112" s="13"/>
      <c r="B112" s="238"/>
      <c r="C112" s="239"/>
      <c r="D112" s="228" t="s">
        <v>135</v>
      </c>
      <c r="E112" s="240" t="s">
        <v>19</v>
      </c>
      <c r="F112" s="241" t="s">
        <v>137</v>
      </c>
      <c r="G112" s="239"/>
      <c r="H112" s="242">
        <v>757.051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8" t="s">
        <v>135</v>
      </c>
      <c r="AU112" s="248" t="s">
        <v>79</v>
      </c>
      <c r="AV112" s="13" t="s">
        <v>124</v>
      </c>
      <c r="AW112" s="13" t="s">
        <v>33</v>
      </c>
      <c r="AX112" s="13" t="s">
        <v>79</v>
      </c>
      <c r="AY112" s="248" t="s">
        <v>119</v>
      </c>
    </row>
    <row r="113" spans="1:63" s="11" customFormat="1" ht="25.9" customHeight="1">
      <c r="A113" s="11"/>
      <c r="B113" s="199"/>
      <c r="C113" s="200"/>
      <c r="D113" s="201" t="s">
        <v>71</v>
      </c>
      <c r="E113" s="202" t="s">
        <v>81</v>
      </c>
      <c r="F113" s="202" t="s">
        <v>163</v>
      </c>
      <c r="G113" s="200"/>
      <c r="H113" s="200"/>
      <c r="I113" s="203"/>
      <c r="J113" s="204">
        <f>BK113</f>
        <v>0</v>
      </c>
      <c r="K113" s="200"/>
      <c r="L113" s="205"/>
      <c r="M113" s="206"/>
      <c r="N113" s="207"/>
      <c r="O113" s="207"/>
      <c r="P113" s="208">
        <f>SUM(P114:P116)</f>
        <v>0</v>
      </c>
      <c r="Q113" s="207"/>
      <c r="R113" s="208">
        <f>SUM(R114:R116)</f>
        <v>0</v>
      </c>
      <c r="S113" s="207"/>
      <c r="T113" s="209">
        <f>SUM(T114:T116)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10" t="s">
        <v>79</v>
      </c>
      <c r="AT113" s="211" t="s">
        <v>71</v>
      </c>
      <c r="AU113" s="211" t="s">
        <v>72</v>
      </c>
      <c r="AY113" s="210" t="s">
        <v>119</v>
      </c>
      <c r="BK113" s="212">
        <f>SUM(BK114:BK116)</f>
        <v>0</v>
      </c>
    </row>
    <row r="114" spans="1:65" s="2" customFormat="1" ht="21.75" customHeight="1">
      <c r="A114" s="37"/>
      <c r="B114" s="38"/>
      <c r="C114" s="213" t="s">
        <v>164</v>
      </c>
      <c r="D114" s="213" t="s">
        <v>120</v>
      </c>
      <c r="E114" s="214" t="s">
        <v>165</v>
      </c>
      <c r="F114" s="215" t="s">
        <v>166</v>
      </c>
      <c r="G114" s="216" t="s">
        <v>167</v>
      </c>
      <c r="H114" s="217">
        <v>16</v>
      </c>
      <c r="I114" s="218"/>
      <c r="J114" s="219">
        <f>ROUND(I114*H114,2)</f>
        <v>0</v>
      </c>
      <c r="K114" s="215" t="s">
        <v>19</v>
      </c>
      <c r="L114" s="43"/>
      <c r="M114" s="220" t="s">
        <v>19</v>
      </c>
      <c r="N114" s="221" t="s">
        <v>43</v>
      </c>
      <c r="O114" s="83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24" t="s">
        <v>124</v>
      </c>
      <c r="AT114" s="224" t="s">
        <v>120</v>
      </c>
      <c r="AU114" s="224" t="s">
        <v>79</v>
      </c>
      <c r="AY114" s="16" t="s">
        <v>119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6" t="s">
        <v>79</v>
      </c>
      <c r="BK114" s="225">
        <f>ROUND(I114*H114,2)</f>
        <v>0</v>
      </c>
      <c r="BL114" s="16" t="s">
        <v>124</v>
      </c>
      <c r="BM114" s="224" t="s">
        <v>168</v>
      </c>
    </row>
    <row r="115" spans="1:65" s="2" customFormat="1" ht="16.5" customHeight="1">
      <c r="A115" s="37"/>
      <c r="B115" s="38"/>
      <c r="C115" s="213" t="s">
        <v>144</v>
      </c>
      <c r="D115" s="213" t="s">
        <v>120</v>
      </c>
      <c r="E115" s="214" t="s">
        <v>169</v>
      </c>
      <c r="F115" s="215" t="s">
        <v>170</v>
      </c>
      <c r="G115" s="216" t="s">
        <v>123</v>
      </c>
      <c r="H115" s="217">
        <v>9</v>
      </c>
      <c r="I115" s="218"/>
      <c r="J115" s="219">
        <f>ROUND(I115*H115,2)</f>
        <v>0</v>
      </c>
      <c r="K115" s="215" t="s">
        <v>19</v>
      </c>
      <c r="L115" s="43"/>
      <c r="M115" s="220" t="s">
        <v>19</v>
      </c>
      <c r="N115" s="221" t="s">
        <v>43</v>
      </c>
      <c r="O115" s="83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24" t="s">
        <v>124</v>
      </c>
      <c r="AT115" s="224" t="s">
        <v>120</v>
      </c>
      <c r="AU115" s="224" t="s">
        <v>79</v>
      </c>
      <c r="AY115" s="16" t="s">
        <v>119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6" t="s">
        <v>79</v>
      </c>
      <c r="BK115" s="225">
        <f>ROUND(I115*H115,2)</f>
        <v>0</v>
      </c>
      <c r="BL115" s="16" t="s">
        <v>124</v>
      </c>
      <c r="BM115" s="224" t="s">
        <v>171</v>
      </c>
    </row>
    <row r="116" spans="1:65" s="2" customFormat="1" ht="16.5" customHeight="1">
      <c r="A116" s="37"/>
      <c r="B116" s="38"/>
      <c r="C116" s="213" t="s">
        <v>172</v>
      </c>
      <c r="D116" s="213" t="s">
        <v>120</v>
      </c>
      <c r="E116" s="214" t="s">
        <v>173</v>
      </c>
      <c r="F116" s="215" t="s">
        <v>174</v>
      </c>
      <c r="G116" s="216" t="s">
        <v>123</v>
      </c>
      <c r="H116" s="217">
        <v>9</v>
      </c>
      <c r="I116" s="218"/>
      <c r="J116" s="219">
        <f>ROUND(I116*H116,2)</f>
        <v>0</v>
      </c>
      <c r="K116" s="215" t="s">
        <v>19</v>
      </c>
      <c r="L116" s="43"/>
      <c r="M116" s="220" t="s">
        <v>19</v>
      </c>
      <c r="N116" s="221" t="s">
        <v>43</v>
      </c>
      <c r="O116" s="83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24" t="s">
        <v>124</v>
      </c>
      <c r="AT116" s="224" t="s">
        <v>120</v>
      </c>
      <c r="AU116" s="224" t="s">
        <v>79</v>
      </c>
      <c r="AY116" s="16" t="s">
        <v>119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6" t="s">
        <v>79</v>
      </c>
      <c r="BK116" s="225">
        <f>ROUND(I116*H116,2)</f>
        <v>0</v>
      </c>
      <c r="BL116" s="16" t="s">
        <v>124</v>
      </c>
      <c r="BM116" s="224" t="s">
        <v>175</v>
      </c>
    </row>
    <row r="117" spans="1:63" s="11" customFormat="1" ht="25.9" customHeight="1">
      <c r="A117" s="11"/>
      <c r="B117" s="199"/>
      <c r="C117" s="200"/>
      <c r="D117" s="201" t="s">
        <v>71</v>
      </c>
      <c r="E117" s="202" t="s">
        <v>124</v>
      </c>
      <c r="F117" s="202" t="s">
        <v>176</v>
      </c>
      <c r="G117" s="200"/>
      <c r="H117" s="200"/>
      <c r="I117" s="203"/>
      <c r="J117" s="204">
        <f>BK117</f>
        <v>0</v>
      </c>
      <c r="K117" s="200"/>
      <c r="L117" s="205"/>
      <c r="M117" s="206"/>
      <c r="N117" s="207"/>
      <c r="O117" s="207"/>
      <c r="P117" s="208">
        <f>SUM(P118:P119)</f>
        <v>0</v>
      </c>
      <c r="Q117" s="207"/>
      <c r="R117" s="208">
        <f>SUM(R118:R119)</f>
        <v>0</v>
      </c>
      <c r="S117" s="207"/>
      <c r="T117" s="209">
        <f>SUM(T118:T119)</f>
        <v>0</v>
      </c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R117" s="210" t="s">
        <v>79</v>
      </c>
      <c r="AT117" s="211" t="s">
        <v>71</v>
      </c>
      <c r="AU117" s="211" t="s">
        <v>72</v>
      </c>
      <c r="AY117" s="210" t="s">
        <v>119</v>
      </c>
      <c r="BK117" s="212">
        <f>SUM(BK118:BK119)</f>
        <v>0</v>
      </c>
    </row>
    <row r="118" spans="1:65" s="2" customFormat="1" ht="16.5" customHeight="1">
      <c r="A118" s="37"/>
      <c r="B118" s="38"/>
      <c r="C118" s="213" t="s">
        <v>149</v>
      </c>
      <c r="D118" s="213" t="s">
        <v>120</v>
      </c>
      <c r="E118" s="214" t="s">
        <v>177</v>
      </c>
      <c r="F118" s="215" t="s">
        <v>178</v>
      </c>
      <c r="G118" s="216" t="s">
        <v>133</v>
      </c>
      <c r="H118" s="217">
        <v>0.528</v>
      </c>
      <c r="I118" s="218"/>
      <c r="J118" s="219">
        <f>ROUND(I118*H118,2)</f>
        <v>0</v>
      </c>
      <c r="K118" s="215" t="s">
        <v>19</v>
      </c>
      <c r="L118" s="43"/>
      <c r="M118" s="220" t="s">
        <v>19</v>
      </c>
      <c r="N118" s="221" t="s">
        <v>43</v>
      </c>
      <c r="O118" s="83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24" t="s">
        <v>124</v>
      </c>
      <c r="AT118" s="224" t="s">
        <v>120</v>
      </c>
      <c r="AU118" s="224" t="s">
        <v>79</v>
      </c>
      <c r="AY118" s="16" t="s">
        <v>119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6" t="s">
        <v>79</v>
      </c>
      <c r="BK118" s="225">
        <f>ROUND(I118*H118,2)</f>
        <v>0</v>
      </c>
      <c r="BL118" s="16" t="s">
        <v>124</v>
      </c>
      <c r="BM118" s="224" t="s">
        <v>179</v>
      </c>
    </row>
    <row r="119" spans="1:65" s="2" customFormat="1" ht="16.5" customHeight="1">
      <c r="A119" s="37"/>
      <c r="B119" s="38"/>
      <c r="C119" s="213" t="s">
        <v>8</v>
      </c>
      <c r="D119" s="213" t="s">
        <v>120</v>
      </c>
      <c r="E119" s="214" t="s">
        <v>180</v>
      </c>
      <c r="F119" s="215" t="s">
        <v>181</v>
      </c>
      <c r="G119" s="216" t="s">
        <v>123</v>
      </c>
      <c r="H119" s="217">
        <v>1.5</v>
      </c>
      <c r="I119" s="218"/>
      <c r="J119" s="219">
        <f>ROUND(I119*H119,2)</f>
        <v>0</v>
      </c>
      <c r="K119" s="215" t="s">
        <v>19</v>
      </c>
      <c r="L119" s="43"/>
      <c r="M119" s="220" t="s">
        <v>19</v>
      </c>
      <c r="N119" s="221" t="s">
        <v>43</v>
      </c>
      <c r="O119" s="83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24" t="s">
        <v>124</v>
      </c>
      <c r="AT119" s="224" t="s">
        <v>120</v>
      </c>
      <c r="AU119" s="224" t="s">
        <v>79</v>
      </c>
      <c r="AY119" s="16" t="s">
        <v>119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6" t="s">
        <v>79</v>
      </c>
      <c r="BK119" s="225">
        <f>ROUND(I119*H119,2)</f>
        <v>0</v>
      </c>
      <c r="BL119" s="16" t="s">
        <v>124</v>
      </c>
      <c r="BM119" s="224" t="s">
        <v>182</v>
      </c>
    </row>
    <row r="120" spans="1:63" s="11" customFormat="1" ht="25.9" customHeight="1">
      <c r="A120" s="11"/>
      <c r="B120" s="199"/>
      <c r="C120" s="200"/>
      <c r="D120" s="201" t="s">
        <v>71</v>
      </c>
      <c r="E120" s="202" t="s">
        <v>138</v>
      </c>
      <c r="F120" s="202" t="s">
        <v>183</v>
      </c>
      <c r="G120" s="200"/>
      <c r="H120" s="200"/>
      <c r="I120" s="203"/>
      <c r="J120" s="204">
        <f>BK120</f>
        <v>0</v>
      </c>
      <c r="K120" s="200"/>
      <c r="L120" s="205"/>
      <c r="M120" s="206"/>
      <c r="N120" s="207"/>
      <c r="O120" s="207"/>
      <c r="P120" s="208">
        <f>SUM(P121:P135)</f>
        <v>0</v>
      </c>
      <c r="Q120" s="207"/>
      <c r="R120" s="208">
        <f>SUM(R121:R135)</f>
        <v>0</v>
      </c>
      <c r="S120" s="207"/>
      <c r="T120" s="209">
        <f>SUM(T121:T135)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10" t="s">
        <v>79</v>
      </c>
      <c r="AT120" s="211" t="s">
        <v>71</v>
      </c>
      <c r="AU120" s="211" t="s">
        <v>72</v>
      </c>
      <c r="AY120" s="210" t="s">
        <v>119</v>
      </c>
      <c r="BK120" s="212">
        <f>SUM(BK121:BK135)</f>
        <v>0</v>
      </c>
    </row>
    <row r="121" spans="1:65" s="2" customFormat="1" ht="16.5" customHeight="1">
      <c r="A121" s="37"/>
      <c r="B121" s="38"/>
      <c r="C121" s="213" t="s">
        <v>153</v>
      </c>
      <c r="D121" s="213" t="s">
        <v>120</v>
      </c>
      <c r="E121" s="214" t="s">
        <v>184</v>
      </c>
      <c r="F121" s="215" t="s">
        <v>185</v>
      </c>
      <c r="G121" s="216" t="s">
        <v>123</v>
      </c>
      <c r="H121" s="217">
        <v>1163</v>
      </c>
      <c r="I121" s="218"/>
      <c r="J121" s="219">
        <f>ROUND(I121*H121,2)</f>
        <v>0</v>
      </c>
      <c r="K121" s="215" t="s">
        <v>19</v>
      </c>
      <c r="L121" s="43"/>
      <c r="M121" s="220" t="s">
        <v>19</v>
      </c>
      <c r="N121" s="221" t="s">
        <v>43</v>
      </c>
      <c r="O121" s="83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4" t="s">
        <v>124</v>
      </c>
      <c r="AT121" s="224" t="s">
        <v>120</v>
      </c>
      <c r="AU121" s="224" t="s">
        <v>79</v>
      </c>
      <c r="AY121" s="16" t="s">
        <v>119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6" t="s">
        <v>79</v>
      </c>
      <c r="BK121" s="225">
        <f>ROUND(I121*H121,2)</f>
        <v>0</v>
      </c>
      <c r="BL121" s="16" t="s">
        <v>124</v>
      </c>
      <c r="BM121" s="224" t="s">
        <v>186</v>
      </c>
    </row>
    <row r="122" spans="1:65" s="2" customFormat="1" ht="16.5" customHeight="1">
      <c r="A122" s="37"/>
      <c r="B122" s="38"/>
      <c r="C122" s="213" t="s">
        <v>187</v>
      </c>
      <c r="D122" s="213" t="s">
        <v>120</v>
      </c>
      <c r="E122" s="214" t="s">
        <v>188</v>
      </c>
      <c r="F122" s="215" t="s">
        <v>189</v>
      </c>
      <c r="G122" s="216" t="s">
        <v>123</v>
      </c>
      <c r="H122" s="217">
        <v>877</v>
      </c>
      <c r="I122" s="218"/>
      <c r="J122" s="219">
        <f>ROUND(I122*H122,2)</f>
        <v>0</v>
      </c>
      <c r="K122" s="215" t="s">
        <v>19</v>
      </c>
      <c r="L122" s="43"/>
      <c r="M122" s="220" t="s">
        <v>19</v>
      </c>
      <c r="N122" s="221" t="s">
        <v>43</v>
      </c>
      <c r="O122" s="83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4" t="s">
        <v>124</v>
      </c>
      <c r="AT122" s="224" t="s">
        <v>120</v>
      </c>
      <c r="AU122" s="224" t="s">
        <v>79</v>
      </c>
      <c r="AY122" s="16" t="s">
        <v>119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6" t="s">
        <v>79</v>
      </c>
      <c r="BK122" s="225">
        <f>ROUND(I122*H122,2)</f>
        <v>0</v>
      </c>
      <c r="BL122" s="16" t="s">
        <v>124</v>
      </c>
      <c r="BM122" s="224" t="s">
        <v>190</v>
      </c>
    </row>
    <row r="123" spans="1:65" s="2" customFormat="1" ht="16.5" customHeight="1">
      <c r="A123" s="37"/>
      <c r="B123" s="38"/>
      <c r="C123" s="213" t="s">
        <v>157</v>
      </c>
      <c r="D123" s="213" t="s">
        <v>120</v>
      </c>
      <c r="E123" s="214" t="s">
        <v>191</v>
      </c>
      <c r="F123" s="215" t="s">
        <v>192</v>
      </c>
      <c r="G123" s="216" t="s">
        <v>123</v>
      </c>
      <c r="H123" s="217">
        <v>977</v>
      </c>
      <c r="I123" s="218"/>
      <c r="J123" s="219">
        <f>ROUND(I123*H123,2)</f>
        <v>0</v>
      </c>
      <c r="K123" s="215" t="s">
        <v>19</v>
      </c>
      <c r="L123" s="43"/>
      <c r="M123" s="220" t="s">
        <v>19</v>
      </c>
      <c r="N123" s="221" t="s">
        <v>43</v>
      </c>
      <c r="O123" s="83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4" t="s">
        <v>124</v>
      </c>
      <c r="AT123" s="224" t="s">
        <v>120</v>
      </c>
      <c r="AU123" s="224" t="s">
        <v>79</v>
      </c>
      <c r="AY123" s="16" t="s">
        <v>119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6" t="s">
        <v>79</v>
      </c>
      <c r="BK123" s="225">
        <f>ROUND(I123*H123,2)</f>
        <v>0</v>
      </c>
      <c r="BL123" s="16" t="s">
        <v>124</v>
      </c>
      <c r="BM123" s="224" t="s">
        <v>193</v>
      </c>
    </row>
    <row r="124" spans="1:65" s="2" customFormat="1" ht="16.5" customHeight="1">
      <c r="A124" s="37"/>
      <c r="B124" s="38"/>
      <c r="C124" s="213" t="s">
        <v>194</v>
      </c>
      <c r="D124" s="213" t="s">
        <v>120</v>
      </c>
      <c r="E124" s="214" t="s">
        <v>195</v>
      </c>
      <c r="F124" s="215" t="s">
        <v>196</v>
      </c>
      <c r="G124" s="216" t="s">
        <v>123</v>
      </c>
      <c r="H124" s="217">
        <v>1142.8</v>
      </c>
      <c r="I124" s="218"/>
      <c r="J124" s="219">
        <f>ROUND(I124*H124,2)</f>
        <v>0</v>
      </c>
      <c r="K124" s="215" t="s">
        <v>19</v>
      </c>
      <c r="L124" s="43"/>
      <c r="M124" s="220" t="s">
        <v>19</v>
      </c>
      <c r="N124" s="221" t="s">
        <v>43</v>
      </c>
      <c r="O124" s="83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4" t="s">
        <v>124</v>
      </c>
      <c r="AT124" s="224" t="s">
        <v>120</v>
      </c>
      <c r="AU124" s="224" t="s">
        <v>79</v>
      </c>
      <c r="AY124" s="16" t="s">
        <v>119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6" t="s">
        <v>79</v>
      </c>
      <c r="BK124" s="225">
        <f>ROUND(I124*H124,2)</f>
        <v>0</v>
      </c>
      <c r="BL124" s="16" t="s">
        <v>124</v>
      </c>
      <c r="BM124" s="224" t="s">
        <v>197</v>
      </c>
    </row>
    <row r="125" spans="1:51" s="12" customFormat="1" ht="12">
      <c r="A125" s="12"/>
      <c r="B125" s="226"/>
      <c r="C125" s="227"/>
      <c r="D125" s="228" t="s">
        <v>135</v>
      </c>
      <c r="E125" s="229" t="s">
        <v>19</v>
      </c>
      <c r="F125" s="230" t="s">
        <v>198</v>
      </c>
      <c r="G125" s="227"/>
      <c r="H125" s="231">
        <v>1142.8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T125" s="237" t="s">
        <v>135</v>
      </c>
      <c r="AU125" s="237" t="s">
        <v>79</v>
      </c>
      <c r="AV125" s="12" t="s">
        <v>81</v>
      </c>
      <c r="AW125" s="12" t="s">
        <v>33</v>
      </c>
      <c r="AX125" s="12" t="s">
        <v>72</v>
      </c>
      <c r="AY125" s="237" t="s">
        <v>119</v>
      </c>
    </row>
    <row r="126" spans="1:51" s="13" customFormat="1" ht="12">
      <c r="A126" s="13"/>
      <c r="B126" s="238"/>
      <c r="C126" s="239"/>
      <c r="D126" s="228" t="s">
        <v>135</v>
      </c>
      <c r="E126" s="240" t="s">
        <v>19</v>
      </c>
      <c r="F126" s="241" t="s">
        <v>137</v>
      </c>
      <c r="G126" s="239"/>
      <c r="H126" s="242">
        <v>1142.8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8" t="s">
        <v>135</v>
      </c>
      <c r="AU126" s="248" t="s">
        <v>79</v>
      </c>
      <c r="AV126" s="13" t="s">
        <v>124</v>
      </c>
      <c r="AW126" s="13" t="s">
        <v>33</v>
      </c>
      <c r="AX126" s="13" t="s">
        <v>79</v>
      </c>
      <c r="AY126" s="248" t="s">
        <v>119</v>
      </c>
    </row>
    <row r="127" spans="1:65" s="2" customFormat="1" ht="16.5" customHeight="1">
      <c r="A127" s="37"/>
      <c r="B127" s="38"/>
      <c r="C127" s="213" t="s">
        <v>161</v>
      </c>
      <c r="D127" s="213" t="s">
        <v>120</v>
      </c>
      <c r="E127" s="214" t="s">
        <v>199</v>
      </c>
      <c r="F127" s="215" t="s">
        <v>200</v>
      </c>
      <c r="G127" s="216" t="s">
        <v>123</v>
      </c>
      <c r="H127" s="217">
        <v>1123</v>
      </c>
      <c r="I127" s="218"/>
      <c r="J127" s="219">
        <f>ROUND(I127*H127,2)</f>
        <v>0</v>
      </c>
      <c r="K127" s="215" t="s">
        <v>19</v>
      </c>
      <c r="L127" s="43"/>
      <c r="M127" s="220" t="s">
        <v>19</v>
      </c>
      <c r="N127" s="221" t="s">
        <v>43</v>
      </c>
      <c r="O127" s="83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4" t="s">
        <v>124</v>
      </c>
      <c r="AT127" s="224" t="s">
        <v>120</v>
      </c>
      <c r="AU127" s="224" t="s">
        <v>79</v>
      </c>
      <c r="AY127" s="16" t="s">
        <v>119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6" t="s">
        <v>79</v>
      </c>
      <c r="BK127" s="225">
        <f>ROUND(I127*H127,2)</f>
        <v>0</v>
      </c>
      <c r="BL127" s="16" t="s">
        <v>124</v>
      </c>
      <c r="BM127" s="224" t="s">
        <v>201</v>
      </c>
    </row>
    <row r="128" spans="1:65" s="2" customFormat="1" ht="21.75" customHeight="1">
      <c r="A128" s="37"/>
      <c r="B128" s="38"/>
      <c r="C128" s="213" t="s">
        <v>7</v>
      </c>
      <c r="D128" s="213" t="s">
        <v>120</v>
      </c>
      <c r="E128" s="214" t="s">
        <v>202</v>
      </c>
      <c r="F128" s="215" t="s">
        <v>203</v>
      </c>
      <c r="G128" s="216" t="s">
        <v>123</v>
      </c>
      <c r="H128" s="217">
        <v>1365</v>
      </c>
      <c r="I128" s="218"/>
      <c r="J128" s="219">
        <f>ROUND(I128*H128,2)</f>
        <v>0</v>
      </c>
      <c r="K128" s="215" t="s">
        <v>19</v>
      </c>
      <c r="L128" s="43"/>
      <c r="M128" s="220" t="s">
        <v>19</v>
      </c>
      <c r="N128" s="221" t="s">
        <v>43</v>
      </c>
      <c r="O128" s="83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4" t="s">
        <v>124</v>
      </c>
      <c r="AT128" s="224" t="s">
        <v>120</v>
      </c>
      <c r="AU128" s="224" t="s">
        <v>79</v>
      </c>
      <c r="AY128" s="16" t="s">
        <v>119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6" t="s">
        <v>79</v>
      </c>
      <c r="BK128" s="225">
        <f>ROUND(I128*H128,2)</f>
        <v>0</v>
      </c>
      <c r="BL128" s="16" t="s">
        <v>124</v>
      </c>
      <c r="BM128" s="224" t="s">
        <v>204</v>
      </c>
    </row>
    <row r="129" spans="1:65" s="2" customFormat="1" ht="16.5" customHeight="1">
      <c r="A129" s="37"/>
      <c r="B129" s="38"/>
      <c r="C129" s="213" t="s">
        <v>168</v>
      </c>
      <c r="D129" s="213" t="s">
        <v>120</v>
      </c>
      <c r="E129" s="214" t="s">
        <v>205</v>
      </c>
      <c r="F129" s="215" t="s">
        <v>206</v>
      </c>
      <c r="G129" s="216" t="s">
        <v>123</v>
      </c>
      <c r="H129" s="217">
        <v>1365</v>
      </c>
      <c r="I129" s="218"/>
      <c r="J129" s="219">
        <f>ROUND(I129*H129,2)</f>
        <v>0</v>
      </c>
      <c r="K129" s="215" t="s">
        <v>19</v>
      </c>
      <c r="L129" s="43"/>
      <c r="M129" s="220" t="s">
        <v>19</v>
      </c>
      <c r="N129" s="221" t="s">
        <v>43</v>
      </c>
      <c r="O129" s="83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4" t="s">
        <v>124</v>
      </c>
      <c r="AT129" s="224" t="s">
        <v>120</v>
      </c>
      <c r="AU129" s="224" t="s">
        <v>79</v>
      </c>
      <c r="AY129" s="16" t="s">
        <v>119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6" t="s">
        <v>79</v>
      </c>
      <c r="BK129" s="225">
        <f>ROUND(I129*H129,2)</f>
        <v>0</v>
      </c>
      <c r="BL129" s="16" t="s">
        <v>124</v>
      </c>
      <c r="BM129" s="224" t="s">
        <v>207</v>
      </c>
    </row>
    <row r="130" spans="1:65" s="2" customFormat="1" ht="16.5" customHeight="1">
      <c r="A130" s="37"/>
      <c r="B130" s="38"/>
      <c r="C130" s="213" t="s">
        <v>208</v>
      </c>
      <c r="D130" s="213" t="s">
        <v>120</v>
      </c>
      <c r="E130" s="214" t="s">
        <v>209</v>
      </c>
      <c r="F130" s="215" t="s">
        <v>210</v>
      </c>
      <c r="G130" s="216" t="s">
        <v>123</v>
      </c>
      <c r="H130" s="217">
        <v>1365</v>
      </c>
      <c r="I130" s="218"/>
      <c r="J130" s="219">
        <f>ROUND(I130*H130,2)</f>
        <v>0</v>
      </c>
      <c r="K130" s="215" t="s">
        <v>19</v>
      </c>
      <c r="L130" s="43"/>
      <c r="M130" s="220" t="s">
        <v>19</v>
      </c>
      <c r="N130" s="221" t="s">
        <v>43</v>
      </c>
      <c r="O130" s="83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124</v>
      </c>
      <c r="AT130" s="224" t="s">
        <v>120</v>
      </c>
      <c r="AU130" s="224" t="s">
        <v>79</v>
      </c>
      <c r="AY130" s="16" t="s">
        <v>119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79</v>
      </c>
      <c r="BK130" s="225">
        <f>ROUND(I130*H130,2)</f>
        <v>0</v>
      </c>
      <c r="BL130" s="16" t="s">
        <v>124</v>
      </c>
      <c r="BM130" s="224" t="s">
        <v>211</v>
      </c>
    </row>
    <row r="131" spans="1:65" s="2" customFormat="1" ht="21.75" customHeight="1">
      <c r="A131" s="37"/>
      <c r="B131" s="38"/>
      <c r="C131" s="213" t="s">
        <v>171</v>
      </c>
      <c r="D131" s="213" t="s">
        <v>120</v>
      </c>
      <c r="E131" s="214" t="s">
        <v>212</v>
      </c>
      <c r="F131" s="215" t="s">
        <v>213</v>
      </c>
      <c r="G131" s="216" t="s">
        <v>123</v>
      </c>
      <c r="H131" s="217">
        <v>1365</v>
      </c>
      <c r="I131" s="218"/>
      <c r="J131" s="219">
        <f>ROUND(I131*H131,2)</f>
        <v>0</v>
      </c>
      <c r="K131" s="215" t="s">
        <v>19</v>
      </c>
      <c r="L131" s="43"/>
      <c r="M131" s="220" t="s">
        <v>19</v>
      </c>
      <c r="N131" s="221" t="s">
        <v>43</v>
      </c>
      <c r="O131" s="83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4" t="s">
        <v>124</v>
      </c>
      <c r="AT131" s="224" t="s">
        <v>120</v>
      </c>
      <c r="AU131" s="224" t="s">
        <v>79</v>
      </c>
      <c r="AY131" s="16" t="s">
        <v>119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6" t="s">
        <v>79</v>
      </c>
      <c r="BK131" s="225">
        <f>ROUND(I131*H131,2)</f>
        <v>0</v>
      </c>
      <c r="BL131" s="16" t="s">
        <v>124</v>
      </c>
      <c r="BM131" s="224" t="s">
        <v>214</v>
      </c>
    </row>
    <row r="132" spans="1:65" s="2" customFormat="1" ht="16.5" customHeight="1">
      <c r="A132" s="37"/>
      <c r="B132" s="38"/>
      <c r="C132" s="213" t="s">
        <v>215</v>
      </c>
      <c r="D132" s="213" t="s">
        <v>120</v>
      </c>
      <c r="E132" s="214" t="s">
        <v>216</v>
      </c>
      <c r="F132" s="215" t="s">
        <v>217</v>
      </c>
      <c r="G132" s="216" t="s">
        <v>167</v>
      </c>
      <c r="H132" s="217">
        <v>150</v>
      </c>
      <c r="I132" s="218"/>
      <c r="J132" s="219">
        <f>ROUND(I132*H132,2)</f>
        <v>0</v>
      </c>
      <c r="K132" s="215" t="s">
        <v>19</v>
      </c>
      <c r="L132" s="43"/>
      <c r="M132" s="220" t="s">
        <v>19</v>
      </c>
      <c r="N132" s="221" t="s">
        <v>43</v>
      </c>
      <c r="O132" s="83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124</v>
      </c>
      <c r="AT132" s="224" t="s">
        <v>120</v>
      </c>
      <c r="AU132" s="224" t="s">
        <v>79</v>
      </c>
      <c r="AY132" s="16" t="s">
        <v>119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79</v>
      </c>
      <c r="BK132" s="225">
        <f>ROUND(I132*H132,2)</f>
        <v>0</v>
      </c>
      <c r="BL132" s="16" t="s">
        <v>124</v>
      </c>
      <c r="BM132" s="224" t="s">
        <v>218</v>
      </c>
    </row>
    <row r="133" spans="1:65" s="2" customFormat="1" ht="21.75" customHeight="1">
      <c r="A133" s="37"/>
      <c r="B133" s="38"/>
      <c r="C133" s="213" t="s">
        <v>175</v>
      </c>
      <c r="D133" s="213" t="s">
        <v>120</v>
      </c>
      <c r="E133" s="214" t="s">
        <v>219</v>
      </c>
      <c r="F133" s="215" t="s">
        <v>220</v>
      </c>
      <c r="G133" s="216" t="s">
        <v>167</v>
      </c>
      <c r="H133" s="217">
        <v>32.5</v>
      </c>
      <c r="I133" s="218"/>
      <c r="J133" s="219">
        <f>ROUND(I133*H133,2)</f>
        <v>0</v>
      </c>
      <c r="K133" s="215" t="s">
        <v>19</v>
      </c>
      <c r="L133" s="43"/>
      <c r="M133" s="220" t="s">
        <v>19</v>
      </c>
      <c r="N133" s="221" t="s">
        <v>43</v>
      </c>
      <c r="O133" s="83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4" t="s">
        <v>124</v>
      </c>
      <c r="AT133" s="224" t="s">
        <v>120</v>
      </c>
      <c r="AU133" s="224" t="s">
        <v>79</v>
      </c>
      <c r="AY133" s="16" t="s">
        <v>119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6" t="s">
        <v>79</v>
      </c>
      <c r="BK133" s="225">
        <f>ROUND(I133*H133,2)</f>
        <v>0</v>
      </c>
      <c r="BL133" s="16" t="s">
        <v>124</v>
      </c>
      <c r="BM133" s="224" t="s">
        <v>221</v>
      </c>
    </row>
    <row r="134" spans="1:65" s="2" customFormat="1" ht="16.5" customHeight="1">
      <c r="A134" s="37"/>
      <c r="B134" s="38"/>
      <c r="C134" s="213" t="s">
        <v>222</v>
      </c>
      <c r="D134" s="213" t="s">
        <v>120</v>
      </c>
      <c r="E134" s="214" t="s">
        <v>223</v>
      </c>
      <c r="F134" s="215" t="s">
        <v>224</v>
      </c>
      <c r="G134" s="216" t="s">
        <v>167</v>
      </c>
      <c r="H134" s="217">
        <v>32</v>
      </c>
      <c r="I134" s="218"/>
      <c r="J134" s="219">
        <f>ROUND(I134*H134,2)</f>
        <v>0</v>
      </c>
      <c r="K134" s="215" t="s">
        <v>19</v>
      </c>
      <c r="L134" s="43"/>
      <c r="M134" s="220" t="s">
        <v>19</v>
      </c>
      <c r="N134" s="221" t="s">
        <v>43</v>
      </c>
      <c r="O134" s="83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4" t="s">
        <v>124</v>
      </c>
      <c r="AT134" s="224" t="s">
        <v>120</v>
      </c>
      <c r="AU134" s="224" t="s">
        <v>79</v>
      </c>
      <c r="AY134" s="16" t="s">
        <v>119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6" t="s">
        <v>79</v>
      </c>
      <c r="BK134" s="225">
        <f>ROUND(I134*H134,2)</f>
        <v>0</v>
      </c>
      <c r="BL134" s="16" t="s">
        <v>124</v>
      </c>
      <c r="BM134" s="224" t="s">
        <v>225</v>
      </c>
    </row>
    <row r="135" spans="1:65" s="2" customFormat="1" ht="16.5" customHeight="1">
      <c r="A135" s="37"/>
      <c r="B135" s="38"/>
      <c r="C135" s="213" t="s">
        <v>179</v>
      </c>
      <c r="D135" s="213" t="s">
        <v>120</v>
      </c>
      <c r="E135" s="214" t="s">
        <v>226</v>
      </c>
      <c r="F135" s="215" t="s">
        <v>227</v>
      </c>
      <c r="G135" s="216" t="s">
        <v>228</v>
      </c>
      <c r="H135" s="217">
        <v>1</v>
      </c>
      <c r="I135" s="218"/>
      <c r="J135" s="219">
        <f>ROUND(I135*H135,2)</f>
        <v>0</v>
      </c>
      <c r="K135" s="215" t="s">
        <v>19</v>
      </c>
      <c r="L135" s="43"/>
      <c r="M135" s="220" t="s">
        <v>19</v>
      </c>
      <c r="N135" s="221" t="s">
        <v>43</v>
      </c>
      <c r="O135" s="83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4" t="s">
        <v>124</v>
      </c>
      <c r="AT135" s="224" t="s">
        <v>120</v>
      </c>
      <c r="AU135" s="224" t="s">
        <v>79</v>
      </c>
      <c r="AY135" s="16" t="s">
        <v>119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6" t="s">
        <v>79</v>
      </c>
      <c r="BK135" s="225">
        <f>ROUND(I135*H135,2)</f>
        <v>0</v>
      </c>
      <c r="BL135" s="16" t="s">
        <v>124</v>
      </c>
      <c r="BM135" s="224" t="s">
        <v>229</v>
      </c>
    </row>
    <row r="136" spans="1:63" s="11" customFormat="1" ht="25.9" customHeight="1">
      <c r="A136" s="11"/>
      <c r="B136" s="199"/>
      <c r="C136" s="200"/>
      <c r="D136" s="201" t="s">
        <v>71</v>
      </c>
      <c r="E136" s="202" t="s">
        <v>134</v>
      </c>
      <c r="F136" s="202" t="s">
        <v>230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SUM(P137:P145)</f>
        <v>0</v>
      </c>
      <c r="Q136" s="207"/>
      <c r="R136" s="208">
        <f>SUM(R137:R145)</f>
        <v>0</v>
      </c>
      <c r="S136" s="207"/>
      <c r="T136" s="209">
        <f>SUM(T137:T145)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10" t="s">
        <v>79</v>
      </c>
      <c r="AT136" s="211" t="s">
        <v>71</v>
      </c>
      <c r="AU136" s="211" t="s">
        <v>72</v>
      </c>
      <c r="AY136" s="210" t="s">
        <v>119</v>
      </c>
      <c r="BK136" s="212">
        <f>SUM(BK137:BK145)</f>
        <v>0</v>
      </c>
    </row>
    <row r="137" spans="1:65" s="2" customFormat="1" ht="16.5" customHeight="1">
      <c r="A137" s="37"/>
      <c r="B137" s="38"/>
      <c r="C137" s="213" t="s">
        <v>231</v>
      </c>
      <c r="D137" s="213" t="s">
        <v>120</v>
      </c>
      <c r="E137" s="214" t="s">
        <v>232</v>
      </c>
      <c r="F137" s="215" t="s">
        <v>233</v>
      </c>
      <c r="G137" s="216" t="s">
        <v>234</v>
      </c>
      <c r="H137" s="217">
        <v>3</v>
      </c>
      <c r="I137" s="218"/>
      <c r="J137" s="219">
        <f>ROUND(I137*H137,2)</f>
        <v>0</v>
      </c>
      <c r="K137" s="215" t="s">
        <v>19</v>
      </c>
      <c r="L137" s="43"/>
      <c r="M137" s="220" t="s">
        <v>19</v>
      </c>
      <c r="N137" s="221" t="s">
        <v>43</v>
      </c>
      <c r="O137" s="83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4" t="s">
        <v>124</v>
      </c>
      <c r="AT137" s="224" t="s">
        <v>120</v>
      </c>
      <c r="AU137" s="224" t="s">
        <v>79</v>
      </c>
      <c r="AY137" s="16" t="s">
        <v>119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6" t="s">
        <v>79</v>
      </c>
      <c r="BK137" s="225">
        <f>ROUND(I137*H137,2)</f>
        <v>0</v>
      </c>
      <c r="BL137" s="16" t="s">
        <v>124</v>
      </c>
      <c r="BM137" s="224" t="s">
        <v>235</v>
      </c>
    </row>
    <row r="138" spans="1:65" s="2" customFormat="1" ht="16.5" customHeight="1">
      <c r="A138" s="37"/>
      <c r="B138" s="38"/>
      <c r="C138" s="213" t="s">
        <v>182</v>
      </c>
      <c r="D138" s="213" t="s">
        <v>120</v>
      </c>
      <c r="E138" s="214" t="s">
        <v>236</v>
      </c>
      <c r="F138" s="215" t="s">
        <v>237</v>
      </c>
      <c r="G138" s="216" t="s">
        <v>167</v>
      </c>
      <c r="H138" s="217">
        <v>15</v>
      </c>
      <c r="I138" s="218"/>
      <c r="J138" s="219">
        <f>ROUND(I138*H138,2)</f>
        <v>0</v>
      </c>
      <c r="K138" s="215" t="s">
        <v>19</v>
      </c>
      <c r="L138" s="43"/>
      <c r="M138" s="220" t="s">
        <v>19</v>
      </c>
      <c r="N138" s="221" t="s">
        <v>43</v>
      </c>
      <c r="O138" s="83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124</v>
      </c>
      <c r="AT138" s="224" t="s">
        <v>120</v>
      </c>
      <c r="AU138" s="224" t="s">
        <v>79</v>
      </c>
      <c r="AY138" s="16" t="s">
        <v>119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79</v>
      </c>
      <c r="BK138" s="225">
        <f>ROUND(I138*H138,2)</f>
        <v>0</v>
      </c>
      <c r="BL138" s="16" t="s">
        <v>124</v>
      </c>
      <c r="BM138" s="224" t="s">
        <v>238</v>
      </c>
    </row>
    <row r="139" spans="1:65" s="2" customFormat="1" ht="21.75" customHeight="1">
      <c r="A139" s="37"/>
      <c r="B139" s="38"/>
      <c r="C139" s="213" t="s">
        <v>239</v>
      </c>
      <c r="D139" s="213" t="s">
        <v>120</v>
      </c>
      <c r="E139" s="214" t="s">
        <v>240</v>
      </c>
      <c r="F139" s="215" t="s">
        <v>241</v>
      </c>
      <c r="G139" s="216" t="s">
        <v>234</v>
      </c>
      <c r="H139" s="217">
        <v>15</v>
      </c>
      <c r="I139" s="218"/>
      <c r="J139" s="219">
        <f>ROUND(I139*H139,2)</f>
        <v>0</v>
      </c>
      <c r="K139" s="215" t="s">
        <v>19</v>
      </c>
      <c r="L139" s="43"/>
      <c r="M139" s="220" t="s">
        <v>19</v>
      </c>
      <c r="N139" s="221" t="s">
        <v>43</v>
      </c>
      <c r="O139" s="83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4" t="s">
        <v>124</v>
      </c>
      <c r="AT139" s="224" t="s">
        <v>120</v>
      </c>
      <c r="AU139" s="224" t="s">
        <v>79</v>
      </c>
      <c r="AY139" s="16" t="s">
        <v>119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6" t="s">
        <v>79</v>
      </c>
      <c r="BK139" s="225">
        <f>ROUND(I139*H139,2)</f>
        <v>0</v>
      </c>
      <c r="BL139" s="16" t="s">
        <v>124</v>
      </c>
      <c r="BM139" s="224" t="s">
        <v>242</v>
      </c>
    </row>
    <row r="140" spans="1:65" s="2" customFormat="1" ht="16.5" customHeight="1">
      <c r="A140" s="37"/>
      <c r="B140" s="38"/>
      <c r="C140" s="213" t="s">
        <v>186</v>
      </c>
      <c r="D140" s="213" t="s">
        <v>120</v>
      </c>
      <c r="E140" s="214" t="s">
        <v>243</v>
      </c>
      <c r="F140" s="215" t="s">
        <v>244</v>
      </c>
      <c r="G140" s="216" t="s">
        <v>234</v>
      </c>
      <c r="H140" s="217">
        <v>4</v>
      </c>
      <c r="I140" s="218"/>
      <c r="J140" s="219">
        <f>ROUND(I140*H140,2)</f>
        <v>0</v>
      </c>
      <c r="K140" s="215" t="s">
        <v>19</v>
      </c>
      <c r="L140" s="43"/>
      <c r="M140" s="220" t="s">
        <v>19</v>
      </c>
      <c r="N140" s="221" t="s">
        <v>43</v>
      </c>
      <c r="O140" s="83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124</v>
      </c>
      <c r="AT140" s="224" t="s">
        <v>120</v>
      </c>
      <c r="AU140" s="224" t="s">
        <v>79</v>
      </c>
      <c r="AY140" s="16" t="s">
        <v>119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79</v>
      </c>
      <c r="BK140" s="225">
        <f>ROUND(I140*H140,2)</f>
        <v>0</v>
      </c>
      <c r="BL140" s="16" t="s">
        <v>124</v>
      </c>
      <c r="BM140" s="224" t="s">
        <v>245</v>
      </c>
    </row>
    <row r="141" spans="1:65" s="2" customFormat="1" ht="16.5" customHeight="1">
      <c r="A141" s="37"/>
      <c r="B141" s="38"/>
      <c r="C141" s="213" t="s">
        <v>246</v>
      </c>
      <c r="D141" s="213" t="s">
        <v>120</v>
      </c>
      <c r="E141" s="214" t="s">
        <v>247</v>
      </c>
      <c r="F141" s="215" t="s">
        <v>248</v>
      </c>
      <c r="G141" s="216" t="s">
        <v>234</v>
      </c>
      <c r="H141" s="217">
        <v>3</v>
      </c>
      <c r="I141" s="218"/>
      <c r="J141" s="219">
        <f>ROUND(I141*H141,2)</f>
        <v>0</v>
      </c>
      <c r="K141" s="215" t="s">
        <v>19</v>
      </c>
      <c r="L141" s="43"/>
      <c r="M141" s="220" t="s">
        <v>19</v>
      </c>
      <c r="N141" s="221" t="s">
        <v>43</v>
      </c>
      <c r="O141" s="83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4" t="s">
        <v>124</v>
      </c>
      <c r="AT141" s="224" t="s">
        <v>120</v>
      </c>
      <c r="AU141" s="224" t="s">
        <v>79</v>
      </c>
      <c r="AY141" s="16" t="s">
        <v>119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6" t="s">
        <v>79</v>
      </c>
      <c r="BK141" s="225">
        <f>ROUND(I141*H141,2)</f>
        <v>0</v>
      </c>
      <c r="BL141" s="16" t="s">
        <v>124</v>
      </c>
      <c r="BM141" s="224" t="s">
        <v>249</v>
      </c>
    </row>
    <row r="142" spans="1:65" s="2" customFormat="1" ht="16.5" customHeight="1">
      <c r="A142" s="37"/>
      <c r="B142" s="38"/>
      <c r="C142" s="213" t="s">
        <v>190</v>
      </c>
      <c r="D142" s="213" t="s">
        <v>120</v>
      </c>
      <c r="E142" s="214" t="s">
        <v>250</v>
      </c>
      <c r="F142" s="215" t="s">
        <v>251</v>
      </c>
      <c r="G142" s="216" t="s">
        <v>234</v>
      </c>
      <c r="H142" s="217">
        <v>1</v>
      </c>
      <c r="I142" s="218"/>
      <c r="J142" s="219">
        <f>ROUND(I142*H142,2)</f>
        <v>0</v>
      </c>
      <c r="K142" s="215" t="s">
        <v>19</v>
      </c>
      <c r="L142" s="43"/>
      <c r="M142" s="220" t="s">
        <v>19</v>
      </c>
      <c r="N142" s="221" t="s">
        <v>43</v>
      </c>
      <c r="O142" s="83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124</v>
      </c>
      <c r="AT142" s="224" t="s">
        <v>120</v>
      </c>
      <c r="AU142" s="224" t="s">
        <v>79</v>
      </c>
      <c r="AY142" s="16" t="s">
        <v>119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79</v>
      </c>
      <c r="BK142" s="225">
        <f>ROUND(I142*H142,2)</f>
        <v>0</v>
      </c>
      <c r="BL142" s="16" t="s">
        <v>124</v>
      </c>
      <c r="BM142" s="224" t="s">
        <v>252</v>
      </c>
    </row>
    <row r="143" spans="1:65" s="2" customFormat="1" ht="16.5" customHeight="1">
      <c r="A143" s="37"/>
      <c r="B143" s="38"/>
      <c r="C143" s="213" t="s">
        <v>253</v>
      </c>
      <c r="D143" s="213" t="s">
        <v>120</v>
      </c>
      <c r="E143" s="214" t="s">
        <v>254</v>
      </c>
      <c r="F143" s="215" t="s">
        <v>255</v>
      </c>
      <c r="G143" s="216" t="s">
        <v>234</v>
      </c>
      <c r="H143" s="217">
        <v>3</v>
      </c>
      <c r="I143" s="218"/>
      <c r="J143" s="219">
        <f>ROUND(I143*H143,2)</f>
        <v>0</v>
      </c>
      <c r="K143" s="215" t="s">
        <v>19</v>
      </c>
      <c r="L143" s="43"/>
      <c r="M143" s="220" t="s">
        <v>19</v>
      </c>
      <c r="N143" s="221" t="s">
        <v>43</v>
      </c>
      <c r="O143" s="83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4" t="s">
        <v>124</v>
      </c>
      <c r="AT143" s="224" t="s">
        <v>120</v>
      </c>
      <c r="AU143" s="224" t="s">
        <v>79</v>
      </c>
      <c r="AY143" s="16" t="s">
        <v>119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6" t="s">
        <v>79</v>
      </c>
      <c r="BK143" s="225">
        <f>ROUND(I143*H143,2)</f>
        <v>0</v>
      </c>
      <c r="BL143" s="16" t="s">
        <v>124</v>
      </c>
      <c r="BM143" s="224" t="s">
        <v>256</v>
      </c>
    </row>
    <row r="144" spans="1:65" s="2" customFormat="1" ht="16.5" customHeight="1">
      <c r="A144" s="37"/>
      <c r="B144" s="38"/>
      <c r="C144" s="213" t="s">
        <v>193</v>
      </c>
      <c r="D144" s="213" t="s">
        <v>120</v>
      </c>
      <c r="E144" s="214" t="s">
        <v>257</v>
      </c>
      <c r="F144" s="215" t="s">
        <v>258</v>
      </c>
      <c r="G144" s="216" t="s">
        <v>228</v>
      </c>
      <c r="H144" s="217">
        <v>3</v>
      </c>
      <c r="I144" s="218"/>
      <c r="J144" s="219">
        <f>ROUND(I144*H144,2)</f>
        <v>0</v>
      </c>
      <c r="K144" s="215" t="s">
        <v>19</v>
      </c>
      <c r="L144" s="43"/>
      <c r="M144" s="220" t="s">
        <v>19</v>
      </c>
      <c r="N144" s="221" t="s">
        <v>43</v>
      </c>
      <c r="O144" s="83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4" t="s">
        <v>124</v>
      </c>
      <c r="AT144" s="224" t="s">
        <v>120</v>
      </c>
      <c r="AU144" s="224" t="s">
        <v>79</v>
      </c>
      <c r="AY144" s="16" t="s">
        <v>119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79</v>
      </c>
      <c r="BK144" s="225">
        <f>ROUND(I144*H144,2)</f>
        <v>0</v>
      </c>
      <c r="BL144" s="16" t="s">
        <v>124</v>
      </c>
      <c r="BM144" s="224" t="s">
        <v>259</v>
      </c>
    </row>
    <row r="145" spans="1:65" s="2" customFormat="1" ht="16.5" customHeight="1">
      <c r="A145" s="37"/>
      <c r="B145" s="38"/>
      <c r="C145" s="213" t="s">
        <v>260</v>
      </c>
      <c r="D145" s="213" t="s">
        <v>120</v>
      </c>
      <c r="E145" s="214" t="s">
        <v>261</v>
      </c>
      <c r="F145" s="215" t="s">
        <v>262</v>
      </c>
      <c r="G145" s="216" t="s">
        <v>234</v>
      </c>
      <c r="H145" s="217">
        <v>1</v>
      </c>
      <c r="I145" s="218"/>
      <c r="J145" s="219">
        <f>ROUND(I145*H145,2)</f>
        <v>0</v>
      </c>
      <c r="K145" s="215" t="s">
        <v>19</v>
      </c>
      <c r="L145" s="43"/>
      <c r="M145" s="220" t="s">
        <v>19</v>
      </c>
      <c r="N145" s="221" t="s">
        <v>43</v>
      </c>
      <c r="O145" s="83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4" t="s">
        <v>124</v>
      </c>
      <c r="AT145" s="224" t="s">
        <v>120</v>
      </c>
      <c r="AU145" s="224" t="s">
        <v>79</v>
      </c>
      <c r="AY145" s="16" t="s">
        <v>119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6" t="s">
        <v>79</v>
      </c>
      <c r="BK145" s="225">
        <f>ROUND(I145*H145,2)</f>
        <v>0</v>
      </c>
      <c r="BL145" s="16" t="s">
        <v>124</v>
      </c>
      <c r="BM145" s="224" t="s">
        <v>263</v>
      </c>
    </row>
    <row r="146" spans="1:63" s="11" customFormat="1" ht="25.9" customHeight="1">
      <c r="A146" s="11"/>
      <c r="B146" s="199"/>
      <c r="C146" s="200"/>
      <c r="D146" s="201" t="s">
        <v>71</v>
      </c>
      <c r="E146" s="202" t="s">
        <v>264</v>
      </c>
      <c r="F146" s="202" t="s">
        <v>265</v>
      </c>
      <c r="G146" s="200"/>
      <c r="H146" s="200"/>
      <c r="I146" s="203"/>
      <c r="J146" s="204">
        <f>BK146</f>
        <v>0</v>
      </c>
      <c r="K146" s="200"/>
      <c r="L146" s="205"/>
      <c r="M146" s="206"/>
      <c r="N146" s="207"/>
      <c r="O146" s="207"/>
      <c r="P146" s="208">
        <f>SUM(P147:P161)</f>
        <v>0</v>
      </c>
      <c r="Q146" s="207"/>
      <c r="R146" s="208">
        <f>SUM(R147:R161)</f>
        <v>0</v>
      </c>
      <c r="S146" s="207"/>
      <c r="T146" s="209">
        <f>SUM(T147:T161)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10" t="s">
        <v>79</v>
      </c>
      <c r="AT146" s="211" t="s">
        <v>71</v>
      </c>
      <c r="AU146" s="211" t="s">
        <v>72</v>
      </c>
      <c r="AY146" s="210" t="s">
        <v>119</v>
      </c>
      <c r="BK146" s="212">
        <f>SUM(BK147:BK161)</f>
        <v>0</v>
      </c>
    </row>
    <row r="147" spans="1:65" s="2" customFormat="1" ht="16.5" customHeight="1">
      <c r="A147" s="37"/>
      <c r="B147" s="38"/>
      <c r="C147" s="213" t="s">
        <v>197</v>
      </c>
      <c r="D147" s="213" t="s">
        <v>120</v>
      </c>
      <c r="E147" s="214" t="s">
        <v>266</v>
      </c>
      <c r="F147" s="215" t="s">
        <v>267</v>
      </c>
      <c r="G147" s="216" t="s">
        <v>167</v>
      </c>
      <c r="H147" s="217">
        <v>29</v>
      </c>
      <c r="I147" s="218"/>
      <c r="J147" s="219">
        <f>ROUND(I147*H147,2)</f>
        <v>0</v>
      </c>
      <c r="K147" s="215" t="s">
        <v>19</v>
      </c>
      <c r="L147" s="43"/>
      <c r="M147" s="220" t="s">
        <v>19</v>
      </c>
      <c r="N147" s="221" t="s">
        <v>43</v>
      </c>
      <c r="O147" s="83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4" t="s">
        <v>124</v>
      </c>
      <c r="AT147" s="224" t="s">
        <v>120</v>
      </c>
      <c r="AU147" s="224" t="s">
        <v>79</v>
      </c>
      <c r="AY147" s="16" t="s">
        <v>119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6" t="s">
        <v>79</v>
      </c>
      <c r="BK147" s="225">
        <f>ROUND(I147*H147,2)</f>
        <v>0</v>
      </c>
      <c r="BL147" s="16" t="s">
        <v>124</v>
      </c>
      <c r="BM147" s="224" t="s">
        <v>268</v>
      </c>
    </row>
    <row r="148" spans="1:65" s="2" customFormat="1" ht="16.5" customHeight="1">
      <c r="A148" s="37"/>
      <c r="B148" s="38"/>
      <c r="C148" s="213" t="s">
        <v>269</v>
      </c>
      <c r="D148" s="213" t="s">
        <v>120</v>
      </c>
      <c r="E148" s="214" t="s">
        <v>270</v>
      </c>
      <c r="F148" s="215" t="s">
        <v>271</v>
      </c>
      <c r="G148" s="216" t="s">
        <v>234</v>
      </c>
      <c r="H148" s="217">
        <v>1</v>
      </c>
      <c r="I148" s="218"/>
      <c r="J148" s="219">
        <f>ROUND(I148*H148,2)</f>
        <v>0</v>
      </c>
      <c r="K148" s="215" t="s">
        <v>19</v>
      </c>
      <c r="L148" s="43"/>
      <c r="M148" s="220" t="s">
        <v>19</v>
      </c>
      <c r="N148" s="221" t="s">
        <v>43</v>
      </c>
      <c r="O148" s="83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124</v>
      </c>
      <c r="AT148" s="224" t="s">
        <v>120</v>
      </c>
      <c r="AU148" s="224" t="s">
        <v>79</v>
      </c>
      <c r="AY148" s="16" t="s">
        <v>119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79</v>
      </c>
      <c r="BK148" s="225">
        <f>ROUND(I148*H148,2)</f>
        <v>0</v>
      </c>
      <c r="BL148" s="16" t="s">
        <v>124</v>
      </c>
      <c r="BM148" s="224" t="s">
        <v>272</v>
      </c>
    </row>
    <row r="149" spans="1:65" s="2" customFormat="1" ht="16.5" customHeight="1">
      <c r="A149" s="37"/>
      <c r="B149" s="38"/>
      <c r="C149" s="213" t="s">
        <v>201</v>
      </c>
      <c r="D149" s="213" t="s">
        <v>120</v>
      </c>
      <c r="E149" s="214" t="s">
        <v>273</v>
      </c>
      <c r="F149" s="215" t="s">
        <v>274</v>
      </c>
      <c r="G149" s="216" t="s">
        <v>234</v>
      </c>
      <c r="H149" s="217">
        <v>2</v>
      </c>
      <c r="I149" s="218"/>
      <c r="J149" s="219">
        <f>ROUND(I149*H149,2)</f>
        <v>0</v>
      </c>
      <c r="K149" s="215" t="s">
        <v>19</v>
      </c>
      <c r="L149" s="43"/>
      <c r="M149" s="220" t="s">
        <v>19</v>
      </c>
      <c r="N149" s="221" t="s">
        <v>43</v>
      </c>
      <c r="O149" s="83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4" t="s">
        <v>124</v>
      </c>
      <c r="AT149" s="224" t="s">
        <v>120</v>
      </c>
      <c r="AU149" s="224" t="s">
        <v>79</v>
      </c>
      <c r="AY149" s="16" t="s">
        <v>119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6" t="s">
        <v>79</v>
      </c>
      <c r="BK149" s="225">
        <f>ROUND(I149*H149,2)</f>
        <v>0</v>
      </c>
      <c r="BL149" s="16" t="s">
        <v>124</v>
      </c>
      <c r="BM149" s="224" t="s">
        <v>275</v>
      </c>
    </row>
    <row r="150" spans="1:65" s="2" customFormat="1" ht="16.5" customHeight="1">
      <c r="A150" s="37"/>
      <c r="B150" s="38"/>
      <c r="C150" s="213" t="s">
        <v>276</v>
      </c>
      <c r="D150" s="213" t="s">
        <v>120</v>
      </c>
      <c r="E150" s="214" t="s">
        <v>277</v>
      </c>
      <c r="F150" s="215" t="s">
        <v>278</v>
      </c>
      <c r="G150" s="216" t="s">
        <v>228</v>
      </c>
      <c r="H150" s="217">
        <v>1</v>
      </c>
      <c r="I150" s="218"/>
      <c r="J150" s="219">
        <f>ROUND(I150*H150,2)</f>
        <v>0</v>
      </c>
      <c r="K150" s="215" t="s">
        <v>19</v>
      </c>
      <c r="L150" s="43"/>
      <c r="M150" s="220" t="s">
        <v>19</v>
      </c>
      <c r="N150" s="221" t="s">
        <v>43</v>
      </c>
      <c r="O150" s="83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124</v>
      </c>
      <c r="AT150" s="224" t="s">
        <v>120</v>
      </c>
      <c r="AU150" s="224" t="s">
        <v>79</v>
      </c>
      <c r="AY150" s="16" t="s">
        <v>119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79</v>
      </c>
      <c r="BK150" s="225">
        <f>ROUND(I150*H150,2)</f>
        <v>0</v>
      </c>
      <c r="BL150" s="16" t="s">
        <v>124</v>
      </c>
      <c r="BM150" s="224" t="s">
        <v>279</v>
      </c>
    </row>
    <row r="151" spans="1:65" s="2" customFormat="1" ht="16.5" customHeight="1">
      <c r="A151" s="37"/>
      <c r="B151" s="38"/>
      <c r="C151" s="213" t="s">
        <v>204</v>
      </c>
      <c r="D151" s="213" t="s">
        <v>120</v>
      </c>
      <c r="E151" s="214" t="s">
        <v>280</v>
      </c>
      <c r="F151" s="215" t="s">
        <v>281</v>
      </c>
      <c r="G151" s="216" t="s">
        <v>228</v>
      </c>
      <c r="H151" s="217">
        <v>1</v>
      </c>
      <c r="I151" s="218"/>
      <c r="J151" s="219">
        <f>ROUND(I151*H151,2)</f>
        <v>0</v>
      </c>
      <c r="K151" s="215" t="s">
        <v>19</v>
      </c>
      <c r="L151" s="43"/>
      <c r="M151" s="220" t="s">
        <v>19</v>
      </c>
      <c r="N151" s="221" t="s">
        <v>43</v>
      </c>
      <c r="O151" s="83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4" t="s">
        <v>124</v>
      </c>
      <c r="AT151" s="224" t="s">
        <v>120</v>
      </c>
      <c r="AU151" s="224" t="s">
        <v>79</v>
      </c>
      <c r="AY151" s="16" t="s">
        <v>119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6" t="s">
        <v>79</v>
      </c>
      <c r="BK151" s="225">
        <f>ROUND(I151*H151,2)</f>
        <v>0</v>
      </c>
      <c r="BL151" s="16" t="s">
        <v>124</v>
      </c>
      <c r="BM151" s="224" t="s">
        <v>282</v>
      </c>
    </row>
    <row r="152" spans="1:65" s="2" customFormat="1" ht="16.5" customHeight="1">
      <c r="A152" s="37"/>
      <c r="B152" s="38"/>
      <c r="C152" s="213" t="s">
        <v>283</v>
      </c>
      <c r="D152" s="213" t="s">
        <v>120</v>
      </c>
      <c r="E152" s="214" t="s">
        <v>284</v>
      </c>
      <c r="F152" s="215" t="s">
        <v>285</v>
      </c>
      <c r="G152" s="216" t="s">
        <v>228</v>
      </c>
      <c r="H152" s="217">
        <v>1</v>
      </c>
      <c r="I152" s="218"/>
      <c r="J152" s="219">
        <f>ROUND(I152*H152,2)</f>
        <v>0</v>
      </c>
      <c r="K152" s="215" t="s">
        <v>19</v>
      </c>
      <c r="L152" s="43"/>
      <c r="M152" s="220" t="s">
        <v>19</v>
      </c>
      <c r="N152" s="221" t="s">
        <v>43</v>
      </c>
      <c r="O152" s="83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124</v>
      </c>
      <c r="AT152" s="224" t="s">
        <v>120</v>
      </c>
      <c r="AU152" s="224" t="s">
        <v>79</v>
      </c>
      <c r="AY152" s="16" t="s">
        <v>119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79</v>
      </c>
      <c r="BK152" s="225">
        <f>ROUND(I152*H152,2)</f>
        <v>0</v>
      </c>
      <c r="BL152" s="16" t="s">
        <v>124</v>
      </c>
      <c r="BM152" s="224" t="s">
        <v>286</v>
      </c>
    </row>
    <row r="153" spans="1:65" s="2" customFormat="1" ht="16.5" customHeight="1">
      <c r="A153" s="37"/>
      <c r="B153" s="38"/>
      <c r="C153" s="213" t="s">
        <v>207</v>
      </c>
      <c r="D153" s="213" t="s">
        <v>120</v>
      </c>
      <c r="E153" s="214" t="s">
        <v>287</v>
      </c>
      <c r="F153" s="215" t="s">
        <v>288</v>
      </c>
      <c r="G153" s="216" t="s">
        <v>167</v>
      </c>
      <c r="H153" s="217">
        <v>30</v>
      </c>
      <c r="I153" s="218"/>
      <c r="J153" s="219">
        <f>ROUND(I153*H153,2)</f>
        <v>0</v>
      </c>
      <c r="K153" s="215" t="s">
        <v>19</v>
      </c>
      <c r="L153" s="43"/>
      <c r="M153" s="220" t="s">
        <v>19</v>
      </c>
      <c r="N153" s="221" t="s">
        <v>43</v>
      </c>
      <c r="O153" s="83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4" t="s">
        <v>124</v>
      </c>
      <c r="AT153" s="224" t="s">
        <v>120</v>
      </c>
      <c r="AU153" s="224" t="s">
        <v>79</v>
      </c>
      <c r="AY153" s="16" t="s">
        <v>119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6" t="s">
        <v>79</v>
      </c>
      <c r="BK153" s="225">
        <f>ROUND(I153*H153,2)</f>
        <v>0</v>
      </c>
      <c r="BL153" s="16" t="s">
        <v>124</v>
      </c>
      <c r="BM153" s="224" t="s">
        <v>289</v>
      </c>
    </row>
    <row r="154" spans="1:51" s="12" customFormat="1" ht="12">
      <c r="A154" s="12"/>
      <c r="B154" s="226"/>
      <c r="C154" s="227"/>
      <c r="D154" s="228" t="s">
        <v>135</v>
      </c>
      <c r="E154" s="229" t="s">
        <v>19</v>
      </c>
      <c r="F154" s="230" t="s">
        <v>290</v>
      </c>
      <c r="G154" s="227"/>
      <c r="H154" s="231">
        <v>30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7" t="s">
        <v>135</v>
      </c>
      <c r="AU154" s="237" t="s">
        <v>79</v>
      </c>
      <c r="AV154" s="12" t="s">
        <v>81</v>
      </c>
      <c r="AW154" s="12" t="s">
        <v>33</v>
      </c>
      <c r="AX154" s="12" t="s">
        <v>72</v>
      </c>
      <c r="AY154" s="237" t="s">
        <v>119</v>
      </c>
    </row>
    <row r="155" spans="1:51" s="13" customFormat="1" ht="12">
      <c r="A155" s="13"/>
      <c r="B155" s="238"/>
      <c r="C155" s="239"/>
      <c r="D155" s="228" t="s">
        <v>135</v>
      </c>
      <c r="E155" s="240" t="s">
        <v>19</v>
      </c>
      <c r="F155" s="241" t="s">
        <v>137</v>
      </c>
      <c r="G155" s="239"/>
      <c r="H155" s="242">
        <v>30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135</v>
      </c>
      <c r="AU155" s="248" t="s">
        <v>79</v>
      </c>
      <c r="AV155" s="13" t="s">
        <v>124</v>
      </c>
      <c r="AW155" s="13" t="s">
        <v>33</v>
      </c>
      <c r="AX155" s="13" t="s">
        <v>79</v>
      </c>
      <c r="AY155" s="248" t="s">
        <v>119</v>
      </c>
    </row>
    <row r="156" spans="1:65" s="2" customFormat="1" ht="16.5" customHeight="1">
      <c r="A156" s="37"/>
      <c r="B156" s="38"/>
      <c r="C156" s="213" t="s">
        <v>291</v>
      </c>
      <c r="D156" s="213" t="s">
        <v>120</v>
      </c>
      <c r="E156" s="214" t="s">
        <v>292</v>
      </c>
      <c r="F156" s="215" t="s">
        <v>293</v>
      </c>
      <c r="G156" s="216" t="s">
        <v>123</v>
      </c>
      <c r="H156" s="217">
        <v>1.485</v>
      </c>
      <c r="I156" s="218"/>
      <c r="J156" s="219">
        <f>ROUND(I156*H156,2)</f>
        <v>0</v>
      </c>
      <c r="K156" s="215" t="s">
        <v>19</v>
      </c>
      <c r="L156" s="43"/>
      <c r="M156" s="220" t="s">
        <v>19</v>
      </c>
      <c r="N156" s="221" t="s">
        <v>43</v>
      </c>
      <c r="O156" s="83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4" t="s">
        <v>124</v>
      </c>
      <c r="AT156" s="224" t="s">
        <v>120</v>
      </c>
      <c r="AU156" s="224" t="s">
        <v>79</v>
      </c>
      <c r="AY156" s="16" t="s">
        <v>119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6" t="s">
        <v>79</v>
      </c>
      <c r="BK156" s="225">
        <f>ROUND(I156*H156,2)</f>
        <v>0</v>
      </c>
      <c r="BL156" s="16" t="s">
        <v>124</v>
      </c>
      <c r="BM156" s="224" t="s">
        <v>294</v>
      </c>
    </row>
    <row r="157" spans="1:65" s="2" customFormat="1" ht="16.5" customHeight="1">
      <c r="A157" s="37"/>
      <c r="B157" s="38"/>
      <c r="C157" s="213" t="s">
        <v>211</v>
      </c>
      <c r="D157" s="213" t="s">
        <v>120</v>
      </c>
      <c r="E157" s="214" t="s">
        <v>295</v>
      </c>
      <c r="F157" s="215" t="s">
        <v>296</v>
      </c>
      <c r="G157" s="216" t="s">
        <v>167</v>
      </c>
      <c r="H157" s="217">
        <v>102</v>
      </c>
      <c r="I157" s="218"/>
      <c r="J157" s="219">
        <f>ROUND(I157*H157,2)</f>
        <v>0</v>
      </c>
      <c r="K157" s="215" t="s">
        <v>19</v>
      </c>
      <c r="L157" s="43"/>
      <c r="M157" s="220" t="s">
        <v>19</v>
      </c>
      <c r="N157" s="221" t="s">
        <v>43</v>
      </c>
      <c r="O157" s="83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4" t="s">
        <v>124</v>
      </c>
      <c r="AT157" s="224" t="s">
        <v>120</v>
      </c>
      <c r="AU157" s="224" t="s">
        <v>79</v>
      </c>
      <c r="AY157" s="16" t="s">
        <v>119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6" t="s">
        <v>79</v>
      </c>
      <c r="BK157" s="225">
        <f>ROUND(I157*H157,2)</f>
        <v>0</v>
      </c>
      <c r="BL157" s="16" t="s">
        <v>124</v>
      </c>
      <c r="BM157" s="224" t="s">
        <v>297</v>
      </c>
    </row>
    <row r="158" spans="1:65" s="2" customFormat="1" ht="16.5" customHeight="1">
      <c r="A158" s="37"/>
      <c r="B158" s="38"/>
      <c r="C158" s="213" t="s">
        <v>298</v>
      </c>
      <c r="D158" s="213" t="s">
        <v>120</v>
      </c>
      <c r="E158" s="214" t="s">
        <v>299</v>
      </c>
      <c r="F158" s="215" t="s">
        <v>300</v>
      </c>
      <c r="G158" s="216" t="s">
        <v>167</v>
      </c>
      <c r="H158" s="217">
        <v>34</v>
      </c>
      <c r="I158" s="218"/>
      <c r="J158" s="219">
        <f>ROUND(I158*H158,2)</f>
        <v>0</v>
      </c>
      <c r="K158" s="215" t="s">
        <v>19</v>
      </c>
      <c r="L158" s="43"/>
      <c r="M158" s="220" t="s">
        <v>19</v>
      </c>
      <c r="N158" s="221" t="s">
        <v>43</v>
      </c>
      <c r="O158" s="83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4" t="s">
        <v>124</v>
      </c>
      <c r="AT158" s="224" t="s">
        <v>120</v>
      </c>
      <c r="AU158" s="224" t="s">
        <v>79</v>
      </c>
      <c r="AY158" s="16" t="s">
        <v>119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6" t="s">
        <v>79</v>
      </c>
      <c r="BK158" s="225">
        <f>ROUND(I158*H158,2)</f>
        <v>0</v>
      </c>
      <c r="BL158" s="16" t="s">
        <v>124</v>
      </c>
      <c r="BM158" s="224" t="s">
        <v>301</v>
      </c>
    </row>
    <row r="159" spans="1:65" s="2" customFormat="1" ht="16.5" customHeight="1">
      <c r="A159" s="37"/>
      <c r="B159" s="38"/>
      <c r="C159" s="213" t="s">
        <v>214</v>
      </c>
      <c r="D159" s="213" t="s">
        <v>120</v>
      </c>
      <c r="E159" s="214" t="s">
        <v>302</v>
      </c>
      <c r="F159" s="215" t="s">
        <v>303</v>
      </c>
      <c r="G159" s="216" t="s">
        <v>167</v>
      </c>
      <c r="H159" s="217">
        <v>64</v>
      </c>
      <c r="I159" s="218"/>
      <c r="J159" s="219">
        <f>ROUND(I159*H159,2)</f>
        <v>0</v>
      </c>
      <c r="K159" s="215" t="s">
        <v>19</v>
      </c>
      <c r="L159" s="43"/>
      <c r="M159" s="220" t="s">
        <v>19</v>
      </c>
      <c r="N159" s="221" t="s">
        <v>43</v>
      </c>
      <c r="O159" s="83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124</v>
      </c>
      <c r="AT159" s="224" t="s">
        <v>120</v>
      </c>
      <c r="AU159" s="224" t="s">
        <v>79</v>
      </c>
      <c r="AY159" s="16" t="s">
        <v>119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79</v>
      </c>
      <c r="BK159" s="225">
        <f>ROUND(I159*H159,2)</f>
        <v>0</v>
      </c>
      <c r="BL159" s="16" t="s">
        <v>124</v>
      </c>
      <c r="BM159" s="224" t="s">
        <v>304</v>
      </c>
    </row>
    <row r="160" spans="1:65" s="2" customFormat="1" ht="16.5" customHeight="1">
      <c r="A160" s="37"/>
      <c r="B160" s="38"/>
      <c r="C160" s="213" t="s">
        <v>305</v>
      </c>
      <c r="D160" s="213" t="s">
        <v>120</v>
      </c>
      <c r="E160" s="214" t="s">
        <v>306</v>
      </c>
      <c r="F160" s="215" t="s">
        <v>307</v>
      </c>
      <c r="G160" s="216" t="s">
        <v>228</v>
      </c>
      <c r="H160" s="217">
        <v>4</v>
      </c>
      <c r="I160" s="218"/>
      <c r="J160" s="219">
        <f>ROUND(I160*H160,2)</f>
        <v>0</v>
      </c>
      <c r="K160" s="215" t="s">
        <v>19</v>
      </c>
      <c r="L160" s="43"/>
      <c r="M160" s="220" t="s">
        <v>19</v>
      </c>
      <c r="N160" s="221" t="s">
        <v>43</v>
      </c>
      <c r="O160" s="83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4" t="s">
        <v>124</v>
      </c>
      <c r="AT160" s="224" t="s">
        <v>120</v>
      </c>
      <c r="AU160" s="224" t="s">
        <v>79</v>
      </c>
      <c r="AY160" s="16" t="s">
        <v>119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6" t="s">
        <v>79</v>
      </c>
      <c r="BK160" s="225">
        <f>ROUND(I160*H160,2)</f>
        <v>0</v>
      </c>
      <c r="BL160" s="16" t="s">
        <v>124</v>
      </c>
      <c r="BM160" s="224" t="s">
        <v>308</v>
      </c>
    </row>
    <row r="161" spans="1:65" s="2" customFormat="1" ht="16.5" customHeight="1">
      <c r="A161" s="37"/>
      <c r="B161" s="38"/>
      <c r="C161" s="213" t="s">
        <v>218</v>
      </c>
      <c r="D161" s="213" t="s">
        <v>120</v>
      </c>
      <c r="E161" s="214" t="s">
        <v>309</v>
      </c>
      <c r="F161" s="215" t="s">
        <v>310</v>
      </c>
      <c r="G161" s="216" t="s">
        <v>167</v>
      </c>
      <c r="H161" s="217">
        <v>36</v>
      </c>
      <c r="I161" s="218"/>
      <c r="J161" s="219">
        <f>ROUND(I161*H161,2)</f>
        <v>0</v>
      </c>
      <c r="K161" s="215" t="s">
        <v>19</v>
      </c>
      <c r="L161" s="43"/>
      <c r="M161" s="220" t="s">
        <v>19</v>
      </c>
      <c r="N161" s="221" t="s">
        <v>43</v>
      </c>
      <c r="O161" s="83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4" t="s">
        <v>124</v>
      </c>
      <c r="AT161" s="224" t="s">
        <v>120</v>
      </c>
      <c r="AU161" s="224" t="s">
        <v>79</v>
      </c>
      <c r="AY161" s="16" t="s">
        <v>119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79</v>
      </c>
      <c r="BK161" s="225">
        <f>ROUND(I161*H161,2)</f>
        <v>0</v>
      </c>
      <c r="BL161" s="16" t="s">
        <v>124</v>
      </c>
      <c r="BM161" s="224" t="s">
        <v>311</v>
      </c>
    </row>
    <row r="162" spans="1:63" s="11" customFormat="1" ht="25.9" customHeight="1">
      <c r="A162" s="11"/>
      <c r="B162" s="199"/>
      <c r="C162" s="200"/>
      <c r="D162" s="201" t="s">
        <v>71</v>
      </c>
      <c r="E162" s="202" t="s">
        <v>312</v>
      </c>
      <c r="F162" s="202" t="s">
        <v>313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SUM(P163:P169)</f>
        <v>0</v>
      </c>
      <c r="Q162" s="207"/>
      <c r="R162" s="208">
        <f>SUM(R163:R169)</f>
        <v>0</v>
      </c>
      <c r="S162" s="207"/>
      <c r="T162" s="209">
        <f>SUM(T163:T169)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10" t="s">
        <v>79</v>
      </c>
      <c r="AT162" s="211" t="s">
        <v>71</v>
      </c>
      <c r="AU162" s="211" t="s">
        <v>72</v>
      </c>
      <c r="AY162" s="210" t="s">
        <v>119</v>
      </c>
      <c r="BK162" s="212">
        <f>SUM(BK163:BK169)</f>
        <v>0</v>
      </c>
    </row>
    <row r="163" spans="1:65" s="2" customFormat="1" ht="16.5" customHeight="1">
      <c r="A163" s="37"/>
      <c r="B163" s="38"/>
      <c r="C163" s="213" t="s">
        <v>314</v>
      </c>
      <c r="D163" s="213" t="s">
        <v>120</v>
      </c>
      <c r="E163" s="214" t="s">
        <v>315</v>
      </c>
      <c r="F163" s="215" t="s">
        <v>316</v>
      </c>
      <c r="G163" s="216" t="s">
        <v>160</v>
      </c>
      <c r="H163" s="217">
        <v>1283.48</v>
      </c>
      <c r="I163" s="218"/>
      <c r="J163" s="219">
        <f>ROUND(I163*H163,2)</f>
        <v>0</v>
      </c>
      <c r="K163" s="215" t="s">
        <v>19</v>
      </c>
      <c r="L163" s="43"/>
      <c r="M163" s="220" t="s">
        <v>19</v>
      </c>
      <c r="N163" s="221" t="s">
        <v>43</v>
      </c>
      <c r="O163" s="83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4" t="s">
        <v>124</v>
      </c>
      <c r="AT163" s="224" t="s">
        <v>120</v>
      </c>
      <c r="AU163" s="224" t="s">
        <v>79</v>
      </c>
      <c r="AY163" s="16" t="s">
        <v>119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6" t="s">
        <v>79</v>
      </c>
      <c r="BK163" s="225">
        <f>ROUND(I163*H163,2)</f>
        <v>0</v>
      </c>
      <c r="BL163" s="16" t="s">
        <v>124</v>
      </c>
      <c r="BM163" s="224" t="s">
        <v>317</v>
      </c>
    </row>
    <row r="164" spans="1:65" s="2" customFormat="1" ht="16.5" customHeight="1">
      <c r="A164" s="37"/>
      <c r="B164" s="38"/>
      <c r="C164" s="213" t="s">
        <v>221</v>
      </c>
      <c r="D164" s="213" t="s">
        <v>120</v>
      </c>
      <c r="E164" s="214" t="s">
        <v>318</v>
      </c>
      <c r="F164" s="215" t="s">
        <v>319</v>
      </c>
      <c r="G164" s="216" t="s">
        <v>160</v>
      </c>
      <c r="H164" s="217">
        <v>12.1</v>
      </c>
      <c r="I164" s="218"/>
      <c r="J164" s="219">
        <f>ROUND(I164*H164,2)</f>
        <v>0</v>
      </c>
      <c r="K164" s="215" t="s">
        <v>19</v>
      </c>
      <c r="L164" s="43"/>
      <c r="M164" s="220" t="s">
        <v>19</v>
      </c>
      <c r="N164" s="221" t="s">
        <v>43</v>
      </c>
      <c r="O164" s="83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4" t="s">
        <v>124</v>
      </c>
      <c r="AT164" s="224" t="s">
        <v>120</v>
      </c>
      <c r="AU164" s="224" t="s">
        <v>79</v>
      </c>
      <c r="AY164" s="16" t="s">
        <v>119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6" t="s">
        <v>79</v>
      </c>
      <c r="BK164" s="225">
        <f>ROUND(I164*H164,2)</f>
        <v>0</v>
      </c>
      <c r="BL164" s="16" t="s">
        <v>124</v>
      </c>
      <c r="BM164" s="224" t="s">
        <v>320</v>
      </c>
    </row>
    <row r="165" spans="1:65" s="2" customFormat="1" ht="16.5" customHeight="1">
      <c r="A165" s="37"/>
      <c r="B165" s="38"/>
      <c r="C165" s="213" t="s">
        <v>321</v>
      </c>
      <c r="D165" s="213" t="s">
        <v>120</v>
      </c>
      <c r="E165" s="214" t="s">
        <v>322</v>
      </c>
      <c r="F165" s="215" t="s">
        <v>323</v>
      </c>
      <c r="G165" s="216" t="s">
        <v>160</v>
      </c>
      <c r="H165" s="217">
        <v>48.4</v>
      </c>
      <c r="I165" s="218"/>
      <c r="J165" s="219">
        <f>ROUND(I165*H165,2)</f>
        <v>0</v>
      </c>
      <c r="K165" s="215" t="s">
        <v>19</v>
      </c>
      <c r="L165" s="43"/>
      <c r="M165" s="220" t="s">
        <v>19</v>
      </c>
      <c r="N165" s="221" t="s">
        <v>43</v>
      </c>
      <c r="O165" s="83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4" t="s">
        <v>124</v>
      </c>
      <c r="AT165" s="224" t="s">
        <v>120</v>
      </c>
      <c r="AU165" s="224" t="s">
        <v>79</v>
      </c>
      <c r="AY165" s="16" t="s">
        <v>119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79</v>
      </c>
      <c r="BK165" s="225">
        <f>ROUND(I165*H165,2)</f>
        <v>0</v>
      </c>
      <c r="BL165" s="16" t="s">
        <v>124</v>
      </c>
      <c r="BM165" s="224" t="s">
        <v>324</v>
      </c>
    </row>
    <row r="166" spans="1:65" s="2" customFormat="1" ht="16.5" customHeight="1">
      <c r="A166" s="37"/>
      <c r="B166" s="38"/>
      <c r="C166" s="213" t="s">
        <v>225</v>
      </c>
      <c r="D166" s="213" t="s">
        <v>120</v>
      </c>
      <c r="E166" s="214" t="s">
        <v>325</v>
      </c>
      <c r="F166" s="215" t="s">
        <v>326</v>
      </c>
      <c r="G166" s="216" t="s">
        <v>160</v>
      </c>
      <c r="H166" s="217">
        <v>641.74</v>
      </c>
      <c r="I166" s="218"/>
      <c r="J166" s="219">
        <f>ROUND(I166*H166,2)</f>
        <v>0</v>
      </c>
      <c r="K166" s="215" t="s">
        <v>19</v>
      </c>
      <c r="L166" s="43"/>
      <c r="M166" s="220" t="s">
        <v>19</v>
      </c>
      <c r="N166" s="221" t="s">
        <v>43</v>
      </c>
      <c r="O166" s="83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4" t="s">
        <v>124</v>
      </c>
      <c r="AT166" s="224" t="s">
        <v>120</v>
      </c>
      <c r="AU166" s="224" t="s">
        <v>79</v>
      </c>
      <c r="AY166" s="16" t="s">
        <v>119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6" t="s">
        <v>79</v>
      </c>
      <c r="BK166" s="225">
        <f>ROUND(I166*H166,2)</f>
        <v>0</v>
      </c>
      <c r="BL166" s="16" t="s">
        <v>124</v>
      </c>
      <c r="BM166" s="224" t="s">
        <v>327</v>
      </c>
    </row>
    <row r="167" spans="1:51" s="12" customFormat="1" ht="12">
      <c r="A167" s="12"/>
      <c r="B167" s="226"/>
      <c r="C167" s="227"/>
      <c r="D167" s="228" t="s">
        <v>135</v>
      </c>
      <c r="E167" s="229" t="s">
        <v>19</v>
      </c>
      <c r="F167" s="230" t="s">
        <v>328</v>
      </c>
      <c r="G167" s="227"/>
      <c r="H167" s="231">
        <v>641.74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7" t="s">
        <v>135</v>
      </c>
      <c r="AU167" s="237" t="s">
        <v>79</v>
      </c>
      <c r="AV167" s="12" t="s">
        <v>81</v>
      </c>
      <c r="AW167" s="12" t="s">
        <v>33</v>
      </c>
      <c r="AX167" s="12" t="s">
        <v>72</v>
      </c>
      <c r="AY167" s="237" t="s">
        <v>119</v>
      </c>
    </row>
    <row r="168" spans="1:51" s="13" customFormat="1" ht="12">
      <c r="A168" s="13"/>
      <c r="B168" s="238"/>
      <c r="C168" s="239"/>
      <c r="D168" s="228" t="s">
        <v>135</v>
      </c>
      <c r="E168" s="240" t="s">
        <v>19</v>
      </c>
      <c r="F168" s="241" t="s">
        <v>137</v>
      </c>
      <c r="G168" s="239"/>
      <c r="H168" s="242">
        <v>641.74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135</v>
      </c>
      <c r="AU168" s="248" t="s">
        <v>79</v>
      </c>
      <c r="AV168" s="13" t="s">
        <v>124</v>
      </c>
      <c r="AW168" s="13" t="s">
        <v>33</v>
      </c>
      <c r="AX168" s="13" t="s">
        <v>79</v>
      </c>
      <c r="AY168" s="248" t="s">
        <v>119</v>
      </c>
    </row>
    <row r="169" spans="1:65" s="2" customFormat="1" ht="16.5" customHeight="1">
      <c r="A169" s="37"/>
      <c r="B169" s="38"/>
      <c r="C169" s="213" t="s">
        <v>329</v>
      </c>
      <c r="D169" s="213" t="s">
        <v>120</v>
      </c>
      <c r="E169" s="214" t="s">
        <v>330</v>
      </c>
      <c r="F169" s="215" t="s">
        <v>331</v>
      </c>
      <c r="G169" s="216" t="s">
        <v>160</v>
      </c>
      <c r="H169" s="217">
        <v>12.1</v>
      </c>
      <c r="I169" s="218"/>
      <c r="J169" s="219">
        <f>ROUND(I169*H169,2)</f>
        <v>0</v>
      </c>
      <c r="K169" s="215" t="s">
        <v>19</v>
      </c>
      <c r="L169" s="43"/>
      <c r="M169" s="220" t="s">
        <v>19</v>
      </c>
      <c r="N169" s="221" t="s">
        <v>43</v>
      </c>
      <c r="O169" s="83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4" t="s">
        <v>124</v>
      </c>
      <c r="AT169" s="224" t="s">
        <v>120</v>
      </c>
      <c r="AU169" s="224" t="s">
        <v>79</v>
      </c>
      <c r="AY169" s="16" t="s">
        <v>119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79</v>
      </c>
      <c r="BK169" s="225">
        <f>ROUND(I169*H169,2)</f>
        <v>0</v>
      </c>
      <c r="BL169" s="16" t="s">
        <v>124</v>
      </c>
      <c r="BM169" s="224" t="s">
        <v>332</v>
      </c>
    </row>
    <row r="170" spans="1:63" s="11" customFormat="1" ht="25.9" customHeight="1">
      <c r="A170" s="11"/>
      <c r="B170" s="199"/>
      <c r="C170" s="200"/>
      <c r="D170" s="201" t="s">
        <v>71</v>
      </c>
      <c r="E170" s="202" t="s">
        <v>333</v>
      </c>
      <c r="F170" s="202" t="s">
        <v>334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210" t="s">
        <v>79</v>
      </c>
      <c r="AT170" s="211" t="s">
        <v>71</v>
      </c>
      <c r="AU170" s="211" t="s">
        <v>72</v>
      </c>
      <c r="AY170" s="210" t="s">
        <v>119</v>
      </c>
      <c r="BK170" s="212">
        <f>BK171</f>
        <v>0</v>
      </c>
    </row>
    <row r="171" spans="1:65" s="2" customFormat="1" ht="16.5" customHeight="1">
      <c r="A171" s="37"/>
      <c r="B171" s="38"/>
      <c r="C171" s="213" t="s">
        <v>229</v>
      </c>
      <c r="D171" s="213" t="s">
        <v>120</v>
      </c>
      <c r="E171" s="214" t="s">
        <v>335</v>
      </c>
      <c r="F171" s="215" t="s">
        <v>336</v>
      </c>
      <c r="G171" s="216" t="s">
        <v>160</v>
      </c>
      <c r="H171" s="217">
        <v>1440.541</v>
      </c>
      <c r="I171" s="218"/>
      <c r="J171" s="219">
        <f>ROUND(I171*H171,2)</f>
        <v>0</v>
      </c>
      <c r="K171" s="215" t="s">
        <v>19</v>
      </c>
      <c r="L171" s="43"/>
      <c r="M171" s="249" t="s">
        <v>19</v>
      </c>
      <c r="N171" s="250" t="s">
        <v>43</v>
      </c>
      <c r="O171" s="25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124</v>
      </c>
      <c r="AT171" s="224" t="s">
        <v>120</v>
      </c>
      <c r="AU171" s="224" t="s">
        <v>79</v>
      </c>
      <c r="AY171" s="16" t="s">
        <v>119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79</v>
      </c>
      <c r="BK171" s="225">
        <f>ROUND(I171*H171,2)</f>
        <v>0</v>
      </c>
      <c r="BL171" s="16" t="s">
        <v>124</v>
      </c>
      <c r="BM171" s="224" t="s">
        <v>337</v>
      </c>
    </row>
    <row r="172" spans="1:31" s="2" customFormat="1" ht="6.95" customHeight="1">
      <c r="A172" s="37"/>
      <c r="B172" s="58"/>
      <c r="C172" s="59"/>
      <c r="D172" s="59"/>
      <c r="E172" s="59"/>
      <c r="F172" s="59"/>
      <c r="G172" s="59"/>
      <c r="H172" s="59"/>
      <c r="I172" s="170"/>
      <c r="J172" s="59"/>
      <c r="K172" s="59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password="CC35" sheet="1" objects="1" scenarios="1" formatColumns="0" formatRows="0" autoFilter="0"/>
  <autoFilter ref="C92:K1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259" t="s">
        <v>338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339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340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341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342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343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344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345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346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347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348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78</v>
      </c>
      <c r="F18" s="265" t="s">
        <v>349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350</v>
      </c>
      <c r="F19" s="265" t="s">
        <v>351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352</v>
      </c>
      <c r="F20" s="265" t="s">
        <v>353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354</v>
      </c>
      <c r="F21" s="265" t="s">
        <v>355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356</v>
      </c>
      <c r="F22" s="265" t="s">
        <v>357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85</v>
      </c>
      <c r="F23" s="265" t="s">
        <v>358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359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360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361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362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363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364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365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366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367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106</v>
      </c>
      <c r="F36" s="265"/>
      <c r="G36" s="265" t="s">
        <v>368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369</v>
      </c>
      <c r="F37" s="265"/>
      <c r="G37" s="265" t="s">
        <v>370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53</v>
      </c>
      <c r="F38" s="265"/>
      <c r="G38" s="265" t="s">
        <v>371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54</v>
      </c>
      <c r="F39" s="265"/>
      <c r="G39" s="265" t="s">
        <v>372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107</v>
      </c>
      <c r="F40" s="265"/>
      <c r="G40" s="265" t="s">
        <v>373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108</v>
      </c>
      <c r="F41" s="265"/>
      <c r="G41" s="265" t="s">
        <v>374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375</v>
      </c>
      <c r="F42" s="265"/>
      <c r="G42" s="265" t="s">
        <v>376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377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378</v>
      </c>
      <c r="F44" s="265"/>
      <c r="G44" s="265" t="s">
        <v>379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110</v>
      </c>
      <c r="F45" s="265"/>
      <c r="G45" s="265" t="s">
        <v>380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381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382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383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384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385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386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387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388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389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390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391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392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393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394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395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396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397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398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399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400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401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402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403</v>
      </c>
      <c r="D76" s="283"/>
      <c r="E76" s="283"/>
      <c r="F76" s="283" t="s">
        <v>404</v>
      </c>
      <c r="G76" s="284"/>
      <c r="H76" s="283" t="s">
        <v>54</v>
      </c>
      <c r="I76" s="283" t="s">
        <v>57</v>
      </c>
      <c r="J76" s="283" t="s">
        <v>405</v>
      </c>
      <c r="K76" s="282"/>
    </row>
    <row r="77" spans="2:11" s="1" customFormat="1" ht="17.25" customHeight="1">
      <c r="B77" s="280"/>
      <c r="C77" s="285" t="s">
        <v>406</v>
      </c>
      <c r="D77" s="285"/>
      <c r="E77" s="285"/>
      <c r="F77" s="286" t="s">
        <v>407</v>
      </c>
      <c r="G77" s="287"/>
      <c r="H77" s="285"/>
      <c r="I77" s="285"/>
      <c r="J77" s="285" t="s">
        <v>408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53</v>
      </c>
      <c r="D79" s="288"/>
      <c r="E79" s="288"/>
      <c r="F79" s="290" t="s">
        <v>409</v>
      </c>
      <c r="G79" s="289"/>
      <c r="H79" s="268" t="s">
        <v>410</v>
      </c>
      <c r="I79" s="268" t="s">
        <v>411</v>
      </c>
      <c r="J79" s="268">
        <v>20</v>
      </c>
      <c r="K79" s="282"/>
    </row>
    <row r="80" spans="2:11" s="1" customFormat="1" ht="15" customHeight="1">
      <c r="B80" s="280"/>
      <c r="C80" s="268" t="s">
        <v>412</v>
      </c>
      <c r="D80" s="268"/>
      <c r="E80" s="268"/>
      <c r="F80" s="290" t="s">
        <v>409</v>
      </c>
      <c r="G80" s="289"/>
      <c r="H80" s="268" t="s">
        <v>413</v>
      </c>
      <c r="I80" s="268" t="s">
        <v>411</v>
      </c>
      <c r="J80" s="268">
        <v>120</v>
      </c>
      <c r="K80" s="282"/>
    </row>
    <row r="81" spans="2:11" s="1" customFormat="1" ht="15" customHeight="1">
      <c r="B81" s="291"/>
      <c r="C81" s="268" t="s">
        <v>414</v>
      </c>
      <c r="D81" s="268"/>
      <c r="E81" s="268"/>
      <c r="F81" s="290" t="s">
        <v>415</v>
      </c>
      <c r="G81" s="289"/>
      <c r="H81" s="268" t="s">
        <v>416</v>
      </c>
      <c r="I81" s="268" t="s">
        <v>411</v>
      </c>
      <c r="J81" s="268">
        <v>50</v>
      </c>
      <c r="K81" s="282"/>
    </row>
    <row r="82" spans="2:11" s="1" customFormat="1" ht="15" customHeight="1">
      <c r="B82" s="291"/>
      <c r="C82" s="268" t="s">
        <v>417</v>
      </c>
      <c r="D82" s="268"/>
      <c r="E82" s="268"/>
      <c r="F82" s="290" t="s">
        <v>409</v>
      </c>
      <c r="G82" s="289"/>
      <c r="H82" s="268" t="s">
        <v>418</v>
      </c>
      <c r="I82" s="268" t="s">
        <v>419</v>
      </c>
      <c r="J82" s="268"/>
      <c r="K82" s="282"/>
    </row>
    <row r="83" spans="2:11" s="1" customFormat="1" ht="15" customHeight="1">
      <c r="B83" s="291"/>
      <c r="C83" s="292" t="s">
        <v>420</v>
      </c>
      <c r="D83" s="292"/>
      <c r="E83" s="292"/>
      <c r="F83" s="293" t="s">
        <v>415</v>
      </c>
      <c r="G83" s="292"/>
      <c r="H83" s="292" t="s">
        <v>421</v>
      </c>
      <c r="I83" s="292" t="s">
        <v>411</v>
      </c>
      <c r="J83" s="292">
        <v>15</v>
      </c>
      <c r="K83" s="282"/>
    </row>
    <row r="84" spans="2:11" s="1" customFormat="1" ht="15" customHeight="1">
      <c r="B84" s="291"/>
      <c r="C84" s="292" t="s">
        <v>422</v>
      </c>
      <c r="D84" s="292"/>
      <c r="E84" s="292"/>
      <c r="F84" s="293" t="s">
        <v>415</v>
      </c>
      <c r="G84" s="292"/>
      <c r="H84" s="292" t="s">
        <v>423</v>
      </c>
      <c r="I84" s="292" t="s">
        <v>411</v>
      </c>
      <c r="J84" s="292">
        <v>15</v>
      </c>
      <c r="K84" s="282"/>
    </row>
    <row r="85" spans="2:11" s="1" customFormat="1" ht="15" customHeight="1">
      <c r="B85" s="291"/>
      <c r="C85" s="292" t="s">
        <v>424</v>
      </c>
      <c r="D85" s="292"/>
      <c r="E85" s="292"/>
      <c r="F85" s="293" t="s">
        <v>415</v>
      </c>
      <c r="G85" s="292"/>
      <c r="H85" s="292" t="s">
        <v>425</v>
      </c>
      <c r="I85" s="292" t="s">
        <v>411</v>
      </c>
      <c r="J85" s="292">
        <v>20</v>
      </c>
      <c r="K85" s="282"/>
    </row>
    <row r="86" spans="2:11" s="1" customFormat="1" ht="15" customHeight="1">
      <c r="B86" s="291"/>
      <c r="C86" s="292" t="s">
        <v>426</v>
      </c>
      <c r="D86" s="292"/>
      <c r="E86" s="292"/>
      <c r="F86" s="293" t="s">
        <v>415</v>
      </c>
      <c r="G86" s="292"/>
      <c r="H86" s="292" t="s">
        <v>427</v>
      </c>
      <c r="I86" s="292" t="s">
        <v>411</v>
      </c>
      <c r="J86" s="292">
        <v>20</v>
      </c>
      <c r="K86" s="282"/>
    </row>
    <row r="87" spans="2:11" s="1" customFormat="1" ht="15" customHeight="1">
      <c r="B87" s="291"/>
      <c r="C87" s="268" t="s">
        <v>428</v>
      </c>
      <c r="D87" s="268"/>
      <c r="E87" s="268"/>
      <c r="F87" s="290" t="s">
        <v>415</v>
      </c>
      <c r="G87" s="289"/>
      <c r="H87" s="268" t="s">
        <v>429</v>
      </c>
      <c r="I87" s="268" t="s">
        <v>411</v>
      </c>
      <c r="J87" s="268">
        <v>50</v>
      </c>
      <c r="K87" s="282"/>
    </row>
    <row r="88" spans="2:11" s="1" customFormat="1" ht="15" customHeight="1">
      <c r="B88" s="291"/>
      <c r="C88" s="268" t="s">
        <v>430</v>
      </c>
      <c r="D88" s="268"/>
      <c r="E88" s="268"/>
      <c r="F88" s="290" t="s">
        <v>415</v>
      </c>
      <c r="G88" s="289"/>
      <c r="H88" s="268" t="s">
        <v>431</v>
      </c>
      <c r="I88" s="268" t="s">
        <v>411</v>
      </c>
      <c r="J88" s="268">
        <v>20</v>
      </c>
      <c r="K88" s="282"/>
    </row>
    <row r="89" spans="2:11" s="1" customFormat="1" ht="15" customHeight="1">
      <c r="B89" s="291"/>
      <c r="C89" s="268" t="s">
        <v>432</v>
      </c>
      <c r="D89" s="268"/>
      <c r="E89" s="268"/>
      <c r="F89" s="290" t="s">
        <v>415</v>
      </c>
      <c r="G89" s="289"/>
      <c r="H89" s="268" t="s">
        <v>433</v>
      </c>
      <c r="I89" s="268" t="s">
        <v>411</v>
      </c>
      <c r="J89" s="268">
        <v>20</v>
      </c>
      <c r="K89" s="282"/>
    </row>
    <row r="90" spans="2:11" s="1" customFormat="1" ht="15" customHeight="1">
      <c r="B90" s="291"/>
      <c r="C90" s="268" t="s">
        <v>434</v>
      </c>
      <c r="D90" s="268"/>
      <c r="E90" s="268"/>
      <c r="F90" s="290" t="s">
        <v>415</v>
      </c>
      <c r="G90" s="289"/>
      <c r="H90" s="268" t="s">
        <v>435</v>
      </c>
      <c r="I90" s="268" t="s">
        <v>411</v>
      </c>
      <c r="J90" s="268">
        <v>50</v>
      </c>
      <c r="K90" s="282"/>
    </row>
    <row r="91" spans="2:11" s="1" customFormat="1" ht="15" customHeight="1">
      <c r="B91" s="291"/>
      <c r="C91" s="268" t="s">
        <v>436</v>
      </c>
      <c r="D91" s="268"/>
      <c r="E91" s="268"/>
      <c r="F91" s="290" t="s">
        <v>415</v>
      </c>
      <c r="G91" s="289"/>
      <c r="H91" s="268" t="s">
        <v>436</v>
      </c>
      <c r="I91" s="268" t="s">
        <v>411</v>
      </c>
      <c r="J91" s="268">
        <v>50</v>
      </c>
      <c r="K91" s="282"/>
    </row>
    <row r="92" spans="2:11" s="1" customFormat="1" ht="15" customHeight="1">
      <c r="B92" s="291"/>
      <c r="C92" s="268" t="s">
        <v>437</v>
      </c>
      <c r="D92" s="268"/>
      <c r="E92" s="268"/>
      <c r="F92" s="290" t="s">
        <v>415</v>
      </c>
      <c r="G92" s="289"/>
      <c r="H92" s="268" t="s">
        <v>438</v>
      </c>
      <c r="I92" s="268" t="s">
        <v>411</v>
      </c>
      <c r="J92" s="268">
        <v>255</v>
      </c>
      <c r="K92" s="282"/>
    </row>
    <row r="93" spans="2:11" s="1" customFormat="1" ht="15" customHeight="1">
      <c r="B93" s="291"/>
      <c r="C93" s="268" t="s">
        <v>439</v>
      </c>
      <c r="D93" s="268"/>
      <c r="E93" s="268"/>
      <c r="F93" s="290" t="s">
        <v>409</v>
      </c>
      <c r="G93" s="289"/>
      <c r="H93" s="268" t="s">
        <v>440</v>
      </c>
      <c r="I93" s="268" t="s">
        <v>441</v>
      </c>
      <c r="J93" s="268"/>
      <c r="K93" s="282"/>
    </row>
    <row r="94" spans="2:11" s="1" customFormat="1" ht="15" customHeight="1">
      <c r="B94" s="291"/>
      <c r="C94" s="268" t="s">
        <v>442</v>
      </c>
      <c r="D94" s="268"/>
      <c r="E94" s="268"/>
      <c r="F94" s="290" t="s">
        <v>409</v>
      </c>
      <c r="G94" s="289"/>
      <c r="H94" s="268" t="s">
        <v>443</v>
      </c>
      <c r="I94" s="268" t="s">
        <v>444</v>
      </c>
      <c r="J94" s="268"/>
      <c r="K94" s="282"/>
    </row>
    <row r="95" spans="2:11" s="1" customFormat="1" ht="15" customHeight="1">
      <c r="B95" s="291"/>
      <c r="C95" s="268" t="s">
        <v>445</v>
      </c>
      <c r="D95" s="268"/>
      <c r="E95" s="268"/>
      <c r="F95" s="290" t="s">
        <v>409</v>
      </c>
      <c r="G95" s="289"/>
      <c r="H95" s="268" t="s">
        <v>445</v>
      </c>
      <c r="I95" s="268" t="s">
        <v>444</v>
      </c>
      <c r="J95" s="268"/>
      <c r="K95" s="282"/>
    </row>
    <row r="96" spans="2:11" s="1" customFormat="1" ht="15" customHeight="1">
      <c r="B96" s="291"/>
      <c r="C96" s="268" t="s">
        <v>38</v>
      </c>
      <c r="D96" s="268"/>
      <c r="E96" s="268"/>
      <c r="F96" s="290" t="s">
        <v>409</v>
      </c>
      <c r="G96" s="289"/>
      <c r="H96" s="268" t="s">
        <v>446</v>
      </c>
      <c r="I96" s="268" t="s">
        <v>444</v>
      </c>
      <c r="J96" s="268"/>
      <c r="K96" s="282"/>
    </row>
    <row r="97" spans="2:11" s="1" customFormat="1" ht="15" customHeight="1">
      <c r="B97" s="291"/>
      <c r="C97" s="268" t="s">
        <v>48</v>
      </c>
      <c r="D97" s="268"/>
      <c r="E97" s="268"/>
      <c r="F97" s="290" t="s">
        <v>409</v>
      </c>
      <c r="G97" s="289"/>
      <c r="H97" s="268" t="s">
        <v>447</v>
      </c>
      <c r="I97" s="268" t="s">
        <v>444</v>
      </c>
      <c r="J97" s="268"/>
      <c r="K97" s="282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448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403</v>
      </c>
      <c r="D103" s="283"/>
      <c r="E103" s="283"/>
      <c r="F103" s="283" t="s">
        <v>404</v>
      </c>
      <c r="G103" s="284"/>
      <c r="H103" s="283" t="s">
        <v>54</v>
      </c>
      <c r="I103" s="283" t="s">
        <v>57</v>
      </c>
      <c r="J103" s="283" t="s">
        <v>405</v>
      </c>
      <c r="K103" s="282"/>
    </row>
    <row r="104" spans="2:11" s="1" customFormat="1" ht="17.25" customHeight="1">
      <c r="B104" s="280"/>
      <c r="C104" s="285" t="s">
        <v>406</v>
      </c>
      <c r="D104" s="285"/>
      <c r="E104" s="285"/>
      <c r="F104" s="286" t="s">
        <v>407</v>
      </c>
      <c r="G104" s="287"/>
      <c r="H104" s="285"/>
      <c r="I104" s="285"/>
      <c r="J104" s="285" t="s">
        <v>408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299"/>
      <c r="H105" s="283"/>
      <c r="I105" s="283"/>
      <c r="J105" s="283"/>
      <c r="K105" s="282"/>
    </row>
    <row r="106" spans="2:11" s="1" customFormat="1" ht="15" customHeight="1">
      <c r="B106" s="280"/>
      <c r="C106" s="268" t="s">
        <v>53</v>
      </c>
      <c r="D106" s="288"/>
      <c r="E106" s="288"/>
      <c r="F106" s="290" t="s">
        <v>409</v>
      </c>
      <c r="G106" s="299"/>
      <c r="H106" s="268" t="s">
        <v>449</v>
      </c>
      <c r="I106" s="268" t="s">
        <v>411</v>
      </c>
      <c r="J106" s="268">
        <v>20</v>
      </c>
      <c r="K106" s="282"/>
    </row>
    <row r="107" spans="2:11" s="1" customFormat="1" ht="15" customHeight="1">
      <c r="B107" s="280"/>
      <c r="C107" s="268" t="s">
        <v>412</v>
      </c>
      <c r="D107" s="268"/>
      <c r="E107" s="268"/>
      <c r="F107" s="290" t="s">
        <v>409</v>
      </c>
      <c r="G107" s="268"/>
      <c r="H107" s="268" t="s">
        <v>449</v>
      </c>
      <c r="I107" s="268" t="s">
        <v>411</v>
      </c>
      <c r="J107" s="268">
        <v>120</v>
      </c>
      <c r="K107" s="282"/>
    </row>
    <row r="108" spans="2:11" s="1" customFormat="1" ht="15" customHeight="1">
      <c r="B108" s="291"/>
      <c r="C108" s="268" t="s">
        <v>414</v>
      </c>
      <c r="D108" s="268"/>
      <c r="E108" s="268"/>
      <c r="F108" s="290" t="s">
        <v>415</v>
      </c>
      <c r="G108" s="268"/>
      <c r="H108" s="268" t="s">
        <v>449</v>
      </c>
      <c r="I108" s="268" t="s">
        <v>411</v>
      </c>
      <c r="J108" s="268">
        <v>50</v>
      </c>
      <c r="K108" s="282"/>
    </row>
    <row r="109" spans="2:11" s="1" customFormat="1" ht="15" customHeight="1">
      <c r="B109" s="291"/>
      <c r="C109" s="268" t="s">
        <v>417</v>
      </c>
      <c r="D109" s="268"/>
      <c r="E109" s="268"/>
      <c r="F109" s="290" t="s">
        <v>409</v>
      </c>
      <c r="G109" s="268"/>
      <c r="H109" s="268" t="s">
        <v>449</v>
      </c>
      <c r="I109" s="268" t="s">
        <v>419</v>
      </c>
      <c r="J109" s="268"/>
      <c r="K109" s="282"/>
    </row>
    <row r="110" spans="2:11" s="1" customFormat="1" ht="15" customHeight="1">
      <c r="B110" s="291"/>
      <c r="C110" s="268" t="s">
        <v>428</v>
      </c>
      <c r="D110" s="268"/>
      <c r="E110" s="268"/>
      <c r="F110" s="290" t="s">
        <v>415</v>
      </c>
      <c r="G110" s="268"/>
      <c r="H110" s="268" t="s">
        <v>449</v>
      </c>
      <c r="I110" s="268" t="s">
        <v>411</v>
      </c>
      <c r="J110" s="268">
        <v>50</v>
      </c>
      <c r="K110" s="282"/>
    </row>
    <row r="111" spans="2:11" s="1" customFormat="1" ht="15" customHeight="1">
      <c r="B111" s="291"/>
      <c r="C111" s="268" t="s">
        <v>436</v>
      </c>
      <c r="D111" s="268"/>
      <c r="E111" s="268"/>
      <c r="F111" s="290" t="s">
        <v>415</v>
      </c>
      <c r="G111" s="268"/>
      <c r="H111" s="268" t="s">
        <v>449</v>
      </c>
      <c r="I111" s="268" t="s">
        <v>411</v>
      </c>
      <c r="J111" s="268">
        <v>50</v>
      </c>
      <c r="K111" s="282"/>
    </row>
    <row r="112" spans="2:11" s="1" customFormat="1" ht="15" customHeight="1">
      <c r="B112" s="291"/>
      <c r="C112" s="268" t="s">
        <v>434</v>
      </c>
      <c r="D112" s="268"/>
      <c r="E112" s="268"/>
      <c r="F112" s="290" t="s">
        <v>415</v>
      </c>
      <c r="G112" s="268"/>
      <c r="H112" s="268" t="s">
        <v>449</v>
      </c>
      <c r="I112" s="268" t="s">
        <v>411</v>
      </c>
      <c r="J112" s="268">
        <v>50</v>
      </c>
      <c r="K112" s="282"/>
    </row>
    <row r="113" spans="2:11" s="1" customFormat="1" ht="15" customHeight="1">
      <c r="B113" s="291"/>
      <c r="C113" s="268" t="s">
        <v>53</v>
      </c>
      <c r="D113" s="268"/>
      <c r="E113" s="268"/>
      <c r="F113" s="290" t="s">
        <v>409</v>
      </c>
      <c r="G113" s="268"/>
      <c r="H113" s="268" t="s">
        <v>450</v>
      </c>
      <c r="I113" s="268" t="s">
        <v>411</v>
      </c>
      <c r="J113" s="268">
        <v>20</v>
      </c>
      <c r="K113" s="282"/>
    </row>
    <row r="114" spans="2:11" s="1" customFormat="1" ht="15" customHeight="1">
      <c r="B114" s="291"/>
      <c r="C114" s="268" t="s">
        <v>451</v>
      </c>
      <c r="D114" s="268"/>
      <c r="E114" s="268"/>
      <c r="F114" s="290" t="s">
        <v>409</v>
      </c>
      <c r="G114" s="268"/>
      <c r="H114" s="268" t="s">
        <v>452</v>
      </c>
      <c r="I114" s="268" t="s">
        <v>411</v>
      </c>
      <c r="J114" s="268">
        <v>120</v>
      </c>
      <c r="K114" s="282"/>
    </row>
    <row r="115" spans="2:11" s="1" customFormat="1" ht="15" customHeight="1">
      <c r="B115" s="291"/>
      <c r="C115" s="268" t="s">
        <v>38</v>
      </c>
      <c r="D115" s="268"/>
      <c r="E115" s="268"/>
      <c r="F115" s="290" t="s">
        <v>409</v>
      </c>
      <c r="G115" s="268"/>
      <c r="H115" s="268" t="s">
        <v>453</v>
      </c>
      <c r="I115" s="268" t="s">
        <v>444</v>
      </c>
      <c r="J115" s="268"/>
      <c r="K115" s="282"/>
    </row>
    <row r="116" spans="2:11" s="1" customFormat="1" ht="15" customHeight="1">
      <c r="B116" s="291"/>
      <c r="C116" s="268" t="s">
        <v>48</v>
      </c>
      <c r="D116" s="268"/>
      <c r="E116" s="268"/>
      <c r="F116" s="290" t="s">
        <v>409</v>
      </c>
      <c r="G116" s="268"/>
      <c r="H116" s="268" t="s">
        <v>454</v>
      </c>
      <c r="I116" s="268" t="s">
        <v>444</v>
      </c>
      <c r="J116" s="268"/>
      <c r="K116" s="282"/>
    </row>
    <row r="117" spans="2:11" s="1" customFormat="1" ht="15" customHeight="1">
      <c r="B117" s="291"/>
      <c r="C117" s="268" t="s">
        <v>57</v>
      </c>
      <c r="D117" s="268"/>
      <c r="E117" s="268"/>
      <c r="F117" s="290" t="s">
        <v>409</v>
      </c>
      <c r="G117" s="268"/>
      <c r="H117" s="268" t="s">
        <v>455</v>
      </c>
      <c r="I117" s="268" t="s">
        <v>456</v>
      </c>
      <c r="J117" s="268"/>
      <c r="K117" s="282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265"/>
      <c r="D119" s="265"/>
      <c r="E119" s="265"/>
      <c r="F119" s="302"/>
      <c r="G119" s="265"/>
      <c r="H119" s="265"/>
      <c r="I119" s="265"/>
      <c r="J119" s="265"/>
      <c r="K119" s="301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9" t="s">
        <v>457</v>
      </c>
      <c r="D122" s="259"/>
      <c r="E122" s="259"/>
      <c r="F122" s="259"/>
      <c r="G122" s="259"/>
      <c r="H122" s="259"/>
      <c r="I122" s="259"/>
      <c r="J122" s="259"/>
      <c r="K122" s="307"/>
    </row>
    <row r="123" spans="2:11" s="1" customFormat="1" ht="17.25" customHeight="1">
      <c r="B123" s="308"/>
      <c r="C123" s="283" t="s">
        <v>403</v>
      </c>
      <c r="D123" s="283"/>
      <c r="E123" s="283"/>
      <c r="F123" s="283" t="s">
        <v>404</v>
      </c>
      <c r="G123" s="284"/>
      <c r="H123" s="283" t="s">
        <v>54</v>
      </c>
      <c r="I123" s="283" t="s">
        <v>57</v>
      </c>
      <c r="J123" s="283" t="s">
        <v>405</v>
      </c>
      <c r="K123" s="309"/>
    </row>
    <row r="124" spans="2:11" s="1" customFormat="1" ht="17.25" customHeight="1">
      <c r="B124" s="308"/>
      <c r="C124" s="285" t="s">
        <v>406</v>
      </c>
      <c r="D124" s="285"/>
      <c r="E124" s="285"/>
      <c r="F124" s="286" t="s">
        <v>407</v>
      </c>
      <c r="G124" s="287"/>
      <c r="H124" s="285"/>
      <c r="I124" s="285"/>
      <c r="J124" s="285" t="s">
        <v>408</v>
      </c>
      <c r="K124" s="309"/>
    </row>
    <row r="125" spans="2:11" s="1" customFormat="1" ht="5.25" customHeight="1">
      <c r="B125" s="310"/>
      <c r="C125" s="288"/>
      <c r="D125" s="288"/>
      <c r="E125" s="288"/>
      <c r="F125" s="288"/>
      <c r="G125" s="268"/>
      <c r="H125" s="288"/>
      <c r="I125" s="288"/>
      <c r="J125" s="288"/>
      <c r="K125" s="311"/>
    </row>
    <row r="126" spans="2:11" s="1" customFormat="1" ht="15" customHeight="1">
      <c r="B126" s="310"/>
      <c r="C126" s="268" t="s">
        <v>412</v>
      </c>
      <c r="D126" s="288"/>
      <c r="E126" s="288"/>
      <c r="F126" s="290" t="s">
        <v>409</v>
      </c>
      <c r="G126" s="268"/>
      <c r="H126" s="268" t="s">
        <v>449</v>
      </c>
      <c r="I126" s="268" t="s">
        <v>411</v>
      </c>
      <c r="J126" s="268">
        <v>120</v>
      </c>
      <c r="K126" s="312"/>
    </row>
    <row r="127" spans="2:11" s="1" customFormat="1" ht="15" customHeight="1">
      <c r="B127" s="310"/>
      <c r="C127" s="268" t="s">
        <v>458</v>
      </c>
      <c r="D127" s="268"/>
      <c r="E127" s="268"/>
      <c r="F127" s="290" t="s">
        <v>409</v>
      </c>
      <c r="G127" s="268"/>
      <c r="H127" s="268" t="s">
        <v>459</v>
      </c>
      <c r="I127" s="268" t="s">
        <v>411</v>
      </c>
      <c r="J127" s="268" t="s">
        <v>460</v>
      </c>
      <c r="K127" s="312"/>
    </row>
    <row r="128" spans="2:11" s="1" customFormat="1" ht="15" customHeight="1">
      <c r="B128" s="310"/>
      <c r="C128" s="268" t="s">
        <v>85</v>
      </c>
      <c r="D128" s="268"/>
      <c r="E128" s="268"/>
      <c r="F128" s="290" t="s">
        <v>409</v>
      </c>
      <c r="G128" s="268"/>
      <c r="H128" s="268" t="s">
        <v>461</v>
      </c>
      <c r="I128" s="268" t="s">
        <v>411</v>
      </c>
      <c r="J128" s="268" t="s">
        <v>460</v>
      </c>
      <c r="K128" s="312"/>
    </row>
    <row r="129" spans="2:11" s="1" customFormat="1" ht="15" customHeight="1">
      <c r="B129" s="310"/>
      <c r="C129" s="268" t="s">
        <v>420</v>
      </c>
      <c r="D129" s="268"/>
      <c r="E129" s="268"/>
      <c r="F129" s="290" t="s">
        <v>415</v>
      </c>
      <c r="G129" s="268"/>
      <c r="H129" s="268" t="s">
        <v>421</v>
      </c>
      <c r="I129" s="268" t="s">
        <v>411</v>
      </c>
      <c r="J129" s="268">
        <v>15</v>
      </c>
      <c r="K129" s="312"/>
    </row>
    <row r="130" spans="2:11" s="1" customFormat="1" ht="15" customHeight="1">
      <c r="B130" s="310"/>
      <c r="C130" s="292" t="s">
        <v>422</v>
      </c>
      <c r="D130" s="292"/>
      <c r="E130" s="292"/>
      <c r="F130" s="293" t="s">
        <v>415</v>
      </c>
      <c r="G130" s="292"/>
      <c r="H130" s="292" t="s">
        <v>423</v>
      </c>
      <c r="I130" s="292" t="s">
        <v>411</v>
      </c>
      <c r="J130" s="292">
        <v>15</v>
      </c>
      <c r="K130" s="312"/>
    </row>
    <row r="131" spans="2:11" s="1" customFormat="1" ht="15" customHeight="1">
      <c r="B131" s="310"/>
      <c r="C131" s="292" t="s">
        <v>424</v>
      </c>
      <c r="D131" s="292"/>
      <c r="E131" s="292"/>
      <c r="F131" s="293" t="s">
        <v>415</v>
      </c>
      <c r="G131" s="292"/>
      <c r="H131" s="292" t="s">
        <v>425</v>
      </c>
      <c r="I131" s="292" t="s">
        <v>411</v>
      </c>
      <c r="J131" s="292">
        <v>20</v>
      </c>
      <c r="K131" s="312"/>
    </row>
    <row r="132" spans="2:11" s="1" customFormat="1" ht="15" customHeight="1">
      <c r="B132" s="310"/>
      <c r="C132" s="292" t="s">
        <v>426</v>
      </c>
      <c r="D132" s="292"/>
      <c r="E132" s="292"/>
      <c r="F132" s="293" t="s">
        <v>415</v>
      </c>
      <c r="G132" s="292"/>
      <c r="H132" s="292" t="s">
        <v>427</v>
      </c>
      <c r="I132" s="292" t="s">
        <v>411</v>
      </c>
      <c r="J132" s="292">
        <v>20</v>
      </c>
      <c r="K132" s="312"/>
    </row>
    <row r="133" spans="2:11" s="1" customFormat="1" ht="15" customHeight="1">
      <c r="B133" s="310"/>
      <c r="C133" s="268" t="s">
        <v>414</v>
      </c>
      <c r="D133" s="268"/>
      <c r="E133" s="268"/>
      <c r="F133" s="290" t="s">
        <v>415</v>
      </c>
      <c r="G133" s="268"/>
      <c r="H133" s="268" t="s">
        <v>449</v>
      </c>
      <c r="I133" s="268" t="s">
        <v>411</v>
      </c>
      <c r="J133" s="268">
        <v>50</v>
      </c>
      <c r="K133" s="312"/>
    </row>
    <row r="134" spans="2:11" s="1" customFormat="1" ht="15" customHeight="1">
      <c r="B134" s="310"/>
      <c r="C134" s="268" t="s">
        <v>428</v>
      </c>
      <c r="D134" s="268"/>
      <c r="E134" s="268"/>
      <c r="F134" s="290" t="s">
        <v>415</v>
      </c>
      <c r="G134" s="268"/>
      <c r="H134" s="268" t="s">
        <v>449</v>
      </c>
      <c r="I134" s="268" t="s">
        <v>411</v>
      </c>
      <c r="J134" s="268">
        <v>50</v>
      </c>
      <c r="K134" s="312"/>
    </row>
    <row r="135" spans="2:11" s="1" customFormat="1" ht="15" customHeight="1">
      <c r="B135" s="310"/>
      <c r="C135" s="268" t="s">
        <v>434</v>
      </c>
      <c r="D135" s="268"/>
      <c r="E135" s="268"/>
      <c r="F135" s="290" t="s">
        <v>415</v>
      </c>
      <c r="G135" s="268"/>
      <c r="H135" s="268" t="s">
        <v>449</v>
      </c>
      <c r="I135" s="268" t="s">
        <v>411</v>
      </c>
      <c r="J135" s="268">
        <v>50</v>
      </c>
      <c r="K135" s="312"/>
    </row>
    <row r="136" spans="2:11" s="1" customFormat="1" ht="15" customHeight="1">
      <c r="B136" s="310"/>
      <c r="C136" s="268" t="s">
        <v>436</v>
      </c>
      <c r="D136" s="268"/>
      <c r="E136" s="268"/>
      <c r="F136" s="290" t="s">
        <v>415</v>
      </c>
      <c r="G136" s="268"/>
      <c r="H136" s="268" t="s">
        <v>449</v>
      </c>
      <c r="I136" s="268" t="s">
        <v>411</v>
      </c>
      <c r="J136" s="268">
        <v>50</v>
      </c>
      <c r="K136" s="312"/>
    </row>
    <row r="137" spans="2:11" s="1" customFormat="1" ht="15" customHeight="1">
      <c r="B137" s="310"/>
      <c r="C137" s="268" t="s">
        <v>437</v>
      </c>
      <c r="D137" s="268"/>
      <c r="E137" s="268"/>
      <c r="F137" s="290" t="s">
        <v>415</v>
      </c>
      <c r="G137" s="268"/>
      <c r="H137" s="268" t="s">
        <v>462</v>
      </c>
      <c r="I137" s="268" t="s">
        <v>411</v>
      </c>
      <c r="J137" s="268">
        <v>255</v>
      </c>
      <c r="K137" s="312"/>
    </row>
    <row r="138" spans="2:11" s="1" customFormat="1" ht="15" customHeight="1">
      <c r="B138" s="310"/>
      <c r="C138" s="268" t="s">
        <v>439</v>
      </c>
      <c r="D138" s="268"/>
      <c r="E138" s="268"/>
      <c r="F138" s="290" t="s">
        <v>409</v>
      </c>
      <c r="G138" s="268"/>
      <c r="H138" s="268" t="s">
        <v>463</v>
      </c>
      <c r="I138" s="268" t="s">
        <v>441</v>
      </c>
      <c r="J138" s="268"/>
      <c r="K138" s="312"/>
    </row>
    <row r="139" spans="2:11" s="1" customFormat="1" ht="15" customHeight="1">
      <c r="B139" s="310"/>
      <c r="C139" s="268" t="s">
        <v>442</v>
      </c>
      <c r="D139" s="268"/>
      <c r="E139" s="268"/>
      <c r="F139" s="290" t="s">
        <v>409</v>
      </c>
      <c r="G139" s="268"/>
      <c r="H139" s="268" t="s">
        <v>464</v>
      </c>
      <c r="I139" s="268" t="s">
        <v>444</v>
      </c>
      <c r="J139" s="268"/>
      <c r="K139" s="312"/>
    </row>
    <row r="140" spans="2:11" s="1" customFormat="1" ht="15" customHeight="1">
      <c r="B140" s="310"/>
      <c r="C140" s="268" t="s">
        <v>445</v>
      </c>
      <c r="D140" s="268"/>
      <c r="E140" s="268"/>
      <c r="F140" s="290" t="s">
        <v>409</v>
      </c>
      <c r="G140" s="268"/>
      <c r="H140" s="268" t="s">
        <v>445</v>
      </c>
      <c r="I140" s="268" t="s">
        <v>444</v>
      </c>
      <c r="J140" s="268"/>
      <c r="K140" s="312"/>
    </row>
    <row r="141" spans="2:11" s="1" customFormat="1" ht="15" customHeight="1">
      <c r="B141" s="310"/>
      <c r="C141" s="268" t="s">
        <v>38</v>
      </c>
      <c r="D141" s="268"/>
      <c r="E141" s="268"/>
      <c r="F141" s="290" t="s">
        <v>409</v>
      </c>
      <c r="G141" s="268"/>
      <c r="H141" s="268" t="s">
        <v>465</v>
      </c>
      <c r="I141" s="268" t="s">
        <v>444</v>
      </c>
      <c r="J141" s="268"/>
      <c r="K141" s="312"/>
    </row>
    <row r="142" spans="2:11" s="1" customFormat="1" ht="15" customHeight="1">
      <c r="B142" s="310"/>
      <c r="C142" s="268" t="s">
        <v>466</v>
      </c>
      <c r="D142" s="268"/>
      <c r="E142" s="268"/>
      <c r="F142" s="290" t="s">
        <v>409</v>
      </c>
      <c r="G142" s="268"/>
      <c r="H142" s="268" t="s">
        <v>467</v>
      </c>
      <c r="I142" s="268" t="s">
        <v>444</v>
      </c>
      <c r="J142" s="268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265"/>
      <c r="C144" s="265"/>
      <c r="D144" s="265"/>
      <c r="E144" s="265"/>
      <c r="F144" s="302"/>
      <c r="G144" s="265"/>
      <c r="H144" s="265"/>
      <c r="I144" s="265"/>
      <c r="J144" s="265"/>
      <c r="K144" s="265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468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403</v>
      </c>
      <c r="D148" s="283"/>
      <c r="E148" s="283"/>
      <c r="F148" s="283" t="s">
        <v>404</v>
      </c>
      <c r="G148" s="284"/>
      <c r="H148" s="283" t="s">
        <v>54</v>
      </c>
      <c r="I148" s="283" t="s">
        <v>57</v>
      </c>
      <c r="J148" s="283" t="s">
        <v>405</v>
      </c>
      <c r="K148" s="282"/>
    </row>
    <row r="149" spans="2:11" s="1" customFormat="1" ht="17.25" customHeight="1">
      <c r="B149" s="280"/>
      <c r="C149" s="285" t="s">
        <v>406</v>
      </c>
      <c r="D149" s="285"/>
      <c r="E149" s="285"/>
      <c r="F149" s="286" t="s">
        <v>407</v>
      </c>
      <c r="G149" s="287"/>
      <c r="H149" s="285"/>
      <c r="I149" s="285"/>
      <c r="J149" s="285" t="s">
        <v>408</v>
      </c>
      <c r="K149" s="282"/>
    </row>
    <row r="150" spans="2:11" s="1" customFormat="1" ht="5.25" customHeight="1">
      <c r="B150" s="291"/>
      <c r="C150" s="288"/>
      <c r="D150" s="288"/>
      <c r="E150" s="288"/>
      <c r="F150" s="288"/>
      <c r="G150" s="289"/>
      <c r="H150" s="288"/>
      <c r="I150" s="288"/>
      <c r="J150" s="288"/>
      <c r="K150" s="312"/>
    </row>
    <row r="151" spans="2:11" s="1" customFormat="1" ht="15" customHeight="1">
      <c r="B151" s="291"/>
      <c r="C151" s="316" t="s">
        <v>412</v>
      </c>
      <c r="D151" s="268"/>
      <c r="E151" s="268"/>
      <c r="F151" s="317" t="s">
        <v>409</v>
      </c>
      <c r="G151" s="268"/>
      <c r="H151" s="316" t="s">
        <v>449</v>
      </c>
      <c r="I151" s="316" t="s">
        <v>411</v>
      </c>
      <c r="J151" s="316">
        <v>120</v>
      </c>
      <c r="K151" s="312"/>
    </row>
    <row r="152" spans="2:11" s="1" customFormat="1" ht="15" customHeight="1">
      <c r="B152" s="291"/>
      <c r="C152" s="316" t="s">
        <v>458</v>
      </c>
      <c r="D152" s="268"/>
      <c r="E152" s="268"/>
      <c r="F152" s="317" t="s">
        <v>409</v>
      </c>
      <c r="G152" s="268"/>
      <c r="H152" s="316" t="s">
        <v>469</v>
      </c>
      <c r="I152" s="316" t="s">
        <v>411</v>
      </c>
      <c r="J152" s="316" t="s">
        <v>460</v>
      </c>
      <c r="K152" s="312"/>
    </row>
    <row r="153" spans="2:11" s="1" customFormat="1" ht="15" customHeight="1">
      <c r="B153" s="291"/>
      <c r="C153" s="316" t="s">
        <v>85</v>
      </c>
      <c r="D153" s="268"/>
      <c r="E153" s="268"/>
      <c r="F153" s="317" t="s">
        <v>409</v>
      </c>
      <c r="G153" s="268"/>
      <c r="H153" s="316" t="s">
        <v>470</v>
      </c>
      <c r="I153" s="316" t="s">
        <v>411</v>
      </c>
      <c r="J153" s="316" t="s">
        <v>460</v>
      </c>
      <c r="K153" s="312"/>
    </row>
    <row r="154" spans="2:11" s="1" customFormat="1" ht="15" customHeight="1">
      <c r="B154" s="291"/>
      <c r="C154" s="316" t="s">
        <v>414</v>
      </c>
      <c r="D154" s="268"/>
      <c r="E154" s="268"/>
      <c r="F154" s="317" t="s">
        <v>415</v>
      </c>
      <c r="G154" s="268"/>
      <c r="H154" s="316" t="s">
        <v>449</v>
      </c>
      <c r="I154" s="316" t="s">
        <v>411</v>
      </c>
      <c r="J154" s="316">
        <v>50</v>
      </c>
      <c r="K154" s="312"/>
    </row>
    <row r="155" spans="2:11" s="1" customFormat="1" ht="15" customHeight="1">
      <c r="B155" s="291"/>
      <c r="C155" s="316" t="s">
        <v>417</v>
      </c>
      <c r="D155" s="268"/>
      <c r="E155" s="268"/>
      <c r="F155" s="317" t="s">
        <v>409</v>
      </c>
      <c r="G155" s="268"/>
      <c r="H155" s="316" t="s">
        <v>449</v>
      </c>
      <c r="I155" s="316" t="s">
        <v>419</v>
      </c>
      <c r="J155" s="316"/>
      <c r="K155" s="312"/>
    </row>
    <row r="156" spans="2:11" s="1" customFormat="1" ht="15" customHeight="1">
      <c r="B156" s="291"/>
      <c r="C156" s="316" t="s">
        <v>428</v>
      </c>
      <c r="D156" s="268"/>
      <c r="E156" s="268"/>
      <c r="F156" s="317" t="s">
        <v>415</v>
      </c>
      <c r="G156" s="268"/>
      <c r="H156" s="316" t="s">
        <v>449</v>
      </c>
      <c r="I156" s="316" t="s">
        <v>411</v>
      </c>
      <c r="J156" s="316">
        <v>50</v>
      </c>
      <c r="K156" s="312"/>
    </row>
    <row r="157" spans="2:11" s="1" customFormat="1" ht="15" customHeight="1">
      <c r="B157" s="291"/>
      <c r="C157" s="316" t="s">
        <v>436</v>
      </c>
      <c r="D157" s="268"/>
      <c r="E157" s="268"/>
      <c r="F157" s="317" t="s">
        <v>415</v>
      </c>
      <c r="G157" s="268"/>
      <c r="H157" s="316" t="s">
        <v>449</v>
      </c>
      <c r="I157" s="316" t="s">
        <v>411</v>
      </c>
      <c r="J157" s="316">
        <v>50</v>
      </c>
      <c r="K157" s="312"/>
    </row>
    <row r="158" spans="2:11" s="1" customFormat="1" ht="15" customHeight="1">
      <c r="B158" s="291"/>
      <c r="C158" s="316" t="s">
        <v>434</v>
      </c>
      <c r="D158" s="268"/>
      <c r="E158" s="268"/>
      <c r="F158" s="317" t="s">
        <v>415</v>
      </c>
      <c r="G158" s="268"/>
      <c r="H158" s="316" t="s">
        <v>449</v>
      </c>
      <c r="I158" s="316" t="s">
        <v>411</v>
      </c>
      <c r="J158" s="316">
        <v>50</v>
      </c>
      <c r="K158" s="312"/>
    </row>
    <row r="159" spans="2:11" s="1" customFormat="1" ht="15" customHeight="1">
      <c r="B159" s="291"/>
      <c r="C159" s="316" t="s">
        <v>94</v>
      </c>
      <c r="D159" s="268"/>
      <c r="E159" s="268"/>
      <c r="F159" s="317" t="s">
        <v>409</v>
      </c>
      <c r="G159" s="268"/>
      <c r="H159" s="316" t="s">
        <v>471</v>
      </c>
      <c r="I159" s="316" t="s">
        <v>411</v>
      </c>
      <c r="J159" s="316" t="s">
        <v>472</v>
      </c>
      <c r="K159" s="312"/>
    </row>
    <row r="160" spans="2:11" s="1" customFormat="1" ht="15" customHeight="1">
      <c r="B160" s="291"/>
      <c r="C160" s="316" t="s">
        <v>473</v>
      </c>
      <c r="D160" s="268"/>
      <c r="E160" s="268"/>
      <c r="F160" s="317" t="s">
        <v>409</v>
      </c>
      <c r="G160" s="268"/>
      <c r="H160" s="316" t="s">
        <v>474</v>
      </c>
      <c r="I160" s="316" t="s">
        <v>444</v>
      </c>
      <c r="J160" s="316"/>
      <c r="K160" s="312"/>
    </row>
    <row r="161" spans="2:11" s="1" customFormat="1" ht="15" customHeight="1">
      <c r="B161" s="318"/>
      <c r="C161" s="300"/>
      <c r="D161" s="300"/>
      <c r="E161" s="300"/>
      <c r="F161" s="300"/>
      <c r="G161" s="300"/>
      <c r="H161" s="300"/>
      <c r="I161" s="300"/>
      <c r="J161" s="300"/>
      <c r="K161" s="319"/>
    </row>
    <row r="162" spans="2:11" s="1" customFormat="1" ht="18.75" customHeight="1">
      <c r="B162" s="265"/>
      <c r="C162" s="268"/>
      <c r="D162" s="268"/>
      <c r="E162" s="268"/>
      <c r="F162" s="290"/>
      <c r="G162" s="268"/>
      <c r="H162" s="268"/>
      <c r="I162" s="268"/>
      <c r="J162" s="268"/>
      <c r="K162" s="265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475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403</v>
      </c>
      <c r="D166" s="283"/>
      <c r="E166" s="283"/>
      <c r="F166" s="283" t="s">
        <v>404</v>
      </c>
      <c r="G166" s="320"/>
      <c r="H166" s="321" t="s">
        <v>54</v>
      </c>
      <c r="I166" s="321" t="s">
        <v>57</v>
      </c>
      <c r="J166" s="283" t="s">
        <v>405</v>
      </c>
      <c r="K166" s="260"/>
    </row>
    <row r="167" spans="2:11" s="1" customFormat="1" ht="17.25" customHeight="1">
      <c r="B167" s="261"/>
      <c r="C167" s="285" t="s">
        <v>406</v>
      </c>
      <c r="D167" s="285"/>
      <c r="E167" s="285"/>
      <c r="F167" s="286" t="s">
        <v>407</v>
      </c>
      <c r="G167" s="322"/>
      <c r="H167" s="323"/>
      <c r="I167" s="323"/>
      <c r="J167" s="285" t="s">
        <v>408</v>
      </c>
      <c r="K167" s="263"/>
    </row>
    <row r="168" spans="2:11" s="1" customFormat="1" ht="5.25" customHeight="1">
      <c r="B168" s="291"/>
      <c r="C168" s="288"/>
      <c r="D168" s="288"/>
      <c r="E168" s="288"/>
      <c r="F168" s="288"/>
      <c r="G168" s="289"/>
      <c r="H168" s="288"/>
      <c r="I168" s="288"/>
      <c r="J168" s="288"/>
      <c r="K168" s="312"/>
    </row>
    <row r="169" spans="2:11" s="1" customFormat="1" ht="15" customHeight="1">
      <c r="B169" s="291"/>
      <c r="C169" s="268" t="s">
        <v>412</v>
      </c>
      <c r="D169" s="268"/>
      <c r="E169" s="268"/>
      <c r="F169" s="290" t="s">
        <v>409</v>
      </c>
      <c r="G169" s="268"/>
      <c r="H169" s="268" t="s">
        <v>449</v>
      </c>
      <c r="I169" s="268" t="s">
        <v>411</v>
      </c>
      <c r="J169" s="268">
        <v>120</v>
      </c>
      <c r="K169" s="312"/>
    </row>
    <row r="170" spans="2:11" s="1" customFormat="1" ht="15" customHeight="1">
      <c r="B170" s="291"/>
      <c r="C170" s="268" t="s">
        <v>458</v>
      </c>
      <c r="D170" s="268"/>
      <c r="E170" s="268"/>
      <c r="F170" s="290" t="s">
        <v>409</v>
      </c>
      <c r="G170" s="268"/>
      <c r="H170" s="268" t="s">
        <v>459</v>
      </c>
      <c r="I170" s="268" t="s">
        <v>411</v>
      </c>
      <c r="J170" s="268" t="s">
        <v>460</v>
      </c>
      <c r="K170" s="312"/>
    </row>
    <row r="171" spans="2:11" s="1" customFormat="1" ht="15" customHeight="1">
      <c r="B171" s="291"/>
      <c r="C171" s="268" t="s">
        <v>85</v>
      </c>
      <c r="D171" s="268"/>
      <c r="E171" s="268"/>
      <c r="F171" s="290" t="s">
        <v>409</v>
      </c>
      <c r="G171" s="268"/>
      <c r="H171" s="268" t="s">
        <v>476</v>
      </c>
      <c r="I171" s="268" t="s">
        <v>411</v>
      </c>
      <c r="J171" s="268" t="s">
        <v>460</v>
      </c>
      <c r="K171" s="312"/>
    </row>
    <row r="172" spans="2:11" s="1" customFormat="1" ht="15" customHeight="1">
      <c r="B172" s="291"/>
      <c r="C172" s="268" t="s">
        <v>414</v>
      </c>
      <c r="D172" s="268"/>
      <c r="E172" s="268"/>
      <c r="F172" s="290" t="s">
        <v>415</v>
      </c>
      <c r="G172" s="268"/>
      <c r="H172" s="268" t="s">
        <v>476</v>
      </c>
      <c r="I172" s="268" t="s">
        <v>411</v>
      </c>
      <c r="J172" s="268">
        <v>50</v>
      </c>
      <c r="K172" s="312"/>
    </row>
    <row r="173" spans="2:11" s="1" customFormat="1" ht="15" customHeight="1">
      <c r="B173" s="291"/>
      <c r="C173" s="268" t="s">
        <v>417</v>
      </c>
      <c r="D173" s="268"/>
      <c r="E173" s="268"/>
      <c r="F173" s="290" t="s">
        <v>409</v>
      </c>
      <c r="G173" s="268"/>
      <c r="H173" s="268" t="s">
        <v>476</v>
      </c>
      <c r="I173" s="268" t="s">
        <v>419</v>
      </c>
      <c r="J173" s="268"/>
      <c r="K173" s="312"/>
    </row>
    <row r="174" spans="2:11" s="1" customFormat="1" ht="15" customHeight="1">
      <c r="B174" s="291"/>
      <c r="C174" s="268" t="s">
        <v>428</v>
      </c>
      <c r="D174" s="268"/>
      <c r="E174" s="268"/>
      <c r="F174" s="290" t="s">
        <v>415</v>
      </c>
      <c r="G174" s="268"/>
      <c r="H174" s="268" t="s">
        <v>476</v>
      </c>
      <c r="I174" s="268" t="s">
        <v>411</v>
      </c>
      <c r="J174" s="268">
        <v>50</v>
      </c>
      <c r="K174" s="312"/>
    </row>
    <row r="175" spans="2:11" s="1" customFormat="1" ht="15" customHeight="1">
      <c r="B175" s="291"/>
      <c r="C175" s="268" t="s">
        <v>436</v>
      </c>
      <c r="D175" s="268"/>
      <c r="E175" s="268"/>
      <c r="F175" s="290" t="s">
        <v>415</v>
      </c>
      <c r="G175" s="268"/>
      <c r="H175" s="268" t="s">
        <v>476</v>
      </c>
      <c r="I175" s="268" t="s">
        <v>411</v>
      </c>
      <c r="J175" s="268">
        <v>50</v>
      </c>
      <c r="K175" s="312"/>
    </row>
    <row r="176" spans="2:11" s="1" customFormat="1" ht="15" customHeight="1">
      <c r="B176" s="291"/>
      <c r="C176" s="268" t="s">
        <v>434</v>
      </c>
      <c r="D176" s="268"/>
      <c r="E176" s="268"/>
      <c r="F176" s="290" t="s">
        <v>415</v>
      </c>
      <c r="G176" s="268"/>
      <c r="H176" s="268" t="s">
        <v>476</v>
      </c>
      <c r="I176" s="268" t="s">
        <v>411</v>
      </c>
      <c r="J176" s="268">
        <v>50</v>
      </c>
      <c r="K176" s="312"/>
    </row>
    <row r="177" spans="2:11" s="1" customFormat="1" ht="15" customHeight="1">
      <c r="B177" s="291"/>
      <c r="C177" s="268" t="s">
        <v>106</v>
      </c>
      <c r="D177" s="268"/>
      <c r="E177" s="268"/>
      <c r="F177" s="290" t="s">
        <v>409</v>
      </c>
      <c r="G177" s="268"/>
      <c r="H177" s="268" t="s">
        <v>477</v>
      </c>
      <c r="I177" s="268" t="s">
        <v>478</v>
      </c>
      <c r="J177" s="268"/>
      <c r="K177" s="312"/>
    </row>
    <row r="178" spans="2:11" s="1" customFormat="1" ht="15" customHeight="1">
      <c r="B178" s="291"/>
      <c r="C178" s="268" t="s">
        <v>57</v>
      </c>
      <c r="D178" s="268"/>
      <c r="E178" s="268"/>
      <c r="F178" s="290" t="s">
        <v>409</v>
      </c>
      <c r="G178" s="268"/>
      <c r="H178" s="268" t="s">
        <v>479</v>
      </c>
      <c r="I178" s="268" t="s">
        <v>480</v>
      </c>
      <c r="J178" s="268">
        <v>1</v>
      </c>
      <c r="K178" s="312"/>
    </row>
    <row r="179" spans="2:11" s="1" customFormat="1" ht="15" customHeight="1">
      <c r="B179" s="291"/>
      <c r="C179" s="268" t="s">
        <v>53</v>
      </c>
      <c r="D179" s="268"/>
      <c r="E179" s="268"/>
      <c r="F179" s="290" t="s">
        <v>409</v>
      </c>
      <c r="G179" s="268"/>
      <c r="H179" s="268" t="s">
        <v>481</v>
      </c>
      <c r="I179" s="268" t="s">
        <v>411</v>
      </c>
      <c r="J179" s="268">
        <v>20</v>
      </c>
      <c r="K179" s="312"/>
    </row>
    <row r="180" spans="2:11" s="1" customFormat="1" ht="15" customHeight="1">
      <c r="B180" s="291"/>
      <c r="C180" s="268" t="s">
        <v>54</v>
      </c>
      <c r="D180" s="268"/>
      <c r="E180" s="268"/>
      <c r="F180" s="290" t="s">
        <v>409</v>
      </c>
      <c r="G180" s="268"/>
      <c r="H180" s="268" t="s">
        <v>482</v>
      </c>
      <c r="I180" s="268" t="s">
        <v>411</v>
      </c>
      <c r="J180" s="268">
        <v>255</v>
      </c>
      <c r="K180" s="312"/>
    </row>
    <row r="181" spans="2:11" s="1" customFormat="1" ht="15" customHeight="1">
      <c r="B181" s="291"/>
      <c r="C181" s="268" t="s">
        <v>107</v>
      </c>
      <c r="D181" s="268"/>
      <c r="E181" s="268"/>
      <c r="F181" s="290" t="s">
        <v>409</v>
      </c>
      <c r="G181" s="268"/>
      <c r="H181" s="268" t="s">
        <v>373</v>
      </c>
      <c r="I181" s="268" t="s">
        <v>411</v>
      </c>
      <c r="J181" s="268">
        <v>10</v>
      </c>
      <c r="K181" s="312"/>
    </row>
    <row r="182" spans="2:11" s="1" customFormat="1" ht="15" customHeight="1">
      <c r="B182" s="291"/>
      <c r="C182" s="268" t="s">
        <v>108</v>
      </c>
      <c r="D182" s="268"/>
      <c r="E182" s="268"/>
      <c r="F182" s="290" t="s">
        <v>409</v>
      </c>
      <c r="G182" s="268"/>
      <c r="H182" s="268" t="s">
        <v>483</v>
      </c>
      <c r="I182" s="268" t="s">
        <v>444</v>
      </c>
      <c r="J182" s="268"/>
      <c r="K182" s="312"/>
    </row>
    <row r="183" spans="2:11" s="1" customFormat="1" ht="15" customHeight="1">
      <c r="B183" s="291"/>
      <c r="C183" s="268" t="s">
        <v>484</v>
      </c>
      <c r="D183" s="268"/>
      <c r="E183" s="268"/>
      <c r="F183" s="290" t="s">
        <v>409</v>
      </c>
      <c r="G183" s="268"/>
      <c r="H183" s="268" t="s">
        <v>485</v>
      </c>
      <c r="I183" s="268" t="s">
        <v>444</v>
      </c>
      <c r="J183" s="268"/>
      <c r="K183" s="312"/>
    </row>
    <row r="184" spans="2:11" s="1" customFormat="1" ht="15" customHeight="1">
      <c r="B184" s="291"/>
      <c r="C184" s="268" t="s">
        <v>473</v>
      </c>
      <c r="D184" s="268"/>
      <c r="E184" s="268"/>
      <c r="F184" s="290" t="s">
        <v>409</v>
      </c>
      <c r="G184" s="268"/>
      <c r="H184" s="268" t="s">
        <v>486</v>
      </c>
      <c r="I184" s="268" t="s">
        <v>444</v>
      </c>
      <c r="J184" s="268"/>
      <c r="K184" s="312"/>
    </row>
    <row r="185" spans="2:11" s="1" customFormat="1" ht="15" customHeight="1">
      <c r="B185" s="291"/>
      <c r="C185" s="268" t="s">
        <v>110</v>
      </c>
      <c r="D185" s="268"/>
      <c r="E185" s="268"/>
      <c r="F185" s="290" t="s">
        <v>415</v>
      </c>
      <c r="G185" s="268"/>
      <c r="H185" s="268" t="s">
        <v>487</v>
      </c>
      <c r="I185" s="268" t="s">
        <v>411</v>
      </c>
      <c r="J185" s="268">
        <v>50</v>
      </c>
      <c r="K185" s="312"/>
    </row>
    <row r="186" spans="2:11" s="1" customFormat="1" ht="15" customHeight="1">
      <c r="B186" s="291"/>
      <c r="C186" s="268" t="s">
        <v>488</v>
      </c>
      <c r="D186" s="268"/>
      <c r="E186" s="268"/>
      <c r="F186" s="290" t="s">
        <v>415</v>
      </c>
      <c r="G186" s="268"/>
      <c r="H186" s="268" t="s">
        <v>489</v>
      </c>
      <c r="I186" s="268" t="s">
        <v>490</v>
      </c>
      <c r="J186" s="268"/>
      <c r="K186" s="312"/>
    </row>
    <row r="187" spans="2:11" s="1" customFormat="1" ht="15" customHeight="1">
      <c r="B187" s="291"/>
      <c r="C187" s="268" t="s">
        <v>491</v>
      </c>
      <c r="D187" s="268"/>
      <c r="E187" s="268"/>
      <c r="F187" s="290" t="s">
        <v>415</v>
      </c>
      <c r="G187" s="268"/>
      <c r="H187" s="268" t="s">
        <v>492</v>
      </c>
      <c r="I187" s="268" t="s">
        <v>490</v>
      </c>
      <c r="J187" s="268"/>
      <c r="K187" s="312"/>
    </row>
    <row r="188" spans="2:11" s="1" customFormat="1" ht="15" customHeight="1">
      <c r="B188" s="291"/>
      <c r="C188" s="268" t="s">
        <v>493</v>
      </c>
      <c r="D188" s="268"/>
      <c r="E188" s="268"/>
      <c r="F188" s="290" t="s">
        <v>415</v>
      </c>
      <c r="G188" s="268"/>
      <c r="H188" s="268" t="s">
        <v>494</v>
      </c>
      <c r="I188" s="268" t="s">
        <v>490</v>
      </c>
      <c r="J188" s="268"/>
      <c r="K188" s="312"/>
    </row>
    <row r="189" spans="2:11" s="1" customFormat="1" ht="15" customHeight="1">
      <c r="B189" s="291"/>
      <c r="C189" s="324" t="s">
        <v>495</v>
      </c>
      <c r="D189" s="268"/>
      <c r="E189" s="268"/>
      <c r="F189" s="290" t="s">
        <v>415</v>
      </c>
      <c r="G189" s="268"/>
      <c r="H189" s="268" t="s">
        <v>496</v>
      </c>
      <c r="I189" s="268" t="s">
        <v>497</v>
      </c>
      <c r="J189" s="325" t="s">
        <v>498</v>
      </c>
      <c r="K189" s="312"/>
    </row>
    <row r="190" spans="2:11" s="1" customFormat="1" ht="15" customHeight="1">
      <c r="B190" s="291"/>
      <c r="C190" s="275" t="s">
        <v>42</v>
      </c>
      <c r="D190" s="268"/>
      <c r="E190" s="268"/>
      <c r="F190" s="290" t="s">
        <v>409</v>
      </c>
      <c r="G190" s="268"/>
      <c r="H190" s="265" t="s">
        <v>499</v>
      </c>
      <c r="I190" s="268" t="s">
        <v>500</v>
      </c>
      <c r="J190" s="268"/>
      <c r="K190" s="312"/>
    </row>
    <row r="191" spans="2:11" s="1" customFormat="1" ht="15" customHeight="1">
      <c r="B191" s="291"/>
      <c r="C191" s="275" t="s">
        <v>501</v>
      </c>
      <c r="D191" s="268"/>
      <c r="E191" s="268"/>
      <c r="F191" s="290" t="s">
        <v>409</v>
      </c>
      <c r="G191" s="268"/>
      <c r="H191" s="268" t="s">
        <v>502</v>
      </c>
      <c r="I191" s="268" t="s">
        <v>444</v>
      </c>
      <c r="J191" s="268"/>
      <c r="K191" s="312"/>
    </row>
    <row r="192" spans="2:11" s="1" customFormat="1" ht="15" customHeight="1">
      <c r="B192" s="291"/>
      <c r="C192" s="275" t="s">
        <v>503</v>
      </c>
      <c r="D192" s="268"/>
      <c r="E192" s="268"/>
      <c r="F192" s="290" t="s">
        <v>409</v>
      </c>
      <c r="G192" s="268"/>
      <c r="H192" s="268" t="s">
        <v>504</v>
      </c>
      <c r="I192" s="268" t="s">
        <v>444</v>
      </c>
      <c r="J192" s="268"/>
      <c r="K192" s="312"/>
    </row>
    <row r="193" spans="2:11" s="1" customFormat="1" ht="15" customHeight="1">
      <c r="B193" s="291"/>
      <c r="C193" s="275" t="s">
        <v>505</v>
      </c>
      <c r="D193" s="268"/>
      <c r="E193" s="268"/>
      <c r="F193" s="290" t="s">
        <v>415</v>
      </c>
      <c r="G193" s="268"/>
      <c r="H193" s="268" t="s">
        <v>506</v>
      </c>
      <c r="I193" s="268" t="s">
        <v>444</v>
      </c>
      <c r="J193" s="268"/>
      <c r="K193" s="312"/>
    </row>
    <row r="194" spans="2:11" s="1" customFormat="1" ht="15" customHeight="1">
      <c r="B194" s="318"/>
      <c r="C194" s="326"/>
      <c r="D194" s="300"/>
      <c r="E194" s="300"/>
      <c r="F194" s="300"/>
      <c r="G194" s="300"/>
      <c r="H194" s="300"/>
      <c r="I194" s="300"/>
      <c r="J194" s="300"/>
      <c r="K194" s="319"/>
    </row>
    <row r="195" spans="2:11" s="1" customFormat="1" ht="18.75" customHeight="1">
      <c r="B195" s="265"/>
      <c r="C195" s="268"/>
      <c r="D195" s="268"/>
      <c r="E195" s="268"/>
      <c r="F195" s="290"/>
      <c r="G195" s="268"/>
      <c r="H195" s="268"/>
      <c r="I195" s="268"/>
      <c r="J195" s="268"/>
      <c r="K195" s="265"/>
    </row>
    <row r="196" spans="2:11" s="1" customFormat="1" ht="18.75" customHeight="1">
      <c r="B196" s="265"/>
      <c r="C196" s="268"/>
      <c r="D196" s="268"/>
      <c r="E196" s="268"/>
      <c r="F196" s="290"/>
      <c r="G196" s="268"/>
      <c r="H196" s="268"/>
      <c r="I196" s="268"/>
      <c r="J196" s="268"/>
      <c r="K196" s="265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507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27" t="s">
        <v>508</v>
      </c>
      <c r="D200" s="327"/>
      <c r="E200" s="327"/>
      <c r="F200" s="327" t="s">
        <v>509</v>
      </c>
      <c r="G200" s="328"/>
      <c r="H200" s="327" t="s">
        <v>510</v>
      </c>
      <c r="I200" s="327"/>
      <c r="J200" s="327"/>
      <c r="K200" s="260"/>
    </row>
    <row r="201" spans="2:11" s="1" customFormat="1" ht="5.25" customHeight="1">
      <c r="B201" s="291"/>
      <c r="C201" s="288"/>
      <c r="D201" s="288"/>
      <c r="E201" s="288"/>
      <c r="F201" s="288"/>
      <c r="G201" s="268"/>
      <c r="H201" s="288"/>
      <c r="I201" s="288"/>
      <c r="J201" s="288"/>
      <c r="K201" s="312"/>
    </row>
    <row r="202" spans="2:11" s="1" customFormat="1" ht="15" customHeight="1">
      <c r="B202" s="291"/>
      <c r="C202" s="268" t="s">
        <v>500</v>
      </c>
      <c r="D202" s="268"/>
      <c r="E202" s="268"/>
      <c r="F202" s="290" t="s">
        <v>43</v>
      </c>
      <c r="G202" s="268"/>
      <c r="H202" s="268" t="s">
        <v>511</v>
      </c>
      <c r="I202" s="268"/>
      <c r="J202" s="268"/>
      <c r="K202" s="312"/>
    </row>
    <row r="203" spans="2:11" s="1" customFormat="1" ht="15" customHeight="1">
      <c r="B203" s="291"/>
      <c r="C203" s="297"/>
      <c r="D203" s="268"/>
      <c r="E203" s="268"/>
      <c r="F203" s="290" t="s">
        <v>44</v>
      </c>
      <c r="G203" s="268"/>
      <c r="H203" s="268" t="s">
        <v>512</v>
      </c>
      <c r="I203" s="268"/>
      <c r="J203" s="268"/>
      <c r="K203" s="312"/>
    </row>
    <row r="204" spans="2:11" s="1" customFormat="1" ht="15" customHeight="1">
      <c r="B204" s="291"/>
      <c r="C204" s="297"/>
      <c r="D204" s="268"/>
      <c r="E204" s="268"/>
      <c r="F204" s="290" t="s">
        <v>47</v>
      </c>
      <c r="G204" s="268"/>
      <c r="H204" s="268" t="s">
        <v>513</v>
      </c>
      <c r="I204" s="268"/>
      <c r="J204" s="268"/>
      <c r="K204" s="312"/>
    </row>
    <row r="205" spans="2:11" s="1" customFormat="1" ht="15" customHeight="1">
      <c r="B205" s="291"/>
      <c r="C205" s="268"/>
      <c r="D205" s="268"/>
      <c r="E205" s="268"/>
      <c r="F205" s="290" t="s">
        <v>45</v>
      </c>
      <c r="G205" s="268"/>
      <c r="H205" s="268" t="s">
        <v>514</v>
      </c>
      <c r="I205" s="268"/>
      <c r="J205" s="268"/>
      <c r="K205" s="312"/>
    </row>
    <row r="206" spans="2:11" s="1" customFormat="1" ht="15" customHeight="1">
      <c r="B206" s="291"/>
      <c r="C206" s="268"/>
      <c r="D206" s="268"/>
      <c r="E206" s="268"/>
      <c r="F206" s="290" t="s">
        <v>46</v>
      </c>
      <c r="G206" s="268"/>
      <c r="H206" s="268" t="s">
        <v>515</v>
      </c>
      <c r="I206" s="268"/>
      <c r="J206" s="268"/>
      <c r="K206" s="312"/>
    </row>
    <row r="207" spans="2:11" s="1" customFormat="1" ht="15" customHeight="1">
      <c r="B207" s="291"/>
      <c r="C207" s="268"/>
      <c r="D207" s="268"/>
      <c r="E207" s="268"/>
      <c r="F207" s="290"/>
      <c r="G207" s="268"/>
      <c r="H207" s="268"/>
      <c r="I207" s="268"/>
      <c r="J207" s="268"/>
      <c r="K207" s="312"/>
    </row>
    <row r="208" spans="2:11" s="1" customFormat="1" ht="15" customHeight="1">
      <c r="B208" s="291"/>
      <c r="C208" s="268" t="s">
        <v>456</v>
      </c>
      <c r="D208" s="268"/>
      <c r="E208" s="268"/>
      <c r="F208" s="290" t="s">
        <v>78</v>
      </c>
      <c r="G208" s="268"/>
      <c r="H208" s="268" t="s">
        <v>516</v>
      </c>
      <c r="I208" s="268"/>
      <c r="J208" s="268"/>
      <c r="K208" s="312"/>
    </row>
    <row r="209" spans="2:11" s="1" customFormat="1" ht="15" customHeight="1">
      <c r="B209" s="291"/>
      <c r="C209" s="297"/>
      <c r="D209" s="268"/>
      <c r="E209" s="268"/>
      <c r="F209" s="290" t="s">
        <v>352</v>
      </c>
      <c r="G209" s="268"/>
      <c r="H209" s="268" t="s">
        <v>353</v>
      </c>
      <c r="I209" s="268"/>
      <c r="J209" s="268"/>
      <c r="K209" s="312"/>
    </row>
    <row r="210" spans="2:11" s="1" customFormat="1" ht="15" customHeight="1">
      <c r="B210" s="291"/>
      <c r="C210" s="268"/>
      <c r="D210" s="268"/>
      <c r="E210" s="268"/>
      <c r="F210" s="290" t="s">
        <v>350</v>
      </c>
      <c r="G210" s="268"/>
      <c r="H210" s="268" t="s">
        <v>517</v>
      </c>
      <c r="I210" s="268"/>
      <c r="J210" s="268"/>
      <c r="K210" s="312"/>
    </row>
    <row r="211" spans="2:11" s="1" customFormat="1" ht="15" customHeight="1">
      <c r="B211" s="329"/>
      <c r="C211" s="297"/>
      <c r="D211" s="297"/>
      <c r="E211" s="297"/>
      <c r="F211" s="290" t="s">
        <v>354</v>
      </c>
      <c r="G211" s="275"/>
      <c r="H211" s="316" t="s">
        <v>355</v>
      </c>
      <c r="I211" s="316"/>
      <c r="J211" s="316"/>
      <c r="K211" s="330"/>
    </row>
    <row r="212" spans="2:11" s="1" customFormat="1" ht="15" customHeight="1">
      <c r="B212" s="329"/>
      <c r="C212" s="297"/>
      <c r="D212" s="297"/>
      <c r="E212" s="297"/>
      <c r="F212" s="290" t="s">
        <v>356</v>
      </c>
      <c r="G212" s="275"/>
      <c r="H212" s="316" t="s">
        <v>518</v>
      </c>
      <c r="I212" s="316"/>
      <c r="J212" s="316"/>
      <c r="K212" s="330"/>
    </row>
    <row r="213" spans="2:11" s="1" customFormat="1" ht="15" customHeight="1">
      <c r="B213" s="329"/>
      <c r="C213" s="297"/>
      <c r="D213" s="297"/>
      <c r="E213" s="297"/>
      <c r="F213" s="331"/>
      <c r="G213" s="275"/>
      <c r="H213" s="332"/>
      <c r="I213" s="332"/>
      <c r="J213" s="332"/>
      <c r="K213" s="330"/>
    </row>
    <row r="214" spans="2:11" s="1" customFormat="1" ht="15" customHeight="1">
      <c r="B214" s="329"/>
      <c r="C214" s="268" t="s">
        <v>480</v>
      </c>
      <c r="D214" s="297"/>
      <c r="E214" s="297"/>
      <c r="F214" s="290">
        <v>1</v>
      </c>
      <c r="G214" s="275"/>
      <c r="H214" s="316" t="s">
        <v>519</v>
      </c>
      <c r="I214" s="316"/>
      <c r="J214" s="316"/>
      <c r="K214" s="330"/>
    </row>
    <row r="215" spans="2:11" s="1" customFormat="1" ht="15" customHeight="1">
      <c r="B215" s="329"/>
      <c r="C215" s="297"/>
      <c r="D215" s="297"/>
      <c r="E215" s="297"/>
      <c r="F215" s="290">
        <v>2</v>
      </c>
      <c r="G215" s="275"/>
      <c r="H215" s="316" t="s">
        <v>520</v>
      </c>
      <c r="I215" s="316"/>
      <c r="J215" s="316"/>
      <c r="K215" s="330"/>
    </row>
    <row r="216" spans="2:11" s="1" customFormat="1" ht="15" customHeight="1">
      <c r="B216" s="329"/>
      <c r="C216" s="297"/>
      <c r="D216" s="297"/>
      <c r="E216" s="297"/>
      <c r="F216" s="290">
        <v>3</v>
      </c>
      <c r="G216" s="275"/>
      <c r="H216" s="316" t="s">
        <v>521</v>
      </c>
      <c r="I216" s="316"/>
      <c r="J216" s="316"/>
      <c r="K216" s="330"/>
    </row>
    <row r="217" spans="2:11" s="1" customFormat="1" ht="15" customHeight="1">
      <c r="B217" s="329"/>
      <c r="C217" s="297"/>
      <c r="D217" s="297"/>
      <c r="E217" s="297"/>
      <c r="F217" s="290">
        <v>4</v>
      </c>
      <c r="G217" s="275"/>
      <c r="H217" s="316" t="s">
        <v>522</v>
      </c>
      <c r="I217" s="316"/>
      <c r="J217" s="316"/>
      <c r="K217" s="330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2020-02-21T09:35:04Z</dcterms:created>
  <dcterms:modified xsi:type="dcterms:W3CDTF">2020-02-21T09:35:07Z</dcterms:modified>
  <cp:category/>
  <cp:version/>
  <cp:contentType/>
  <cp:contentStatus/>
</cp:coreProperties>
</file>