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Výstavba garáží" sheetId="2" r:id="rId2"/>
    <sheet name="01.1 - PZTS" sheetId="3" r:id="rId3"/>
    <sheet name="02.1 - Elektro" sheetId="4" r:id="rId4"/>
    <sheet name="02.2 - RG" sheetId="5" r:id="rId5"/>
    <sheet name="02.3 - RGK" sheetId="6" r:id="rId6"/>
    <sheet name="02.4 - RK" sheetId="7" r:id="rId7"/>
    <sheet name="03 - ZTI" sheetId="8" r:id="rId8"/>
    <sheet name="04 - D.1.4.d - Vytápění" sheetId="9" r:id="rId9"/>
    <sheet name="05 - D.1.4.e - Stlačený v..." sheetId="10" r:id="rId10"/>
    <sheet name="06 - D.1.4.f - Plynová za..." sheetId="11" r:id="rId11"/>
    <sheet name="07 - VZT" sheetId="12" r:id="rId12"/>
    <sheet name="VRN - Vedlejší rozpočtové..." sheetId="13" r:id="rId13"/>
  </sheets>
  <definedNames>
    <definedName name="_xlnm.Print_Area" localSheetId="0">'Rekapitulace stavby'!$D$4:$AO$76,'Rekapitulace stavby'!$C$82:$AQ$110</definedName>
    <definedName name="_xlnm._FilterDatabase" localSheetId="1" hidden="1">'01 - Výstavba garáží'!$C$139:$K$937</definedName>
    <definedName name="_xlnm.Print_Area" localSheetId="1">'01 - Výstavba garáží'!$C$4:$J$76,'01 - Výstavba garáží'!$C$82:$J$121,'01 - Výstavba garáží'!$C$127:$K$937</definedName>
    <definedName name="_xlnm._FilterDatabase" localSheetId="2" hidden="1">'01.1 - PZTS'!$C$120:$K$145</definedName>
    <definedName name="_xlnm.Print_Area" localSheetId="2">'01.1 - PZTS'!$C$4:$J$76,'01.1 - PZTS'!$C$82:$J$100,'01.1 - PZTS'!$C$106:$K$145</definedName>
    <definedName name="_xlnm._FilterDatabase" localSheetId="3" hidden="1">'02.1 - Elektro'!$C$129:$K$234</definedName>
    <definedName name="_xlnm.Print_Area" localSheetId="3">'02.1 - Elektro'!$C$4:$J$76,'02.1 - Elektro'!$C$82:$J$109,'02.1 - Elektro'!$C$115:$K$234</definedName>
    <definedName name="_xlnm._FilterDatabase" localSheetId="4" hidden="1">'02.2 - RG'!$C$124:$K$152</definedName>
    <definedName name="_xlnm.Print_Area" localSheetId="4">'02.2 - RG'!$C$4:$J$76,'02.2 - RG'!$C$82:$J$102,'02.2 - RG'!$C$108:$K$152</definedName>
    <definedName name="_xlnm._FilterDatabase" localSheetId="5" hidden="1">'02.3 - RGK'!$C$124:$K$139</definedName>
    <definedName name="_xlnm.Print_Area" localSheetId="5">'02.3 - RGK'!$C$4:$J$76,'02.3 - RGK'!$C$82:$J$102,'02.3 - RGK'!$C$108:$K$139</definedName>
    <definedName name="_xlnm._FilterDatabase" localSheetId="6" hidden="1">'02.4 - RK'!$C$124:$K$139</definedName>
    <definedName name="_xlnm.Print_Area" localSheetId="6">'02.4 - RK'!$C$4:$J$76,'02.4 - RK'!$C$82:$J$102,'02.4 - RK'!$C$108:$K$139</definedName>
    <definedName name="_xlnm._FilterDatabase" localSheetId="7" hidden="1">'03 - ZTI'!$C$129:$K$220</definedName>
    <definedName name="_xlnm.Print_Area" localSheetId="7">'03 - ZTI'!$C$4:$J$76,'03 - ZTI'!$C$82:$J$111,'03 - ZTI'!$C$117:$K$220</definedName>
    <definedName name="_xlnm._FilterDatabase" localSheetId="8" hidden="1">'04 - D.1.4.d - Vytápění'!$C$123:$K$206</definedName>
    <definedName name="_xlnm.Print_Area" localSheetId="8">'04 - D.1.4.d - Vytápění'!$C$4:$J$76,'04 - D.1.4.d - Vytápění'!$C$82:$J$105,'04 - D.1.4.d - Vytápění'!$C$111:$K$206</definedName>
    <definedName name="_xlnm._FilterDatabase" localSheetId="9" hidden="1">'05 - D.1.4.e - Stlačený v...'!$C$118:$K$142</definedName>
    <definedName name="_xlnm.Print_Area" localSheetId="9">'05 - D.1.4.e - Stlačený v...'!$C$4:$J$76,'05 - D.1.4.e - Stlačený v...'!$C$82:$J$100,'05 - D.1.4.e - Stlačený v...'!$C$106:$K$142</definedName>
    <definedName name="_xlnm._FilterDatabase" localSheetId="10" hidden="1">'06 - D.1.4.f - Plynová za...'!$C$123:$K$195</definedName>
    <definedName name="_xlnm.Print_Area" localSheetId="10">'06 - D.1.4.f - Plynová za...'!$C$4:$J$76,'06 - D.1.4.f - Plynová za...'!$C$82:$J$105,'06 - D.1.4.f - Plynová za...'!$C$111:$K$195</definedName>
    <definedName name="_xlnm._FilterDatabase" localSheetId="11" hidden="1">'07 - VZT'!$C$119:$K$173</definedName>
    <definedName name="_xlnm.Print_Area" localSheetId="11">'07 - VZT'!$C$4:$J$76,'07 - VZT'!$C$82:$J$101,'07 - VZT'!$C$107:$K$173</definedName>
    <definedName name="_xlnm._FilterDatabase" localSheetId="12" hidden="1">'VRN - Vedlejší rozpočtové...'!$C$116:$K$128</definedName>
    <definedName name="_xlnm.Print_Area" localSheetId="12">'VRN - Vedlejší rozpočtové...'!$C$4:$J$76,'VRN - Vedlejší rozpočtové...'!$C$82:$J$98,'VRN - Vedlejší rozpočtové...'!$C$104:$K$128</definedName>
    <definedName name="_xlnm.Print_Titles" localSheetId="0">'Rekapitulace stavby'!$92:$92</definedName>
    <definedName name="_xlnm.Print_Titles" localSheetId="1">'01 - Výstavba garáží'!$139:$139</definedName>
    <definedName name="_xlnm.Print_Titles" localSheetId="2">'01.1 - PZTS'!$120:$120</definedName>
    <definedName name="_xlnm.Print_Titles" localSheetId="3">'02.1 - Elektro'!$129:$129</definedName>
    <definedName name="_xlnm.Print_Titles" localSheetId="4">'02.2 - RG'!$124:$124</definedName>
    <definedName name="_xlnm.Print_Titles" localSheetId="5">'02.3 - RGK'!$124:$124</definedName>
    <definedName name="_xlnm.Print_Titles" localSheetId="6">'02.4 - RK'!$124:$124</definedName>
    <definedName name="_xlnm.Print_Titles" localSheetId="7">'03 - ZTI'!$129:$129</definedName>
    <definedName name="_xlnm.Print_Titles" localSheetId="8">'04 - D.1.4.d - Vytápění'!$123:$123</definedName>
    <definedName name="_xlnm.Print_Titles" localSheetId="9">'05 - D.1.4.e - Stlačený v...'!$118:$118</definedName>
    <definedName name="_xlnm.Print_Titles" localSheetId="10">'06 - D.1.4.f - Plynová za...'!$123:$123</definedName>
    <definedName name="_xlnm.Print_Titles" localSheetId="11">'07 - VZT'!$119:$119</definedName>
    <definedName name="_xlnm.Print_Titles" localSheetId="12">'VRN - Vedlejší rozpočtové...'!$116:$116</definedName>
  </definedNames>
  <calcPr fullCalcOnLoad="1"/>
</workbook>
</file>

<file path=xl/sharedStrings.xml><?xml version="1.0" encoding="utf-8"?>
<sst xmlns="http://schemas.openxmlformats.org/spreadsheetml/2006/main" count="16854" uniqueCount="2497">
  <si>
    <t>Export Komplet</t>
  </si>
  <si>
    <t/>
  </si>
  <si>
    <t>2.0</t>
  </si>
  <si>
    <t>False</t>
  </si>
  <si>
    <t>{40cd0c40-a8ac-418a-b777-ab180e403bef}</t>
  </si>
  <si>
    <t>&gt;&gt;  skryté sloupce  &lt;&lt;</t>
  </si>
  <si>
    <t>0,01</t>
  </si>
  <si>
    <t>21</t>
  </si>
  <si>
    <t>15</t>
  </si>
  <si>
    <t>REKAPITULACE STAVBY</t>
  </si>
  <si>
    <t>v ---  níže se nacházejí doplnkové a pomocné údaje k sestavám  --- v</t>
  </si>
  <si>
    <t>Návod na vyplnění</t>
  </si>
  <si>
    <t>0,001</t>
  </si>
  <si>
    <t>Kód:</t>
  </si>
  <si>
    <t>28022019R</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</si>
  <si>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</si>
  <si>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</si>
  <si>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Rekonstrukce objektu garáží nákladních vozidel - Rychnov nad Kněžnou</t>
  </si>
  <si>
    <t>KSO:</t>
  </si>
  <si>
    <t>CC-CZ:</t>
  </si>
  <si>
    <t>Místo:</t>
  </si>
  <si>
    <t>p.č. 2461/49 k.ú. Rychnov nad Kněžnou</t>
  </si>
  <si>
    <t>Datum:</t>
  </si>
  <si>
    <t>26. 3. 2019</t>
  </si>
  <si>
    <t>Zadavatel:</t>
  </si>
  <si>
    <t>IČ:</t>
  </si>
  <si>
    <t>27502988</t>
  </si>
  <si>
    <t>Údržba silnic královéhradeckého kraje, a.s.</t>
  </si>
  <si>
    <t>DIČ:</t>
  </si>
  <si>
    <t>Uchazeč:</t>
  </si>
  <si>
    <t>Vyplň údaj</t>
  </si>
  <si>
    <t>Projektant:</t>
  </si>
  <si>
    <t>IRBOS s.r.o., Čestice 115, Kostelec n/O</t>
  </si>
  <si>
    <t>True</t>
  </si>
  <si>
    <t>Zpracovatel:</t>
  </si>
  <si>
    <t xml:space="preserve"> </t>
  </si>
  <si>
    <t>Poznámka:</t>
  </si>
  <si>
    <t>Soupis prací je sestaven s využitím položek Cenové soustavy ÚRS. Cenové a technické podmínky položek Cenové soustavy ÚRS, které nejsou uvedeny v soupisu prací (informace  tzv. úvodních částí katalogů) jsou neomezeně dálkově k dispozici na ww.cs-urs.cz. Položky soupisu prací, které nemají ve sloupci „Cenová soustava“ uveden žádný údaj, nepochází z Cenové soustavy ÚRS. Soupis prací je zpracován v rozsahu a podrobnosti projektu. Součástí položek uvedených ve výkazu výměr jsou veškeré s nimi spojené práce, které jsou zapotřebí pro provedení kompletní dodávky díla, a to i když nejsou zvlášť  uvedeny ve výkazu výměr. To znamená, že veškeré položky patrné z výkazů, výkresů a technických zpráv je třeba v nabídkové ceně doplnit a ocenit jako kompletně vykonané práce vč materiálu, nářadí a strojů nutných k práci, i když tyto nejsou ve výkazu výměr vypsány zvlášť. V případě, že má zhotovitel pochyby ohledně plánovaných položek ve výkazech, výkresech a technických zprávách, má za povinnost toto sdělit před odevzdáním nabídkové ceny. Veškeré výrobky, pokud jsou uvedeny, jsou uvedeny pouze jako referenční, obecně určující standard, technické parametry, požadované vlastnosti.
Rozpočet je zpracován dle projektové dokumentace.</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</si>
  <si>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</si>
  <si>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</si>
  <si>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</si>
  <si>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</si>
  <si>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</si>
  <si>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</si>
  <si>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</si>
  <si>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</si>
  <si>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</si>
  <si>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</si>
  <si>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</si>
  <si>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</si>
  <si>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</si>
  <si>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</si>
  <si>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</si>
  <si>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</si>
  <si>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</si>
  <si>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</si>
  <si>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</si>
  <si>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</si>
  <si>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</si>
  <si>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</si>
  <si>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</si>
  <si>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</si>
  <si>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</si>
  <si>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</si>
  <si>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</si>
  <si>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</si>
  <si>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</si>
  <si>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</si>
  <si>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</si>
  <si>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</si>
  <si>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</si>
  <si>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</si>
  <si>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</si>
  <si>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</si>
  <si>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</si>
  <si>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</si>
  <si>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</si>
  <si>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</si>
  <si>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</si>
  <si>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</si>
  <si>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</si>
  <si>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</si>
  <si>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01</t>
  </si>
  <si>
    <t>Výstavba garáží</t>
  </si>
  <si>
    <t>STA</t>
  </si>
  <si>
    <t>1</t>
  </si>
  <si>
    <t>{b14589dd-f5be-467f-a3b7-fb2ad5070b0c}</t>
  </si>
  <si>
    <t>2</t>
  </si>
  <si>
    <t>/</t>
  </si>
  <si>
    <t>Soupis</t>
  </si>
  <si>
    <t>###NOINSERT###</t>
  </si>
  <si>
    <t>01.1</t>
  </si>
  <si>
    <t>PZTS</t>
  </si>
  <si>
    <t>{70dfabc6-0d6f-4d57-8296-b96a8764b296}</t>
  </si>
  <si>
    <t>02</t>
  </si>
  <si>
    <t>Elektro</t>
  </si>
  <si>
    <t>{ca50edf7-18a9-4d8d-8ca6-edb80f51d239}</t>
  </si>
  <si>
    <t>02.1</t>
  </si>
  <si>
    <t>{b891daf1-570b-4817-af40-cd23ca73a1f3}</t>
  </si>
  <si>
    <t>3</t>
  </si>
  <si>
    <t>02.2</t>
  </si>
  <si>
    <t>RG</t>
  </si>
  <si>
    <t>{815df387-b056-4a9b-b7a8-e38ad639914a}</t>
  </si>
  <si>
    <t>02.3</t>
  </si>
  <si>
    <t>RGK</t>
  </si>
  <si>
    <t>{7ffad818-c065-4bcd-a6a6-3eece491b970}</t>
  </si>
  <si>
    <t>02.4</t>
  </si>
  <si>
    <t>RK</t>
  </si>
  <si>
    <t>{f63bbcf0-f369-4d87-8bec-376d47215541}</t>
  </si>
  <si>
    <t>03</t>
  </si>
  <si>
    <t>ZTI</t>
  </si>
  <si>
    <t>{7b43cbc5-5e00-4394-8927-1b67aaebf1fb}</t>
  </si>
  <si>
    <t>04</t>
  </si>
  <si>
    <t>D.1.4.d - Vytápění</t>
  </si>
  <si>
    <t>{d6996962-9e7d-4e3c-94a4-6d9c6e3a9968}</t>
  </si>
  <si>
    <t>05</t>
  </si>
  <si>
    <t>D.1.4.e - Stlačený vzduch</t>
  </si>
  <si>
    <t>{e0d29f19-d71d-4a47-a5bd-371d48fbc1c3}</t>
  </si>
  <si>
    <t>06</t>
  </si>
  <si>
    <t>D.1.4.f - Plynová zařízení</t>
  </si>
  <si>
    <t>{f4863c01-81ac-4745-80d6-40aa9406b6e8}</t>
  </si>
  <si>
    <t>07</t>
  </si>
  <si>
    <t>VZT</t>
  </si>
  <si>
    <t>{e18f7890-0ada-4bc6-b330-1fcee90bc8c4}</t>
  </si>
  <si>
    <t>VRN</t>
  </si>
  <si>
    <t xml:space="preserve">Vedlejší rozpočtové náklady </t>
  </si>
  <si>
    <t>{494190c5-7c09-4ce5-9792-ed76094e9d61}</t>
  </si>
  <si>
    <t>KRYCÍ LIST SOUPISU PRACÍ</t>
  </si>
  <si>
    <t>Objekt:</t>
  </si>
  <si>
    <t>01 - Výstavba garáží</t>
  </si>
  <si>
    <t>Soupis prací je sestaven s využitím položek Cenové soustavy ÚRS. Cenové a technické podmínky položek Cenové soustavy ÚRS, které nejsou uvedeny v soupisu prací (informace  tzv. úvodních částí katalogů) jsou neomezeně dálkově k dispozici na ww.cs-urs.cz. Položky soupisu prací, které nemají ve sloupci „Cenová soustava“ uveden žádný údaj, nepochází z Cenové soustavy ÚRS. Soupis prací je zpracován v rozsahu a podrobnosti projektu. Součástí položek uvedených ve výkazu výměr jsou veškeré s nimi spojené práce, které jsou zapotřebí pro provedení kompletní dodávky díla, a to i když nejsou zvlášť  uvedeny ve výkazu výměr. To znamená, že veškeré položky patrné z výkazů, výkresů a technických zpráv je třeba v nabídkové ceně doplnit a ocenit jako kompletně vykonané práce vč materiálu, nářadí a strojů nutných k práci, i když tyto nejsou ve výkazu výměr vypsány zvlášť. V případě, že má zhotovitel pochyby ohledně plánovaných položek ve výkazech, výkresech a technických zprávách, má za povinnost toto sdělit před odevzdáním nabídkové ceny. Veškeré výrobky, pokud jsou uvedeny, jsou uvedeny pouze jako referenční, obecně určující standard, technické parametry, požadované vlastnosti. Rozpočet je zpracován dle projektové dokumentace.</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</si>
  <si>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</si>
  <si>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</si>
  <si>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</si>
  <si>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</si>
  <si>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</si>
  <si>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</si>
  <si>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</si>
  <si>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</si>
  <si>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</si>
  <si>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</si>
  <si>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</si>
  <si>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</si>
  <si>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</si>
  <si>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</si>
  <si>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</si>
  <si>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</si>
  <si>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</si>
  <si>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</si>
  <si>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721 - Zdravotechnika - vnitřní kanalizace</t>
  </si>
  <si>
    <t xml:space="preserve">    763 - Konstrukce suché výstavby</t>
  </si>
  <si>
    <t xml:space="preserve">    764 - Konstrukce klempířské</t>
  </si>
  <si>
    <t xml:space="preserve">    766-1 - Výplně otvorů</t>
  </si>
  <si>
    <t xml:space="preserve">    767 - Konstrukce zámečnické</t>
  </si>
  <si>
    <t xml:space="preserve">    771 - Podlahy krytiny</t>
  </si>
  <si>
    <t xml:space="preserve">    781 - Dokončovací práce - obklady</t>
  </si>
  <si>
    <t xml:space="preserve">    783 - Dokončovací práce - nátěry</t>
  </si>
  <si>
    <t xml:space="preserve">    784 - Dokončovací práce - malby a tapety</t>
  </si>
  <si>
    <t>M - Práce a dodávky M</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</si>
  <si>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</si>
  <si>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</si>
  <si>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</si>
  <si>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</si>
  <si>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</si>
  <si>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</si>
  <si>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</si>
  <si>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</si>
  <si>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</si>
  <si>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</si>
  <si>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</si>
  <si>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</si>
  <si>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</si>
  <si>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</si>
  <si>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</si>
  <si>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</si>
  <si>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</si>
  <si>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</si>
  <si>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</si>
  <si>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113106021</t>
  </si>
  <si>
    <t>Rozebrání dlažeb při překopech komunikací pro pěší z betonových dlaždic ručně</t>
  </si>
  <si>
    <t>m2</t>
  </si>
  <si>
    <t>CS ÚRS 2019 01</t>
  </si>
  <si>
    <t>4</t>
  </si>
  <si>
    <t>-1822470206</t>
  </si>
  <si>
    <t>VV</t>
  </si>
  <si>
    <t>15 " betonová dlažba</t>
  </si>
  <si>
    <t>Součet</t>
  </si>
  <si>
    <t>113107023</t>
  </si>
  <si>
    <t>Odstranění podkladu z kameniva drceného tl do 300 mm při překopech ručně</t>
  </si>
  <si>
    <t>-1671321299</t>
  </si>
  <si>
    <t xml:space="preserve">362,7 +18,5" odtsranění podkladů pod asfaltové plochy </t>
  </si>
  <si>
    <t>15" pod zámkovou dlažbu</t>
  </si>
  <si>
    <t>113107442</t>
  </si>
  <si>
    <t>Odstranění podkladu živičných tl 100 mm při překopech strojně pl do 15 m2</t>
  </si>
  <si>
    <t>-181214043</t>
  </si>
  <si>
    <t xml:space="preserve">362,7+18,5 " odtsranění asfaltové plochy </t>
  </si>
  <si>
    <t>113202111</t>
  </si>
  <si>
    <t>Vytrhání obrub krajníků obrubníků stojatých</t>
  </si>
  <si>
    <t>m</t>
  </si>
  <si>
    <t>18630464</t>
  </si>
  <si>
    <t>5</t>
  </si>
  <si>
    <t>121112112</t>
  </si>
  <si>
    <t>Sejmutí ornice tl vrstvy přes 150 mm ručně s vodorovným přemístěním do 50 m</t>
  </si>
  <si>
    <t>m3</t>
  </si>
  <si>
    <t>-1791286478</t>
  </si>
  <si>
    <t>259,1</t>
  </si>
  <si>
    <t>6</t>
  </si>
  <si>
    <t>131201102</t>
  </si>
  <si>
    <t>Hloubení jam nezapažených v hornině tř. 3 objemu do 1000 m3</t>
  </si>
  <si>
    <t>-471597300</t>
  </si>
  <si>
    <t xml:space="preserve">372,598" dle v.č. D.1.1.2 - ZÁKLADY </t>
  </si>
  <si>
    <t>7</t>
  </si>
  <si>
    <t>131201109</t>
  </si>
  <si>
    <t>Příplatek za lepivost u hloubení jam nezapažených v hornině tř. 3</t>
  </si>
  <si>
    <t>381065283</t>
  </si>
  <si>
    <t>8</t>
  </si>
  <si>
    <t>132201101</t>
  </si>
  <si>
    <t>Hloubení rýh š do 600 mm v hornině tř. 3 objemu do 100 m3</t>
  </si>
  <si>
    <t>733513093</t>
  </si>
  <si>
    <t>0,3*0,8*(57,42+21,63+7,085+15,6)</t>
  </si>
  <si>
    <t>0,8*0,8*10*2</t>
  </si>
  <si>
    <t>9</t>
  </si>
  <si>
    <t>132201109</t>
  </si>
  <si>
    <t>Příplatek za lepivost k hloubení rýh š do 600 mm v hornině tř. 3</t>
  </si>
  <si>
    <t>-63958270</t>
  </si>
  <si>
    <t>10</t>
  </si>
  <si>
    <t>132201201</t>
  </si>
  <si>
    <t>Hloubení rýh š do 2000 mm v hornině tř. 3 objemu do 100 m3</t>
  </si>
  <si>
    <t>-1053534773</t>
  </si>
  <si>
    <t>36,5*2,0*1,475</t>
  </si>
  <si>
    <t>11</t>
  </si>
  <si>
    <t>132201209</t>
  </si>
  <si>
    <t>Příplatek za lepivost k hloubení rýh š do 2000 mm v hornině tř. 3</t>
  </si>
  <si>
    <t>-1520494508</t>
  </si>
  <si>
    <t>12</t>
  </si>
  <si>
    <t>162301101</t>
  </si>
  <si>
    <t>Vodorovné přemístění do 500 m výkopku/sypaniny z horniny tř. 1 až 4</t>
  </si>
  <si>
    <t>-322701188</t>
  </si>
  <si>
    <t xml:space="preserve">372,598+37,216+107,675" uložení v místě stavby pro zpětný zásyp </t>
  </si>
  <si>
    <t>13</t>
  </si>
  <si>
    <t>162701105</t>
  </si>
  <si>
    <t>Vodorovné přemístění do 10000 m výkopku/sypaniny z horniny tř. 1 až 4</t>
  </si>
  <si>
    <t>1698189731</t>
  </si>
  <si>
    <t xml:space="preserve">517,489-176,179" odvoz přebytečného výkopku na skládky </t>
  </si>
  <si>
    <t>14</t>
  </si>
  <si>
    <t>162701109</t>
  </si>
  <si>
    <t>Příplatek k vodorovnému přemístění výkopku/sypaniny z horniny tř. 1 až 4 ZKD 1000 m přes 10000 m</t>
  </si>
  <si>
    <t>-1159948072</t>
  </si>
  <si>
    <t>341,31</t>
  </si>
  <si>
    <t>341,31*9 'Přepočtené koeficientem množství</t>
  </si>
  <si>
    <t>171201201</t>
  </si>
  <si>
    <t>Uložení sypaniny na skládky</t>
  </si>
  <si>
    <t>-1529466563</t>
  </si>
  <si>
    <t>16</t>
  </si>
  <si>
    <t>171201211</t>
  </si>
  <si>
    <t>Poplatek za uložení stavebního odpadu - zeminy a kameniva na skládce</t>
  </si>
  <si>
    <t>t</t>
  </si>
  <si>
    <t>1216586707</t>
  </si>
  <si>
    <t>341,31*1,8</t>
  </si>
  <si>
    <t>17</t>
  </si>
  <si>
    <t>167101101</t>
  </si>
  <si>
    <t>Nakládání výkopku z hornin tř. 1 až 4 do 100 m3</t>
  </si>
  <si>
    <t>998626850</t>
  </si>
  <si>
    <t>18</t>
  </si>
  <si>
    <t>174101102</t>
  </si>
  <si>
    <t>Zásyp v uzavřených prostorech sypaninou se zhutněním</t>
  </si>
  <si>
    <t>641588739</t>
  </si>
  <si>
    <t>(57,42+21,63+7,085+15,6)*0,5*0,5+43,07 " zásyp kolem obejktu</t>
  </si>
  <si>
    <t>107,675</t>
  </si>
  <si>
    <t>Zakládání</t>
  </si>
  <si>
    <t>19</t>
  </si>
  <si>
    <t>226111113</t>
  </si>
  <si>
    <t>Vrty velkoprofilové svislé nezapažené D do 450 mm hl do 5 m hor. III</t>
  </si>
  <si>
    <t>1100011960</t>
  </si>
  <si>
    <t>P</t>
  </si>
  <si>
    <t>Poznámka k položce:
Bude upřesněno ve výrobní dokumentaci statiky.</t>
  </si>
  <si>
    <t xml:space="preserve"> " dle v.č .D.1.1.2</t>
  </si>
  <si>
    <t>" pod pasem</t>
  </si>
  <si>
    <t>4,3*14</t>
  </si>
  <si>
    <t>3,9*14</t>
  </si>
  <si>
    <t>4,0*4</t>
  </si>
  <si>
    <t xml:space="preserve">" pod deskou </t>
  </si>
  <si>
    <t>4,8*26</t>
  </si>
  <si>
    <t>4,4*8</t>
  </si>
  <si>
    <t>3,7*4</t>
  </si>
  <si>
    <t>20</t>
  </si>
  <si>
    <t>231212111</t>
  </si>
  <si>
    <t>Zřízení pilot svislých zapažených D do 450 mm hl do 10 m s vytažením pažnic z betonu železového</t>
  </si>
  <si>
    <t>-1417025037</t>
  </si>
  <si>
    <t>M</t>
  </si>
  <si>
    <t>58933322</t>
  </si>
  <si>
    <t>beton C 30/37 X0 kamenivo frakce 0/8</t>
  </si>
  <si>
    <t>-868654639</t>
  </si>
  <si>
    <t>(PI*0,225*0,225*305,6)*1,1</t>
  </si>
  <si>
    <t>22</t>
  </si>
  <si>
    <t>231611114</t>
  </si>
  <si>
    <t>Výztuž pilot betonovaných do země ocel z betonářské oceli 10 505</t>
  </si>
  <si>
    <t>870926043</t>
  </si>
  <si>
    <t>53,464*80/1000</t>
  </si>
  <si>
    <t>23</t>
  </si>
  <si>
    <t>271532212</t>
  </si>
  <si>
    <t>Podsyp pod základové konstrukce se zhutněním z hrubého kameniva frakce 0 až 32 mm</t>
  </si>
  <si>
    <t>-344937524</t>
  </si>
  <si>
    <t xml:space="preserve"> " ze skladby  podlahy a dle řezu základů v.č. D.1.1.2</t>
  </si>
  <si>
    <t>57,42*21,63</t>
  </si>
  <si>
    <t>-10,755*4,44</t>
  </si>
  <si>
    <t>-10,755*12,815</t>
  </si>
  <si>
    <t>1056,418*0,2</t>
  </si>
  <si>
    <t>24</t>
  </si>
  <si>
    <t>273321211</t>
  </si>
  <si>
    <t>Základové desky ze ŽB bez zvýšených nároků na prostředí tř. C 12/15</t>
  </si>
  <si>
    <t>880863639</t>
  </si>
  <si>
    <t xml:space="preserve">" podkladní betonová deska dle řezu základů v.č. D.1.1.2 - na štěrkový podsyp </t>
  </si>
  <si>
    <t>1056,418*0,1*1,1</t>
  </si>
  <si>
    <t>25</t>
  </si>
  <si>
    <t>273351121</t>
  </si>
  <si>
    <t>Zřízení bednění základových desek</t>
  </si>
  <si>
    <t>1770638959</t>
  </si>
  <si>
    <t>(57,42*2+21,63*2+10,755*4)*0,3</t>
  </si>
  <si>
    <t>10,5*2*0,3*2</t>
  </si>
  <si>
    <t>26</t>
  </si>
  <si>
    <t>273351122</t>
  </si>
  <si>
    <t>Odstranění bednění základových desek</t>
  </si>
  <si>
    <t>459620262</t>
  </si>
  <si>
    <t>27</t>
  </si>
  <si>
    <t>273361821</t>
  </si>
  <si>
    <t>Výztuž základových desek betonářskou ocelí 10 505 (R)</t>
  </si>
  <si>
    <t>-804882696</t>
  </si>
  <si>
    <t>116,206*20/1000</t>
  </si>
  <si>
    <t>28</t>
  </si>
  <si>
    <t>273362021</t>
  </si>
  <si>
    <t>Výztuž základových desek svařovanými sítěmi Kari</t>
  </si>
  <si>
    <t>-926081371</t>
  </si>
  <si>
    <t>" podkladní betonová deska dle řezu základů v.č. D.1.1.2</t>
  </si>
  <si>
    <t>1056,418*1,999*1,35/1000</t>
  </si>
  <si>
    <t>29</t>
  </si>
  <si>
    <t>274321611</t>
  </si>
  <si>
    <t>Základové pasy ze ŽB bez zvýšených nároků na prostředí tř. C 30/37</t>
  </si>
  <si>
    <t>-1834443155</t>
  </si>
  <si>
    <t>30</t>
  </si>
  <si>
    <t>274351121</t>
  </si>
  <si>
    <t>Zřízení bednění základových pasů rovného</t>
  </si>
  <si>
    <t>-797011903</t>
  </si>
  <si>
    <t>(57,42+21,63+7,085+15,6+10*2)*1,0*2*2</t>
  </si>
  <si>
    <t>31</t>
  </si>
  <si>
    <t>274351122</t>
  </si>
  <si>
    <t>Odstranění bednění základových pasů rovného</t>
  </si>
  <si>
    <t>1254453546</t>
  </si>
  <si>
    <t>32</t>
  </si>
  <si>
    <t>274361821</t>
  </si>
  <si>
    <t>Výztuž základových pásů betonářskou ocelí 10 505 (R)</t>
  </si>
  <si>
    <t>1702275901</t>
  </si>
  <si>
    <t>37,216*40/1000</t>
  </si>
  <si>
    <t>33</t>
  </si>
  <si>
    <t>279113141</t>
  </si>
  <si>
    <t>Základová zeď tl 150 mm z tvárnic ztraceného bednění včetně výplně z betonu tř. C 20/25</t>
  </si>
  <si>
    <t>1057266532</t>
  </si>
  <si>
    <t>" dle v.č. D.1.1.2</t>
  </si>
  <si>
    <t>(57,69+21,75+24,735+16,226)*0,5</t>
  </si>
  <si>
    <t>(10,85*5+3,71+4,835*2+10,45*5)*0,5</t>
  </si>
  <si>
    <t>34</t>
  </si>
  <si>
    <t>279361821</t>
  </si>
  <si>
    <t>Výztuž základových zdí nosných betonářskou ocelí 10 505</t>
  </si>
  <si>
    <t>2111780240</t>
  </si>
  <si>
    <t>130,835*9/1000</t>
  </si>
  <si>
    <t>Svislé a kompletní konstrukce</t>
  </si>
  <si>
    <t>35</t>
  </si>
  <si>
    <t>310238411</t>
  </si>
  <si>
    <t>Zazdívka otvorů pl do 1 m2 ve zdivu nadzákladovém cihlami pálenými na MC</t>
  </si>
  <si>
    <t>261233690</t>
  </si>
  <si>
    <t>0,6  " ZAZDĚNÍ PROSTUPU stěnou/základem pro HUP</t>
  </si>
  <si>
    <t>36</t>
  </si>
  <si>
    <t>310239411</t>
  </si>
  <si>
    <t>Zazdívka otvorů pl do 4 m2 ve zdivu nadzákladovém cihlami pálenými na MC</t>
  </si>
  <si>
    <t>-834499269</t>
  </si>
  <si>
    <t>12*0,4" zazdívka otvorů dle v.č. D.1.1.2</t>
  </si>
  <si>
    <t>37</t>
  </si>
  <si>
    <t>31029-R100</t>
  </si>
  <si>
    <t>Dodávka a montáž překladu pro prostup potrubí pro HUP</t>
  </si>
  <si>
    <t>kus</t>
  </si>
  <si>
    <t>-1845752304</t>
  </si>
  <si>
    <t xml:space="preserve">Poznámka k položce:
Kompletní provedení v.č. přesunu hmot a stavebních přípomocí </t>
  </si>
  <si>
    <t>38</t>
  </si>
  <si>
    <t>310-R100</t>
  </si>
  <si>
    <t>Dodávka a montáž ukotvení dozdívaného zdiva turbovruty</t>
  </si>
  <si>
    <t>soubor</t>
  </si>
  <si>
    <t>1334605064</t>
  </si>
  <si>
    <t>Poznámka k položce:
Kompletní provedení vč. přesunu hmot a stavebních přípomocí.
Bude upřesněno ve výrobní dokumentaci statiky.</t>
  </si>
  <si>
    <t>39</t>
  </si>
  <si>
    <t>314231511</t>
  </si>
  <si>
    <t>Zdivo komínů průduch do 150x150 na MC včetně spárování z cihel pálených dl 290 mm</t>
  </si>
  <si>
    <t>1759599924</t>
  </si>
  <si>
    <t xml:space="preserve"> 1 " ukončneí komínu - oprava a přezdění </t>
  </si>
  <si>
    <t>40</t>
  </si>
  <si>
    <t>317121151</t>
  </si>
  <si>
    <t>Montáž ŽB překladů prefabrikovaných do rýh světlosti otvoru do 1050 mm</t>
  </si>
  <si>
    <t>1637335269</t>
  </si>
  <si>
    <t xml:space="preserve">4 " nad nové dveře do kotelny </t>
  </si>
  <si>
    <t>41</t>
  </si>
  <si>
    <t>59640023</t>
  </si>
  <si>
    <t>překlad keramický nosný š 70mm dl 1500mm</t>
  </si>
  <si>
    <t>-1450866076</t>
  </si>
  <si>
    <t>42</t>
  </si>
  <si>
    <t>337171121</t>
  </si>
  <si>
    <t>Montáž nosné ocelové kce průmyslové haly bez jeřábové dráhy v do 12 m rozpětí vazníků do 12 m</t>
  </si>
  <si>
    <t>634839052</t>
  </si>
  <si>
    <t xml:space="preserve">70397,9/1000 " dle výpisu oceli </t>
  </si>
  <si>
    <t>43</t>
  </si>
  <si>
    <t>337-R01</t>
  </si>
  <si>
    <t xml:space="preserve">výroba ocelové konstrukce haly </t>
  </si>
  <si>
    <t>601414599</t>
  </si>
  <si>
    <t>70397,9/1000" dle výpisu oceli</t>
  </si>
  <si>
    <t>44</t>
  </si>
  <si>
    <t>342151112.1</t>
  </si>
  <si>
    <t>Montáž opláštění stěn ocelových kcí ze sendvičových panelů šroubovaných budov v do 12 m vč. souvisejícího oplechování a systémových profilů dle systému dodavatele</t>
  </si>
  <si>
    <t>-2090159393</t>
  </si>
  <si>
    <t>(8,21+21,03)*4,64</t>
  </si>
  <si>
    <t>19*5,63*2</t>
  </si>
  <si>
    <t>17,8*8,06*2</t>
  </si>
  <si>
    <t>21,75*8,06+10" štít</t>
  </si>
  <si>
    <t>-4,1*5,63" zděná část</t>
  </si>
  <si>
    <t>" odpočet soklového zdiva</t>
  </si>
  <si>
    <t>(57,7*2+21,75)*0,5</t>
  </si>
  <si>
    <t>" odpočet oken, dveří a vrat</t>
  </si>
  <si>
    <t>-3,0*4,0*5</t>
  </si>
  <si>
    <t>-1,1*2,05</t>
  </si>
  <si>
    <t>-1,5*1,95*2</t>
  </si>
  <si>
    <t>-6,0*4,0*4</t>
  </si>
  <si>
    <t>-3,35*4,0*3</t>
  </si>
  <si>
    <t>-4,0*4,0</t>
  </si>
  <si>
    <t>-6,5*4,0*2</t>
  </si>
  <si>
    <t>-3*1,15*8</t>
  </si>
  <si>
    <t>Mezisoučet</t>
  </si>
  <si>
    <t>" vnitřní tl 150mm</t>
  </si>
  <si>
    <t>21,75*9,48</t>
  </si>
  <si>
    <t>-0,9*2,0*2</t>
  </si>
  <si>
    <t>(4+0,1+3,71+0,15+3,99+0,1+5,535+0,1+4,25+0,1+4,835+0,15)*6,95</t>
  </si>
  <si>
    <t>-0,9*2,0</t>
  </si>
  <si>
    <t>" vnitřní tl. 100mm</t>
  </si>
  <si>
    <t>(10,85+4,835*2)*3,3</t>
  </si>
  <si>
    <t>-0,9*2,0*3</t>
  </si>
  <si>
    <t>10,45*3</t>
  </si>
  <si>
    <t>10,85*6,55</t>
  </si>
  <si>
    <t>(10,85+3,81)*5,54</t>
  </si>
  <si>
    <t>-1,0*2,0</t>
  </si>
  <si>
    <t>45</t>
  </si>
  <si>
    <t>553247-R1</t>
  </si>
  <si>
    <t>panel sendvičový stěnový tl 150mm s tepelně izolačním jádrem z minerálních vláken a lakovaným plechem vč. systémového oplechování</t>
  </si>
  <si>
    <t>1479361168</t>
  </si>
  <si>
    <t>46</t>
  </si>
  <si>
    <t>553247-R3</t>
  </si>
  <si>
    <t>panel sendvičový stěnový tl 100mm s tepelně izolačním jádrem z minerálních vláken a lakovaným plechem vč. systémového oplechování</t>
  </si>
  <si>
    <t>369563185</t>
  </si>
  <si>
    <t>47</t>
  </si>
  <si>
    <t>342244211</t>
  </si>
  <si>
    <t>Příčka z cihel broušených na tenkovrstvou maltu tloušťky 115 mm</t>
  </si>
  <si>
    <t>-1654654293</t>
  </si>
  <si>
    <t>" instalační předstěna z broušených cihel</t>
  </si>
  <si>
    <t>1,2*2*2,0</t>
  </si>
  <si>
    <t>48</t>
  </si>
  <si>
    <t>34224-R200</t>
  </si>
  <si>
    <t xml:space="preserve">Dodávka a montáž systémového napojení panelové stěny na stávající konstrukce </t>
  </si>
  <si>
    <t>-1298634461</t>
  </si>
  <si>
    <t>Poznámka k položce:
Kompletní provedení vč. přesunu hmot a stavebních přípomocí.</t>
  </si>
  <si>
    <t>" dle poznámky na v.č. D.1.1.3</t>
  </si>
  <si>
    <t>6,5*7</t>
  </si>
  <si>
    <t>49</t>
  </si>
  <si>
    <t>346244354</t>
  </si>
  <si>
    <t>Obezdívka koupelnových ploch rovných tl 100 mm z pórobetonových přesných tvárnic</t>
  </si>
  <si>
    <t>-518452877</t>
  </si>
  <si>
    <t>" obezdívka WC A PISOÁRŮ</t>
  </si>
  <si>
    <t>1,2*1,2*3</t>
  </si>
  <si>
    <t>Vodorovné konstrukce</t>
  </si>
  <si>
    <t>50</t>
  </si>
  <si>
    <t>417238213</t>
  </si>
  <si>
    <t>Obezdívka věnce jednostranná věncovkou keramickou v přes 210 do 250 mm včetně polystyrenu tl 100 mm</t>
  </si>
  <si>
    <t>-271408747</t>
  </si>
  <si>
    <t>4,2*2 " 2 řady dle v.č. D.1.1.5</t>
  </si>
  <si>
    <t>51</t>
  </si>
  <si>
    <t>417321414</t>
  </si>
  <si>
    <t>Ztužující pásy a věnce ze ŽB tř. C 20/25</t>
  </si>
  <si>
    <t>290765178</t>
  </si>
  <si>
    <t xml:space="preserve">" zakončení ubourané stěny </t>
  </si>
  <si>
    <t>0,3*0,35*(10,85*2+4,1*2)</t>
  </si>
  <si>
    <t>52</t>
  </si>
  <si>
    <t>417351115</t>
  </si>
  <si>
    <t xml:space="preserve">Zřízení bednění ztužujících věnců </t>
  </si>
  <si>
    <t>1644498732</t>
  </si>
  <si>
    <t>0,4*(10,85*2+4,1*2)*2</t>
  </si>
  <si>
    <t>53</t>
  </si>
  <si>
    <t>417351116</t>
  </si>
  <si>
    <t>Odstranění bednění ztužujících věnců</t>
  </si>
  <si>
    <t>-32812091</t>
  </si>
  <si>
    <t>54</t>
  </si>
  <si>
    <t>417361821</t>
  </si>
  <si>
    <t>Výztuž ztužujících pásů a věnců betonářskou ocelí 10 505</t>
  </si>
  <si>
    <t>-2122567665</t>
  </si>
  <si>
    <t>3,14*150/1000</t>
  </si>
  <si>
    <t>55</t>
  </si>
  <si>
    <t>417399-R01</t>
  </si>
  <si>
    <t>Dodávka a montáž ŽB schodiště vč. povrchové úpravy a zábradlí - kompletní provedení vč. přesunu hmot a stavebních přípomocí</t>
  </si>
  <si>
    <t>soub</t>
  </si>
  <si>
    <t>246069509</t>
  </si>
  <si>
    <t>56</t>
  </si>
  <si>
    <t>417399-R02</t>
  </si>
  <si>
    <t>Dodávka a montáž nájezdu z betonu vč. povrchové úpravy - kompletní provedení vč. přesunu hmot a stavebních přípomocí</t>
  </si>
  <si>
    <t>-659844391</t>
  </si>
  <si>
    <t>Poznámka k položce:
NÁJEZD Z BETONU SHODNÉHO S BETONEM
OKOLNÍM PODLAHOVÝM. NÁJEZD BUDE MÍT
SKLON SHODNÝ S PROTĚJŠÍM NÁJEZDEM
OCELOVÝM. VYLITÍ NÁJEZDU MŮŽE
PROBÍHAT NEZÁVISLE NA LITÍ PODLAHY, V
TOM PŘÍPADĚ MUSÍ BÝT V PŮDORYSE
NÁJEZDU TLOUŠŤKA BETONU PODLAHY
SNÍŽENA MIN. O 50 mm, ABY BYLA ODHALENA
VÝZTUŽ. NA VÝZTUŽ PODLAH BUDE NAVÁZÁN
ARMOVACÍ KOŠ Z KARI SÍTĚ 100x100x6 mm.
KOŠ BUDE KOMPLETNĚ KOPÍROVAT TVAR
NÁJEZDU, KRYTÍ 30 mm. V MÍSTĚ DORAZU
ZVEDÁKU OSAZEN DO OZUBU NÁJEZDU L
PROFIL.
Kompletní provedení vč. přesunu hmot a stavebních přípomocí.
Bude upřesněno ve výrobní dokumentaci statiky.</t>
  </si>
  <si>
    <t>4" dle popisu D.1.1.2</t>
  </si>
  <si>
    <t>57</t>
  </si>
  <si>
    <t>444151112.1</t>
  </si>
  <si>
    <t>Montáž krytiny ocelových střech ze sendvičových panelů šroubovaných budov v do 12 m vč. souvisejícího oplechování a systémových profilů dle systému dodavatele</t>
  </si>
  <si>
    <t>-1177343470</t>
  </si>
  <si>
    <t>" dle v.č. D.1.1.8</t>
  </si>
  <si>
    <t>20,63*11,5*2</t>
  </si>
  <si>
    <t>19,36*11,5*2</t>
  </si>
  <si>
    <t>18,4*11,5*2</t>
  </si>
  <si>
    <t xml:space="preserve">-13*11,5" odpočet jiné střechy </t>
  </si>
  <si>
    <t>58</t>
  </si>
  <si>
    <t>553247-R2</t>
  </si>
  <si>
    <t>630139698</t>
  </si>
  <si>
    <t>59</t>
  </si>
  <si>
    <t>34224-R300</t>
  </si>
  <si>
    <t xml:space="preserve">Dodávka a montáž systémového napojení panelové střechy na konstrukci střechy z trapézového plechu </t>
  </si>
  <si>
    <t>-2028193168</t>
  </si>
  <si>
    <t>" dle poznámky na v.č. D.1.1.9</t>
  </si>
  <si>
    <t>0,4+12,4+0,4</t>
  </si>
  <si>
    <t>Komunikace pozemní</t>
  </si>
  <si>
    <t>60</t>
  </si>
  <si>
    <t>564730111</t>
  </si>
  <si>
    <t>Podklad z kameniva hrubého drceného vel. 16-32 mm tl 100 mm</t>
  </si>
  <si>
    <t>-1187245259</t>
  </si>
  <si>
    <t>362,7+18,5  " doplnění štěrkodrtí pod betonovou přídlažnu a asfaltové plochy kolem objektu</t>
  </si>
  <si>
    <t>61</t>
  </si>
  <si>
    <t>564751111</t>
  </si>
  <si>
    <t>Podklad z kameniva hrubého drceného vel. 32-63 mm tl 150 mm</t>
  </si>
  <si>
    <t>487990160</t>
  </si>
  <si>
    <t>62</t>
  </si>
  <si>
    <t>565145111</t>
  </si>
  <si>
    <t>Asfaltový beton vrstva podkladní ACP 16 (obalované kamenivo OKS) tl 60 mm š do 3 m</t>
  </si>
  <si>
    <t>-1800843140</t>
  </si>
  <si>
    <t>362,7+18,5 " dle detailu ZATEPLENÍ SOKLOVÉHO OBVODOVÉHO ZDIVA a popisu v.č. D.1.1.2</t>
  </si>
  <si>
    <t>63</t>
  </si>
  <si>
    <t>573231108</t>
  </si>
  <si>
    <t>Postřik živičný spojovací ze silniční emulze v množství 0,50 kg/m2</t>
  </si>
  <si>
    <t>-922051923</t>
  </si>
  <si>
    <t>64</t>
  </si>
  <si>
    <t>577134211</t>
  </si>
  <si>
    <t>Asfaltový beton vrstva obrusná ACO 11 (ABS) tř. II tl 40 mm š do 3 m z nemodifikovaného asfaltu</t>
  </si>
  <si>
    <t>988197888</t>
  </si>
  <si>
    <t>65</t>
  </si>
  <si>
    <t>591-R05</t>
  </si>
  <si>
    <t>Uvedení komunikace do původního stavu - betonové obrubníky– naložení obrubníků na deponii, doprava na místo pro doplnění komunikací, montáž nových obrubníků včetně podkladního lože do betonu</t>
  </si>
  <si>
    <t>1312805676</t>
  </si>
  <si>
    <t>Poznámka k položce:
Kompletní provedení včetně přesunů hmot a stavebních přípomocí</t>
  </si>
  <si>
    <t>"předpoklad výměry - bude upřesněno přímo na stavbě zjišťovacím protokolem</t>
  </si>
  <si>
    <t>66</t>
  </si>
  <si>
    <t>591-R55</t>
  </si>
  <si>
    <t>Uvedení komunikace do původního stavu - betonová dlažba  – naložení dlažby na deponii, doprava na místo pro doplnění komunikací, montáž nové dlažby včetně podkladního lože ze štěrkopísku</t>
  </si>
  <si>
    <t>-1941902007</t>
  </si>
  <si>
    <t>Úpravy povrchů, podlahy a osazování výplní</t>
  </si>
  <si>
    <t>67</t>
  </si>
  <si>
    <t>612142001</t>
  </si>
  <si>
    <t>Potažení vnitřních stěn sklovláknitým pletivem vtlačeným do tenkovrstvé hmoty</t>
  </si>
  <si>
    <t>1990858128</t>
  </si>
  <si>
    <t>" dle v.č. D.1.1.2- provedeno ve dvou vrstvách - vnitřní plocha podezdívky</t>
  </si>
  <si>
    <t>(10,85*5+3,71+4,835*2+10,45*5)*0,5*2</t>
  </si>
  <si>
    <t>(21,75+4,835)*0,4" snížená dílna</t>
  </si>
  <si>
    <t>190,715*2</t>
  </si>
  <si>
    <t xml:space="preserve">11,36" na zděné přizdívky a instalační stěny pod obklad </t>
  </si>
  <si>
    <t>68</t>
  </si>
  <si>
    <t>612311131</t>
  </si>
  <si>
    <t>Potažení vnitřních stěn vápenným štukem tloušťky do 3 mm</t>
  </si>
  <si>
    <t>118187111</t>
  </si>
  <si>
    <t>" dle v.č. D.1.1.2 - vnitřní plocha podezdívky</t>
  </si>
  <si>
    <t>69</t>
  </si>
  <si>
    <t>612325223</t>
  </si>
  <si>
    <t>Vápenocementová štuková omítka malých ploch do 1,0 m2 na stěnách</t>
  </si>
  <si>
    <t>29322905</t>
  </si>
  <si>
    <t xml:space="preserve">12*2 " na zazděné plochy </t>
  </si>
  <si>
    <t>70</t>
  </si>
  <si>
    <t>612325225</t>
  </si>
  <si>
    <t>Vápenocementová štuková omítka malých ploch do 4,0 m2 na stěnách</t>
  </si>
  <si>
    <t>437485015</t>
  </si>
  <si>
    <t>1" po zazdění prostupu HUP</t>
  </si>
  <si>
    <t>71</t>
  </si>
  <si>
    <t>622131121</t>
  </si>
  <si>
    <t>Penetrační disperzní nátěr vnějších stěn nanášený ručně</t>
  </si>
  <si>
    <t>726773808</t>
  </si>
  <si>
    <t xml:space="preserve">" stávající zdiva </t>
  </si>
  <si>
    <t>12,82*4,64</t>
  </si>
  <si>
    <t>-3,26*4,04*3</t>
  </si>
  <si>
    <t>4,1*5,63</t>
  </si>
  <si>
    <t>-2,55*2,55</t>
  </si>
  <si>
    <t>0,3*4,64" lezéna</t>
  </si>
  <si>
    <t xml:space="preserve">" ostění </t>
  </si>
  <si>
    <t>(3,26+4,04*2)*0,4*3</t>
  </si>
  <si>
    <t>2,55*0,3*3</t>
  </si>
  <si>
    <t>72</t>
  </si>
  <si>
    <t>622135002</t>
  </si>
  <si>
    <t>Vyrovnání podkladu vnějších stěn maltou cementovou tl do 10 mm</t>
  </si>
  <si>
    <t>-6054031</t>
  </si>
  <si>
    <t>" vyrovnání nerovností zdiva před montáží KZS</t>
  </si>
  <si>
    <t>0,3*4,64</t>
  </si>
  <si>
    <t>73</t>
  </si>
  <si>
    <t>-356791384</t>
  </si>
  <si>
    <t>" na zazdívku otvoru po montáži potrubí  pro HUP</t>
  </si>
  <si>
    <t>1,5*1,5</t>
  </si>
  <si>
    <t>74</t>
  </si>
  <si>
    <t>622142001</t>
  </si>
  <si>
    <t>Potažení vnějších stěn sklovláknitým pletivem vtlačeným do tenkovrstvé hmoty</t>
  </si>
  <si>
    <t>-1616644637</t>
  </si>
  <si>
    <t xml:space="preserve">" dle v.č. D.1.1.2 - vnější plocha podezdívky - pro 2. armovací vrstvu </t>
  </si>
  <si>
    <t>(57,69*2+21,75)*0,9</t>
  </si>
  <si>
    <t>75</t>
  </si>
  <si>
    <t>622211011</t>
  </si>
  <si>
    <t>Montáž kontaktního zateplení vnějších stěn z polystyrénových desek tl do 80 mm</t>
  </si>
  <si>
    <t>1519246380</t>
  </si>
  <si>
    <t>" dle detailu ZATEPLENÍ SOKLOVÉHO OBVODOVÉHO ZDIVA</t>
  </si>
  <si>
    <t>76</t>
  </si>
  <si>
    <t>28376440</t>
  </si>
  <si>
    <t>deska z polystyrénu XPS, hrana rovná a strukturovaný povrch tl 50mm</t>
  </si>
  <si>
    <t>-1037785392</t>
  </si>
  <si>
    <t>123,417*1,1</t>
  </si>
  <si>
    <t>77</t>
  </si>
  <si>
    <t>-443839317</t>
  </si>
  <si>
    <t>78</t>
  </si>
  <si>
    <t>28376075.1</t>
  </si>
  <si>
    <t>deska EPS grafitová fasadní  tl 70mm</t>
  </si>
  <si>
    <t>-1306384945</t>
  </si>
  <si>
    <t>16,58*1,1</t>
  </si>
  <si>
    <t>79</t>
  </si>
  <si>
    <t>622211031</t>
  </si>
  <si>
    <t>Montáž kontaktního zateplení vnějších stěn z polystyrénových desek tl do 160 mm</t>
  </si>
  <si>
    <t>-274989144</t>
  </si>
  <si>
    <t>80</t>
  </si>
  <si>
    <t>28376078</t>
  </si>
  <si>
    <t>deska EPS grafitová fasadní   tl 140mm</t>
  </si>
  <si>
    <t>16819706</t>
  </si>
  <si>
    <t>21,366*1,1</t>
  </si>
  <si>
    <t>81</t>
  </si>
  <si>
    <t>622212051</t>
  </si>
  <si>
    <t>Montáž kontaktního zateplení vnějšího ostění, nadpraží nebo parapetu z polystyrenových desek hloubky špalet přes 200 do 400 mm, tloušťky desek do 40 mm</t>
  </si>
  <si>
    <t>-1225977962</t>
  </si>
  <si>
    <t>(3,26+4,04*2)*3</t>
  </si>
  <si>
    <t>2,55*3</t>
  </si>
  <si>
    <t>82</t>
  </si>
  <si>
    <t>28376071</t>
  </si>
  <si>
    <t>deska EPS grafitová fasadní  tl 30mm</t>
  </si>
  <si>
    <t>91399561</t>
  </si>
  <si>
    <t>41,67*0,4*1,1</t>
  </si>
  <si>
    <t>83</t>
  </si>
  <si>
    <t>622252002</t>
  </si>
  <si>
    <t>Montáž ostatních lišt kontaktního zateplení</t>
  </si>
  <si>
    <t>694316470</t>
  </si>
  <si>
    <t>60,357+45,837+22</t>
  </si>
  <si>
    <t>84</t>
  </si>
  <si>
    <t>59051486</t>
  </si>
  <si>
    <t>lišta rohová PVC 10/15cm s tkaninou</t>
  </si>
  <si>
    <t>836936992</t>
  </si>
  <si>
    <t>4" rohy soklu</t>
  </si>
  <si>
    <t>4,6*2</t>
  </si>
  <si>
    <t>54,87*1,1</t>
  </si>
  <si>
    <t>85</t>
  </si>
  <si>
    <t>59051476</t>
  </si>
  <si>
    <t>profil okenní začišťovací se sklovláknitou armovací tkaninou 9 mm/2,4 m</t>
  </si>
  <si>
    <t>-822983296</t>
  </si>
  <si>
    <t>41,67*1,1</t>
  </si>
  <si>
    <t>86</t>
  </si>
  <si>
    <t>59051500</t>
  </si>
  <si>
    <t>profil dilatační stěnový - napojení na jiné povrchy - sendvičové panely/ stávajcíí objekt</t>
  </si>
  <si>
    <t>-1252637346</t>
  </si>
  <si>
    <t>5*2</t>
  </si>
  <si>
    <t>6*2</t>
  </si>
  <si>
    <t>87</t>
  </si>
  <si>
    <t>622325101</t>
  </si>
  <si>
    <t>Oprava vnější vápenocementové hladké omítky složitosti 1 stěn v rozsahu do 10%</t>
  </si>
  <si>
    <t>2004590943</t>
  </si>
  <si>
    <t xml:space="preserve"> 53,849" oprava omítky/podkladu  pod KZS do 10% plochy </t>
  </si>
  <si>
    <t>88</t>
  </si>
  <si>
    <t>622511111</t>
  </si>
  <si>
    <t>Tenkovrstvá akrylátová mozaiková střednězrnná omítka včetně penetrace vnějších stěn</t>
  </si>
  <si>
    <t>1790377029</t>
  </si>
  <si>
    <t xml:space="preserve">(57,69*2+21,75)*0,4 " jen nad UT </t>
  </si>
  <si>
    <t>89</t>
  </si>
  <si>
    <t>622531021</t>
  </si>
  <si>
    <t>Tenkovrstvá silikonová zrnitá omítka tl. 2,0 mm včetně penetrace vnějších stěn</t>
  </si>
  <si>
    <t>597242045</t>
  </si>
  <si>
    <t>16,58+21,366+41,67*0,4</t>
  </si>
  <si>
    <t>90</t>
  </si>
  <si>
    <t>629991011</t>
  </si>
  <si>
    <t>Zakrytí výplní otvorů a svislých ploch fólií přilepenou lepící páskou</t>
  </si>
  <si>
    <t>-2000956754</t>
  </si>
  <si>
    <t>3,26*4,04*3</t>
  </si>
  <si>
    <t>2,55*2,55</t>
  </si>
  <si>
    <t>91</t>
  </si>
  <si>
    <t>629995101</t>
  </si>
  <si>
    <t>Očištění vnějších ploch tlakovou vodou</t>
  </si>
  <si>
    <t>638472550</t>
  </si>
  <si>
    <t>92</t>
  </si>
  <si>
    <t>631311138</t>
  </si>
  <si>
    <t>Mazanina tl do 240 mm z betonu prostého bez zvýšených nároků na prostředí tř. C 35/45</t>
  </si>
  <si>
    <t>306564761</t>
  </si>
  <si>
    <t xml:space="preserve">" ze skladby  nové podlahy </t>
  </si>
  <si>
    <t>57,69*21,75</t>
  </si>
  <si>
    <t>-12,82*10,85</t>
  </si>
  <si>
    <t>-4,1*10,85</t>
  </si>
  <si>
    <t>1071,176*0,2</t>
  </si>
  <si>
    <t xml:space="preserve">(21,5+5,5)*0,4*0,2" odskok v podlaze </t>
  </si>
  <si>
    <t>93</t>
  </si>
  <si>
    <t>631312-R01</t>
  </si>
  <si>
    <t xml:space="preserve">Doplnění rýh betonem vč. zaplnění spár dle detailu str. 11 vč. výztuže - kompletní provedení vč. přesunu hmot a stavebních přípomocí </t>
  </si>
  <si>
    <t>-1475860895</t>
  </si>
  <si>
    <t>6,5</t>
  </si>
  <si>
    <t>94</t>
  </si>
  <si>
    <t>631319023</t>
  </si>
  <si>
    <t>Příplatek k mazanině tl do 240 mm za přehlazení s poprášením cementem</t>
  </si>
  <si>
    <t>-787262918</t>
  </si>
  <si>
    <t>95</t>
  </si>
  <si>
    <t>631319175</t>
  </si>
  <si>
    <t>Příplatek k mazanině tl do 240 mm za stržení povrchu spodní vrstvy před vložením výztuže</t>
  </si>
  <si>
    <t>-786864858</t>
  </si>
  <si>
    <t>96</t>
  </si>
  <si>
    <t>631351101</t>
  </si>
  <si>
    <t>Zřízení bednění rýh a hran v podlahách</t>
  </si>
  <si>
    <t>-1775397136</t>
  </si>
  <si>
    <t>(9,6*2+2,6*2)*0,4</t>
  </si>
  <si>
    <t>(21,45+5,5)*0,4</t>
  </si>
  <si>
    <t>97</t>
  </si>
  <si>
    <t>631351102</t>
  </si>
  <si>
    <t>Odstranění bednění rýh a hran v podlahách</t>
  </si>
  <si>
    <t>1123732769</t>
  </si>
  <si>
    <t>98</t>
  </si>
  <si>
    <t>631362021</t>
  </si>
  <si>
    <t>Výztuž mazanin svařovanými sítěmi Kari</t>
  </si>
  <si>
    <t>649429866</t>
  </si>
  <si>
    <t>1071,176*4,2*2*1,35/1000</t>
  </si>
  <si>
    <t>99</t>
  </si>
  <si>
    <t>632453421</t>
  </si>
  <si>
    <t>Potěr průmyslový samonivelační ze suchých směsí podkladní pro těžký provoz tl 5 mm</t>
  </si>
  <si>
    <t>696620768</t>
  </si>
  <si>
    <t>100</t>
  </si>
  <si>
    <t>632453422</t>
  </si>
  <si>
    <t>Potěr průmyslový samonivelační ze suchých směsí podkladní pro těžký provoz tl 10 mm</t>
  </si>
  <si>
    <t>-854372296</t>
  </si>
  <si>
    <t xml:space="preserve">128,04" m.č.  101 </t>
  </si>
  <si>
    <t>101</t>
  </si>
  <si>
    <t>632481213</t>
  </si>
  <si>
    <t>Separační vrstva z PE fólie</t>
  </si>
  <si>
    <t>1485314972</t>
  </si>
  <si>
    <t>102</t>
  </si>
  <si>
    <t>633811111</t>
  </si>
  <si>
    <t>Broušení nerovností betonových podlah do 2 mm - stržení šlemu</t>
  </si>
  <si>
    <t>1634368365</t>
  </si>
  <si>
    <t>103</t>
  </si>
  <si>
    <t>633991111</t>
  </si>
  <si>
    <t>Nástřik betonových povrchů proti odpařování vody</t>
  </si>
  <si>
    <t>444632574</t>
  </si>
  <si>
    <t>104</t>
  </si>
  <si>
    <t>634661111</t>
  </si>
  <si>
    <t>Výplň dilatačních spar šířky do 5 mm v mazaninách silikonovým tmelem</t>
  </si>
  <si>
    <t>1491675995</t>
  </si>
  <si>
    <t>105</t>
  </si>
  <si>
    <t>634911114</t>
  </si>
  <si>
    <t>Řezání dilatačních spár š 5 mm hl do 80 mm v čerstvé betonové mazanině</t>
  </si>
  <si>
    <t>559978891</t>
  </si>
  <si>
    <t>106</t>
  </si>
  <si>
    <t>6373112-R</t>
  </si>
  <si>
    <t>Pomocné konstrukce z lešení - montáž demontáž, pronájem</t>
  </si>
  <si>
    <t>sada</t>
  </si>
  <si>
    <t>-700841983</t>
  </si>
  <si>
    <t>Poznámka k položce:
Kompletní provedení vč. přesunu hmot a stavební přípomoci</t>
  </si>
  <si>
    <t>107</t>
  </si>
  <si>
    <t>6373113-R</t>
  </si>
  <si>
    <t>Dodávka a montáž úpravy S2 na stěně v místnosti 101 a 117 - dle popisu detailu str. 8 a 9</t>
  </si>
  <si>
    <t>1647573033</t>
  </si>
  <si>
    <t>(10,48+10,31*2+10,42*2+12,42+0,4)*1,2</t>
  </si>
  <si>
    <t>Ostatní konstrukce a práce, bourání</t>
  </si>
  <si>
    <t>108</t>
  </si>
  <si>
    <t>916231113</t>
  </si>
  <si>
    <t>Osazení chodníkového obrubníku betonového ležatého s boční opěrou do lože z betonu prostého</t>
  </si>
  <si>
    <t>1918941076</t>
  </si>
  <si>
    <t>60*2+22" dle v.č. D.1.1.2</t>
  </si>
  <si>
    <t>109</t>
  </si>
  <si>
    <t>59218002</t>
  </si>
  <si>
    <t>krajník betonový silniční 500x250x100mm</t>
  </si>
  <si>
    <t>1707479104</t>
  </si>
  <si>
    <t>110</t>
  </si>
  <si>
    <t>916991121</t>
  </si>
  <si>
    <t>Lože pod obrubníky, krajníky nebo obruby z dlažebních kostek z betonu prostého</t>
  </si>
  <si>
    <t>-1397660727</t>
  </si>
  <si>
    <t>(60*2+22)*0,3*0,1 " dle v.č. D.1.1.2</t>
  </si>
  <si>
    <t>111</t>
  </si>
  <si>
    <t>919122132</t>
  </si>
  <si>
    <t>Těsnění spár zálivkou za tepla pro komůrky š 20 mm hl 40 mm s těsnicím profilem</t>
  </si>
  <si>
    <t>1387019971</t>
  </si>
  <si>
    <t>"v místě řezu komunikace</t>
  </si>
  <si>
    <t>285</t>
  </si>
  <si>
    <t>61*2+23" v místě přídlažby</t>
  </si>
  <si>
    <t>112</t>
  </si>
  <si>
    <t>919735112</t>
  </si>
  <si>
    <t>Řezání stávajícího živičného krytu hl do 100 mm</t>
  </si>
  <si>
    <t>518901859</t>
  </si>
  <si>
    <t>285 " řez komunikace/asfaltu</t>
  </si>
  <si>
    <t>113</t>
  </si>
  <si>
    <t>943211112</t>
  </si>
  <si>
    <t>Montáž lešení prostorového rámového lehkého s podlahami zatížení do 200 kg/m2 v do 25 m</t>
  </si>
  <si>
    <t>CS ÚRS 2020 01</t>
  </si>
  <si>
    <t>-421993069</t>
  </si>
  <si>
    <t>1487</t>
  </si>
  <si>
    <t>114</t>
  </si>
  <si>
    <t>943211212</t>
  </si>
  <si>
    <t>Příplatek k lešení prostorovému rámovému lehkému s podlahami v do 25 m za první a ZKD den použití</t>
  </si>
  <si>
    <t>1594067791</t>
  </si>
  <si>
    <t>1487*60</t>
  </si>
  <si>
    <t>115</t>
  </si>
  <si>
    <t>943211812</t>
  </si>
  <si>
    <t>Demontáž lešení prostorového rámového lehkého s podlahami zatížení do 200 kg/m2 v do 25 m</t>
  </si>
  <si>
    <t>-357024976</t>
  </si>
  <si>
    <t>116</t>
  </si>
  <si>
    <t>9461121.3</t>
  </si>
  <si>
    <t>Montáž, demontáž a pronájem pojízdných věží trubkových/dílcových š do 1,6 m dl do 3,2 m v do 12,6 m</t>
  </si>
  <si>
    <t>1969213720</t>
  </si>
  <si>
    <t>117</t>
  </si>
  <si>
    <t>949101112</t>
  </si>
  <si>
    <t>Lešení pomocné pro objekty pozemních staveb s lešeňovou podlahou v do 3,5 m zatížení do 150 kg/m2</t>
  </si>
  <si>
    <t>-569054708</t>
  </si>
  <si>
    <t>118</t>
  </si>
  <si>
    <t>952901111</t>
  </si>
  <si>
    <t>Vyčištění budov bytové a občanské výstavby při výšce podlaží do 4 m</t>
  </si>
  <si>
    <t>480491991</t>
  </si>
  <si>
    <t>15" práce spojené s provedením zazdívek HUP</t>
  </si>
  <si>
    <t>1190" vyčištění objektu</t>
  </si>
  <si>
    <t>119</t>
  </si>
  <si>
    <t>953845114</t>
  </si>
  <si>
    <t>Vyvložkování stávajícího komínového tělesa nerezovými vložkami pevnými D do 200 mm v 3 m</t>
  </si>
  <si>
    <t>-1263793804</t>
  </si>
  <si>
    <t>120</t>
  </si>
  <si>
    <t>953845124</t>
  </si>
  <si>
    <t>Příplatek k vyvložkování komínového průduchu nerezovými vložkami pevnými D do 200 mm ZKD 1m výšky</t>
  </si>
  <si>
    <t>131295593</t>
  </si>
  <si>
    <t>7,6*3</t>
  </si>
  <si>
    <t>121</t>
  </si>
  <si>
    <t>953845124.1</t>
  </si>
  <si>
    <t xml:space="preserve">Revize a uvedení do provozu plynových spotřebičů </t>
  </si>
  <si>
    <t>1215932444</t>
  </si>
  <si>
    <t>122</t>
  </si>
  <si>
    <t>389841133</t>
  </si>
  <si>
    <t>Příplatek ke komínovému tělesu nebo kouřovodu nerezovému s izolovanými izostatickými vložkami D 25 cm bez uchycení ZKD 1m výšky</t>
  </si>
  <si>
    <t>1586675974</t>
  </si>
  <si>
    <t xml:space="preserve">2*3 " nové komíny nad střechou dle popisu TZ </t>
  </si>
  <si>
    <t>123</t>
  </si>
  <si>
    <t>971034471</t>
  </si>
  <si>
    <t>Vybourání otvorů ve zdivu cihelném pl do 0,25 m2 na MVC nebo MV z jedné strany tl do 750 mm</t>
  </si>
  <si>
    <t>-1728261733</t>
  </si>
  <si>
    <t xml:space="preserve"> 1 " vybourání pro nové překlady </t>
  </si>
  <si>
    <t>124</t>
  </si>
  <si>
    <t>971035481</t>
  </si>
  <si>
    <t>Vybourání otvorů ve zdivu cihelném pl do 0,25 m2 na MC tl do 900 mm</t>
  </si>
  <si>
    <t>-1823233143</t>
  </si>
  <si>
    <t>1  " pro nové potrubí - prostup stěnou/základem pro HUP</t>
  </si>
  <si>
    <t>125</t>
  </si>
  <si>
    <t>977151127</t>
  </si>
  <si>
    <t>Jádrové vrty diamantovými korunkami do D 250 mm do stavebních materiálů</t>
  </si>
  <si>
    <t>-1346400798</t>
  </si>
  <si>
    <t>0,33*2*4  " prorážení otvorů ventilací dle popisu v.č. D.1.1.2</t>
  </si>
  <si>
    <t>126</t>
  </si>
  <si>
    <t>977331115</t>
  </si>
  <si>
    <t>Frézování hloubky do 40 mm komínového průduchu z cihel plných pálených</t>
  </si>
  <si>
    <t>-919516807</t>
  </si>
  <si>
    <t>127</t>
  </si>
  <si>
    <t>978021191</t>
  </si>
  <si>
    <t>Otlučení (osekání) cementových omítek vnitřních stěn v rozsahu do 100 %</t>
  </si>
  <si>
    <t>-1659456200</t>
  </si>
  <si>
    <t>" osekání omítek do výšky 1,2m nad podlahu - ze skladby S2</t>
  </si>
  <si>
    <t>(12,42*2+10,31*2-3,26*3)*1,2</t>
  </si>
  <si>
    <t>7,48*1,2</t>
  </si>
  <si>
    <t>(12,42+0,4)*1,2</t>
  </si>
  <si>
    <t>128</t>
  </si>
  <si>
    <t>978036121</t>
  </si>
  <si>
    <t>Otlučení (osekání) cementových omítek vnějších ploch v rozsahu do 10 %</t>
  </si>
  <si>
    <t>-908612603</t>
  </si>
  <si>
    <t xml:space="preserve"> 53,849" pro opravu omítky/podkladu  pod KZS do 10% plochy </t>
  </si>
  <si>
    <t>129</t>
  </si>
  <si>
    <t>978-R01</t>
  </si>
  <si>
    <t>Obroušení a nátěr stávající konstrukce krovu garáže - kompletní provedení vč. přesunu hmot a stavebních přípomocí</t>
  </si>
  <si>
    <t>1293355997</t>
  </si>
  <si>
    <t>11*13*0,5" bude účtováno dle skutečnoti na stavbě zjišťovacím protokolem</t>
  </si>
  <si>
    <t>130</t>
  </si>
  <si>
    <t>978-R02</t>
  </si>
  <si>
    <t xml:space="preserve">Dodávka a montáž bezpečnostního šrafování dle požadavku investora na ocelové a betonové povrchy </t>
  </si>
  <si>
    <t>-1871564671</t>
  </si>
  <si>
    <t>178</t>
  </si>
  <si>
    <t>131</t>
  </si>
  <si>
    <t>978-R03</t>
  </si>
  <si>
    <t>Dodávka a montáž umyvadlových skříněk z materiálu odolného proti mechanickému poškození</t>
  </si>
  <si>
    <t>1439926582</t>
  </si>
  <si>
    <t>132</t>
  </si>
  <si>
    <t>981011415</t>
  </si>
  <si>
    <t>Demolice budov zděných na MC nebo z betonu podíl konstrukcí do 30 % postupným rozebíráním</t>
  </si>
  <si>
    <t>-1664252496</t>
  </si>
  <si>
    <t>156" demolici chodby přilehlé ke stávající kotelně</t>
  </si>
  <si>
    <t>133</t>
  </si>
  <si>
    <t>999-R10</t>
  </si>
  <si>
    <t>Přesun a zpětná montáž zvedací rampy + montáž otočného jeřábu</t>
  </si>
  <si>
    <t>-1365683351</t>
  </si>
  <si>
    <t>Poznámka k položce:
Kompletní provedení vč. přesunu hmot a stavební přípomoci, v režii zhotovitele bude i: osazení zvedací rampy na ocelové plotny, otočný jeřáb bude kotven do podlahové konstrukce pomocí závitových tyčí (navaření na podlahovou armaturu, alt. chemické kotvení).</t>
  </si>
  <si>
    <t>134</t>
  </si>
  <si>
    <t>999-R11</t>
  </si>
  <si>
    <t xml:space="preserve">Dodávka a montáž revizních dvířek pro uzávěr vody </t>
  </si>
  <si>
    <t>965824217</t>
  </si>
  <si>
    <t>997</t>
  </si>
  <si>
    <t>Přesun sutě</t>
  </si>
  <si>
    <t>135</t>
  </si>
  <si>
    <t>997013112</t>
  </si>
  <si>
    <t>Vnitrostaveništní doprava suti a vybouraných hmot pro budovy v do 9 m s použitím mechanizace</t>
  </si>
  <si>
    <t>-1899475302</t>
  </si>
  <si>
    <t>136</t>
  </si>
  <si>
    <t>997013501</t>
  </si>
  <si>
    <t>Odvoz suti a vybouraných hmot na skládku nebo meziskládku do 1 km se složením</t>
  </si>
  <si>
    <t>-690437127</t>
  </si>
  <si>
    <t>137</t>
  </si>
  <si>
    <t>997013509</t>
  </si>
  <si>
    <t>Příplatek k odvozu suti a vybouraných hmot na skládku ZKD 1 km přes 1 km</t>
  </si>
  <si>
    <t>397236606</t>
  </si>
  <si>
    <t>361,481*19 'Přepočtené koeficientem množství</t>
  </si>
  <si>
    <t>138</t>
  </si>
  <si>
    <t>997013831</t>
  </si>
  <si>
    <t>Poplatek za uložení na skládce (skládkovné) stavebního odpadu směsného kód odpadu 170 904</t>
  </si>
  <si>
    <t>2004065162</t>
  </si>
  <si>
    <t>998</t>
  </si>
  <si>
    <t>Přesun hmot</t>
  </si>
  <si>
    <t>139</t>
  </si>
  <si>
    <t>998014211</t>
  </si>
  <si>
    <t>Přesun hmot pro budovy jednopodlažní z kovových dílců</t>
  </si>
  <si>
    <t>-1499068537</t>
  </si>
  <si>
    <t>140</t>
  </si>
  <si>
    <t>998014290</t>
  </si>
  <si>
    <t>Příplatek k přesunu hmot pro budovy z kovových dílců za přesun do 500 m</t>
  </si>
  <si>
    <t>-1461326883</t>
  </si>
  <si>
    <t>PSV</t>
  </si>
  <si>
    <t>Práce a dodávky PSV</t>
  </si>
  <si>
    <t>711</t>
  </si>
  <si>
    <t>Izolace proti vodě, vlhkosti a plynům</t>
  </si>
  <si>
    <t>141</t>
  </si>
  <si>
    <t>711111001</t>
  </si>
  <si>
    <t>Provedení izolace proti zemní vlhkosti vodorovné za studena nátěrem penetračním</t>
  </si>
  <si>
    <t>313502169</t>
  </si>
  <si>
    <t xml:space="preserve">" hydroizolace podlahy </t>
  </si>
  <si>
    <t>142</t>
  </si>
  <si>
    <t>11163150</t>
  </si>
  <si>
    <t>lak penetrační asfaltový</t>
  </si>
  <si>
    <t>509935668</t>
  </si>
  <si>
    <t>Poznámka k položce:
Spotřeba 0,3-0,4kg/m2</t>
  </si>
  <si>
    <t>1071,176*0,4/1000</t>
  </si>
  <si>
    <t>143</t>
  </si>
  <si>
    <t>711112001</t>
  </si>
  <si>
    <t>Provedení izolace proti zemní vlhkosti svislé za studena nátěrem penetračním</t>
  </si>
  <si>
    <t>-1692849025</t>
  </si>
  <si>
    <t xml:space="preserve">" sokl </t>
  </si>
  <si>
    <t>21,75*0,4</t>
  </si>
  <si>
    <t>144</t>
  </si>
  <si>
    <t>892511551</t>
  </si>
  <si>
    <t>132,117*0,4/1000</t>
  </si>
  <si>
    <t>145</t>
  </si>
  <si>
    <t>711141559</t>
  </si>
  <si>
    <t>Provedení izolace proti zemní vlhkosti pásy přitavením vodorovné NAIP</t>
  </si>
  <si>
    <t>1449727129</t>
  </si>
  <si>
    <t>" hydroizolace podlahy  - dle popisu PD provedeno ve dvou vrstvách</t>
  </si>
  <si>
    <t>1071,176*2</t>
  </si>
  <si>
    <t>146</t>
  </si>
  <si>
    <t>62833158</t>
  </si>
  <si>
    <t>pás asfaltový natavitelný oxidovaný tl. 4mm typu G200 S40 s vložkou ze skleněné tkaniny, s jemnozrnným minerálním posypem</t>
  </si>
  <si>
    <t>-477632395</t>
  </si>
  <si>
    <t>2142,352*1,2</t>
  </si>
  <si>
    <t>2570,822*1,2 'Přepočtené koeficientem množství</t>
  </si>
  <si>
    <t>147</t>
  </si>
  <si>
    <t>711142559</t>
  </si>
  <si>
    <t>Provedení izolace proti zemní vlhkosti pásy přitavením svislé NAIP</t>
  </si>
  <si>
    <t>1006424265</t>
  </si>
  <si>
    <t>" sokl - provedeno ve 2 vrstvách</t>
  </si>
  <si>
    <t xml:space="preserve">21,75*0,4" vnitřní </t>
  </si>
  <si>
    <t>132,117*2</t>
  </si>
  <si>
    <t>148</t>
  </si>
  <si>
    <t>-1505130186</t>
  </si>
  <si>
    <t>264,234*1,2</t>
  </si>
  <si>
    <t>317,081*1,2 'Přepočtené koeficientem množství</t>
  </si>
  <si>
    <t>149</t>
  </si>
  <si>
    <t>711161115</t>
  </si>
  <si>
    <t>Izolace proti zemní vlhkosti nopovou fólií vodorovná, nopek v 20,0 mm, tl do 1,0 mm</t>
  </si>
  <si>
    <t>-1900887314</t>
  </si>
  <si>
    <t>" izolace základů - dle detailu - ZATEPLENÍ SOKLOVÉHO OBVODOVÉHO ZDIVA</t>
  </si>
  <si>
    <t>(57,69*2+21,75)*0,7</t>
  </si>
  <si>
    <t>150</t>
  </si>
  <si>
    <t>711161384</t>
  </si>
  <si>
    <t>Izolace proti zemní vlhkosti nopovou fólií ukončení provětrávací lištou</t>
  </si>
  <si>
    <t>-529361141</t>
  </si>
  <si>
    <t xml:space="preserve">" izolace základů </t>
  </si>
  <si>
    <t>58*2+22</t>
  </si>
  <si>
    <t>151</t>
  </si>
  <si>
    <t>711193131</t>
  </si>
  <si>
    <t>Izolace proti vlhkosti na svislé ploše těsnicí kaší minerální minerální na bázi cementu a disperze dvousložková</t>
  </si>
  <si>
    <t>-1537839957</t>
  </si>
  <si>
    <t>" hydroizolace mezi stěrkou a finální omítkou dle detailu  ZATEPLENÍ SOKLOVÉHO OBVODOVÉHO ZDIVA</t>
  </si>
  <si>
    <t>152</t>
  </si>
  <si>
    <t>998711102</t>
  </si>
  <si>
    <t>Přesun hmot tonážní pro izolace proti vodě, vlhkosti a plynům v objektech výšky do 12 m</t>
  </si>
  <si>
    <t>1559873871</t>
  </si>
  <si>
    <t>713</t>
  </si>
  <si>
    <t>Izolace tepelné</t>
  </si>
  <si>
    <t>153</t>
  </si>
  <si>
    <t>713111121</t>
  </si>
  <si>
    <t>Montáž izolace tepelné spodem stropů s uchycením drátem rohoží, pásů, dílců, desek</t>
  </si>
  <si>
    <t>-1475078837</t>
  </si>
  <si>
    <t xml:space="preserve">201,23*2 " ze skladby S5 pro celkovou tl. 200mm provedeno ve dvou vrstvách </t>
  </si>
  <si>
    <t>154</t>
  </si>
  <si>
    <t>63148104</t>
  </si>
  <si>
    <t>deska tepelně izolační minerální univerzální tl 100mm</t>
  </si>
  <si>
    <t>1783910310</t>
  </si>
  <si>
    <t>402,46*1,1</t>
  </si>
  <si>
    <t>155</t>
  </si>
  <si>
    <t>998713102</t>
  </si>
  <si>
    <t>Přesun hmot tonážní pro izolace tepelné v objektech v do 12 m</t>
  </si>
  <si>
    <t>1338034636</t>
  </si>
  <si>
    <t>721</t>
  </si>
  <si>
    <t>Zdravotechnika - vnitřní kanalizace</t>
  </si>
  <si>
    <t>156</t>
  </si>
  <si>
    <t>721263102</t>
  </si>
  <si>
    <t>Klapka zpětná polypropylen PP s automatickým uzávěrem DN 125</t>
  </si>
  <si>
    <t>-1277049322</t>
  </si>
  <si>
    <t>763</t>
  </si>
  <si>
    <t>Konstrukce suché výstavby</t>
  </si>
  <si>
    <t>157</t>
  </si>
  <si>
    <t>763411113</t>
  </si>
  <si>
    <t>Sanitární příčky do mokrého prostředí, kompaktní desky tl 6 mm</t>
  </si>
  <si>
    <t>1058051755</t>
  </si>
  <si>
    <t>2,9*3</t>
  </si>
  <si>
    <t>1,3*3*2</t>
  </si>
  <si>
    <t>158</t>
  </si>
  <si>
    <t>763411123</t>
  </si>
  <si>
    <t>Dveře sanitárních příček, kompaktní desky tl 6 mm, š do 800 mm, v do 2000 mm</t>
  </si>
  <si>
    <t>-322527810</t>
  </si>
  <si>
    <t>159</t>
  </si>
  <si>
    <t>763431001</t>
  </si>
  <si>
    <t>Montáž minerálního podhledu s vyjímatelnými panely vel. do 0,36 m2 na zavěšený viditelný rošt</t>
  </si>
  <si>
    <t>992862374</t>
  </si>
  <si>
    <t>" ze skladby S5</t>
  </si>
  <si>
    <t>128,04+21,7+30,05+14,02+7,42</t>
  </si>
  <si>
    <t>160</t>
  </si>
  <si>
    <t>59036520</t>
  </si>
  <si>
    <t>deska podhledová minerální polodrážka jemná hladká perforovaná bílá rastr š.24mm bílá 15x600x600mm</t>
  </si>
  <si>
    <t>-458401808</t>
  </si>
  <si>
    <t>201,32*1,1</t>
  </si>
  <si>
    <t>161</t>
  </si>
  <si>
    <t>998763302</t>
  </si>
  <si>
    <t>Přesun hmot tonážní pro sádrokartonové konstrukce v objektech v do 12 m</t>
  </si>
  <si>
    <t>-271027084</t>
  </si>
  <si>
    <t>764</t>
  </si>
  <si>
    <t>Konstrukce klempířské</t>
  </si>
  <si>
    <t>162</t>
  </si>
  <si>
    <t>764214611</t>
  </si>
  <si>
    <t>Oplechování horních ploch a atik bez rohů z Pz s povrch úpravou mechanicky kotvené rš přes 800mm</t>
  </si>
  <si>
    <t>-1847643895</t>
  </si>
  <si>
    <t>32,7*1,4 " dle tabulky klempířských výrobků pozice K4</t>
  </si>
  <si>
    <t>163</t>
  </si>
  <si>
    <t>764216604</t>
  </si>
  <si>
    <t>Oplechování rovných parapetů mechanicky kotvené z Pz s povrchovou úpravou rš 330 mm</t>
  </si>
  <si>
    <t>-1067356253</t>
  </si>
  <si>
    <t>3*8 " dle tabulky klempířských výrobků pozice K1</t>
  </si>
  <si>
    <t>6*4 " dle tabulky klempířských výrobků pozice K2</t>
  </si>
  <si>
    <t>1,5*2 " dle tabulky klempířských výrobků pozice K3</t>
  </si>
  <si>
    <t>164</t>
  </si>
  <si>
    <t>764511603</t>
  </si>
  <si>
    <t>Žlab podokapní půlkruhový z Pz s povrchovou úpravou rš 400 mm</t>
  </si>
  <si>
    <t>961147703</t>
  </si>
  <si>
    <t>115,6 " dle tabulky klempířských výrobků pozice K5</t>
  </si>
  <si>
    <t>165</t>
  </si>
  <si>
    <t>764511644</t>
  </si>
  <si>
    <t>Kotlík oválný (trychtýřový) pro podokapní žlaby z Pz s povrchovou úpravou 400/100 mm</t>
  </si>
  <si>
    <t>593112688</t>
  </si>
  <si>
    <t>166</t>
  </si>
  <si>
    <t>764518623</t>
  </si>
  <si>
    <t>Svody kruhové včetně objímek, kolen, odskoků z Pz s povrchovou úpravou průměru 120 mm</t>
  </si>
  <si>
    <t>-350985644</t>
  </si>
  <si>
    <t>167</t>
  </si>
  <si>
    <t>998764102</t>
  </si>
  <si>
    <t>Přesun hmot tonážní pro konstrukce klempířské v objektech v do 12 m</t>
  </si>
  <si>
    <t>-997994058</t>
  </si>
  <si>
    <t>766-1</t>
  </si>
  <si>
    <t>Výplně otvorů</t>
  </si>
  <si>
    <t>168</t>
  </si>
  <si>
    <t>766-VRATA</t>
  </si>
  <si>
    <t xml:space="preserve">Dodávka a montáž garážových vrat </t>
  </si>
  <si>
    <t>-1383880711</t>
  </si>
  <si>
    <t>Poznámka k položce:
GARÁŽOVÁ VRATA
VRATA SEKČNÍ, VÝSUVNÁ KONSTRUKCE OSAZENA TESNĚ POD
ÚROVNÍ KROVU, KOLEJNICE KOPÍRUJÍCÍ SKLON KROVU
- UD ≤ 1,4 W/(m2k)
- BARVA ŠEDÁ
- VE VRATECH BUDOU OSAZENA MANUÁLNÍ DVÍŘKA A PEVNÉ
PROSKLENÍ
- DODÁVKA VČETNĚ ELEKTRICKÉHO POJEZDU, OVLÁDÁNÍ
TLAČÍTKY A ZÁROVEŇ DÁLKOVÝM OVLÁDÁNÍM, NOUZOVÉ
RUČNÍ OTEVÍRÁNÍ ŘETÍZKEM
Kompletní provedení vč. přesunu hmot a stavebních přípomocí.</t>
  </si>
  <si>
    <t>"D1-D5</t>
  </si>
  <si>
    <t>3*4*5</t>
  </si>
  <si>
    <t>6*4*4</t>
  </si>
  <si>
    <t>3,35*4*3</t>
  </si>
  <si>
    <t>4*4</t>
  </si>
  <si>
    <t>6,5*4</t>
  </si>
  <si>
    <t>2,57*2,55" D7</t>
  </si>
  <si>
    <t>169</t>
  </si>
  <si>
    <t>766-DVVN1</t>
  </si>
  <si>
    <t xml:space="preserve">Dodávka a montáž vnitřních dveří se systémovou zárubní </t>
  </si>
  <si>
    <t>-525459286</t>
  </si>
  <si>
    <t>" dle výpisu výrobků</t>
  </si>
  <si>
    <t>1 " D6</t>
  </si>
  <si>
    <t>2 "D9</t>
  </si>
  <si>
    <t>2" D11</t>
  </si>
  <si>
    <t>1" D12</t>
  </si>
  <si>
    <t>1 "D13</t>
  </si>
  <si>
    <t>170</t>
  </si>
  <si>
    <t>766-DVVN2</t>
  </si>
  <si>
    <t>Dodávka a montáž vnitřních dveří s ocelovou zárubní</t>
  </si>
  <si>
    <t>2062906340</t>
  </si>
  <si>
    <t>1" D10</t>
  </si>
  <si>
    <t>171</t>
  </si>
  <si>
    <t>766-DVVP</t>
  </si>
  <si>
    <t>Dodávka a montáž vnitřních dveří protipožárních</t>
  </si>
  <si>
    <t>2121346860</t>
  </si>
  <si>
    <t>1 " dveře D14</t>
  </si>
  <si>
    <t>172</t>
  </si>
  <si>
    <t>766-OKNA</t>
  </si>
  <si>
    <t>Dodávka a montáž plastových oken  s izolačním trojsklem -</t>
  </si>
  <si>
    <t>1531463718</t>
  </si>
  <si>
    <t>" SOUČÁSTÍ DODÁVKY OKEN BUDOU I VNITŘNÍ PARAPETY</t>
  </si>
  <si>
    <t>1,5*1,69*2</t>
  </si>
  <si>
    <t>3,0*1,15*4</t>
  </si>
  <si>
    <t>6,0*1,05*4</t>
  </si>
  <si>
    <t>173</t>
  </si>
  <si>
    <t>766-SV</t>
  </si>
  <si>
    <t>Dodávka a montáž vchodových dveří se systémovou zárubní</t>
  </si>
  <si>
    <t>1928577085</t>
  </si>
  <si>
    <t>1,1*2,05 " D8</t>
  </si>
  <si>
    <t>767</t>
  </si>
  <si>
    <t>Konstrukce zámečnické</t>
  </si>
  <si>
    <t>174</t>
  </si>
  <si>
    <t>767391112</t>
  </si>
  <si>
    <t>Montáž krytiny z tvarovaných plechů šroubováním</t>
  </si>
  <si>
    <t>-166643949</t>
  </si>
  <si>
    <t xml:space="preserve">" nová krytina stávající garáže </t>
  </si>
  <si>
    <t>11,5*13</t>
  </si>
  <si>
    <t>175</t>
  </si>
  <si>
    <t>15484311</t>
  </si>
  <si>
    <t>plech trapézový s povrchovou úpravou  tl 0,75mm</t>
  </si>
  <si>
    <t>-25959847</t>
  </si>
  <si>
    <t>149,5*1,05</t>
  </si>
  <si>
    <t>176</t>
  </si>
  <si>
    <t>7679951-R01</t>
  </si>
  <si>
    <t xml:space="preserve">Dodávka a montáž systémových ventilačních otvorů se žaluzií v sendvičovém panelu 200x200 vč. povrchové úpravy a kotvících prvků </t>
  </si>
  <si>
    <t>-686605320</t>
  </si>
  <si>
    <t>30" dle v.č. D.1.1.3</t>
  </si>
  <si>
    <t>177</t>
  </si>
  <si>
    <t>7679951-R02</t>
  </si>
  <si>
    <t>Dodávka a montáž ventilačního Al výdechu s povrchovou úpravou min DN 100</t>
  </si>
  <si>
    <t>2030476434</t>
  </si>
  <si>
    <t>Poznámka k položce:
STŘEŠNÍ VENTILAČNÍ VÝDECH - VENTILACE GARÁŽ. STÁNÍ
- MATERIÁL: HLINÍK/OCEL - S POVRCHOVOU ÚPRAVOU
- SLOŽENÍ: MŘÍŽKA OSAZENA V RASTRU PODHLEDU + FLEXI AL HADICE +
NADSTŘEŠNÍ VÝDECH
- OSAZENÍ DO TRAPÉZOVÉHO PLECHU NAD MÍSTNOSTÍ 101
Kompletní provedení vč. přesunu hmot a stavební přípomoci</t>
  </si>
  <si>
    <t xml:space="preserve">3" dle v.č. D.1.1.9 a dle výpisu ostatních výrobků </t>
  </si>
  <si>
    <t>7679951-R03</t>
  </si>
  <si>
    <t>Provedení vyvrtání otvoru a dodání a osazení trubky DN 250 s větrací mřížkou s plastovými lamelami a síťkou proti hmyzu DN 250</t>
  </si>
  <si>
    <t>-1368970808</t>
  </si>
  <si>
    <t xml:space="preserve">4" dle popisu poznámky u m.č. 101  v.č. D.1.1.3 nad podlahou a pod úrovní podhledu a dle výpisu ostatních výrobků </t>
  </si>
  <si>
    <t>179</t>
  </si>
  <si>
    <t>7679951-R05</t>
  </si>
  <si>
    <t>Dodávka a montáž ventilačních průduchů vč. povrchové úpravy nad místností 101</t>
  </si>
  <si>
    <t>45039504</t>
  </si>
  <si>
    <t>5" dle výpisu osttaních výrobků a dle popisu v.č. D.1.1.9</t>
  </si>
  <si>
    <t>180</t>
  </si>
  <si>
    <t>7679951-R06</t>
  </si>
  <si>
    <t>Dodávka a montáž systémového ventilačního výdechu s povrchovou úpravou min DN 100</t>
  </si>
  <si>
    <t>-1712279536</t>
  </si>
  <si>
    <t>Poznámka k položce:
STŘEŠNÍ VENTILAČNÍ VÝDECH - VENTILACE GARÁŽ. STÁNÍ A NADPODHLED. PROST.
- MATERIÁL: POPLAST. PLECH - SYSTÉMOVÝ VÝROBEK DODAVATELE PANELŮ
- VÝDECH VENTILUJÍCÍ GARÁŽOVÝ PROSTOR A PROSTOR NAD PODHLEDY
KANCELÁŘSKÉHO TRAKTU
Kompletní provedení vč. přesunu hmot a stavební přípomoci</t>
  </si>
  <si>
    <t>7" dle výpisu osttaních výrobků a dle v.č. D.1.1.9</t>
  </si>
  <si>
    <t>181</t>
  </si>
  <si>
    <t>7679951-R07</t>
  </si>
  <si>
    <t>Provedení vyvrtání otvoru a dodání a osazení trubky DN 100 s větrací mřížkou s plastovými lamelami a síťkou proti hmyzu DN 100</t>
  </si>
  <si>
    <t>-1412233432</t>
  </si>
  <si>
    <t>5" dle popisu poznámky u m.č. 101  v.č. D.1.1.3  nad podlahou</t>
  </si>
  <si>
    <t>182</t>
  </si>
  <si>
    <t>7679951-R08</t>
  </si>
  <si>
    <t xml:space="preserve">Dodávka a montáž práškový hasící přístroj 21 A </t>
  </si>
  <si>
    <t>835434025</t>
  </si>
  <si>
    <t>183</t>
  </si>
  <si>
    <t>7679951-R09</t>
  </si>
  <si>
    <t>Dodávka a montáž mobilního skládacího žebříku 8m</t>
  </si>
  <si>
    <t>1775356927</t>
  </si>
  <si>
    <t>184</t>
  </si>
  <si>
    <t>7679951-R10</t>
  </si>
  <si>
    <t>Dodávka a montáž mobilního skládacího žebříku 3m</t>
  </si>
  <si>
    <t>1612818719</t>
  </si>
  <si>
    <t>185</t>
  </si>
  <si>
    <t>998767102</t>
  </si>
  <si>
    <t>Přesun hmot tonážní pro zámečnické konstrukce v objektech v do 12 m</t>
  </si>
  <si>
    <t>1479991227</t>
  </si>
  <si>
    <t>771</t>
  </si>
  <si>
    <t>Podlahy krytiny</t>
  </si>
  <si>
    <t>186</t>
  </si>
  <si>
    <t>77100001R</t>
  </si>
  <si>
    <t>Podlahové krytiny vč. soklu - uzavírací vrstva dvousložková, polyaspartická s vodotěsnou polyuretanovou membránou a armovací tkaninou ze skladby S1 a S3</t>
  </si>
  <si>
    <t>-280079258</t>
  </si>
  <si>
    <t>Poznámka k položce:
" ve skaldbě:
 - UZAVÍRACÍ VRSTVA - DVOJSLOŽKOVÁ, POLYASPARTICKÁ
 - VODOTĚSNÁ POLYURETANOVÁ MEMBRÁNA A OBRUSNÁ VRSTVA
 - ARMOVACÍ TKANINA (162g/m2)
 - PENETRACE - TRANSPARENTNÍ EPOXIDOVÁ PENETRAČNÍ PRYSKYŘICE, PLNĚNÍ VYSUŠENÝM KŘEMENNÝM PÍSKEM
Kompletní provedení vč. přesunu hmot a stavební přípomoc</t>
  </si>
  <si>
    <t>" S1</t>
  </si>
  <si>
    <t>215,96+375,38</t>
  </si>
  <si>
    <t xml:space="preserve">(9,56*2+2,6*2)*0,2" stěny montážní jámy </t>
  </si>
  <si>
    <t>2" jímka</t>
  </si>
  <si>
    <t>(17,5*2+21,45*2+20,63*2+10,48*2)*0,1</t>
  </si>
  <si>
    <t>" S3</t>
  </si>
  <si>
    <t>128,04</t>
  </si>
  <si>
    <t>(10,31*2+12,42*2)*0,1</t>
  </si>
  <si>
    <t>187</t>
  </si>
  <si>
    <t>771000011R</t>
  </si>
  <si>
    <t>Dodávka a montáž fabionu z epoxidového plastbetonu dle detailu u skladby podlahy S3 vč. záseku ve zdivu s vyplněním cem. maltou</t>
  </si>
  <si>
    <t>-214069818</t>
  </si>
  <si>
    <t>" u skladby S3</t>
  </si>
  <si>
    <t>10,31*2+12,42*2-3,26*2+0,5*6</t>
  </si>
  <si>
    <t>188</t>
  </si>
  <si>
    <t>77100002R</t>
  </si>
  <si>
    <t xml:space="preserve">Podlahové krytiny vč. soklu - dvousložkový epoxidový nátěr na bázi vodné disperze ze skladby S4 vč. polyuretanového tmelu </t>
  </si>
  <si>
    <t>-1139064697</t>
  </si>
  <si>
    <t>Poznámka k položce:
Kompletní provedení vč. přesunu hmot a stavební přípomoc</t>
  </si>
  <si>
    <t>" skladba S4</t>
  </si>
  <si>
    <t>43,4+20,41+19,48+43,31+37,38+50,53+44,41+57,85+41,71</t>
  </si>
  <si>
    <t>(10,85*8+4,0*2+3,71*4+3,99*2+3,445*2)*0,1</t>
  </si>
  <si>
    <t>189</t>
  </si>
  <si>
    <t>77100003R</t>
  </si>
  <si>
    <t xml:space="preserve">Podlahové krytiny vč. soklu - dlažba třídy PEI4 tl. 9mm </t>
  </si>
  <si>
    <t>-149323996</t>
  </si>
  <si>
    <t>" skladba S6</t>
  </si>
  <si>
    <t>38,99+21,7+30,05+7,42</t>
  </si>
  <si>
    <t>(10,175*2+3,76*2+2,0*2+10,85*2+6,215*2+4,835*2+4,835*2+1,535*2)*0,5</t>
  </si>
  <si>
    <t>190</t>
  </si>
  <si>
    <t>77100004R</t>
  </si>
  <si>
    <t xml:space="preserve">Podlahové krytiny vč. soklu - dlažba třídy PEI4, protiskluzná třídy R9  tl. 9mm </t>
  </si>
  <si>
    <t>122856238</t>
  </si>
  <si>
    <t>" skladba S7</t>
  </si>
  <si>
    <t>14,02</t>
  </si>
  <si>
    <t>(2,9*2+4,835*2)*0,5</t>
  </si>
  <si>
    <t>781</t>
  </si>
  <si>
    <t>Dokončovací práce - obklady</t>
  </si>
  <si>
    <t>191</t>
  </si>
  <si>
    <t>781121011</t>
  </si>
  <si>
    <t>Nátěr penetrační na stěnu</t>
  </si>
  <si>
    <t>-974400288</t>
  </si>
  <si>
    <t>1,2*2*2,0+0,2*2,0*2</t>
  </si>
  <si>
    <t>1,2*1,2*3+0,2*1,2*2*3</t>
  </si>
  <si>
    <t>192</t>
  </si>
  <si>
    <t>781474112</t>
  </si>
  <si>
    <t>Montáž obkladů vnitřních keramických hladkých do 12 ks/m2 lepených flexibilním lepidlem</t>
  </si>
  <si>
    <t>1955889605</t>
  </si>
  <si>
    <t>11,36</t>
  </si>
  <si>
    <t>193</t>
  </si>
  <si>
    <t>59761071</t>
  </si>
  <si>
    <t>obklad keramický hladký přes 12 do 19ks/m2</t>
  </si>
  <si>
    <t>-2082023913</t>
  </si>
  <si>
    <t>11,36*1,15</t>
  </si>
  <si>
    <t>194</t>
  </si>
  <si>
    <t>781477114</t>
  </si>
  <si>
    <t>Příplatek k montáži obkladů vnitřních keramických hladkých za spárování</t>
  </si>
  <si>
    <t>-1308824003</t>
  </si>
  <si>
    <t>195</t>
  </si>
  <si>
    <t>998781102</t>
  </si>
  <si>
    <t>Přesun hmot tonážní pro obklady keramické v objektech v do 12 m</t>
  </si>
  <si>
    <t>1458797788</t>
  </si>
  <si>
    <t>783</t>
  </si>
  <si>
    <t>Dokončovací práce - nátěry</t>
  </si>
  <si>
    <t>196</t>
  </si>
  <si>
    <t>783301313</t>
  </si>
  <si>
    <t>Odmaštění zámečnických konstrukcí ředidlovým odmašťovačem</t>
  </si>
  <si>
    <t>272982696</t>
  </si>
  <si>
    <t>1449,8" dle výpisu oceli - výkaz natíratelné plochy a  dle popisu TZ</t>
  </si>
  <si>
    <t>197</t>
  </si>
  <si>
    <t>783314101</t>
  </si>
  <si>
    <t>Základní jednonásobný syntetický nátěr zámečnických konstrukcí</t>
  </si>
  <si>
    <t>-717721256</t>
  </si>
  <si>
    <t>198</t>
  </si>
  <si>
    <t>783314201</t>
  </si>
  <si>
    <t>Základní antikorozní jednonásobný syntetický standardní nátěr zámečnických konstrukcí</t>
  </si>
  <si>
    <t>-90981242</t>
  </si>
  <si>
    <t>199</t>
  </si>
  <si>
    <t>783317101</t>
  </si>
  <si>
    <t>Krycí jednonásobný syntetický standardní nátěr zámečnických konstrukcí</t>
  </si>
  <si>
    <t>-1909552518</t>
  </si>
  <si>
    <t>1449,8*2 " dle výpisu oceli - výkaz natíratelné plochy - vrchní nátěr proveden ve dvou vrstvách dle popisu TZ</t>
  </si>
  <si>
    <t>784</t>
  </si>
  <si>
    <t>Dokončovací práce - malby a tapety</t>
  </si>
  <si>
    <t>200</t>
  </si>
  <si>
    <t>784111005</t>
  </si>
  <si>
    <t>Oprášení (ometení ) podkladu v místnostech výšky přes 5,00 m</t>
  </si>
  <si>
    <t>-1606807368</t>
  </si>
  <si>
    <t>(12,42*2+10,31*2+10,48+12,42+0,4)*3,6</t>
  </si>
  <si>
    <t>10,85*4,6</t>
  </si>
  <si>
    <t>(10,85*2+10,175*2+3,76*2)*5,6</t>
  </si>
  <si>
    <t>(1,0+2,0*2)*0,35</t>
  </si>
  <si>
    <t>201</t>
  </si>
  <si>
    <t>784131103.1</t>
  </si>
  <si>
    <t>Odstranění maleb a nátěrů z mítek zbroušením/obroušením v místnostech výšky do 5,00 m</t>
  </si>
  <si>
    <t>-546815985</t>
  </si>
  <si>
    <t>202</t>
  </si>
  <si>
    <t>784181125</t>
  </si>
  <si>
    <t>Hloubková jednonásobná penetrace podkladu v místnostech výšky přes 5,00 m</t>
  </si>
  <si>
    <t>-2071626191</t>
  </si>
  <si>
    <t>203</t>
  </si>
  <si>
    <t>784211105</t>
  </si>
  <si>
    <t>Dvojnásobné bílé malby ze směsí za mokra výborně otěruvzdorných v místnostech výšky přes 5,00 m</t>
  </si>
  <si>
    <t>-1917680774</t>
  </si>
  <si>
    <t>Práce a dodávky M</t>
  </si>
  <si>
    <t>204</t>
  </si>
  <si>
    <t>100-M100</t>
  </si>
  <si>
    <t>Dodávka a montáž kabelu telekomunikace v chráničce</t>
  </si>
  <si>
    <t>-1026319735</t>
  </si>
  <si>
    <t>205</t>
  </si>
  <si>
    <t>100-M200</t>
  </si>
  <si>
    <t>Dodávka a montáž kabelu internetu v chráničce</t>
  </si>
  <si>
    <t>-342753139</t>
  </si>
  <si>
    <t>206</t>
  </si>
  <si>
    <t>100-M300</t>
  </si>
  <si>
    <t>Dodávka a montáž kabelu zabezepečovacího zařízení v chráničce</t>
  </si>
  <si>
    <t>1662219219</t>
  </si>
  <si>
    <t>207</t>
  </si>
  <si>
    <t>388995211</t>
  </si>
  <si>
    <t>Chránička kabelů z trub HDPE do DN 80</t>
  </si>
  <si>
    <t>-630419616</t>
  </si>
  <si>
    <t>40*4" dle detailu str. 6 - PROVEDENÍ SDRUŽENÉHO VEDENÍ SÍTÍ</t>
  </si>
  <si>
    <t>208</t>
  </si>
  <si>
    <t>3889-R100</t>
  </si>
  <si>
    <t xml:space="preserve">Dodávka a montáž chrániček pro přívody k jeřábu a zdvihací rampě </t>
  </si>
  <si>
    <t>-1289462466</t>
  </si>
  <si>
    <t>HZS</t>
  </si>
  <si>
    <t>Hodinové zúčtovací sazby</t>
  </si>
  <si>
    <t>209</t>
  </si>
  <si>
    <t>HZS1292</t>
  </si>
  <si>
    <t>Hodinová zúčtovací sazba stavební dělník</t>
  </si>
  <si>
    <t>hod</t>
  </si>
  <si>
    <t>512</t>
  </si>
  <si>
    <t>-1156681301</t>
  </si>
  <si>
    <t>8*4*2" další nespecifikované práce a pomocné práce při stavbě</t>
  </si>
  <si>
    <t>Soupis:</t>
  </si>
  <si>
    <t>01.1 - PZTS</t>
  </si>
  <si>
    <t>D1 - PZTS</t>
  </si>
  <si>
    <t>D1</t>
  </si>
  <si>
    <t>Pol133</t>
  </si>
  <si>
    <t>GFlex 100 (V3) -ústředna v plastovém krytu (17Ah) s komunikátorem bez klávesnice Obj. kód: C007-L-E4-01</t>
  </si>
  <si>
    <t>ks</t>
  </si>
  <si>
    <t>Pol134</t>
  </si>
  <si>
    <t>GFlex (V3) GSM/GPRS komunikátor pro sběrnici IB2 Obj. kód: A081-00-01</t>
  </si>
  <si>
    <t>Pol135</t>
  </si>
  <si>
    <t>Akumulátor 17Ah</t>
  </si>
  <si>
    <t>kpl</t>
  </si>
  <si>
    <t>Pol136</t>
  </si>
  <si>
    <t>Koncentrátor v plastovém krytu pro 8 zón se 4 PGM výstupy Obj. kód: G8P</t>
  </si>
  <si>
    <t>Pol137</t>
  </si>
  <si>
    <t>MG kontakt vratový čtyřdrátový s pracovní mezerou 55mm Obj. kód: EMPS50</t>
  </si>
  <si>
    <t>Pol138</t>
  </si>
  <si>
    <t>Duální detektor s dosahem 15m a vestavěnými EOL rezistory Obj. kód: PRESTIGE DT</t>
  </si>
  <si>
    <t>Pol139</t>
  </si>
  <si>
    <t>Propojovací krabice,16+2 šroubovací svorky do krabice KU68 Obj. kód: RKZ18S</t>
  </si>
  <si>
    <t>Pol140</t>
  </si>
  <si>
    <t>Zálohovaná plastová siréna venkovní 110dB/1m s majákem a akumulátorem Obj. kód: OS365</t>
  </si>
  <si>
    <t>Pol141</t>
  </si>
  <si>
    <t>MK8 LCD klávesnice pro ústředny Galaxy Flex a Dimension Obj. kód: CP050-00-01</t>
  </si>
  <si>
    <t>Pol142</t>
  </si>
  <si>
    <t>Kovový kryt na klávesnici MK7, se zámkem a sabotážním kontaktem Obj. kód: KRYTG/ZM</t>
  </si>
  <si>
    <t>Pol143</t>
  </si>
  <si>
    <t>Konvenční kombinovaný (optickokouřový + teplotní) hlásič s reléovou paticí Obj. kód: EXODUS OH/4W</t>
  </si>
  <si>
    <t>Pol144</t>
  </si>
  <si>
    <t>tlačítkový hlásič červený</t>
  </si>
  <si>
    <t>Pol145</t>
  </si>
  <si>
    <t>kabel BELDEN 9501</t>
  </si>
  <si>
    <t>Pol146</t>
  </si>
  <si>
    <t>kabely SCY 2x1,5</t>
  </si>
  <si>
    <t>Pol147</t>
  </si>
  <si>
    <t>kabel FI-HT06</t>
  </si>
  <si>
    <t>Pol148</t>
  </si>
  <si>
    <t>trubka pevná na příchytkách 1520-1525</t>
  </si>
  <si>
    <t>Pol149</t>
  </si>
  <si>
    <t>oživení,konfigurace,revize,zaškolení obsluhy</t>
  </si>
  <si>
    <t>Pol150</t>
  </si>
  <si>
    <t>lešení,plošiny nad 2m</t>
  </si>
  <si>
    <t>den</t>
  </si>
  <si>
    <t>Pol151</t>
  </si>
  <si>
    <t>pomocný materiál(vruty,hmoždiny, příchytky, záv. tyče, krabice, pásky atd)</t>
  </si>
  <si>
    <t>Pol152</t>
  </si>
  <si>
    <t>pomocné práce, práce nespecifikované,PPV,sekání ,úklid</t>
  </si>
  <si>
    <t>Pol153</t>
  </si>
  <si>
    <t>doprava</t>
  </si>
  <si>
    <t>Pol154</t>
  </si>
  <si>
    <t>likvidace a odvoz odpadu</t>
  </si>
  <si>
    <t>Pol155</t>
  </si>
  <si>
    <t>realizační PD</t>
  </si>
  <si>
    <t>02 - Elektro</t>
  </si>
  <si>
    <t>02.1 - Elektro</t>
  </si>
  <si>
    <t>D1 - Úprava v rozvaděči sousedního objektu (RH)</t>
  </si>
  <si>
    <t>D2 - Přípojka NN</t>
  </si>
  <si>
    <t>D3 - Kabely a vodiče</t>
  </si>
  <si>
    <t>D4 - Instalační materiál I.</t>
  </si>
  <si>
    <t>D5 - Instalační materiál II.</t>
  </si>
  <si>
    <t>D6 - Trubky a žlaby</t>
  </si>
  <si>
    <t>D7 - Svítidla</t>
  </si>
  <si>
    <t>D8 - Část hromosvod</t>
  </si>
  <si>
    <t>D9 - Část uzemnění</t>
  </si>
  <si>
    <t>D10 - Neuvedené či nezbytné položky</t>
  </si>
  <si>
    <t>Úprava v rozvaděči sousedního objektu (RH)</t>
  </si>
  <si>
    <t>Pol43</t>
  </si>
  <si>
    <t>Jistič 80A/3/C</t>
  </si>
  <si>
    <t>Pol44</t>
  </si>
  <si>
    <t>Montáž, úprava, proměření, revize</t>
  </si>
  <si>
    <t>Pol45</t>
  </si>
  <si>
    <t>Rozvaděč RG dle TOS č.1 - viz samostatný výpis</t>
  </si>
  <si>
    <t>Pol46</t>
  </si>
  <si>
    <t>Rozvaděč RGK dle TOS č.2 - viz samostatný výpis</t>
  </si>
  <si>
    <t>Pol47</t>
  </si>
  <si>
    <t>Rozvaděč RK dle TOS č.3 - viz samostatný výpis</t>
  </si>
  <si>
    <t>Pol48</t>
  </si>
  <si>
    <t>Zásuvková skříň s vlastním jištěním a ochranou, IP65, 2x16A/3p, 1x16A/5p, 1x32A/5p (jištěná 25A/3/C)</t>
  </si>
  <si>
    <t>D2</t>
  </si>
  <si>
    <t>Přípojka NN</t>
  </si>
  <si>
    <t>Pol49</t>
  </si>
  <si>
    <t>Kabel AYKY-J 4x35</t>
  </si>
  <si>
    <t>Pol50</t>
  </si>
  <si>
    <t>Pásek FeZn 30/4mm</t>
  </si>
  <si>
    <t>Pol51</t>
  </si>
  <si>
    <t>Svorka křížová zemní SKz</t>
  </si>
  <si>
    <t>Pol52</t>
  </si>
  <si>
    <t>Drát FeZn D=10mm</t>
  </si>
  <si>
    <t>Pol53</t>
  </si>
  <si>
    <t>Těsnění vodiče stěnové proti vniknutí vody DN 150</t>
  </si>
  <si>
    <t>Pol54</t>
  </si>
  <si>
    <t>Výkop 120/35cm a zásyp se zhutněním, včetně písku a manipulace s výkopkem</t>
  </si>
  <si>
    <t>Pol55</t>
  </si>
  <si>
    <t>Výstražná fólie</t>
  </si>
  <si>
    <t>Pol56</t>
  </si>
  <si>
    <t>Trubka DN23 do zemně</t>
  </si>
  <si>
    <t>Pol57</t>
  </si>
  <si>
    <t>Teréní úpravy</t>
  </si>
  <si>
    <t>Pol58</t>
  </si>
  <si>
    <t>Geodetické zaměření - trasy</t>
  </si>
  <si>
    <t>km</t>
  </si>
  <si>
    <t>Pol59</t>
  </si>
  <si>
    <t>Geodetické zaměření - bod</t>
  </si>
  <si>
    <t>Pol60</t>
  </si>
  <si>
    <t>Podružný materiál (svorky, propoje, …)</t>
  </si>
  <si>
    <t>Pol61</t>
  </si>
  <si>
    <t>Montáž, doprava, …</t>
  </si>
  <si>
    <t>Pol62</t>
  </si>
  <si>
    <t>Neuvedené položky (stavební úpravy, …)</t>
  </si>
  <si>
    <t>D3</t>
  </si>
  <si>
    <t>Kabely a vodiče</t>
  </si>
  <si>
    <t>Pol63</t>
  </si>
  <si>
    <t>Vodic CYY (54) 6</t>
  </si>
  <si>
    <t>Pol64</t>
  </si>
  <si>
    <t>Kabel CYKY-O 3x1,5</t>
  </si>
  <si>
    <t>Pol65</t>
  </si>
  <si>
    <t>Kabel CYKY-J 3x1,5</t>
  </si>
  <si>
    <t>Pol66</t>
  </si>
  <si>
    <t>Kabel CYKY-J 5x1,5</t>
  </si>
  <si>
    <t>Pol67</t>
  </si>
  <si>
    <t>Kabel CYKY-O 3x2,5</t>
  </si>
  <si>
    <t>Pol68</t>
  </si>
  <si>
    <t>Kabel CYKY-J 3x2,5</t>
  </si>
  <si>
    <t>Pol69</t>
  </si>
  <si>
    <t>Kabel CYKY-J 5x2,5</t>
  </si>
  <si>
    <t>Pol70</t>
  </si>
  <si>
    <t>Kabel CYKY-J 5x4</t>
  </si>
  <si>
    <t>Pol71</t>
  </si>
  <si>
    <t>Kabel CYKY-J 5x6</t>
  </si>
  <si>
    <t>D4</t>
  </si>
  <si>
    <t>Instalační materiál I.</t>
  </si>
  <si>
    <t>Pol72</t>
  </si>
  <si>
    <t>Zásuvka jednoduchá 16A/3p, IP20</t>
  </si>
  <si>
    <t>Pol73</t>
  </si>
  <si>
    <t>Zásuvka jednoduchá 16A/3p, IP20, s přepěťovou ochranou "D"</t>
  </si>
  <si>
    <t>Pol74</t>
  </si>
  <si>
    <t>Zásuvka jednoduchá 16A/3p, IP55</t>
  </si>
  <si>
    <t>Pol75</t>
  </si>
  <si>
    <t>Zásuvka dvojitá 16A/3p, IP20, pootočená</t>
  </si>
  <si>
    <t>Pol76</t>
  </si>
  <si>
    <t>Zásuvka dvojitá 16A/3p, IP55</t>
  </si>
  <si>
    <t>Pol77</t>
  </si>
  <si>
    <t>Zásuvka 24V IP65 nástěnná</t>
  </si>
  <si>
    <t>Pol78</t>
  </si>
  <si>
    <t>Vypínač IP55 řazení 1 nástěnný</t>
  </si>
  <si>
    <t>Pol79</t>
  </si>
  <si>
    <t>Vypínač IP20 řazení 5 komplet</t>
  </si>
  <si>
    <t>Pol80</t>
  </si>
  <si>
    <t>Vypínač IP55 řazení 6 nástěnný</t>
  </si>
  <si>
    <t>Pol81</t>
  </si>
  <si>
    <t>Tlačítko IP65 1/1, In=10A</t>
  </si>
  <si>
    <t>Pol82</t>
  </si>
  <si>
    <t>Doběhový regulátor VZT pod vypínač, nastavitelnost času do 10 min.</t>
  </si>
  <si>
    <t>Pol83</t>
  </si>
  <si>
    <t>Termostat spínání po dosažení teploty, IP55</t>
  </si>
  <si>
    <t>Pol84</t>
  </si>
  <si>
    <t>Tlačítko prosklené (CENTRAL stop)</t>
  </si>
  <si>
    <t>Pol85</t>
  </si>
  <si>
    <t>Tlačítko s aretací (STOP KOTELNA)</t>
  </si>
  <si>
    <t>Pol86</t>
  </si>
  <si>
    <t>Kontakt spínací do prosklených tlačítek</t>
  </si>
  <si>
    <t>Pol87</t>
  </si>
  <si>
    <t>Čtyřrámeček</t>
  </si>
  <si>
    <t>D5</t>
  </si>
  <si>
    <t>Instalační materiál II.</t>
  </si>
  <si>
    <t>Pol88</t>
  </si>
  <si>
    <t>Krabice D=68mm univerzální, hloubka dle přístroje</t>
  </si>
  <si>
    <t>Pol89</t>
  </si>
  <si>
    <t>Krabice 80/80, IP54</t>
  </si>
  <si>
    <t>Pol90</t>
  </si>
  <si>
    <t>Svorka 3x2,5mm2</t>
  </si>
  <si>
    <t>Pol91</t>
  </si>
  <si>
    <t>Krabice do stěny pro 4x DN40</t>
  </si>
  <si>
    <t>Pol92</t>
  </si>
  <si>
    <t>Krabice do betonu s nástavcem pro vyvedení trubek po povrchu (max. 4xDN23)</t>
  </si>
  <si>
    <t>D6</t>
  </si>
  <si>
    <t>Trubky a žlaby</t>
  </si>
  <si>
    <t>Pol93</t>
  </si>
  <si>
    <t>Kabelový žlab 125/100  vyvěšený ze stropu, včetně tvarovek</t>
  </si>
  <si>
    <t>Pol94</t>
  </si>
  <si>
    <t>Kabelový žlab 250/100  vyvěšený ze stropu, včetně tvarovek</t>
  </si>
  <si>
    <t>Pol95</t>
  </si>
  <si>
    <t>Systémová stropní příchytka pro kabely na strop (podhledy)</t>
  </si>
  <si>
    <t>Pol96</t>
  </si>
  <si>
    <t>Trubka pevná DN23 s příchytkami na stěnu/strop, bílá</t>
  </si>
  <si>
    <t>Pol97</t>
  </si>
  <si>
    <t>Trubka pevná DN32 s příchytkami na stěnu/strop, bílá</t>
  </si>
  <si>
    <t>Pol98</t>
  </si>
  <si>
    <t>El.inst.oheb.trubka DN40 v betonu s protahovacím drátem, ukončení v krabici</t>
  </si>
  <si>
    <t>Pol99</t>
  </si>
  <si>
    <t>Trubkování v betonu (založení korpusů a chrániček)</t>
  </si>
  <si>
    <t>Pol100</t>
  </si>
  <si>
    <t>Svorka pro vodič pospojení</t>
  </si>
  <si>
    <t>Pol101</t>
  </si>
  <si>
    <t>Stupačka u RG - rošt včetně přívchytek a kapotáže</t>
  </si>
  <si>
    <t>Pol102</t>
  </si>
  <si>
    <t>Parapetní žlab 170/65mm, dvojkomorový, plastový, bílý</t>
  </si>
  <si>
    <t>D7</t>
  </si>
  <si>
    <t>Svítidla</t>
  </si>
  <si>
    <t>Pol103</t>
  </si>
  <si>
    <t xml:space="preserve">Typ A Svítidlo do podhledu 600/600mm, LED, 36W, IP65, 4000K </t>
  </si>
  <si>
    <t>Pol104</t>
  </si>
  <si>
    <t>Typ B Svítidlo do podhledu 600/600mm, LED, 36W, IP21, 4000K</t>
  </si>
  <si>
    <t>Pol105</t>
  </si>
  <si>
    <t xml:space="preserve"> Typ C Svítidlo kruhové, vestavné LED 15W se senzorem, IP21</t>
  </si>
  <si>
    <t>Pol106</t>
  </si>
  <si>
    <t xml:space="preserve"> Typ D Svítidlo přisazené/svěšené prachotěsné, IP65, zdroj LED 2x 24W/160cm </t>
  </si>
  <si>
    <t>Pol107</t>
  </si>
  <si>
    <t xml:space="preserve">Typ VO1 Venkovní LED 75W, krátký výložník 15st, širokozářič </t>
  </si>
  <si>
    <t>Pol108</t>
  </si>
  <si>
    <t xml:space="preserve">Typ N Svítidlo nouzové LED 8W/60minut, IP65 s piktogramem </t>
  </si>
  <si>
    <t>Pol109</t>
  </si>
  <si>
    <t xml:space="preserve">Typ N1 Svítidlo nouzové LED 5W/60minut, IP65 kruhové do podhledu </t>
  </si>
  <si>
    <t>Pol110</t>
  </si>
  <si>
    <t>Typ N2 Svítidlo nouzové LED 5W/60minut, IP65 kruhové přisazené na strop</t>
  </si>
  <si>
    <t>D8</t>
  </si>
  <si>
    <t>Část hromosvod</t>
  </si>
  <si>
    <t>Pol111</t>
  </si>
  <si>
    <t>Vodič AlMgSi D=8mm</t>
  </si>
  <si>
    <t>Pol112</t>
  </si>
  <si>
    <t>Pomocný drátový jímač včetně storek</t>
  </si>
  <si>
    <t>Pol113</t>
  </si>
  <si>
    <t>Podpěra pro ploché střechy PV21d</t>
  </si>
  <si>
    <t>Pol114</t>
  </si>
  <si>
    <t>Podpěra atiková</t>
  </si>
  <si>
    <t>Pol115</t>
  </si>
  <si>
    <t>Podpěra stěnová</t>
  </si>
  <si>
    <t>Pol116</t>
  </si>
  <si>
    <t>Svorka okapová / univerzální SO/SU</t>
  </si>
  <si>
    <t>Pol117</t>
  </si>
  <si>
    <t>Svorka křížová SK</t>
  </si>
  <si>
    <t>Pol118</t>
  </si>
  <si>
    <t>Zkušební svorka SZ, označení svodu</t>
  </si>
  <si>
    <t>Pol119</t>
  </si>
  <si>
    <t>Ochrana svodu (OÚ, trubka)</t>
  </si>
  <si>
    <t>Pol120</t>
  </si>
  <si>
    <t>Montáž, doprava, plošiny,…</t>
  </si>
  <si>
    <t>Pol121</t>
  </si>
  <si>
    <t>Neuvedené položky</t>
  </si>
  <si>
    <t>D9</t>
  </si>
  <si>
    <t>Část uzemnění</t>
  </si>
  <si>
    <t>Pol122</t>
  </si>
  <si>
    <t>Zemnící trrčík se závidem M10 - vyvedení v šachtě v betonu stěny - nerez</t>
  </si>
  <si>
    <t>Pol123</t>
  </si>
  <si>
    <t>Pol124</t>
  </si>
  <si>
    <t>Pol125</t>
  </si>
  <si>
    <t>D10</t>
  </si>
  <si>
    <t>Neuvedené či nezbytné položky</t>
  </si>
  <si>
    <t>Pol126</t>
  </si>
  <si>
    <t>Nespecifikované a opomenuté  činnosti</t>
  </si>
  <si>
    <t>Pol127</t>
  </si>
  <si>
    <t>Sekací a vrtací práce a ostatní stavební výpomoci</t>
  </si>
  <si>
    <t>Pol128</t>
  </si>
  <si>
    <t>Požární ucpávka pro EI 30</t>
  </si>
  <si>
    <t>Pol129</t>
  </si>
  <si>
    <t>Montáž</t>
  </si>
  <si>
    <t>Pol130</t>
  </si>
  <si>
    <t>Doprava, režie</t>
  </si>
  <si>
    <t>Pol131</t>
  </si>
  <si>
    <t>Likvidace odpadu</t>
  </si>
  <si>
    <t>Pol132</t>
  </si>
  <si>
    <t>Revize</t>
  </si>
  <si>
    <t>Úroveň 3:</t>
  </si>
  <si>
    <t>02.2 - RG</t>
  </si>
  <si>
    <t>D1 - Úprava RH</t>
  </si>
  <si>
    <t>Úprava RH</t>
  </si>
  <si>
    <t>Pol1</t>
  </si>
  <si>
    <t>Název</t>
  </si>
  <si>
    <t>J</t>
  </si>
  <si>
    <t>Pol2</t>
  </si>
  <si>
    <t>Skříňový rozvaděč 900x2100x400mm + sokl 100mm, IP43/20</t>
  </si>
  <si>
    <t>Pol3</t>
  </si>
  <si>
    <t>Vypínač 125A/3p s vypínací cívkou</t>
  </si>
  <si>
    <t>Pol4</t>
  </si>
  <si>
    <t>Jistič 2A/1/B</t>
  </si>
  <si>
    <t>Pol5</t>
  </si>
  <si>
    <t>Jistič 6A/1/B</t>
  </si>
  <si>
    <t>Pol6</t>
  </si>
  <si>
    <t>Jistič 10A/1/C</t>
  </si>
  <si>
    <t>Pol7</t>
  </si>
  <si>
    <t>Jistič dvojpólový 10A/2/C</t>
  </si>
  <si>
    <t>Pol8</t>
  </si>
  <si>
    <t>Jistič 10A/3/C</t>
  </si>
  <si>
    <t>Pol9</t>
  </si>
  <si>
    <t>Jistič 16A/1/C</t>
  </si>
  <si>
    <t>Pol10</t>
  </si>
  <si>
    <t>Jistič 16A/3/C</t>
  </si>
  <si>
    <t>Pol11</t>
  </si>
  <si>
    <t>Jistič 20A/3/C</t>
  </si>
  <si>
    <t>Pol12</t>
  </si>
  <si>
    <t>Jistič 25A/3/B</t>
  </si>
  <si>
    <t>Pol13</t>
  </si>
  <si>
    <t>Jistič 32A/3/B</t>
  </si>
  <si>
    <t>Pol14</t>
  </si>
  <si>
    <t>Přepěťová modulová ochrana "B+C"</t>
  </si>
  <si>
    <t>Pol15</t>
  </si>
  <si>
    <t>Bezpečnostní tračítko s aretací, RUDÁ, 1/1, na dveře</t>
  </si>
  <si>
    <t>Pol16</t>
  </si>
  <si>
    <t>Přepínač 1/0, In=10A, černý, na dveře, 1/1</t>
  </si>
  <si>
    <t>Pol17</t>
  </si>
  <si>
    <t>Přepínač A-0-R, In=10A, černý, na dveře, 1/1</t>
  </si>
  <si>
    <t>Pol18</t>
  </si>
  <si>
    <t>Elektroměr podružný 0-40A/400V, modulový</t>
  </si>
  <si>
    <t>Pol19</t>
  </si>
  <si>
    <t>Impulsní relé In=10A, Uc=230V, 1/1</t>
  </si>
  <si>
    <t>Pol20</t>
  </si>
  <si>
    <t>Stykač motorový In=16A/3p, 1/1, Uc=230V</t>
  </si>
  <si>
    <t>Pol21</t>
  </si>
  <si>
    <t>Spínací hodiny jednokanálové, In=10A, Uc=230V, 1/1</t>
  </si>
  <si>
    <t>Pol22</t>
  </si>
  <si>
    <t>Soumrakový spínač (SS) In=10A, Uc=230V, 1/1, nastavení 500lx</t>
  </si>
  <si>
    <t>Pol23</t>
  </si>
  <si>
    <t>Trafo 314VA, 230/24V AC, SELF</t>
  </si>
  <si>
    <t>Pol24</t>
  </si>
  <si>
    <t>Propojky, pomocný materiál, svorky</t>
  </si>
  <si>
    <t>Pol25</t>
  </si>
  <si>
    <t>Montáž, doprava, typová zkouška</t>
  </si>
  <si>
    <t>Pol26</t>
  </si>
  <si>
    <t>02.3 - RGK</t>
  </si>
  <si>
    <t>D1 - Rozvaděč RGK</t>
  </si>
  <si>
    <t>Rozvaděč RGK</t>
  </si>
  <si>
    <t>Pol27</t>
  </si>
  <si>
    <t>Vestavná plastová skříň 36M (3x12), IP30/20, krycí dveře</t>
  </si>
  <si>
    <t>Pol28</t>
  </si>
  <si>
    <t>Vypínač 32A/3p</t>
  </si>
  <si>
    <t>Pol29</t>
  </si>
  <si>
    <t>Jistič 16A/1/B</t>
  </si>
  <si>
    <t>Pol30</t>
  </si>
  <si>
    <t>Jistič 16A/3/B</t>
  </si>
  <si>
    <t>Pol31</t>
  </si>
  <si>
    <t>Proudový chránič s nadproudovou spouští 10A/2/C/0,03A</t>
  </si>
  <si>
    <t>Pol32</t>
  </si>
  <si>
    <t>Proudový chránič s nadproudovou spouští 16A/2/B/0,03A</t>
  </si>
  <si>
    <t>Pol33</t>
  </si>
  <si>
    <t>Proudový chránič 25A/4p 0,03A</t>
  </si>
  <si>
    <t>Pol34</t>
  </si>
  <si>
    <t>Svorky v rozvaděči - dle výrobce</t>
  </si>
  <si>
    <t>Pol35</t>
  </si>
  <si>
    <t>Podružný materiál</t>
  </si>
  <si>
    <t>Poznámka k položce:
(propojky,---)</t>
  </si>
  <si>
    <t>Pol36</t>
  </si>
  <si>
    <t>Montáž, zkoušky, revize, doprava</t>
  </si>
  <si>
    <t>02.4 - RK</t>
  </si>
  <si>
    <t>D1 - Rozvaděč RK</t>
  </si>
  <si>
    <t>Rozvaděč RK</t>
  </si>
  <si>
    <t>Pol37</t>
  </si>
  <si>
    <t>Nástěnná OCEP 600x400x200mm, IP44/20</t>
  </si>
  <si>
    <t>Pol38</t>
  </si>
  <si>
    <t>Vypínač 32A/3p s vypínací cívkou</t>
  </si>
  <si>
    <t>Pol39</t>
  </si>
  <si>
    <t>Proudový chránič 40A/4p 0,03A</t>
  </si>
  <si>
    <t>Pol40</t>
  </si>
  <si>
    <t>Pol41</t>
  </si>
  <si>
    <t>Pol42</t>
  </si>
  <si>
    <t>03 - ZTI</t>
  </si>
  <si>
    <t xml:space="preserve">    8 - Trubní vedení</t>
  </si>
  <si>
    <t xml:space="preserve">    722 - Zdravotechnika - vnitřní vodovod</t>
  </si>
  <si>
    <t xml:space="preserve">    725 - Zdravotechnika - zařizovací předměty</t>
  </si>
  <si>
    <t xml:space="preserve">    726 - Zdravotechnika - předstěnové instalace</t>
  </si>
  <si>
    <t xml:space="preserve">    23-M - Montáže potrubí</t>
  </si>
  <si>
    <t>VRN - Vedlejší rozpočtové náklady</t>
  </si>
  <si>
    <t xml:space="preserve">    VRN1 - Průzkumné, geodetické a projektové práce</t>
  </si>
  <si>
    <t>115101201</t>
  </si>
  <si>
    <t>Čerpání vody na dopravní výšku do 10 m průměrný přítok do 500 l/min</t>
  </si>
  <si>
    <t>1777935323</t>
  </si>
  <si>
    <t>115101301</t>
  </si>
  <si>
    <t>Pohotovost čerpací soupravy pro dopravní výšku do 10 m přítok do 500 l/min</t>
  </si>
  <si>
    <t>-938852601</t>
  </si>
  <si>
    <t>131133101</t>
  </si>
  <si>
    <t>Hloubení jam do 10 m3 ručně v soudržných horninách tř. 1 a 2 při překopech inženýrských sítí</t>
  </si>
  <si>
    <t>336054046</t>
  </si>
  <si>
    <t>132101201</t>
  </si>
  <si>
    <t>Hloubení rýh š do 2000 mm v hornině tř. 1 a 2 objemu do 100 m3</t>
  </si>
  <si>
    <t>223758814</t>
  </si>
  <si>
    <t>162301102</t>
  </si>
  <si>
    <t>Vodorovné přemístění do 1000 m výkopku/sypaniny z horniny tř. 1 až 4</t>
  </si>
  <si>
    <t>827879998</t>
  </si>
  <si>
    <t>-873342088</t>
  </si>
  <si>
    <t>-1944881777</t>
  </si>
  <si>
    <t>39007919</t>
  </si>
  <si>
    <t>174101101</t>
  </si>
  <si>
    <t>Zásyp jam, šachet rýh nebo kolem objektů sypaninou se zhutněním</t>
  </si>
  <si>
    <t>1865199019</t>
  </si>
  <si>
    <t>175151101</t>
  </si>
  <si>
    <t>Obsypání potrubí strojně sypaninou bez prohození, uloženou do 3 m</t>
  </si>
  <si>
    <t>-1415408775</t>
  </si>
  <si>
    <t>58337310</t>
  </si>
  <si>
    <t>štěrkopísek frakce 0/4</t>
  </si>
  <si>
    <t>-1731763229</t>
  </si>
  <si>
    <t>18,4*2 'Přepočtené koeficientem množství</t>
  </si>
  <si>
    <t>451572111</t>
  </si>
  <si>
    <t>Lože pod potrubí otevřený výkop z kameniva drobného těženého</t>
  </si>
  <si>
    <t>15360953</t>
  </si>
  <si>
    <t>Trubní vedení</t>
  </si>
  <si>
    <t>871315231</t>
  </si>
  <si>
    <t>Kanalizační potrubí z tvrdého PVC jednovrstvé tuhost třídy SN10 DN 160</t>
  </si>
  <si>
    <t>1933590156</t>
  </si>
  <si>
    <t>8773551.R1</t>
  </si>
  <si>
    <t>Výřez a montáž tvarovek na potrubí z kanalizačních trub z PVC DN 150 dešťové kanalizace včetně připojovacích tvarovek</t>
  </si>
  <si>
    <t>1344517941</t>
  </si>
  <si>
    <t>899722112</t>
  </si>
  <si>
    <t>Krytí potrubí z plastů výstražnou fólií z PVC 25 cm</t>
  </si>
  <si>
    <t>-1051804648</t>
  </si>
  <si>
    <t>721173316</t>
  </si>
  <si>
    <t>Potrubí kanalizační z PVC SN 4 dešťové DN 125</t>
  </si>
  <si>
    <t>-1190209003</t>
  </si>
  <si>
    <t>721173317</t>
  </si>
  <si>
    <t>Potrubí kanalizační z PVC SN 4 dešťové DN 160</t>
  </si>
  <si>
    <t>-486174338</t>
  </si>
  <si>
    <t>721173401</t>
  </si>
  <si>
    <t>Potrubí kanalizační z PVC SN 4 svodné DN 110</t>
  </si>
  <si>
    <t>1539696276</t>
  </si>
  <si>
    <t>721173402</t>
  </si>
  <si>
    <t>Potrubí kanalizační z PVC SN 4 svodné DN 125</t>
  </si>
  <si>
    <t>1560619675</t>
  </si>
  <si>
    <t>721174025</t>
  </si>
  <si>
    <t>Potrubí kanalizační z PP odpadní DN 110</t>
  </si>
  <si>
    <t>311691625</t>
  </si>
  <si>
    <t>721174042</t>
  </si>
  <si>
    <t>Potrubí kanalizační z PP připojovací DN 40</t>
  </si>
  <si>
    <t>-1379666891</t>
  </si>
  <si>
    <t>721174043</t>
  </si>
  <si>
    <t>Potrubí kanalizační z PP připojovací DN 50</t>
  </si>
  <si>
    <t>-2095826646</t>
  </si>
  <si>
    <t>721174045</t>
  </si>
  <si>
    <t>Potrubí kanalizační z PP připojovací DN 110</t>
  </si>
  <si>
    <t>-2133318389</t>
  </si>
  <si>
    <t>721194104</t>
  </si>
  <si>
    <t>Vyvedení a upevnění odpadních výpustek DN 40</t>
  </si>
  <si>
    <t>1543541873</t>
  </si>
  <si>
    <t>721194105</t>
  </si>
  <si>
    <t>Vyvedení a upevnění odpadních výpustek DN 50</t>
  </si>
  <si>
    <t>-838067846</t>
  </si>
  <si>
    <t>721194109</t>
  </si>
  <si>
    <t>Vyvedení a upevnění odpadních výpustek DN 100</t>
  </si>
  <si>
    <t>-1006035314</t>
  </si>
  <si>
    <t>721211502</t>
  </si>
  <si>
    <t>Vpusť sklepní s vodorovným odtokem DN 110 mřížka litina 170x240</t>
  </si>
  <si>
    <t>-1076194991</t>
  </si>
  <si>
    <t>721242106</t>
  </si>
  <si>
    <t>Lapač střešních splavenin z PP se zápachovou klapkou a lapacím košem DN 125</t>
  </si>
  <si>
    <t>-709519526</t>
  </si>
  <si>
    <t>-667254752</t>
  </si>
  <si>
    <t>721273153</t>
  </si>
  <si>
    <t>Hlavice ventilační polypropylen PP DN 110</t>
  </si>
  <si>
    <t>-1182122546</t>
  </si>
  <si>
    <t>721290111</t>
  </si>
  <si>
    <t>Zkouška těsnosti potrubí kanalizace vodou do DN 125</t>
  </si>
  <si>
    <t>-1154956366</t>
  </si>
  <si>
    <t>998721201</t>
  </si>
  <si>
    <t>Přesun hmot procentní pro vnitřní kanalizace v objektech v do 6 m</t>
  </si>
  <si>
    <t>%</t>
  </si>
  <si>
    <t>-288182016</t>
  </si>
  <si>
    <t>OSM.115600</t>
  </si>
  <si>
    <t>HTRE čistící tvarovka DN110</t>
  </si>
  <si>
    <t>1390870931</t>
  </si>
  <si>
    <t>722</t>
  </si>
  <si>
    <t>Zdravotechnika - vnitřní vodovod</t>
  </si>
  <si>
    <t>722130233</t>
  </si>
  <si>
    <t>Potrubí vodovodní ocelové závitové pozinkované svařované běžné DN 25</t>
  </si>
  <si>
    <t>-72909885</t>
  </si>
  <si>
    <t>722173105</t>
  </si>
  <si>
    <t>Potrubí vodovodní plastové PE-Xa spoj násuvnou objímkou plastovou D 32x4,4 mm</t>
  </si>
  <si>
    <t>-1030053846</t>
  </si>
  <si>
    <t>722174022</t>
  </si>
  <si>
    <t>Potrubí vodovodní plastové PPR svar polyfuze PN 20 D 20 x 3,4 mm</t>
  </si>
  <si>
    <t>-1504805872</t>
  </si>
  <si>
    <t>722174023</t>
  </si>
  <si>
    <t>Potrubí vodovodní plastové PPR svar polyfuze PN 20 D 25 x 4,2 mm</t>
  </si>
  <si>
    <t>950002723</t>
  </si>
  <si>
    <t>722179192</t>
  </si>
  <si>
    <t>Příplatek k rozvodu vody z plastů za potrubí do D 32 mm do 15 svarů</t>
  </si>
  <si>
    <t>1065922192</t>
  </si>
  <si>
    <t>722181231</t>
  </si>
  <si>
    <t>Ochrana vodovodního potrubí přilepenými termoizolačními trubicemi z PE tl do 13 mm DN do 22 mm</t>
  </si>
  <si>
    <t>212364961</t>
  </si>
  <si>
    <t>722181232</t>
  </si>
  <si>
    <t>Ochrana vodovodního potrubí přilepenými termoizolačními trubicemi z PE tl do 13 mm DN do 45 mm</t>
  </si>
  <si>
    <t>-873877062</t>
  </si>
  <si>
    <t>722181241</t>
  </si>
  <si>
    <t>Ochrana vodovodního potrubí přilepenými termoizolačními trubicemi z PE tl do 20 mm DN do 22 mm</t>
  </si>
  <si>
    <t>-102214037</t>
  </si>
  <si>
    <t>722181242</t>
  </si>
  <si>
    <t>Ochrana vodovodního potrubí přilepenými termoizolačními trubicemi z PE tl do 20 mm DN do 45 mm</t>
  </si>
  <si>
    <t>-1981169533</t>
  </si>
  <si>
    <t>722190401</t>
  </si>
  <si>
    <t>Vyvedení a upevnění výpustku do DN 25</t>
  </si>
  <si>
    <t>-1175703992</t>
  </si>
  <si>
    <t>722220152</t>
  </si>
  <si>
    <t>Nástěnka závitová plastová PPR PN 20 DN 20 x G 1/2</t>
  </si>
  <si>
    <t>386464047</t>
  </si>
  <si>
    <t>722220232</t>
  </si>
  <si>
    <t>Přechodka dGK PPR PN 20 D 25 x G 3/4 s kovovým vnitřním závitem</t>
  </si>
  <si>
    <t>-1447559611</t>
  </si>
  <si>
    <t>722220233</t>
  </si>
  <si>
    <t>Přechodka dGK PPR PN 20 D 32 x G 1 s kovovým vnitřním závitem</t>
  </si>
  <si>
    <t>-1728026457</t>
  </si>
  <si>
    <t>722224116</t>
  </si>
  <si>
    <t>Kohout plnicí nebo vypouštěcí G 3/4 PN 10 s jedním závitem</t>
  </si>
  <si>
    <t>-2022660194</t>
  </si>
  <si>
    <t>722224152</t>
  </si>
  <si>
    <t>Kulový kohout zahradní s vnějším závitem a páčkou PN 15, T 120°C G 1/2 - 3/4"</t>
  </si>
  <si>
    <t>548116830</t>
  </si>
  <si>
    <t>722231084.HNW</t>
  </si>
  <si>
    <t>Ventil zpětný EA Honeywell RV280 G 1 PN 16 do 90°C</t>
  </si>
  <si>
    <t>-151749301</t>
  </si>
  <si>
    <t>722232154</t>
  </si>
  <si>
    <t>Kohout kulový přímý G 3/4 PN 42 do 185°C plnoprůtokový vnitřní závit těžká řada</t>
  </si>
  <si>
    <t>1726448749</t>
  </si>
  <si>
    <t>722232155</t>
  </si>
  <si>
    <t>Kohout kulový přímý G 1 PN 42 do 185°C plnoprůtokový vnitřní závit těžká řada</t>
  </si>
  <si>
    <t>68126759</t>
  </si>
  <si>
    <t>722250133</t>
  </si>
  <si>
    <t>Hydrantový systém s tvarově stálou hadicí D 25 x 30 m celoplechový</t>
  </si>
  <si>
    <t>249042830</t>
  </si>
  <si>
    <t>722290226</t>
  </si>
  <si>
    <t>Zkouška těsnosti vodovodního potrubí závitového a svařovaného do DN 50</t>
  </si>
  <si>
    <t>-1531455830</t>
  </si>
  <si>
    <t>722290234</t>
  </si>
  <si>
    <t>Proplach a dezinfekce vodovodního potrubí do DN 80</t>
  </si>
  <si>
    <t>-1063126818</t>
  </si>
  <si>
    <t>998722201</t>
  </si>
  <si>
    <t>Přesun hmot procentní pro vnitřní vodovod v objektech v do 6 m</t>
  </si>
  <si>
    <t>-539893962</t>
  </si>
  <si>
    <t>725</t>
  </si>
  <si>
    <t>Zdravotechnika - zařizovací předměty</t>
  </si>
  <si>
    <t>725112022</t>
  </si>
  <si>
    <t>Klozet keramický závěsný na nosné stěny s hlubokým splachováním odpad vodorovný</t>
  </si>
  <si>
    <t>-1466327224</t>
  </si>
  <si>
    <t>725121525</t>
  </si>
  <si>
    <t>Pisoárový záchodek automatický s radarovým senzorem</t>
  </si>
  <si>
    <t>1279021296</t>
  </si>
  <si>
    <t>725211661</t>
  </si>
  <si>
    <t>Umyvadlo keramické bílé zápustné šířky 560 mm připevněné do desky</t>
  </si>
  <si>
    <t>-1295547039</t>
  </si>
  <si>
    <t>725241112</t>
  </si>
  <si>
    <t>Vanička sprchová akrylátová čtvercová 900x900 mm</t>
  </si>
  <si>
    <t>-1800316294</t>
  </si>
  <si>
    <t>725244103</t>
  </si>
  <si>
    <t>Dveře sprchové rámové se skleněnou výplní tl. 5 mm otvíravé jednokřídlové do niky na vaničku šířky 900 mm</t>
  </si>
  <si>
    <t>1728757877</t>
  </si>
  <si>
    <t>725244203</t>
  </si>
  <si>
    <t>Zástěna sprchová skleněná tl. 6 mm pevná bezdveřová na vaničku šířky 900 mm</t>
  </si>
  <si>
    <t>885358085</t>
  </si>
  <si>
    <t>725331111</t>
  </si>
  <si>
    <t>Výlevka bez výtokových armatur keramická se sklopnou plastovou mřížkou 500 mm</t>
  </si>
  <si>
    <t>685109126</t>
  </si>
  <si>
    <t>725813111</t>
  </si>
  <si>
    <t>Ventil rohový bez připojovací trubičky nebo flexi hadičky G 1/2</t>
  </si>
  <si>
    <t>449117887</t>
  </si>
  <si>
    <t>725821312</t>
  </si>
  <si>
    <t>Baterie dřezová nástěnná páková s otáčivým kulatým ústím a délkou ramínka 300 mm</t>
  </si>
  <si>
    <t>-802827595</t>
  </si>
  <si>
    <t>725822612</t>
  </si>
  <si>
    <t>Baterie umyvadlová stojánková páková s výpustí</t>
  </si>
  <si>
    <t>1999136280</t>
  </si>
  <si>
    <t>725841311</t>
  </si>
  <si>
    <t>Baterie sprchová nástěnná pákové</t>
  </si>
  <si>
    <t>43219601</t>
  </si>
  <si>
    <t>725861.R01</t>
  </si>
  <si>
    <t>Zápachová uzávěrka pro plynový kotel</t>
  </si>
  <si>
    <t>1702192234</t>
  </si>
  <si>
    <t>998725201</t>
  </si>
  <si>
    <t>Přesun hmot procentní pro zařizovací předměty v objektech v do 6 m</t>
  </si>
  <si>
    <t>443706772</t>
  </si>
  <si>
    <t>726</t>
  </si>
  <si>
    <t>Zdravotechnika - předstěnové instalace</t>
  </si>
  <si>
    <t>726131021</t>
  </si>
  <si>
    <t>Instalační předstěna - pisoár v 1300 mm do lehkých stěn s kovovou kcí</t>
  </si>
  <si>
    <t>1915638103</t>
  </si>
  <si>
    <t>726131041</t>
  </si>
  <si>
    <t>Instalační předstěna - klozet závěsný v 1120 mm s ovládáním zepředu do lehkých stěn s kovovou kcí</t>
  </si>
  <si>
    <t>1173947629</t>
  </si>
  <si>
    <t>23-M</t>
  </si>
  <si>
    <t>Montáže potrubí</t>
  </si>
  <si>
    <t>230120091</t>
  </si>
  <si>
    <t>Zhotovení prostupu vodovodního a kanalizačního potrubí do DN200</t>
  </si>
  <si>
    <t>2142584409</t>
  </si>
  <si>
    <t>HZS2212</t>
  </si>
  <si>
    <t>Hodinová zúčtovací sazba instalatér odborný - napojení na stávající vodovodní přípojku včetně materiálu k napojení</t>
  </si>
  <si>
    <t>1129997588</t>
  </si>
  <si>
    <t>HZS2491</t>
  </si>
  <si>
    <t xml:space="preserve">Hodinová zúčtovací sazba dělník zednických výpomocí </t>
  </si>
  <si>
    <t>-20315605</t>
  </si>
  <si>
    <t>Vedlejší rozpočtové náklady</t>
  </si>
  <si>
    <t>VRN1</t>
  </si>
  <si>
    <t>Průzkumné, geodetické a projektové práce</t>
  </si>
  <si>
    <t>011503000</t>
  </si>
  <si>
    <t>Stavební průzkum bez rozlišení - ověření polohy stávajících rozvodů ZTI</t>
  </si>
  <si>
    <t>Kč</t>
  </si>
  <si>
    <t>1024</t>
  </si>
  <si>
    <t>1454252438</t>
  </si>
  <si>
    <t>013254000</t>
  </si>
  <si>
    <t>Dokumentace skutečného provedení stavby</t>
  </si>
  <si>
    <t>-1728985356</t>
  </si>
  <si>
    <t>04 - D.1.4.d - Vytápění</t>
  </si>
  <si>
    <t xml:space="preserve">    723 - Vytápění showroomu a dílny</t>
  </si>
  <si>
    <t xml:space="preserve">    731 - Ústřední vytápění - kotelny</t>
  </si>
  <si>
    <t xml:space="preserve">    732 - Ústřední vytápění - strojovny</t>
  </si>
  <si>
    <t xml:space="preserve">    733 - Ústřední vytápění - potrubí</t>
  </si>
  <si>
    <t xml:space="preserve">    734 - Ústřední topení, armatury</t>
  </si>
  <si>
    <t xml:space="preserve">    735 - Ústřední vytápění - otopná tělesa</t>
  </si>
  <si>
    <t>713463131</t>
  </si>
  <si>
    <t>Montáž izolace tepelné potrubí potrubními pouzdry bez úpravy slepenými 1x tl izolace do 25 mm</t>
  </si>
  <si>
    <t>CS ÚRS 2018 01</t>
  </si>
  <si>
    <t>272160503</t>
  </si>
  <si>
    <t>156+31,2+109,2+62,4</t>
  </si>
  <si>
    <t>283770960</t>
  </si>
  <si>
    <t>izolace potrubí návleková z pěněného polyethylenu 15 x 20 mm</t>
  </si>
  <si>
    <t>832062391</t>
  </si>
  <si>
    <t>120*1,3 'Přepočtené koeficientem množství</t>
  </si>
  <si>
    <t>28377106</t>
  </si>
  <si>
    <t>izolace tepelná potrubí z pěnového polyetylenu 18 x 20 mm</t>
  </si>
  <si>
    <t>-1242899507</t>
  </si>
  <si>
    <t>24*1,3 'Přepočtené koeficientem množství</t>
  </si>
  <si>
    <t>28377046</t>
  </si>
  <si>
    <t>izolace tepelná potrubí z pěnového polyetylenu 22 x 25 mm</t>
  </si>
  <si>
    <t>341174446</t>
  </si>
  <si>
    <t>84*1,3 'Přepočtené koeficientem množství</t>
  </si>
  <si>
    <t>28377049</t>
  </si>
  <si>
    <t>izolace tepelná potrubí z pěnového polyetylenu 28 x 25 mm</t>
  </si>
  <si>
    <t>1144410060</t>
  </si>
  <si>
    <t>48*1,3 'Přepočtené koeficientem množství</t>
  </si>
  <si>
    <t>283771300</t>
  </si>
  <si>
    <t>spona na návlekovou izolaci</t>
  </si>
  <si>
    <t>-328685485</t>
  </si>
  <si>
    <t>283771350</t>
  </si>
  <si>
    <t>páska samolepící na návlekovou izolaci po 20 m</t>
  </si>
  <si>
    <t>-788948642</t>
  </si>
  <si>
    <t>723</t>
  </si>
  <si>
    <t>Vytápění showroomu a dílny</t>
  </si>
  <si>
    <t>723P101</t>
  </si>
  <si>
    <t>Teplovzdušná jednotka - kompaktní plynová teplovzdušná jednotka cirkulační pro vytápění, Q = 29,5 kW, zemní plyn 3,0m3/h - horizontální instalace</t>
  </si>
  <si>
    <t>cena běžná dle průzkumu trhu</t>
  </si>
  <si>
    <t>1943101316</t>
  </si>
  <si>
    <t>723P102</t>
  </si>
  <si>
    <t>Sekundární žaluzie pro teplovzdušnou jednotku s vyšší instalací a směrovým proudem</t>
  </si>
  <si>
    <t>2121686572</t>
  </si>
  <si>
    <t>723P201</t>
  </si>
  <si>
    <t>Týdenní programovatelný, digitální termostat pro teplovzdušnou jednotku</t>
  </si>
  <si>
    <t>-9684649</t>
  </si>
  <si>
    <t>723P301</t>
  </si>
  <si>
    <t>Podpěra pevná pro uložení teplovzdušné jednotky délky 900mm</t>
  </si>
  <si>
    <t>1511110462</t>
  </si>
  <si>
    <t>723P301.1</t>
  </si>
  <si>
    <t>Podpůrné ocelové nosné konstrukce pro uložení teplovzdušných jednotek ke sloupům haly včetně nátěru</t>
  </si>
  <si>
    <t>kg</t>
  </si>
  <si>
    <t>-339469192</t>
  </si>
  <si>
    <t>723P501</t>
  </si>
  <si>
    <t>Potrubí přívodu spalovacího vzduchu AL - DN100/ L=1000</t>
  </si>
  <si>
    <t>1789270976</t>
  </si>
  <si>
    <t>723P502</t>
  </si>
  <si>
    <t>Potrubí odtahu spalin AL - DN100/ L=2000</t>
  </si>
  <si>
    <t>1986381059</t>
  </si>
  <si>
    <t>723P503</t>
  </si>
  <si>
    <t>Komínová hlavice AL 100</t>
  </si>
  <si>
    <t>-1398772317</t>
  </si>
  <si>
    <t>723P504</t>
  </si>
  <si>
    <t>Hlavice sání spalovacího vzduchu AL 100</t>
  </si>
  <si>
    <t>2019487696</t>
  </si>
  <si>
    <t>723P505</t>
  </si>
  <si>
    <t>Koleno 90° AL 100 odtahu spalin</t>
  </si>
  <si>
    <t>-211169473</t>
  </si>
  <si>
    <t>723P506</t>
  </si>
  <si>
    <t>Koleno 45° AL 100 odtahu spalin</t>
  </si>
  <si>
    <t>711981709</t>
  </si>
  <si>
    <t>723P10</t>
  </si>
  <si>
    <t>Montáž teplovzdušné jednotky</t>
  </si>
  <si>
    <t>2071917569</t>
  </si>
  <si>
    <t>723P11</t>
  </si>
  <si>
    <t>Uvedení do provozu teplovzdušné jednotky</t>
  </si>
  <si>
    <t>877442097</t>
  </si>
  <si>
    <t>723P12</t>
  </si>
  <si>
    <t>Montáž spalinové cesty teplovzdušné jednotky</t>
  </si>
  <si>
    <t>-1791613712</t>
  </si>
  <si>
    <t>723P13</t>
  </si>
  <si>
    <t>Provozní a tlaková zkouška spalinové cesty teplovzdušné jednotky</t>
  </si>
  <si>
    <t>-1198581006</t>
  </si>
  <si>
    <t>723P14</t>
  </si>
  <si>
    <t>Vstupní revize teplovzdušné jednotky</t>
  </si>
  <si>
    <t>-329466468</t>
  </si>
  <si>
    <t>731</t>
  </si>
  <si>
    <t>Ústřední vytápění - kotelny</t>
  </si>
  <si>
    <t>731242142</t>
  </si>
  <si>
    <t>Montáž kotle ocelového nástěnného na plyn kondenzačního provedení turbo do 28 kW s ohřevem TV</t>
  </si>
  <si>
    <t>-1864278611</t>
  </si>
  <si>
    <t>731KOTX01</t>
  </si>
  <si>
    <t>Montáž odkouření nástěnného kotle vč. uchycení, těsnění prostupů</t>
  </si>
  <si>
    <t>-1014897186</t>
  </si>
  <si>
    <t>731KOTX02</t>
  </si>
  <si>
    <t>Tlaková a provozní zkouška odkouření</t>
  </si>
  <si>
    <t>321082483</t>
  </si>
  <si>
    <t>731KOTX03</t>
  </si>
  <si>
    <t>Montáž regulační automatiky kotle a uvedení do provozu</t>
  </si>
  <si>
    <t>370048503</t>
  </si>
  <si>
    <t>731KOTX04</t>
  </si>
  <si>
    <t>Uvedení do provozu plynového kotle</t>
  </si>
  <si>
    <t>68112255</t>
  </si>
  <si>
    <t>731KOTX05</t>
  </si>
  <si>
    <t>Nástěnný plynový kondenzační kotel o výkonu 25,8kW s integrovaným nerezovým zásobníkem TV 75l, integrovanou expanzní nádobou 8l a integrovaným pojistným ventilem 3,0bar - Q=4,8kW - 23,9kW</t>
  </si>
  <si>
    <t>-1212205623</t>
  </si>
  <si>
    <t>731KOTX06</t>
  </si>
  <si>
    <t>Multifunkční bezdrátový, prostorový regulátor programovatelný s čidlem teploty prostoru - čidlo venkovní teploty součástí kotle</t>
  </si>
  <si>
    <t>40586772</t>
  </si>
  <si>
    <t>731KOTX07</t>
  </si>
  <si>
    <t>Koaxiální stavební sada DN125/80 odtahu spalin a přívodu spalovacího vzduchu - kontrolní kus přímý s kontrolním otvorem</t>
  </si>
  <si>
    <t>1036535130</t>
  </si>
  <si>
    <t>731KOTX08</t>
  </si>
  <si>
    <t>Koaxiální stavební sada DN125/80 odtahu spalin a přívodu spalovacího vzduchu - koaxiální trubka L=1000mm</t>
  </si>
  <si>
    <t>874120458</t>
  </si>
  <si>
    <t>731KOTX09</t>
  </si>
  <si>
    <t>Koaxiální stavební sada DN125/80 odtahu spalin a přívodu spalovacího vzduchu - střešní koncovka s výdechvou hlavicí pro průchod na plochou střechu  L=1000mm</t>
  </si>
  <si>
    <t>1331241726</t>
  </si>
  <si>
    <t>732</t>
  </si>
  <si>
    <t>Ústřední vytápění - strojovny</t>
  </si>
  <si>
    <t>732XSTR102</t>
  </si>
  <si>
    <t>Nádoba tlaková expanzní s membránou pro topné soustavy - 25l Reflex NG 25/6 0,6MPa</t>
  </si>
  <si>
    <t>1189501231</t>
  </si>
  <si>
    <t>732XSTR103</t>
  </si>
  <si>
    <t>Kulový kohout se zajištěním a vypouštěním pro expanzní nádoby 3/4"</t>
  </si>
  <si>
    <t>-2144900992</t>
  </si>
  <si>
    <t>732XSTR104</t>
  </si>
  <si>
    <t>Držák na stěnu expanzní nádoby 8 - 25l</t>
  </si>
  <si>
    <t>357879707</t>
  </si>
  <si>
    <t>732XSTR105</t>
  </si>
  <si>
    <t>Montáž expanzní nádoby</t>
  </si>
  <si>
    <t>-709420263</t>
  </si>
  <si>
    <t>733</t>
  </si>
  <si>
    <t>Ústřední vytápění - potrubí</t>
  </si>
  <si>
    <t>733222102</t>
  </si>
  <si>
    <t>Potrubí měděné polotvrdé spojované měkkým pájením D 15x1</t>
  </si>
  <si>
    <t>-679131180</t>
  </si>
  <si>
    <t>120*1,2 'Přepočtené koeficientem množství</t>
  </si>
  <si>
    <t>733222103</t>
  </si>
  <si>
    <t>Potrubí měděné polotvrdé spojované měkkým pájením D 18x1</t>
  </si>
  <si>
    <t>-1785451776</t>
  </si>
  <si>
    <t>24*1,2 'Přepočtené koeficientem množství</t>
  </si>
  <si>
    <t>733222104</t>
  </si>
  <si>
    <t>Potrubí měděné polotvrdé spojované měkkým pájením D 22x1</t>
  </si>
  <si>
    <t>-434550834</t>
  </si>
  <si>
    <t>84*1,2 'Přepočtené koeficientem množství</t>
  </si>
  <si>
    <t>733222105</t>
  </si>
  <si>
    <t>Potrubí měděné polotvrdé spojované měkkým pájením D 28x1,5</t>
  </si>
  <si>
    <t>-1840190237</t>
  </si>
  <si>
    <t>48*1,2 'Přepočtené koeficientem množství</t>
  </si>
  <si>
    <t>733224222</t>
  </si>
  <si>
    <t>Příplatek k potrubí měděnému za zhotovení přípojky z trubek měděných D 15x1</t>
  </si>
  <si>
    <t>-624395063</t>
  </si>
  <si>
    <t>733224224</t>
  </si>
  <si>
    <t>Příplatek k potrubí měděnému za zhotovení přípojky z trubek měděných D 22x1</t>
  </si>
  <si>
    <t>233315974</t>
  </si>
  <si>
    <t>733224225</t>
  </si>
  <si>
    <t>Příplatek k potrubí měděnému za zhotovení přípojky z trubek měděných D 28x1,5</t>
  </si>
  <si>
    <t>1627768822</t>
  </si>
  <si>
    <t>733291101</t>
  </si>
  <si>
    <t>Zkouška těsnosti potrubí měděné do D 35x1,5</t>
  </si>
  <si>
    <t>1890899573</t>
  </si>
  <si>
    <t>144+28,8+100,8+57,6</t>
  </si>
  <si>
    <t>733POX01</t>
  </si>
  <si>
    <t>Stavební přípomoci, vrtání, drážkování a sádrování</t>
  </si>
  <si>
    <t>h</t>
  </si>
  <si>
    <t>250805458</t>
  </si>
  <si>
    <t>733POX02</t>
  </si>
  <si>
    <t>Topná zkouška, dilatační a provozní zkoužka</t>
  </si>
  <si>
    <t>-1873991513</t>
  </si>
  <si>
    <t>734</t>
  </si>
  <si>
    <t>Ústřední topení, armatury</t>
  </si>
  <si>
    <t>734211120</t>
  </si>
  <si>
    <t>Ventil závitový odvzdušňovací G 1/2 PN 14 do 120°C automatický</t>
  </si>
  <si>
    <t>-770207421</t>
  </si>
  <si>
    <t>734242414</t>
  </si>
  <si>
    <t>Ventil závitový zpětný přímý G 1 PN 16 do 110°C</t>
  </si>
  <si>
    <t>968974717</t>
  </si>
  <si>
    <t>734291123</t>
  </si>
  <si>
    <t>Kohout plnící a vypouštěcí G 1/2 PN 10 do 110°C závitový</t>
  </si>
  <si>
    <t>-1755605764</t>
  </si>
  <si>
    <t>734291244</t>
  </si>
  <si>
    <t>Filtr závitový přímý G 1 PN 16 do 130°C s vnitřními závity</t>
  </si>
  <si>
    <t>-1317737774</t>
  </si>
  <si>
    <t>734292715</t>
  </si>
  <si>
    <t>Kohout kulový přímý G 1 PN 42 do 185°C vnitřní závit</t>
  </si>
  <si>
    <t>-1750774532</t>
  </si>
  <si>
    <t>734ARX01</t>
  </si>
  <si>
    <t>Termostatická hlavice s regulačním rozsahem 6°C - 28°C a zajištěním proti zcizení pomocí bezpečnostního kroužku</t>
  </si>
  <si>
    <t>-1266207362</t>
  </si>
  <si>
    <t>734ARX02</t>
  </si>
  <si>
    <t>H šroubení uzavírací s vypouštěním pro otopná tělesa se spodním připojením 1/2" rohové</t>
  </si>
  <si>
    <t>-431720806</t>
  </si>
  <si>
    <t>734ARX03</t>
  </si>
  <si>
    <t>Svěrné šroubení pro měděné trubky 15*1 otopných těles</t>
  </si>
  <si>
    <t>-102360320</t>
  </si>
  <si>
    <t>735</t>
  </si>
  <si>
    <t>Ústřední vytápění - otopná tělesa</t>
  </si>
  <si>
    <t>735000912</t>
  </si>
  <si>
    <t>Vyregulování ventilu s termostatickým ovládáním a regulačního šroubení</t>
  </si>
  <si>
    <t>-657810794</t>
  </si>
  <si>
    <t>2+10+1+1</t>
  </si>
  <si>
    <t>735152580</t>
  </si>
  <si>
    <t>Otopné těleso panelové VK dvoudeskové 2 přídavné přestupní plochy výška/délka 600/1400mm výkon 2351W</t>
  </si>
  <si>
    <t>1043391083</t>
  </si>
  <si>
    <t>735152683</t>
  </si>
  <si>
    <t>Otopné těleso panelové VK třídeskové 3 přídavné přestupní plochy výška/délka 600/2000mm výkon 4812 W</t>
  </si>
  <si>
    <t>-839398548</t>
  </si>
  <si>
    <t>735152693</t>
  </si>
  <si>
    <t>Otopné těleso panelové VK třídeskové 3 přídavné přestupní plochy výška/délka 900/600 mm výkon 1997 W</t>
  </si>
  <si>
    <t>-1082947474</t>
  </si>
  <si>
    <t>735152699</t>
  </si>
  <si>
    <t>Otopné těleso panelové VK třídeskové 3 přídavné přestupní plochy výška/délka 900/1200mm výkon 3994 W</t>
  </si>
  <si>
    <t>-1556188014</t>
  </si>
  <si>
    <t>735191905</t>
  </si>
  <si>
    <t>Odvzdušnění otopných těles</t>
  </si>
  <si>
    <t>-2109772250</t>
  </si>
  <si>
    <t>735191910</t>
  </si>
  <si>
    <t>Napuštění vody do otopného systému</t>
  </si>
  <si>
    <t>-741981687</t>
  </si>
  <si>
    <t>05 - D.1.4.e - Stlačený vzduch</t>
  </si>
  <si>
    <t xml:space="preserve">    723 - Zdravotechnika - vnitřní plynovod</t>
  </si>
  <si>
    <t xml:space="preserve">    VZT - Přívod vzduchu</t>
  </si>
  <si>
    <t>Zdravotechnika - vnitřní plynovod</t>
  </si>
  <si>
    <t>Potrubí z plastových trubek z polypropylenu (PPR) svařovaných polyfuzně PN 20 (SDR 6) D 25 x 4,2</t>
  </si>
  <si>
    <t>-68493337</t>
  </si>
  <si>
    <t>Zřízení přípojek na potrubí vyvedení a upevnění výpustek do DN 25</t>
  </si>
  <si>
    <t>-364338529</t>
  </si>
  <si>
    <t>723100011</t>
  </si>
  <si>
    <t>Tlaková zkouška vedení stlačeného vzduchu</t>
  </si>
  <si>
    <t>1293812655</t>
  </si>
  <si>
    <t>723100012</t>
  </si>
  <si>
    <t>Pomocné ocelové nosné kostrukce včetně povrchové úpravy a pomocný nosný materiál potrubí</t>
  </si>
  <si>
    <t>995447660</t>
  </si>
  <si>
    <t>723100013</t>
  </si>
  <si>
    <t>Žlab pozinkovaný potrubí PPR D25 ( dodávánio v délkách 2m )</t>
  </si>
  <si>
    <t>-7489222</t>
  </si>
  <si>
    <t>723100015</t>
  </si>
  <si>
    <t>Montážní plošina přenosná - příslušenství montážní organizace</t>
  </si>
  <si>
    <t>-553340402</t>
  </si>
  <si>
    <t>723100016</t>
  </si>
  <si>
    <t>Stavební přípomoci a ostatní pomocné práce</t>
  </si>
  <si>
    <t>862384342</t>
  </si>
  <si>
    <t>723100017</t>
  </si>
  <si>
    <t>Šroubení s převlečnou maticí 1/2"</t>
  </si>
  <si>
    <t>1477635929</t>
  </si>
  <si>
    <t>723100018</t>
  </si>
  <si>
    <t>Dvouválcový, pístový kompresor, tlak 10 bar. Příkon motoru 2.0kW / 230V, velikost vzdušníku 50l, dodávané množství 340l/min</t>
  </si>
  <si>
    <t>2130875664</t>
  </si>
  <si>
    <t>723100019</t>
  </si>
  <si>
    <t>Instalace dílenského kompresoru, uvedení do provozu, vstupní a provozní revize</t>
  </si>
  <si>
    <t>-1081792859</t>
  </si>
  <si>
    <t>723231162</t>
  </si>
  <si>
    <t>Armatury se dvěma závity kohouty kulové PN 42 do 185 st.C plnoprůtokové s koulí vnitřní závit těžká řada G 1/2</t>
  </si>
  <si>
    <t>789745329</t>
  </si>
  <si>
    <t>723231163</t>
  </si>
  <si>
    <t xml:space="preserve">Armatury se dvěma závity kohouty kulové PN 42 do 185°C plnoprůtokové s koulí vnitřní závit těžká řada </t>
  </si>
  <si>
    <t>1693945468</t>
  </si>
  <si>
    <t>723100010</t>
  </si>
  <si>
    <t>Samočinné armatury - rychlouzávěr - koncový element rozvodu sltačeného vzduchu 1/2"</t>
  </si>
  <si>
    <t>-1522392343</t>
  </si>
  <si>
    <t>734421101</t>
  </si>
  <si>
    <t>Tlakoměry s pevným stonkem a zpětnou klapkou spodní připojení (radiální) tlaku 0–16 bar průměru 50 mm</t>
  </si>
  <si>
    <t>Přívod vzduchu</t>
  </si>
  <si>
    <t>72320001</t>
  </si>
  <si>
    <t>Protidešťová žaluzie s okapničkou 560 mm x 200 mm - dodávka a montáž</t>
  </si>
  <si>
    <t>72320002</t>
  </si>
  <si>
    <t>Izolace tepelná z minerální vaty o tl. 40 mm s AL polepem - dodávka a montáž</t>
  </si>
  <si>
    <t>2015502900</t>
  </si>
  <si>
    <t>72320003</t>
  </si>
  <si>
    <t>Potrubí hranaté pozinkované 560mm x 200mm - dodávka a montáž</t>
  </si>
  <si>
    <t>-1782924089</t>
  </si>
  <si>
    <t>72320004</t>
  </si>
  <si>
    <t>Stavební přípomoce a ostatní pomocné práce</t>
  </si>
  <si>
    <t>-238681218</t>
  </si>
  <si>
    <t>72320005</t>
  </si>
  <si>
    <t>Ruční uzavírací klapka na potrubí s pákou 560mm x 200mm</t>
  </si>
  <si>
    <t>386598775</t>
  </si>
  <si>
    <t>06 - D.1.4.f - Plynová zařízení</t>
  </si>
  <si>
    <t>HSV - HSV</t>
  </si>
  <si>
    <t xml:space="preserve">      99 - Přesun hmot pro zemní práce</t>
  </si>
  <si>
    <t xml:space="preserve">    723 - Zdravotechnika - plynovod</t>
  </si>
  <si>
    <t xml:space="preserve">    727 - Zdravotechnika - požární ochrana</t>
  </si>
  <si>
    <t>175101101</t>
  </si>
  <si>
    <t>Obsyp potrubí bez prohození sypaniny z hornin tř. 1 až 4 uloženým do 3 m od kraje výkopu</t>
  </si>
  <si>
    <t>-1796981635</t>
  </si>
  <si>
    <t>45*0,6*0,4</t>
  </si>
  <si>
    <t>583312000</t>
  </si>
  <si>
    <t>kamenivo přírodní těžené pro stavební účely  PTK  (drobné, hrubé, štěrkopísky) kamenivo mimo normu zásypový materiál</t>
  </si>
  <si>
    <t>-134311163</t>
  </si>
  <si>
    <t>(10,8+2,7)*1,7</t>
  </si>
  <si>
    <t>451573111</t>
  </si>
  <si>
    <t>Lože pod potrubí, stoky a drobné objekty v otevřeném výkopu z písku a štěrkopísku do 63 mm</t>
  </si>
  <si>
    <t>1279996311</t>
  </si>
  <si>
    <t>45*0,6*0,1</t>
  </si>
  <si>
    <t>Přesun hmot pro zemní práce</t>
  </si>
  <si>
    <t>998276101</t>
  </si>
  <si>
    <t>Přesun hmot pro trubní vedení z trub z plastických hmot otevřený výkop</t>
  </si>
  <si>
    <t>-1471991964</t>
  </si>
  <si>
    <t>Zdravotechnika - plynovod</t>
  </si>
  <si>
    <t>722176119</t>
  </si>
  <si>
    <t>Montáž potrubí z plastových trub  svařovaných polyfuzně D přes 75 do 90 mm</t>
  </si>
  <si>
    <t>105201654</t>
  </si>
  <si>
    <t>45*1,2 'Přepočtené koeficientem množství</t>
  </si>
  <si>
    <t>723170128</t>
  </si>
  <si>
    <t>Potrubí z plastových trub Pe100  spojovaných elektrotvarovkami PN 0,1 MPa (SDR 17,6) D 90 x 5,2 mm včetně trubních tvarovek</t>
  </si>
  <si>
    <t>-1052950058</t>
  </si>
  <si>
    <t>723160207</t>
  </si>
  <si>
    <t>Přípojka k plynoměru spojované na závit bez ochozu G 2"</t>
  </si>
  <si>
    <t>1475749281</t>
  </si>
  <si>
    <t>723160337</t>
  </si>
  <si>
    <t>Rozpěrka přípojek plynoměru G 2" - L = 335mm</t>
  </si>
  <si>
    <t>1516339553</t>
  </si>
  <si>
    <t>723XP1001</t>
  </si>
  <si>
    <t>Tvarovka přechodová PE 100 90*5,2 / DN80</t>
  </si>
  <si>
    <t>-1958820583</t>
  </si>
  <si>
    <t>723XP1002</t>
  </si>
  <si>
    <t>Tvarovka přechodová zemní standardní PE 100 90*5,2 / DN80</t>
  </si>
  <si>
    <t>1533636759</t>
  </si>
  <si>
    <t>723XP1003</t>
  </si>
  <si>
    <t>Vodič signalizační CYY 2,5</t>
  </si>
  <si>
    <t>-757185139</t>
  </si>
  <si>
    <t>723XP1004</t>
  </si>
  <si>
    <t>Fólie výstražná žlutá šířky 400mm</t>
  </si>
  <si>
    <t>-1517716498</t>
  </si>
  <si>
    <t>723XP1005</t>
  </si>
  <si>
    <t>Prefabrikovaný pilíř HUP, pozinkovaná, děrovaná, uzavíratelná dvířka - čístý vnitřní rozměr pilíře 620mm*620mm*360mm, sokl 500mm - základ ze ztraceného bednění ve dvou vrstvách</t>
  </si>
  <si>
    <t>-561532953</t>
  </si>
  <si>
    <t>723XP1006</t>
  </si>
  <si>
    <t>Pozinkovaná, děrovaná, uzavíratelná dvířka - 1100mm*620mm k nice hlavního uzávěru plynu</t>
  </si>
  <si>
    <t>1487247424</t>
  </si>
  <si>
    <t>723XP1007</t>
  </si>
  <si>
    <t>Geodetické zaměření skutečného provedení</t>
  </si>
  <si>
    <t>1632588935</t>
  </si>
  <si>
    <t>723XP1008</t>
  </si>
  <si>
    <t>Projektová dokumentace skutečného provedení stavby a dokladová část</t>
  </si>
  <si>
    <t>902604223</t>
  </si>
  <si>
    <t>723111202</t>
  </si>
  <si>
    <t>Potrubí ocelové závitové černé bezešvé svařované běžné DN 15</t>
  </si>
  <si>
    <t>1885430342</t>
  </si>
  <si>
    <t>15*1,2 'Přepočtené koeficientem množství</t>
  </si>
  <si>
    <t>723111204</t>
  </si>
  <si>
    <t>Potrubí z ocelových trubek závitových černých  spojovaných svařováním, bezešvých běžných DN 25</t>
  </si>
  <si>
    <t>-278956616</t>
  </si>
  <si>
    <t>60*1,2 'Přepočtené koeficientem množství</t>
  </si>
  <si>
    <t>723111205</t>
  </si>
  <si>
    <t>Potrubí z ocelových trubek závitových černých  spojovaných svařováním, bezešvých běžných DN 32</t>
  </si>
  <si>
    <t>-815234231</t>
  </si>
  <si>
    <t>6*1,2 'Přepočtené koeficientem množství</t>
  </si>
  <si>
    <t>723111206</t>
  </si>
  <si>
    <t>Potrubí z ocelových trubek závitových černých  spojovaných svařováním, bezešvých běžných DN 40</t>
  </si>
  <si>
    <t>65035391</t>
  </si>
  <si>
    <t>9*1,2 'Přepočtené koeficientem množství</t>
  </si>
  <si>
    <t>723111206.1</t>
  </si>
  <si>
    <t>Potrubí z ocelových trubek závitových černých  spojovaných svařováním, bezešvých běžných DN 50</t>
  </si>
  <si>
    <t>-1638088074</t>
  </si>
  <si>
    <t>723150313</t>
  </si>
  <si>
    <t>Potrubí z ocelových trubek hladkých  černých spojovaných svařováním tvářených za tepla Ø 76/3,2</t>
  </si>
  <si>
    <t>289549196</t>
  </si>
  <si>
    <t>36*1,2 'Přepočtené koeficientem množství</t>
  </si>
  <si>
    <t>723150314</t>
  </si>
  <si>
    <t>Potrubí z ocelových trubek hladkých  černých spojovaných svařováním tvářených za tepla Ø 89/3,6</t>
  </si>
  <si>
    <t>-163171476</t>
  </si>
  <si>
    <t>3*1,2 'Přepočtené koeficientem množství</t>
  </si>
  <si>
    <t>723150314.1</t>
  </si>
  <si>
    <t>Potrubí z ocelových trubek hladkých  černých spojovaných svařováním tvářených za tepla Ø 89/3,6 s ochrannou asfaltovou vrstvou</t>
  </si>
  <si>
    <t>1897567148</t>
  </si>
  <si>
    <t>723190901</t>
  </si>
  <si>
    <t>Uzavření, otevření plynovodního potrubí při opravě</t>
  </si>
  <si>
    <t>1698112133</t>
  </si>
  <si>
    <t>723190907</t>
  </si>
  <si>
    <t>Odvzdušnění a napuštění plynovodního potrubí</t>
  </si>
  <si>
    <t>-1584118356</t>
  </si>
  <si>
    <t>723190912</t>
  </si>
  <si>
    <t>Navaření odbočky na potrubí plynovodní DN 15</t>
  </si>
  <si>
    <t>464853700</t>
  </si>
  <si>
    <t>723190914</t>
  </si>
  <si>
    <t>Navaření odbočky na potrubí plynovodní DN 25</t>
  </si>
  <si>
    <t>-1512342522</t>
  </si>
  <si>
    <t>723190916</t>
  </si>
  <si>
    <t>Navaření odbočky na potrubí plynovodní DN 40</t>
  </si>
  <si>
    <t>-64022378</t>
  </si>
  <si>
    <t>723190917</t>
  </si>
  <si>
    <t>Navaření odbočky na potrubí plynovodní DN 50</t>
  </si>
  <si>
    <t>1181009422</t>
  </si>
  <si>
    <t>723190918</t>
  </si>
  <si>
    <t>Navaření odbočky na potrubí plynovodní DN 65</t>
  </si>
  <si>
    <t>-307764396</t>
  </si>
  <si>
    <t>723190253</t>
  </si>
  <si>
    <t>Výpustky plynovodní vedení a upevnění DN 25</t>
  </si>
  <si>
    <t>272704413</t>
  </si>
  <si>
    <t>723221304</t>
  </si>
  <si>
    <t>Ventil vzorkovací přímý G 1/2 PN 4 s vnitřním závitem a montáží</t>
  </si>
  <si>
    <t>-402883101</t>
  </si>
  <si>
    <t>723230104</t>
  </si>
  <si>
    <t>Kulový uzávěr přímý PN 5 G 1 FF s protipožární armaturou a 2x vnitřním závitem</t>
  </si>
  <si>
    <t>-1147368467</t>
  </si>
  <si>
    <t>Kohout kulový přímý G 1/2 PN 42 do 185°C plnoprůtokový s koulí vnitřní závit těžká řada s montáží</t>
  </si>
  <si>
    <t>-2080285715</t>
  </si>
  <si>
    <t>723231166</t>
  </si>
  <si>
    <t>Kohout kulový přímý G 6/4 PN 42 do 185°C plnoprůtokový s koulí vnitřní závit těžká řada s montáží</t>
  </si>
  <si>
    <t>-1993135052</t>
  </si>
  <si>
    <t>723231167</t>
  </si>
  <si>
    <t>Kohout kulový přímý G 2 PN 42 do 185°C plnoprůtokový s koulí vnitřní závit těžká řada s montáží</t>
  </si>
  <si>
    <t>-1877330376</t>
  </si>
  <si>
    <t>723212105</t>
  </si>
  <si>
    <t>Armatury přírubové uzavírací klapky mezipřírubové DN 80 s montáží a přírubovým spojem</t>
  </si>
  <si>
    <t>-1447044275</t>
  </si>
  <si>
    <t>723234313</t>
  </si>
  <si>
    <t>Regulátor tlaku plynu středotlaký jednostupňový výkon do 50 m3/hod pro zemní plyn 300kPa / 2kPa</t>
  </si>
  <si>
    <t>-1969829028</t>
  </si>
  <si>
    <t>723XPL101</t>
  </si>
  <si>
    <t>Manometr komplet vč. smyčky a uzávěru 0-6 kPa průměr 160mm</t>
  </si>
  <si>
    <t>1277567775</t>
  </si>
  <si>
    <t>723XPL102</t>
  </si>
  <si>
    <t>Manometr komplet vč. smyčky a uzávěru 0-600 kPa průměr 160mm</t>
  </si>
  <si>
    <t>1299069825</t>
  </si>
  <si>
    <t>723XPL103</t>
  </si>
  <si>
    <t>Revize  plynovodu</t>
  </si>
  <si>
    <t>396069263</t>
  </si>
  <si>
    <t>723XPL104</t>
  </si>
  <si>
    <t>Pevnostní a tlaková zkouška plynovodu</t>
  </si>
  <si>
    <t>-167785466</t>
  </si>
  <si>
    <t>723XPL105</t>
  </si>
  <si>
    <t>296922114</t>
  </si>
  <si>
    <t>723XPL106</t>
  </si>
  <si>
    <t>Propojení na stávající potrubí s trubní redukcí</t>
  </si>
  <si>
    <t>2135492293</t>
  </si>
  <si>
    <t>723XPL107</t>
  </si>
  <si>
    <t>Ocelové pomocné konstrukce pro uložení potrubí</t>
  </si>
  <si>
    <t>1807883281</t>
  </si>
  <si>
    <t>733193925</t>
  </si>
  <si>
    <t>Opravy rozvodů potrubí z trubek ocelových  hladkých zaslepení potrubí dýnkem Ø 89</t>
  </si>
  <si>
    <t>-1809718672</t>
  </si>
  <si>
    <t>727</t>
  </si>
  <si>
    <t>Zdravotechnika - požární ochrana</t>
  </si>
  <si>
    <t>727111314</t>
  </si>
  <si>
    <t>Protipožární trubní ucpávky kovové potrubí do DN100 včetně dodatečné izolace prostup stěnou</t>
  </si>
  <si>
    <t>675366978</t>
  </si>
  <si>
    <t>783425422</t>
  </si>
  <si>
    <t>Nátěry syntetické potrubí do DN 100 barva dražší matný povrch 1x antikorozní, 1x základní, 2x email</t>
  </si>
  <si>
    <t>-1359599204</t>
  </si>
  <si>
    <t>18+72+7,2+10,8+7,2+43,2+3,6</t>
  </si>
  <si>
    <t>07 - VZT</t>
  </si>
  <si>
    <t>D1 - VĚTRÁNÍ SKLADŮ</t>
  </si>
  <si>
    <t>D2 - HYGIENICKÉ ZAŘÍZENÍ</t>
  </si>
  <si>
    <t>D3 - ODVOD VÝFUKOVÝCH PLYNŮ</t>
  </si>
  <si>
    <t>D4 - Ostatní</t>
  </si>
  <si>
    <t>VĚTRÁNÍ SKLADŮ</t>
  </si>
  <si>
    <t>Pol156</t>
  </si>
  <si>
    <t>Radiální ventilátor ILT/4-315 Ex nevýbušný ventilátor do čtyřhranného potrubí  3200 m3/h; 250 Pa; 2,3 kW; 400 V; 4,9 A</t>
  </si>
  <si>
    <t>Pol157</t>
  </si>
  <si>
    <t>Radiální ventilátor ILT/4-315 Ex nevýbušný ventilátor do čtyřhranného potrubí  3600 m3/h; 150 Pa; 2,3 kW; 400 V; 4,9 A</t>
  </si>
  <si>
    <t>Pol158</t>
  </si>
  <si>
    <t>Radiální ventilátor do kruhového potrubí TD 800/200 N 500 m3/h; 150 Pa; 0,103 kW; 230 V; 0,5 A</t>
  </si>
  <si>
    <t>Pol159</t>
  </si>
  <si>
    <t>Protidešťová žaluzie "NASÁVACÍ" v Al provedení 450x1250 mm, vč. ochranného pletiva z drátků o tl. 1mm, s oky 10x10mm; tvar sacích lamel v horní části uzpůsoben pro záchyt kapek strhávaných proudem vzduchu</t>
  </si>
  <si>
    <t>Pol160</t>
  </si>
  <si>
    <t>Protidešťová žaluzie "NASÁVACÍ" v Al provedení 200x800 mm, vč. ochranného pletiva z drátků o tl. 1mm, s oky 10x10mm; tvar sacích lamel v horní části uzpůsoben pro záchyt kapek strhávaných proudem vzduchu</t>
  </si>
  <si>
    <t>Pol161</t>
  </si>
  <si>
    <t>Protidešťová žaluzie "VÝFUKOVÁ" v Al provedení 450x1250 mm, vč. ochranného pletiva z drátků o tl. 1mm, s oky 10x10mm</t>
  </si>
  <si>
    <t>Pol162</t>
  </si>
  <si>
    <t>Protidešťová žaluzie "VÝFUKOVÁ" v Al provedení 200x800 mm, vč. ochranného pletiva z drátků o tl. 1mm, s oky 10x10mm</t>
  </si>
  <si>
    <t>Pol163</t>
  </si>
  <si>
    <t>Detektor kouře do potrubí, sloužící pro automatické vypnutí VZT zařízení.   Napájení 24VDC</t>
  </si>
  <si>
    <t>Pol164</t>
  </si>
  <si>
    <t>Uzavírací klapka těsná, vícelistá, protiběžná 450x1250 mm; příprava pro ovládaní servopohonem - vč. servopohonu 230V otevřeno/zavřeno (servopohonov EXE púrovedení)</t>
  </si>
  <si>
    <t>Pol165</t>
  </si>
  <si>
    <t>Uzavírací klapka těsná, vícelistá, protiběžná 450x450 mm; příprava pro ovládaní servopohonem - vč. servopohonu 230V otevřeno/zavřeno (servopohonov EXE púrovedení)</t>
  </si>
  <si>
    <t>Pol166</t>
  </si>
  <si>
    <t>Uzavírací klapka těsná, vícelistá, protiběžná 200x800 mm; příprava pro ovládaní servopohonem - vč. servopohonu 230V s bezpečnostní pružinou</t>
  </si>
  <si>
    <t>Pol167</t>
  </si>
  <si>
    <t>Uzavírací klapka těsná Ø200 mm; příprava pro ovládaní servopohonem - vč. servopohonu 230V s bezpečnostní pružinou</t>
  </si>
  <si>
    <t>Pol168</t>
  </si>
  <si>
    <t>Odvodní jednořadá vyústka v průmyslovém provedení 400x300mm, vč. regulace R1 a montážního rámečku</t>
  </si>
  <si>
    <t>Pol169</t>
  </si>
  <si>
    <t>Krycí mřížka 450x1250 mm z drátků o tl. 1mm, s oky 10x10mm</t>
  </si>
  <si>
    <t>Pol170</t>
  </si>
  <si>
    <t>Krycí mřížka 200x800 mm z drátků o tl. 1mm, s oky 10x10mm</t>
  </si>
  <si>
    <t>Pol171</t>
  </si>
  <si>
    <t>Krycí mřížka 200x400 mm z drátků o tl. 1mm, s oky 10x10mm</t>
  </si>
  <si>
    <t>Pol172</t>
  </si>
  <si>
    <t>Krycí mřížka Ø200 mm z drátků o tl. 1mm, s oky 10x10mm</t>
  </si>
  <si>
    <t>Pol173</t>
  </si>
  <si>
    <t>Pružná manžeta pro napojení ventilátoru; 600x350 mm; v EXE provedení</t>
  </si>
  <si>
    <t>Pol174</t>
  </si>
  <si>
    <t>Pružná manžeta pro napojení ventilátoru; Ø200 mm</t>
  </si>
  <si>
    <t>Pol175</t>
  </si>
  <si>
    <t>Kruhové potrubí SPIRO Ø200 mm z pozinkovaného plechu, vč. tvarovek, montážního, závěsového, spojovacího a těsnícího materiálu, viz TZ a výkresová dokumentace</t>
  </si>
  <si>
    <t>bm</t>
  </si>
  <si>
    <t>Pol176</t>
  </si>
  <si>
    <t>Hranaté potrubí sk I z pozinkovaného plechu, vč. montážního, závěsového, spojovacího a těsnícího materiálu viz technická zpráva a výkresová dokumentace</t>
  </si>
  <si>
    <t>HYGIENICKÉ ZAŘÍZENÍ</t>
  </si>
  <si>
    <t>Pol177</t>
  </si>
  <si>
    <t>Radiální ventilátor do kruhového potrubí TD 500/160 335 m3/h; 160 Pa; 0,53 kW; 230 V; 0,21 A</t>
  </si>
  <si>
    <t>Pol178</t>
  </si>
  <si>
    <t>Tlumič hluku do kruhového potrubí Ø160/900</t>
  </si>
  <si>
    <t>Pol179</t>
  </si>
  <si>
    <t>Tlumič hluku do kruhového potrubí Ø160/600</t>
  </si>
  <si>
    <t>Pol180</t>
  </si>
  <si>
    <t>Protidešťová žaluzie "VÝFUKOVÁ" v Al provedení 200x250 mm, vč. ochranného pletiva z drátků o tl. 1mm, s oky 10x10mm</t>
  </si>
  <si>
    <t>Pol181</t>
  </si>
  <si>
    <t>Zpětná klapka do kruhového potrubí Ø200 mm</t>
  </si>
  <si>
    <t>Pol182</t>
  </si>
  <si>
    <t>Odvodní talířový ventil, kovový Ø200 mm, vč. montážního příslušenství</t>
  </si>
  <si>
    <t>Pol183</t>
  </si>
  <si>
    <t>Odvodní talířový ventil, kovový Ø125 mm, vč. montážního příslušenství</t>
  </si>
  <si>
    <t>Pol184</t>
  </si>
  <si>
    <t>Stěnová mřížka v Al provedení 400x150 mm; rozteč lamel 12,5mm; vč. montážního rámečku</t>
  </si>
  <si>
    <t>Pol185</t>
  </si>
  <si>
    <t>Pružná manžeta pro napojení ventilátoru; Ø160 mm</t>
  </si>
  <si>
    <t>Pol186</t>
  </si>
  <si>
    <t>Kruhové potrubí SPIRO Ø160 mm z pozinkovaného plechu, vč. tvarovek, montážního, závěsového, spojovacího a těsnícího materiálu, viz TZ a výkresová dokumentace</t>
  </si>
  <si>
    <t>Pol187</t>
  </si>
  <si>
    <t>Kruhové potrubí SPIRO Ø125 mm z pozinkovaného plechu, vč. tvarovek, montážního, závěsového, spojovacího a těsnícího materiálu, viz TZ a výkresová dokumentace</t>
  </si>
  <si>
    <t>Pol188</t>
  </si>
  <si>
    <t>Izolace tepelná z minerální vaty o tl. 4cm s AL polepem; min. 40 kg/m3; λ = 0,034 W/mK při 0°C nebo s lepšími parametry</t>
  </si>
  <si>
    <t>ODVOD VÝFUKOVÝCH PLYNŮ</t>
  </si>
  <si>
    <t>Pol189</t>
  </si>
  <si>
    <t>Jednoduchý odsávací systém s manuálním zavěšením hadice; hadice NTP Ø100mm délky 7,5m; vč. ventilátoru Nederman N10 (0,55kW; 3f; 400V; 50Hz) bez koncovky</t>
  </si>
  <si>
    <t>Pol190</t>
  </si>
  <si>
    <t>manuální startér FMS 1-1.6 vč. motorové nadproudové ochrany 1-1.6A</t>
  </si>
  <si>
    <t>Pol191</t>
  </si>
  <si>
    <t>Výfuková koncovka s vnitřním gripem (Nederman 20867861) - volitelné příslušenství</t>
  </si>
  <si>
    <t>Pol192</t>
  </si>
  <si>
    <t>Balancer (držák hadice) - volitelné příslušenství</t>
  </si>
  <si>
    <t>Pol193</t>
  </si>
  <si>
    <t>Protidešťová žaluzie "VÝFUKOVÁ" v Al provedení 500x315 mm, vč. ochranného pletiva z drátků o tl. 1mm, s oky 10x10mm</t>
  </si>
  <si>
    <t>Pol194</t>
  </si>
  <si>
    <t>Zpětná klapka do kruhového potrubí Ø250 mm</t>
  </si>
  <si>
    <t>Pol195</t>
  </si>
  <si>
    <t>Pol196</t>
  </si>
  <si>
    <t>Ostatní</t>
  </si>
  <si>
    <t>Pol1188</t>
  </si>
  <si>
    <t>Zaregulování a předání</t>
  </si>
  <si>
    <t>-482443070</t>
  </si>
  <si>
    <t>Pol1189</t>
  </si>
  <si>
    <t>Doprava</t>
  </si>
  <si>
    <t>-903667519</t>
  </si>
  <si>
    <t xml:space="preserve">VRN - Vedlejší rozpočtové náklady </t>
  </si>
  <si>
    <t>010001000</t>
  </si>
  <si>
    <t>1880148110</t>
  </si>
  <si>
    <t>Poznámka k položce:
Zaměření a vytýčení stávajících inženýrských sítí v místě stavby z hlediska jejich ochrany při provádění stavby a ochrana stávajících vedení a zařízení před poškozením</t>
  </si>
  <si>
    <t>030001000</t>
  </si>
  <si>
    <t>Zařízení staveniště</t>
  </si>
  <si>
    <t>-623912538</t>
  </si>
  <si>
    <t>Poznámka k položce:
Náklady spojené s vybudováním, provozem a likvidací zařízení staveniště</t>
  </si>
  <si>
    <t>033002000</t>
  </si>
  <si>
    <t>Připojení staveniště na inženýrské sítě</t>
  </si>
  <si>
    <t>-2089039769</t>
  </si>
  <si>
    <t>039002000</t>
  </si>
  <si>
    <t>Zrušení zařízení staveniště</t>
  </si>
  <si>
    <t>-935801420</t>
  </si>
  <si>
    <t>042503000</t>
  </si>
  <si>
    <t>Plán BOZP na staveništi</t>
  </si>
  <si>
    <t>993806729</t>
  </si>
  <si>
    <t>045002000</t>
  </si>
  <si>
    <t>Kompletační a koordinační činnost</t>
  </si>
  <si>
    <t>152489039</t>
  </si>
  <si>
    <t>049002000</t>
  </si>
  <si>
    <t>Ostatní inženýrská činnost</t>
  </si>
  <si>
    <t>24069848</t>
  </si>
  <si>
    <t>050001000</t>
  </si>
  <si>
    <t>Finanční náklady</t>
  </si>
  <si>
    <t>1081619609</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</si>
</sst>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26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15"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18"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18" fillId="0" borderId="0" xfId="0" applyFont="1" applyAlignment="1">
      <alignment horizontal="left" vertical="center"/>
    </xf>
    <xf numFmtId="0" fontId="2" fillId="0" borderId="0" xfId="0" applyFont="1" applyAlignment="1">
      <alignment horizontal="left" vertical="center"/>
    </xf>
    <xf numFmtId="0" fontId="3" fillId="3" borderId="0" xfId="0" applyFont="1" applyFill="1" applyAlignment="1" applyProtection="1">
      <alignment horizontal="left" vertical="center"/>
      <protection locked="0"/>
    </xf>
    <xf numFmtId="49" fontId="3" fillId="3"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4" fontId="19" fillId="0" borderId="5" xfId="0" applyNumberFormat="1"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164" fontId="2" fillId="0" borderId="0" xfId="0" applyNumberFormat="1" applyFont="1" applyAlignment="1">
      <alignment horizontal="left" vertical="center"/>
    </xf>
    <xf numFmtId="4" fontId="20" fillId="0" borderId="0" xfId="0" applyNumberFormat="1" applyFont="1" applyAlignment="1">
      <alignment vertical="center"/>
    </xf>
    <xf numFmtId="0" fontId="20" fillId="0" borderId="0" xfId="0" applyFont="1" applyAlignment="1">
      <alignment horizontal="lef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center" vertical="center"/>
    </xf>
    <xf numFmtId="0" fontId="5" fillId="4" borderId="7" xfId="0" applyFont="1" applyFill="1" applyBorder="1" applyAlignment="1">
      <alignment horizontal="left"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3" xfId="0"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19"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4" fillId="5" borderId="6" xfId="0" applyFont="1" applyFill="1" applyBorder="1" applyAlignment="1">
      <alignment horizontal="center" vertical="center"/>
    </xf>
    <xf numFmtId="0" fontId="24" fillId="5" borderId="7" xfId="0" applyFont="1" applyFill="1" applyBorder="1" applyAlignment="1">
      <alignment horizontal="left" vertical="center"/>
    </xf>
    <xf numFmtId="0" fontId="0" fillId="5" borderId="7" xfId="0" applyFont="1" applyFill="1" applyBorder="1" applyAlignment="1">
      <alignment vertical="center"/>
    </xf>
    <xf numFmtId="0" fontId="24" fillId="5" borderId="7" xfId="0" applyFont="1" applyFill="1" applyBorder="1" applyAlignment="1">
      <alignment horizontal="center" vertical="center"/>
    </xf>
    <xf numFmtId="0" fontId="24" fillId="5" borderId="7" xfId="0" applyFont="1" applyFill="1" applyBorder="1" applyAlignment="1">
      <alignment horizontal="right" vertical="center"/>
    </xf>
    <xf numFmtId="0" fontId="24" fillId="5" borderId="8" xfId="0" applyFont="1" applyFill="1" applyBorder="1" applyAlignment="1">
      <alignment horizontal="left" vertical="center"/>
    </xf>
    <xf numFmtId="0" fontId="24" fillId="5" borderId="0" xfId="0" applyFont="1" applyFill="1" applyAlignment="1">
      <alignment horizontal="center" vertical="center"/>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horizontal="righ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4"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5"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lignment vertical="center"/>
    </xf>
    <xf numFmtId="0" fontId="28" fillId="0" borderId="0" xfId="0" applyFont="1" applyAlignment="1">
      <alignment vertical="center"/>
    </xf>
    <xf numFmtId="0" fontId="28" fillId="0" borderId="0" xfId="0" applyFont="1" applyAlignment="1">
      <alignment horizontal="left" vertical="center" wrapText="1"/>
    </xf>
    <xf numFmtId="0" fontId="29" fillId="0" borderId="0" xfId="0" applyFont="1" applyAlignment="1">
      <alignment vertical="center"/>
    </xf>
    <xf numFmtId="4" fontId="29" fillId="0" borderId="0" xfId="0" applyNumberFormat="1" applyFont="1" applyAlignment="1">
      <alignment horizontal="right" vertical="center"/>
    </xf>
    <xf numFmtId="4" fontId="29" fillId="0" borderId="0" xfId="0" applyNumberFormat="1" applyFont="1" applyAlignment="1">
      <alignment vertical="center"/>
    </xf>
    <xf numFmtId="0" fontId="4" fillId="0" borderId="0" xfId="0" applyFont="1" applyAlignment="1">
      <alignment horizontal="center" vertical="center"/>
    </xf>
    <xf numFmtId="4" fontId="30" fillId="0" borderId="14"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5" xfId="0" applyNumberFormat="1" applyFont="1" applyBorder="1" applyAlignment="1">
      <alignment vertical="center"/>
    </xf>
    <xf numFmtId="0" fontId="6" fillId="0" borderId="0" xfId="0" applyFont="1" applyAlignment="1">
      <alignment horizontal="left" vertical="center"/>
    </xf>
    <xf numFmtId="0" fontId="31" fillId="0" borderId="0" xfId="20" applyFont="1" applyAlignment="1">
      <alignment horizontal="center" vertical="center"/>
    </xf>
    <xf numFmtId="0" fontId="32" fillId="0" borderId="0" xfId="0" applyFont="1" applyAlignment="1">
      <alignment horizontal="left" vertical="center" wrapText="1"/>
    </xf>
    <xf numFmtId="4" fontId="8" fillId="0" borderId="0" xfId="0" applyNumberFormat="1" applyFont="1" applyAlignment="1">
      <alignment vertical="center"/>
    </xf>
    <xf numFmtId="0" fontId="3" fillId="0" borderId="0" xfId="0" applyFont="1" applyAlignment="1">
      <alignment horizontal="center" vertical="center"/>
    </xf>
    <xf numFmtId="4" fontId="2" fillId="0" borderId="14"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5" xfId="0" applyNumberFormat="1" applyFont="1" applyBorder="1" applyAlignment="1">
      <alignment vertical="center"/>
    </xf>
    <xf numFmtId="4" fontId="8" fillId="0" borderId="0" xfId="0" applyNumberFormat="1" applyFont="1" applyAlignment="1">
      <alignment horizontal="right" vertical="center"/>
    </xf>
    <xf numFmtId="4" fontId="30" fillId="0" borderId="19" xfId="0" applyNumberFormat="1" applyFont="1" applyBorder="1" applyAlignment="1">
      <alignment vertical="center"/>
    </xf>
    <xf numFmtId="4" fontId="30" fillId="0" borderId="20" xfId="0" applyNumberFormat="1" applyFont="1" applyBorder="1" applyAlignment="1">
      <alignment vertical="center"/>
    </xf>
    <xf numFmtId="166" fontId="30" fillId="0" borderId="20" xfId="0" applyNumberFormat="1" applyFont="1" applyBorder="1" applyAlignment="1">
      <alignment vertical="center"/>
    </xf>
    <xf numFmtId="4" fontId="30"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33"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5" borderId="0" xfId="0" applyFont="1" applyFill="1" applyAlignment="1">
      <alignment vertical="center"/>
    </xf>
    <xf numFmtId="0" fontId="5" fillId="5" borderId="6" xfId="0" applyFont="1" applyFill="1" applyBorder="1" applyAlignment="1">
      <alignment horizontal="left" vertical="center"/>
    </xf>
    <xf numFmtId="0" fontId="5" fillId="5" borderId="7" xfId="0" applyFont="1" applyFill="1" applyBorder="1" applyAlignment="1">
      <alignment horizontal="right" vertical="center"/>
    </xf>
    <xf numFmtId="0" fontId="5" fillId="5" borderId="7" xfId="0" applyFont="1" applyFill="1" applyBorder="1" applyAlignment="1">
      <alignment horizontal="center" vertical="center"/>
    </xf>
    <xf numFmtId="0" fontId="0" fillId="5" borderId="7" xfId="0" applyFont="1" applyFill="1" applyBorder="1" applyAlignment="1" applyProtection="1">
      <alignment vertical="center"/>
      <protection locked="0"/>
    </xf>
    <xf numFmtId="4" fontId="5" fillId="5" borderId="7" xfId="0" applyNumberFormat="1" applyFont="1" applyFill="1" applyBorder="1" applyAlignment="1">
      <alignment vertical="center"/>
    </xf>
    <xf numFmtId="0" fontId="0" fillId="5" borderId="8" xfId="0" applyFont="1" applyFill="1"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4" fillId="5" borderId="0" xfId="0" applyFont="1" applyFill="1" applyAlignment="1">
      <alignment horizontal="left" vertical="center"/>
    </xf>
    <xf numFmtId="0" fontId="0" fillId="5" borderId="0" xfId="0" applyFont="1" applyFill="1" applyAlignment="1" applyProtection="1">
      <alignment vertical="center"/>
      <protection locked="0"/>
    </xf>
    <xf numFmtId="0" fontId="24" fillId="5" borderId="0" xfId="0" applyFont="1" applyFill="1" applyAlignment="1">
      <alignment horizontal="right" vertical="center"/>
    </xf>
    <xf numFmtId="0" fontId="34"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0" fontId="8" fillId="0" borderId="20" xfId="0" applyFont="1" applyBorder="1" applyAlignment="1" applyProtection="1">
      <alignment vertical="center"/>
      <protection locked="0"/>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4" fillId="5" borderId="16"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5" borderId="17" xfId="0" applyFont="1" applyFill="1" applyBorder="1" applyAlignment="1" applyProtection="1">
      <alignment horizontal="center" vertical="center" wrapText="1"/>
      <protection locked="0"/>
    </xf>
    <xf numFmtId="0" fontId="24"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6" fillId="0" borderId="0" xfId="0" applyNumberFormat="1" applyFont="1" applyAlignment="1">
      <alignment/>
    </xf>
    <xf numFmtId="166" fontId="35" fillId="0" borderId="12" xfId="0" applyNumberFormat="1" applyFont="1" applyBorder="1" applyAlignment="1">
      <alignment/>
    </xf>
    <xf numFmtId="166" fontId="35" fillId="0" borderId="13" xfId="0" applyNumberFormat="1" applyFont="1" applyBorder="1" applyAlignment="1">
      <alignment/>
    </xf>
    <xf numFmtId="4" fontId="36"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4"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4" fillId="0" borderId="22" xfId="0" applyFont="1" applyBorder="1" applyAlignment="1" applyProtection="1">
      <alignment horizontal="center" vertical="center"/>
      <protection locked="0"/>
    </xf>
    <xf numFmtId="49" fontId="24" fillId="0" borderId="22" xfId="0" applyNumberFormat="1"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4" fillId="0" borderId="22" xfId="0" applyFont="1" applyBorder="1" applyAlignment="1" applyProtection="1">
      <alignment horizontal="center" vertical="center" wrapText="1"/>
      <protection locked="0"/>
    </xf>
    <xf numFmtId="167" fontId="24" fillId="0" borderId="22" xfId="0" applyNumberFormat="1" applyFont="1" applyBorder="1" applyAlignment="1" applyProtection="1">
      <alignment vertical="center"/>
      <protection locked="0"/>
    </xf>
    <xf numFmtId="4" fontId="24" fillId="3"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locked="0"/>
    </xf>
    <xf numFmtId="0" fontId="25" fillId="3" borderId="14" xfId="0" applyFont="1" applyFill="1" applyBorder="1" applyAlignment="1" applyProtection="1">
      <alignment horizontal="left" vertical="center"/>
      <protection locked="0"/>
    </xf>
    <xf numFmtId="0" fontId="25" fillId="0" borderId="0" xfId="0" applyFont="1" applyBorder="1" applyAlignment="1">
      <alignment horizontal="center" vertical="center"/>
    </xf>
    <xf numFmtId="166" fontId="25" fillId="0" borderId="0" xfId="0" applyNumberFormat="1" applyFont="1" applyBorder="1" applyAlignment="1">
      <alignment vertical="center"/>
    </xf>
    <xf numFmtId="166" fontId="25" fillId="0" borderId="15" xfId="0" applyNumberFormat="1" applyFont="1" applyBorder="1" applyAlignment="1">
      <alignment vertical="center"/>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lignment vertical="center"/>
    </xf>
    <xf numFmtId="0" fontId="37"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38" fillId="0" borderId="0" xfId="0" applyFont="1" applyAlignment="1">
      <alignment vertical="center" wrapText="1"/>
    </xf>
    <xf numFmtId="0" fontId="0" fillId="0" borderId="14" xfId="0" applyFont="1" applyBorder="1" applyAlignment="1">
      <alignment vertical="center"/>
    </xf>
    <xf numFmtId="0" fontId="0" fillId="0" borderId="0" xfId="0"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39" fillId="0" borderId="22" xfId="0" applyFont="1" applyBorder="1" applyAlignment="1" applyProtection="1">
      <alignment horizontal="center" vertical="center"/>
      <protection locked="0"/>
    </xf>
    <xf numFmtId="49" fontId="39" fillId="0" borderId="22" xfId="0" applyNumberFormat="1"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2" xfId="0" applyFont="1" applyBorder="1" applyAlignment="1" applyProtection="1">
      <alignment horizontal="center" vertical="center" wrapText="1"/>
      <protection locked="0"/>
    </xf>
    <xf numFmtId="167" fontId="39" fillId="0" borderId="22" xfId="0" applyNumberFormat="1" applyFont="1" applyBorder="1" applyAlignment="1" applyProtection="1">
      <alignment vertical="center"/>
      <protection locked="0"/>
    </xf>
    <xf numFmtId="4" fontId="39" fillId="3"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locked="0"/>
    </xf>
    <xf numFmtId="0" fontId="40" fillId="0" borderId="3" xfId="0" applyFont="1" applyBorder="1" applyAlignment="1">
      <alignment vertical="center"/>
    </xf>
    <xf numFmtId="0" fontId="39" fillId="3" borderId="14" xfId="0" applyFont="1" applyFill="1" applyBorder="1" applyAlignment="1" applyProtection="1">
      <alignment horizontal="left" vertical="center"/>
      <protection locked="0"/>
    </xf>
    <xf numFmtId="0" fontId="39" fillId="0" borderId="0" xfId="0" applyFont="1" applyBorder="1" applyAlignment="1">
      <alignment horizontal="center"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4" xfId="0" applyFont="1" applyBorder="1" applyAlignment="1">
      <alignment vertical="center"/>
    </xf>
    <xf numFmtId="0" fontId="13" fillId="0" borderId="0" xfId="0" applyFont="1" applyBorder="1" applyAlignment="1">
      <alignment vertical="center"/>
    </xf>
    <xf numFmtId="0" fontId="13" fillId="0" borderId="15"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25" fillId="3" borderId="19" xfId="0" applyFont="1" applyFill="1" applyBorder="1" applyAlignment="1" applyProtection="1">
      <alignment horizontal="left" vertical="center"/>
      <protection locked="0"/>
    </xf>
    <xf numFmtId="0" fontId="25" fillId="0" borderId="20" xfId="0" applyFont="1" applyBorder="1" applyAlignment="1">
      <alignment horizontal="center" vertical="center"/>
    </xf>
    <xf numFmtId="0" fontId="0" fillId="0" borderId="20" xfId="0" applyFont="1" applyBorder="1" applyAlignment="1">
      <alignment vertical="center"/>
    </xf>
    <xf numFmtId="166" fontId="25" fillId="0" borderId="20" xfId="0" applyNumberFormat="1" applyFont="1" applyBorder="1" applyAlignment="1">
      <alignment vertical="center"/>
    </xf>
    <xf numFmtId="166" fontId="25" fillId="0" borderId="21" xfId="0" applyNumberFormat="1" applyFont="1" applyBorder="1" applyAlignment="1">
      <alignment vertical="center"/>
    </xf>
    <xf numFmtId="167" fontId="24" fillId="3" borderId="22" xfId="0" applyNumberFormat="1" applyFont="1" applyFill="1" applyBorder="1" applyAlignment="1" applyProtection="1">
      <alignment vertical="center"/>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11"/>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1</v>
      </c>
      <c r="BT1" s="17" t="s">
        <v>3</v>
      </c>
      <c r="BU1" s="17" t="s">
        <v>3</v>
      </c>
      <c r="BV1" s="17" t="s">
        <v>4</v>
      </c>
    </row>
    <row r="2" spans="44:72" s="1" customFormat="1" ht="36.95" customHeight="1">
      <c r="AR2" s="18" t="s">
        <v>5</v>
      </c>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2"/>
      <c r="D4" s="23" t="s">
        <v>9</v>
      </c>
      <c r="AR4" s="22"/>
      <c r="AS4" s="24" t="s">
        <v>10</v>
      </c>
      <c r="BE4" s="25" t="s">
        <v>11</v>
      </c>
      <c r="BS4" s="19" t="s">
        <v>12</v>
      </c>
    </row>
    <row r="5" spans="2:71" s="1" customFormat="1" ht="12" customHeight="1">
      <c r="B5" s="22"/>
      <c r="D5" s="26" t="s">
        <v>13</v>
      </c>
      <c r="K5" s="27" t="s">
        <v>14</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22"/>
      <c r="BE5" s="28" t="s">
        <v>15</v>
      </c>
      <c r="BS5" s="19" t="s">
        <v>6</v>
      </c>
    </row>
    <row r="6" spans="2:71" s="1" customFormat="1" ht="36.95" customHeight="1">
      <c r="B6" s="22"/>
      <c r="D6" s="29" t="s">
        <v>16</v>
      </c>
      <c r="K6" s="30" t="s">
        <v>17</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22"/>
      <c r="BE6" s="31"/>
      <c r="BS6" s="19" t="s">
        <v>6</v>
      </c>
    </row>
    <row r="7" spans="2:71" s="1" customFormat="1" ht="12" customHeight="1">
      <c r="B7" s="22"/>
      <c r="D7" s="32" t="s">
        <v>18</v>
      </c>
      <c r="K7" s="27" t="s">
        <v>1</v>
      </c>
      <c r="AK7" s="32" t="s">
        <v>19</v>
      </c>
      <c r="AN7" s="27" t="s">
        <v>1</v>
      </c>
      <c r="AR7" s="22"/>
      <c r="BE7" s="31"/>
      <c r="BS7" s="19" t="s">
        <v>6</v>
      </c>
    </row>
    <row r="8" spans="2:71" s="1" customFormat="1" ht="12" customHeight="1">
      <c r="B8" s="22"/>
      <c r="D8" s="32" t="s">
        <v>20</v>
      </c>
      <c r="K8" s="27" t="s">
        <v>21</v>
      </c>
      <c r="AK8" s="32" t="s">
        <v>22</v>
      </c>
      <c r="AN8" s="33" t="s">
        <v>23</v>
      </c>
      <c r="AR8" s="22"/>
      <c r="BE8" s="31"/>
      <c r="BS8" s="19" t="s">
        <v>6</v>
      </c>
    </row>
    <row r="9" spans="2:71" s="1" customFormat="1" ht="14.4" customHeight="1">
      <c r="B9" s="22"/>
      <c r="AR9" s="22"/>
      <c r="BE9" s="31"/>
      <c r="BS9" s="19" t="s">
        <v>6</v>
      </c>
    </row>
    <row r="10" spans="2:71" s="1" customFormat="1" ht="12" customHeight="1">
      <c r="B10" s="22"/>
      <c r="D10" s="32" t="s">
        <v>24</v>
      </c>
      <c r="AK10" s="32" t="s">
        <v>25</v>
      </c>
      <c r="AN10" s="27" t="s">
        <v>26</v>
      </c>
      <c r="AR10" s="22"/>
      <c r="BE10" s="31"/>
      <c r="BS10" s="19" t="s">
        <v>6</v>
      </c>
    </row>
    <row r="11" spans="2:71" s="1" customFormat="1" ht="18.45" customHeight="1">
      <c r="B11" s="22"/>
      <c r="E11" s="27" t="s">
        <v>27</v>
      </c>
      <c r="AK11" s="32" t="s">
        <v>28</v>
      </c>
      <c r="AN11" s="27" t="s">
        <v>1</v>
      </c>
      <c r="AR11" s="22"/>
      <c r="BE11" s="31"/>
      <c r="BS11" s="19" t="s">
        <v>6</v>
      </c>
    </row>
    <row r="12" spans="2:71" s="1" customFormat="1" ht="6.95" customHeight="1">
      <c r="B12" s="22"/>
      <c r="AR12" s="22"/>
      <c r="BE12" s="31"/>
      <c r="BS12" s="19" t="s">
        <v>6</v>
      </c>
    </row>
    <row r="13" spans="2:71" s="1" customFormat="1" ht="12" customHeight="1">
      <c r="B13" s="22"/>
      <c r="D13" s="32" t="s">
        <v>29</v>
      </c>
      <c r="AK13" s="32" t="s">
        <v>25</v>
      </c>
      <c r="AN13" s="34" t="s">
        <v>30</v>
      </c>
      <c r="AR13" s="22"/>
      <c r="BE13" s="31"/>
      <c r="BS13" s="19" t="s">
        <v>6</v>
      </c>
    </row>
    <row r="14" spans="2:71" ht="12">
      <c r="B14" s="22"/>
      <c r="E14" s="34" t="s">
        <v>30</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N14" s="34" t="s">
        <v>30</v>
      </c>
      <c r="AR14" s="22"/>
      <c r="BE14" s="31"/>
      <c r="BS14" s="19" t="s">
        <v>6</v>
      </c>
    </row>
    <row r="15" spans="2:71" s="1" customFormat="1" ht="6.95" customHeight="1">
      <c r="B15" s="22"/>
      <c r="AR15" s="22"/>
      <c r="BE15" s="31"/>
      <c r="BS15" s="19" t="s">
        <v>3</v>
      </c>
    </row>
    <row r="16" spans="2:71" s="1" customFormat="1" ht="12" customHeight="1">
      <c r="B16" s="22"/>
      <c r="D16" s="32" t="s">
        <v>31</v>
      </c>
      <c r="AK16" s="32" t="s">
        <v>25</v>
      </c>
      <c r="AN16" s="27" t="s">
        <v>1</v>
      </c>
      <c r="AR16" s="22"/>
      <c r="BE16" s="31"/>
      <c r="BS16" s="19" t="s">
        <v>3</v>
      </c>
    </row>
    <row r="17" spans="2:71" s="1" customFormat="1" ht="18.45" customHeight="1">
      <c r="B17" s="22"/>
      <c r="E17" s="27" t="s">
        <v>32</v>
      </c>
      <c r="AK17" s="32" t="s">
        <v>28</v>
      </c>
      <c r="AN17" s="27" t="s">
        <v>1</v>
      </c>
      <c r="AR17" s="22"/>
      <c r="BE17" s="31"/>
      <c r="BS17" s="19" t="s">
        <v>33</v>
      </c>
    </row>
    <row r="18" spans="2:71" s="1" customFormat="1" ht="6.95" customHeight="1">
      <c r="B18" s="22"/>
      <c r="AR18" s="22"/>
      <c r="BE18" s="31"/>
      <c r="BS18" s="19" t="s">
        <v>6</v>
      </c>
    </row>
    <row r="19" spans="2:71" s="1" customFormat="1" ht="12" customHeight="1">
      <c r="B19" s="22"/>
      <c r="D19" s="32" t="s">
        <v>34</v>
      </c>
      <c r="AK19" s="32" t="s">
        <v>25</v>
      </c>
      <c r="AN19" s="27" t="s">
        <v>1</v>
      </c>
      <c r="AR19" s="22"/>
      <c r="BE19" s="31"/>
      <c r="BS19" s="19" t="s">
        <v>6</v>
      </c>
    </row>
    <row r="20" spans="2:71" s="1" customFormat="1" ht="18.45" customHeight="1">
      <c r="B20" s="22"/>
      <c r="E20" s="27" t="s">
        <v>35</v>
      </c>
      <c r="AK20" s="32" t="s">
        <v>28</v>
      </c>
      <c r="AN20" s="27" t="s">
        <v>1</v>
      </c>
      <c r="AR20" s="22"/>
      <c r="BE20" s="31"/>
      <c r="BS20" s="19" t="s">
        <v>33</v>
      </c>
    </row>
    <row r="21" spans="2:57" s="1" customFormat="1" ht="6.95" customHeight="1">
      <c r="B21" s="22"/>
      <c r="AR21" s="22"/>
      <c r="BE21" s="31"/>
    </row>
    <row r="22" spans="2:57" s="1" customFormat="1" ht="12" customHeight="1">
      <c r="B22" s="22"/>
      <c r="D22" s="32" t="s">
        <v>36</v>
      </c>
      <c r="AR22" s="22"/>
      <c r="BE22" s="31"/>
    </row>
    <row r="23" spans="2:57" s="1" customFormat="1" ht="131.25" customHeight="1">
      <c r="B23" s="22"/>
      <c r="E23" s="36" t="s">
        <v>37</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R23" s="22"/>
      <c r="BE23" s="31"/>
    </row>
    <row r="24" spans="2:57" s="1" customFormat="1" ht="6.95" customHeight="1">
      <c r="B24" s="22"/>
      <c r="AR24" s="22"/>
      <c r="BE24" s="31"/>
    </row>
    <row r="25" spans="2:57" s="1" customFormat="1" ht="6.95" customHeight="1">
      <c r="B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R25" s="22"/>
      <c r="BE25" s="31"/>
    </row>
    <row r="26" spans="1:57" s="2" customFormat="1" ht="25.9" customHeight="1">
      <c r="A26" s="38"/>
      <c r="B26" s="39"/>
      <c r="C26" s="38"/>
      <c r="D26" s="40" t="s">
        <v>38</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ROUND(AG94,2)</f>
        <v>0</v>
      </c>
      <c r="AL26" s="41"/>
      <c r="AM26" s="41"/>
      <c r="AN26" s="41"/>
      <c r="AO26" s="41"/>
      <c r="AP26" s="38"/>
      <c r="AQ26" s="38"/>
      <c r="AR26" s="39"/>
      <c r="BE26" s="31"/>
    </row>
    <row r="27" spans="1:57" s="2" customFormat="1" ht="6.95" customHeight="1">
      <c r="A27" s="38"/>
      <c r="B27" s="39"/>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9"/>
      <c r="BE27" s="31"/>
    </row>
    <row r="28" spans="1:57" s="2" customFormat="1" ht="12">
      <c r="A28" s="38"/>
      <c r="B28" s="39"/>
      <c r="C28" s="38"/>
      <c r="D28" s="38"/>
      <c r="E28" s="38"/>
      <c r="F28" s="38"/>
      <c r="G28" s="38"/>
      <c r="H28" s="38"/>
      <c r="I28" s="38"/>
      <c r="J28" s="38"/>
      <c r="K28" s="38"/>
      <c r="L28" s="43" t="s">
        <v>39</v>
      </c>
      <c r="M28" s="43"/>
      <c r="N28" s="43"/>
      <c r="O28" s="43"/>
      <c r="P28" s="43"/>
      <c r="Q28" s="38"/>
      <c r="R28" s="38"/>
      <c r="S28" s="38"/>
      <c r="T28" s="38"/>
      <c r="U28" s="38"/>
      <c r="V28" s="38"/>
      <c r="W28" s="43" t="s">
        <v>40</v>
      </c>
      <c r="X28" s="43"/>
      <c r="Y28" s="43"/>
      <c r="Z28" s="43"/>
      <c r="AA28" s="43"/>
      <c r="AB28" s="43"/>
      <c r="AC28" s="43"/>
      <c r="AD28" s="43"/>
      <c r="AE28" s="43"/>
      <c r="AF28" s="38"/>
      <c r="AG28" s="38"/>
      <c r="AH28" s="38"/>
      <c r="AI28" s="38"/>
      <c r="AJ28" s="38"/>
      <c r="AK28" s="43" t="s">
        <v>41</v>
      </c>
      <c r="AL28" s="43"/>
      <c r="AM28" s="43"/>
      <c r="AN28" s="43"/>
      <c r="AO28" s="43"/>
      <c r="AP28" s="38"/>
      <c r="AQ28" s="38"/>
      <c r="AR28" s="39"/>
      <c r="BE28" s="31"/>
    </row>
    <row r="29" spans="1:57" s="3" customFormat="1" ht="14.4" customHeight="1">
      <c r="A29" s="3"/>
      <c r="B29" s="44"/>
      <c r="C29" s="3"/>
      <c r="D29" s="32" t="s">
        <v>42</v>
      </c>
      <c r="E29" s="3"/>
      <c r="F29" s="32" t="s">
        <v>43</v>
      </c>
      <c r="G29" s="3"/>
      <c r="H29" s="3"/>
      <c r="I29" s="3"/>
      <c r="J29" s="3"/>
      <c r="K29" s="3"/>
      <c r="L29" s="45">
        <v>0.21</v>
      </c>
      <c r="M29" s="3"/>
      <c r="N29" s="3"/>
      <c r="O29" s="3"/>
      <c r="P29" s="3"/>
      <c r="Q29" s="3"/>
      <c r="R29" s="3"/>
      <c r="S29" s="3"/>
      <c r="T29" s="3"/>
      <c r="U29" s="3"/>
      <c r="V29" s="3"/>
      <c r="W29" s="46">
        <f>ROUND(AZ94,2)</f>
        <v>0</v>
      </c>
      <c r="X29" s="3"/>
      <c r="Y29" s="3"/>
      <c r="Z29" s="3"/>
      <c r="AA29" s="3"/>
      <c r="AB29" s="3"/>
      <c r="AC29" s="3"/>
      <c r="AD29" s="3"/>
      <c r="AE29" s="3"/>
      <c r="AF29" s="3"/>
      <c r="AG29" s="3"/>
      <c r="AH29" s="3"/>
      <c r="AI29" s="3"/>
      <c r="AJ29" s="3"/>
      <c r="AK29" s="46">
        <f>ROUND(AV94,2)</f>
        <v>0</v>
      </c>
      <c r="AL29" s="3"/>
      <c r="AM29" s="3"/>
      <c r="AN29" s="3"/>
      <c r="AO29" s="3"/>
      <c r="AP29" s="3"/>
      <c r="AQ29" s="3"/>
      <c r="AR29" s="44"/>
      <c r="BE29" s="47"/>
    </row>
    <row r="30" spans="1:57" s="3" customFormat="1" ht="14.4" customHeight="1">
      <c r="A30" s="3"/>
      <c r="B30" s="44"/>
      <c r="C30" s="3"/>
      <c r="D30" s="3"/>
      <c r="E30" s="3"/>
      <c r="F30" s="32" t="s">
        <v>44</v>
      </c>
      <c r="G30" s="3"/>
      <c r="H30" s="3"/>
      <c r="I30" s="3"/>
      <c r="J30" s="3"/>
      <c r="K30" s="3"/>
      <c r="L30" s="45">
        <v>0.15</v>
      </c>
      <c r="M30" s="3"/>
      <c r="N30" s="3"/>
      <c r="O30" s="3"/>
      <c r="P30" s="3"/>
      <c r="Q30" s="3"/>
      <c r="R30" s="3"/>
      <c r="S30" s="3"/>
      <c r="T30" s="3"/>
      <c r="U30" s="3"/>
      <c r="V30" s="3"/>
      <c r="W30" s="46">
        <f>ROUND(BA94,2)</f>
        <v>0</v>
      </c>
      <c r="X30" s="3"/>
      <c r="Y30" s="3"/>
      <c r="Z30" s="3"/>
      <c r="AA30" s="3"/>
      <c r="AB30" s="3"/>
      <c r="AC30" s="3"/>
      <c r="AD30" s="3"/>
      <c r="AE30" s="3"/>
      <c r="AF30" s="3"/>
      <c r="AG30" s="3"/>
      <c r="AH30" s="3"/>
      <c r="AI30" s="3"/>
      <c r="AJ30" s="3"/>
      <c r="AK30" s="46">
        <f>ROUND(AW94,2)</f>
        <v>0</v>
      </c>
      <c r="AL30" s="3"/>
      <c r="AM30" s="3"/>
      <c r="AN30" s="3"/>
      <c r="AO30" s="3"/>
      <c r="AP30" s="3"/>
      <c r="AQ30" s="3"/>
      <c r="AR30" s="44"/>
      <c r="BE30" s="47"/>
    </row>
    <row r="31" spans="1:57" s="3" customFormat="1" ht="14.4" customHeight="1" hidden="1">
      <c r="A31" s="3"/>
      <c r="B31" s="44"/>
      <c r="C31" s="3"/>
      <c r="D31" s="3"/>
      <c r="E31" s="3"/>
      <c r="F31" s="32" t="s">
        <v>45</v>
      </c>
      <c r="G31" s="3"/>
      <c r="H31" s="3"/>
      <c r="I31" s="3"/>
      <c r="J31" s="3"/>
      <c r="K31" s="3"/>
      <c r="L31" s="45">
        <v>0.21</v>
      </c>
      <c r="M31" s="3"/>
      <c r="N31" s="3"/>
      <c r="O31" s="3"/>
      <c r="P31" s="3"/>
      <c r="Q31" s="3"/>
      <c r="R31" s="3"/>
      <c r="S31" s="3"/>
      <c r="T31" s="3"/>
      <c r="U31" s="3"/>
      <c r="V31" s="3"/>
      <c r="W31" s="46">
        <f>ROUND(BB94,2)</f>
        <v>0</v>
      </c>
      <c r="X31" s="3"/>
      <c r="Y31" s="3"/>
      <c r="Z31" s="3"/>
      <c r="AA31" s="3"/>
      <c r="AB31" s="3"/>
      <c r="AC31" s="3"/>
      <c r="AD31" s="3"/>
      <c r="AE31" s="3"/>
      <c r="AF31" s="3"/>
      <c r="AG31" s="3"/>
      <c r="AH31" s="3"/>
      <c r="AI31" s="3"/>
      <c r="AJ31" s="3"/>
      <c r="AK31" s="46">
        <v>0</v>
      </c>
      <c r="AL31" s="3"/>
      <c r="AM31" s="3"/>
      <c r="AN31" s="3"/>
      <c r="AO31" s="3"/>
      <c r="AP31" s="3"/>
      <c r="AQ31" s="3"/>
      <c r="AR31" s="44"/>
      <c r="BE31" s="47"/>
    </row>
    <row r="32" spans="1:57" s="3" customFormat="1" ht="14.4" customHeight="1" hidden="1">
      <c r="A32" s="3"/>
      <c r="B32" s="44"/>
      <c r="C32" s="3"/>
      <c r="D32" s="3"/>
      <c r="E32" s="3"/>
      <c r="F32" s="32" t="s">
        <v>46</v>
      </c>
      <c r="G32" s="3"/>
      <c r="H32" s="3"/>
      <c r="I32" s="3"/>
      <c r="J32" s="3"/>
      <c r="K32" s="3"/>
      <c r="L32" s="45">
        <v>0.15</v>
      </c>
      <c r="M32" s="3"/>
      <c r="N32" s="3"/>
      <c r="O32" s="3"/>
      <c r="P32" s="3"/>
      <c r="Q32" s="3"/>
      <c r="R32" s="3"/>
      <c r="S32" s="3"/>
      <c r="T32" s="3"/>
      <c r="U32" s="3"/>
      <c r="V32" s="3"/>
      <c r="W32" s="46">
        <f>ROUND(BC94,2)</f>
        <v>0</v>
      </c>
      <c r="X32" s="3"/>
      <c r="Y32" s="3"/>
      <c r="Z32" s="3"/>
      <c r="AA32" s="3"/>
      <c r="AB32" s="3"/>
      <c r="AC32" s="3"/>
      <c r="AD32" s="3"/>
      <c r="AE32" s="3"/>
      <c r="AF32" s="3"/>
      <c r="AG32" s="3"/>
      <c r="AH32" s="3"/>
      <c r="AI32" s="3"/>
      <c r="AJ32" s="3"/>
      <c r="AK32" s="46">
        <v>0</v>
      </c>
      <c r="AL32" s="3"/>
      <c r="AM32" s="3"/>
      <c r="AN32" s="3"/>
      <c r="AO32" s="3"/>
      <c r="AP32" s="3"/>
      <c r="AQ32" s="3"/>
      <c r="AR32" s="44"/>
      <c r="BE32" s="47"/>
    </row>
    <row r="33" spans="1:57" s="3" customFormat="1" ht="14.4" customHeight="1" hidden="1">
      <c r="A33" s="3"/>
      <c r="B33" s="44"/>
      <c r="C33" s="3"/>
      <c r="D33" s="3"/>
      <c r="E33" s="3"/>
      <c r="F33" s="32" t="s">
        <v>47</v>
      </c>
      <c r="G33" s="3"/>
      <c r="H33" s="3"/>
      <c r="I33" s="3"/>
      <c r="J33" s="3"/>
      <c r="K33" s="3"/>
      <c r="L33" s="45">
        <v>0</v>
      </c>
      <c r="M33" s="3"/>
      <c r="N33" s="3"/>
      <c r="O33" s="3"/>
      <c r="P33" s="3"/>
      <c r="Q33" s="3"/>
      <c r="R33" s="3"/>
      <c r="S33" s="3"/>
      <c r="T33" s="3"/>
      <c r="U33" s="3"/>
      <c r="V33" s="3"/>
      <c r="W33" s="46">
        <f>ROUND(BD94,2)</f>
        <v>0</v>
      </c>
      <c r="X33" s="3"/>
      <c r="Y33" s="3"/>
      <c r="Z33" s="3"/>
      <c r="AA33" s="3"/>
      <c r="AB33" s="3"/>
      <c r="AC33" s="3"/>
      <c r="AD33" s="3"/>
      <c r="AE33" s="3"/>
      <c r="AF33" s="3"/>
      <c r="AG33" s="3"/>
      <c r="AH33" s="3"/>
      <c r="AI33" s="3"/>
      <c r="AJ33" s="3"/>
      <c r="AK33" s="46">
        <v>0</v>
      </c>
      <c r="AL33" s="3"/>
      <c r="AM33" s="3"/>
      <c r="AN33" s="3"/>
      <c r="AO33" s="3"/>
      <c r="AP33" s="3"/>
      <c r="AQ33" s="3"/>
      <c r="AR33" s="44"/>
      <c r="BE33" s="47"/>
    </row>
    <row r="34" spans="1:57" s="2" customFormat="1" ht="6.95" customHeight="1">
      <c r="A34" s="38"/>
      <c r="B34" s="39"/>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9"/>
      <c r="BE34" s="31"/>
    </row>
    <row r="35" spans="1:57" s="2" customFormat="1" ht="25.9" customHeight="1">
      <c r="A35" s="38"/>
      <c r="B35" s="39"/>
      <c r="C35" s="48"/>
      <c r="D35" s="49" t="s">
        <v>48</v>
      </c>
      <c r="E35" s="50"/>
      <c r="F35" s="50"/>
      <c r="G35" s="50"/>
      <c r="H35" s="50"/>
      <c r="I35" s="50"/>
      <c r="J35" s="50"/>
      <c r="K35" s="50"/>
      <c r="L35" s="50"/>
      <c r="M35" s="50"/>
      <c r="N35" s="50"/>
      <c r="O35" s="50"/>
      <c r="P35" s="50"/>
      <c r="Q35" s="50"/>
      <c r="R35" s="50"/>
      <c r="S35" s="50"/>
      <c r="T35" s="51" t="s">
        <v>49</v>
      </c>
      <c r="U35" s="50"/>
      <c r="V35" s="50"/>
      <c r="W35" s="50"/>
      <c r="X35" s="52" t="s">
        <v>50</v>
      </c>
      <c r="Y35" s="50"/>
      <c r="Z35" s="50"/>
      <c r="AA35" s="50"/>
      <c r="AB35" s="50"/>
      <c r="AC35" s="50"/>
      <c r="AD35" s="50"/>
      <c r="AE35" s="50"/>
      <c r="AF35" s="50"/>
      <c r="AG35" s="50"/>
      <c r="AH35" s="50"/>
      <c r="AI35" s="50"/>
      <c r="AJ35" s="50"/>
      <c r="AK35" s="53">
        <f>SUM(AK26:AK33)</f>
        <v>0</v>
      </c>
      <c r="AL35" s="50"/>
      <c r="AM35" s="50"/>
      <c r="AN35" s="50"/>
      <c r="AO35" s="54"/>
      <c r="AP35" s="48"/>
      <c r="AQ35" s="48"/>
      <c r="AR35" s="39"/>
      <c r="BE35" s="38"/>
    </row>
    <row r="36" spans="1:57" s="2" customFormat="1" ht="6.95" customHeight="1">
      <c r="A36" s="38"/>
      <c r="B36" s="39"/>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9"/>
      <c r="BE36" s="38"/>
    </row>
    <row r="37" spans="1:57" s="2" customFormat="1" ht="14.4" customHeight="1">
      <c r="A37" s="38"/>
      <c r="B37" s="39"/>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9"/>
      <c r="BE37" s="38"/>
    </row>
    <row r="38" spans="2:44" s="1" customFormat="1" ht="14.4" customHeight="1">
      <c r="B38" s="22"/>
      <c r="AR38" s="22"/>
    </row>
    <row r="39" spans="2:44" s="1" customFormat="1" ht="14.4" customHeight="1">
      <c r="B39" s="22"/>
      <c r="AR39" s="22"/>
    </row>
    <row r="40" spans="2:44" s="1" customFormat="1" ht="14.4" customHeight="1">
      <c r="B40" s="22"/>
      <c r="AR40" s="22"/>
    </row>
    <row r="41" spans="2:44" s="1" customFormat="1" ht="14.4" customHeight="1">
      <c r="B41" s="22"/>
      <c r="AR41" s="22"/>
    </row>
    <row r="42" spans="2:44" s="1" customFormat="1" ht="14.4" customHeight="1">
      <c r="B42" s="22"/>
      <c r="AR42" s="22"/>
    </row>
    <row r="43" spans="2:44" s="1" customFormat="1" ht="14.4" customHeight="1">
      <c r="B43" s="22"/>
      <c r="AR43" s="22"/>
    </row>
    <row r="44" spans="2:44" s="1" customFormat="1" ht="14.4" customHeight="1">
      <c r="B44" s="22"/>
      <c r="AR44" s="22"/>
    </row>
    <row r="45" spans="2:44" s="1" customFormat="1" ht="14.4" customHeight="1">
      <c r="B45" s="22"/>
      <c r="AR45" s="22"/>
    </row>
    <row r="46" spans="2:44" s="1" customFormat="1" ht="14.4" customHeight="1">
      <c r="B46" s="22"/>
      <c r="AR46" s="22"/>
    </row>
    <row r="47" spans="2:44" s="1" customFormat="1" ht="14.4" customHeight="1">
      <c r="B47" s="22"/>
      <c r="AR47" s="22"/>
    </row>
    <row r="48" spans="2:44" s="1" customFormat="1" ht="14.4" customHeight="1">
      <c r="B48" s="22"/>
      <c r="AR48" s="22"/>
    </row>
    <row r="49" spans="2:44" s="2" customFormat="1" ht="14.4" customHeight="1">
      <c r="B49" s="55"/>
      <c r="D49" s="56" t="s">
        <v>51</v>
      </c>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6" t="s">
        <v>52</v>
      </c>
      <c r="AI49" s="57"/>
      <c r="AJ49" s="57"/>
      <c r="AK49" s="57"/>
      <c r="AL49" s="57"/>
      <c r="AM49" s="57"/>
      <c r="AN49" s="57"/>
      <c r="AO49" s="57"/>
      <c r="AR49" s="55"/>
    </row>
    <row r="50" spans="2:44" ht="12">
      <c r="B50" s="22"/>
      <c r="AR50" s="22"/>
    </row>
    <row r="51" spans="2:44" ht="12">
      <c r="B51" s="22"/>
      <c r="AR51" s="22"/>
    </row>
    <row r="52" spans="2:44" ht="12">
      <c r="B52" s="22"/>
      <c r="AR52" s="22"/>
    </row>
    <row r="53" spans="2:44" ht="12">
      <c r="B53" s="22"/>
      <c r="AR53" s="22"/>
    </row>
    <row r="54" spans="2:44" ht="12">
      <c r="B54" s="22"/>
      <c r="AR54" s="22"/>
    </row>
    <row r="55" spans="2:44" ht="12">
      <c r="B55" s="22"/>
      <c r="AR55" s="22"/>
    </row>
    <row r="56" spans="2:44" ht="12">
      <c r="B56" s="22"/>
      <c r="AR56" s="22"/>
    </row>
    <row r="57" spans="2:44" ht="12">
      <c r="B57" s="22"/>
      <c r="AR57" s="22"/>
    </row>
    <row r="58" spans="2:44" ht="12">
      <c r="B58" s="22"/>
      <c r="AR58" s="22"/>
    </row>
    <row r="59" spans="2:44" ht="12">
      <c r="B59" s="22"/>
      <c r="AR59" s="22"/>
    </row>
    <row r="60" spans="1:57" s="2" customFormat="1" ht="12">
      <c r="A60" s="38"/>
      <c r="B60" s="39"/>
      <c r="C60" s="38"/>
      <c r="D60" s="58" t="s">
        <v>53</v>
      </c>
      <c r="E60" s="41"/>
      <c r="F60" s="41"/>
      <c r="G60" s="41"/>
      <c r="H60" s="41"/>
      <c r="I60" s="41"/>
      <c r="J60" s="41"/>
      <c r="K60" s="41"/>
      <c r="L60" s="41"/>
      <c r="M60" s="41"/>
      <c r="N60" s="41"/>
      <c r="O60" s="41"/>
      <c r="P60" s="41"/>
      <c r="Q60" s="41"/>
      <c r="R60" s="41"/>
      <c r="S60" s="41"/>
      <c r="T60" s="41"/>
      <c r="U60" s="41"/>
      <c r="V60" s="58" t="s">
        <v>54</v>
      </c>
      <c r="W60" s="41"/>
      <c r="X60" s="41"/>
      <c r="Y60" s="41"/>
      <c r="Z60" s="41"/>
      <c r="AA60" s="41"/>
      <c r="AB60" s="41"/>
      <c r="AC60" s="41"/>
      <c r="AD60" s="41"/>
      <c r="AE60" s="41"/>
      <c r="AF60" s="41"/>
      <c r="AG60" s="41"/>
      <c r="AH60" s="58" t="s">
        <v>53</v>
      </c>
      <c r="AI60" s="41"/>
      <c r="AJ60" s="41"/>
      <c r="AK60" s="41"/>
      <c r="AL60" s="41"/>
      <c r="AM60" s="58" t="s">
        <v>54</v>
      </c>
      <c r="AN60" s="41"/>
      <c r="AO60" s="41"/>
      <c r="AP60" s="38"/>
      <c r="AQ60" s="38"/>
      <c r="AR60" s="39"/>
      <c r="BE60" s="38"/>
    </row>
    <row r="61" spans="2:44" ht="12">
      <c r="B61" s="22"/>
      <c r="AR61" s="22"/>
    </row>
    <row r="62" spans="2:44" ht="12">
      <c r="B62" s="22"/>
      <c r="AR62" s="22"/>
    </row>
    <row r="63" spans="2:44" ht="12">
      <c r="B63" s="22"/>
      <c r="AR63" s="22"/>
    </row>
    <row r="64" spans="1:57" s="2" customFormat="1" ht="12">
      <c r="A64" s="38"/>
      <c r="B64" s="39"/>
      <c r="C64" s="38"/>
      <c r="D64" s="56" t="s">
        <v>55</v>
      </c>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6" t="s">
        <v>56</v>
      </c>
      <c r="AI64" s="59"/>
      <c r="AJ64" s="59"/>
      <c r="AK64" s="59"/>
      <c r="AL64" s="59"/>
      <c r="AM64" s="59"/>
      <c r="AN64" s="59"/>
      <c r="AO64" s="59"/>
      <c r="AP64" s="38"/>
      <c r="AQ64" s="38"/>
      <c r="AR64" s="39"/>
      <c r="BE64" s="38"/>
    </row>
    <row r="65" spans="2:44" ht="12">
      <c r="B65" s="22"/>
      <c r="AR65" s="22"/>
    </row>
    <row r="66" spans="2:44" ht="12">
      <c r="B66" s="22"/>
      <c r="AR66" s="22"/>
    </row>
    <row r="67" spans="2:44" ht="12">
      <c r="B67" s="22"/>
      <c r="AR67" s="22"/>
    </row>
    <row r="68" spans="2:44" ht="12">
      <c r="B68" s="22"/>
      <c r="AR68" s="22"/>
    </row>
    <row r="69" spans="2:44" ht="12">
      <c r="B69" s="22"/>
      <c r="AR69" s="22"/>
    </row>
    <row r="70" spans="2:44" ht="12">
      <c r="B70" s="22"/>
      <c r="AR70" s="22"/>
    </row>
    <row r="71" spans="2:44" ht="12">
      <c r="B71" s="22"/>
      <c r="AR71" s="22"/>
    </row>
    <row r="72" spans="2:44" ht="12">
      <c r="B72" s="22"/>
      <c r="AR72" s="22"/>
    </row>
    <row r="73" spans="2:44" ht="12">
      <c r="B73" s="22"/>
      <c r="AR73" s="22"/>
    </row>
    <row r="74" spans="2:44" ht="12">
      <c r="B74" s="22"/>
      <c r="AR74" s="22"/>
    </row>
    <row r="75" spans="1:57" s="2" customFormat="1" ht="12">
      <c r="A75" s="38"/>
      <c r="B75" s="39"/>
      <c r="C75" s="38"/>
      <c r="D75" s="58" t="s">
        <v>53</v>
      </c>
      <c r="E75" s="41"/>
      <c r="F75" s="41"/>
      <c r="G75" s="41"/>
      <c r="H75" s="41"/>
      <c r="I75" s="41"/>
      <c r="J75" s="41"/>
      <c r="K75" s="41"/>
      <c r="L75" s="41"/>
      <c r="M75" s="41"/>
      <c r="N75" s="41"/>
      <c r="O75" s="41"/>
      <c r="P75" s="41"/>
      <c r="Q75" s="41"/>
      <c r="R75" s="41"/>
      <c r="S75" s="41"/>
      <c r="T75" s="41"/>
      <c r="U75" s="41"/>
      <c r="V75" s="58" t="s">
        <v>54</v>
      </c>
      <c r="W75" s="41"/>
      <c r="X75" s="41"/>
      <c r="Y75" s="41"/>
      <c r="Z75" s="41"/>
      <c r="AA75" s="41"/>
      <c r="AB75" s="41"/>
      <c r="AC75" s="41"/>
      <c r="AD75" s="41"/>
      <c r="AE75" s="41"/>
      <c r="AF75" s="41"/>
      <c r="AG75" s="41"/>
      <c r="AH75" s="58" t="s">
        <v>53</v>
      </c>
      <c r="AI75" s="41"/>
      <c r="AJ75" s="41"/>
      <c r="AK75" s="41"/>
      <c r="AL75" s="41"/>
      <c r="AM75" s="58" t="s">
        <v>54</v>
      </c>
      <c r="AN75" s="41"/>
      <c r="AO75" s="41"/>
      <c r="AP75" s="38"/>
      <c r="AQ75" s="38"/>
      <c r="AR75" s="39"/>
      <c r="BE75" s="38"/>
    </row>
    <row r="76" spans="1:57" s="2" customFormat="1" ht="12">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9"/>
      <c r="BE76" s="38"/>
    </row>
    <row r="77" spans="1:57" s="2" customFormat="1" ht="6.95" customHeight="1">
      <c r="A77" s="38"/>
      <c r="B77" s="60"/>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39"/>
      <c r="BE77" s="38"/>
    </row>
    <row r="81" spans="1:57" s="2" customFormat="1" ht="6.95" customHeight="1">
      <c r="A81" s="38"/>
      <c r="B81" s="62"/>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39"/>
      <c r="BE81" s="38"/>
    </row>
    <row r="82" spans="1:57" s="2" customFormat="1" ht="24.95" customHeight="1">
      <c r="A82" s="38"/>
      <c r="B82" s="39"/>
      <c r="C82" s="23" t="s">
        <v>57</v>
      </c>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9"/>
      <c r="BE82" s="38"/>
    </row>
    <row r="83" spans="1:57" s="2" customFormat="1" ht="6.95" customHeight="1">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9"/>
      <c r="BE83" s="38"/>
    </row>
    <row r="84" spans="1:57" s="4" customFormat="1" ht="12" customHeight="1">
      <c r="A84" s="4"/>
      <c r="B84" s="64"/>
      <c r="C84" s="32" t="s">
        <v>13</v>
      </c>
      <c r="D84" s="4"/>
      <c r="E84" s="4"/>
      <c r="F84" s="4"/>
      <c r="G84" s="4"/>
      <c r="H84" s="4"/>
      <c r="I84" s="4"/>
      <c r="J84" s="4"/>
      <c r="K84" s="4"/>
      <c r="L84" s="4" t="str">
        <f>K5</f>
        <v>28022019R</v>
      </c>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64"/>
      <c r="BE84" s="4"/>
    </row>
    <row r="85" spans="1:57" s="5" customFormat="1" ht="36.95" customHeight="1">
      <c r="A85" s="5"/>
      <c r="B85" s="65"/>
      <c r="C85" s="66" t="s">
        <v>16</v>
      </c>
      <c r="D85" s="5"/>
      <c r="E85" s="5"/>
      <c r="F85" s="5"/>
      <c r="G85" s="5"/>
      <c r="H85" s="5"/>
      <c r="I85" s="5"/>
      <c r="J85" s="5"/>
      <c r="K85" s="5"/>
      <c r="L85" s="67" t="str">
        <f>K6</f>
        <v>Rekonstrukce objektu garáží nákladních vozidel - Rychnov nad Kněžnou</v>
      </c>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65"/>
      <c r="BE85" s="5"/>
    </row>
    <row r="86" spans="1:57" s="2" customFormat="1" ht="6.95" customHeight="1">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9"/>
      <c r="BE86" s="38"/>
    </row>
    <row r="87" spans="1:57" s="2" customFormat="1" ht="12" customHeight="1">
      <c r="A87" s="38"/>
      <c r="B87" s="39"/>
      <c r="C87" s="32" t="s">
        <v>20</v>
      </c>
      <c r="D87" s="38"/>
      <c r="E87" s="38"/>
      <c r="F87" s="38"/>
      <c r="G87" s="38"/>
      <c r="H87" s="38"/>
      <c r="I87" s="38"/>
      <c r="J87" s="38"/>
      <c r="K87" s="38"/>
      <c r="L87" s="68" t="str">
        <f>IF(K8="","",K8)</f>
        <v>p.č. 2461/49 k.ú. Rychnov nad Kněžnou</v>
      </c>
      <c r="M87" s="38"/>
      <c r="N87" s="38"/>
      <c r="O87" s="38"/>
      <c r="P87" s="38"/>
      <c r="Q87" s="38"/>
      <c r="R87" s="38"/>
      <c r="S87" s="38"/>
      <c r="T87" s="38"/>
      <c r="U87" s="38"/>
      <c r="V87" s="38"/>
      <c r="W87" s="38"/>
      <c r="X87" s="38"/>
      <c r="Y87" s="38"/>
      <c r="Z87" s="38"/>
      <c r="AA87" s="38"/>
      <c r="AB87" s="38"/>
      <c r="AC87" s="38"/>
      <c r="AD87" s="38"/>
      <c r="AE87" s="38"/>
      <c r="AF87" s="38"/>
      <c r="AG87" s="38"/>
      <c r="AH87" s="38"/>
      <c r="AI87" s="32" t="s">
        <v>22</v>
      </c>
      <c r="AJ87" s="38"/>
      <c r="AK87" s="38"/>
      <c r="AL87" s="38"/>
      <c r="AM87" s="69" t="str">
        <f>IF(AN8="","",AN8)</f>
        <v>26. 3. 2019</v>
      </c>
      <c r="AN87" s="69"/>
      <c r="AO87" s="38"/>
      <c r="AP87" s="38"/>
      <c r="AQ87" s="38"/>
      <c r="AR87" s="39"/>
      <c r="BE87" s="38"/>
    </row>
    <row r="88" spans="1:57" s="2" customFormat="1" ht="6.95" customHeight="1">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9"/>
      <c r="BE88" s="38"/>
    </row>
    <row r="89" spans="1:57" s="2" customFormat="1" ht="25.65" customHeight="1">
      <c r="A89" s="38"/>
      <c r="B89" s="39"/>
      <c r="C89" s="32" t="s">
        <v>24</v>
      </c>
      <c r="D89" s="38"/>
      <c r="E89" s="38"/>
      <c r="F89" s="38"/>
      <c r="G89" s="38"/>
      <c r="H89" s="38"/>
      <c r="I89" s="38"/>
      <c r="J89" s="38"/>
      <c r="K89" s="38"/>
      <c r="L89" s="4" t="str">
        <f>IF(E11="","",E11)</f>
        <v>Údržba silnic královéhradeckého kraje, a.s.</v>
      </c>
      <c r="M89" s="38"/>
      <c r="N89" s="38"/>
      <c r="O89" s="38"/>
      <c r="P89" s="38"/>
      <c r="Q89" s="38"/>
      <c r="R89" s="38"/>
      <c r="S89" s="38"/>
      <c r="T89" s="38"/>
      <c r="U89" s="38"/>
      <c r="V89" s="38"/>
      <c r="W89" s="38"/>
      <c r="X89" s="38"/>
      <c r="Y89" s="38"/>
      <c r="Z89" s="38"/>
      <c r="AA89" s="38"/>
      <c r="AB89" s="38"/>
      <c r="AC89" s="38"/>
      <c r="AD89" s="38"/>
      <c r="AE89" s="38"/>
      <c r="AF89" s="38"/>
      <c r="AG89" s="38"/>
      <c r="AH89" s="38"/>
      <c r="AI89" s="32" t="s">
        <v>31</v>
      </c>
      <c r="AJ89" s="38"/>
      <c r="AK89" s="38"/>
      <c r="AL89" s="38"/>
      <c r="AM89" s="70" t="str">
        <f>IF(E17="","",E17)</f>
        <v>IRBOS s.r.o., Čestice 115, Kostelec n/O</v>
      </c>
      <c r="AN89" s="4"/>
      <c r="AO89" s="4"/>
      <c r="AP89" s="4"/>
      <c r="AQ89" s="38"/>
      <c r="AR89" s="39"/>
      <c r="AS89" s="71" t="s">
        <v>58</v>
      </c>
      <c r="AT89" s="72"/>
      <c r="AU89" s="73"/>
      <c r="AV89" s="73"/>
      <c r="AW89" s="73"/>
      <c r="AX89" s="73"/>
      <c r="AY89" s="73"/>
      <c r="AZ89" s="73"/>
      <c r="BA89" s="73"/>
      <c r="BB89" s="73"/>
      <c r="BC89" s="73"/>
      <c r="BD89" s="74"/>
      <c r="BE89" s="38"/>
    </row>
    <row r="90" spans="1:57" s="2" customFormat="1" ht="15.15" customHeight="1">
      <c r="A90" s="38"/>
      <c r="B90" s="39"/>
      <c r="C90" s="32" t="s">
        <v>29</v>
      </c>
      <c r="D90" s="38"/>
      <c r="E90" s="38"/>
      <c r="F90" s="38"/>
      <c r="G90" s="38"/>
      <c r="H90" s="38"/>
      <c r="I90" s="38"/>
      <c r="J90" s="38"/>
      <c r="K90" s="38"/>
      <c r="L90" s="4" t="str">
        <f>IF(E14="Vyplň údaj","",E14)</f>
        <v/>
      </c>
      <c r="M90" s="38"/>
      <c r="N90" s="38"/>
      <c r="O90" s="38"/>
      <c r="P90" s="38"/>
      <c r="Q90" s="38"/>
      <c r="R90" s="38"/>
      <c r="S90" s="38"/>
      <c r="T90" s="38"/>
      <c r="U90" s="38"/>
      <c r="V90" s="38"/>
      <c r="W90" s="38"/>
      <c r="X90" s="38"/>
      <c r="Y90" s="38"/>
      <c r="Z90" s="38"/>
      <c r="AA90" s="38"/>
      <c r="AB90" s="38"/>
      <c r="AC90" s="38"/>
      <c r="AD90" s="38"/>
      <c r="AE90" s="38"/>
      <c r="AF90" s="38"/>
      <c r="AG90" s="38"/>
      <c r="AH90" s="38"/>
      <c r="AI90" s="32" t="s">
        <v>34</v>
      </c>
      <c r="AJ90" s="38"/>
      <c r="AK90" s="38"/>
      <c r="AL90" s="38"/>
      <c r="AM90" s="70" t="str">
        <f>IF(E20="","",E20)</f>
        <v xml:space="preserve"> </v>
      </c>
      <c r="AN90" s="4"/>
      <c r="AO90" s="4"/>
      <c r="AP90" s="4"/>
      <c r="AQ90" s="38"/>
      <c r="AR90" s="39"/>
      <c r="AS90" s="75"/>
      <c r="AT90" s="76"/>
      <c r="AU90" s="77"/>
      <c r="AV90" s="77"/>
      <c r="AW90" s="77"/>
      <c r="AX90" s="77"/>
      <c r="AY90" s="77"/>
      <c r="AZ90" s="77"/>
      <c r="BA90" s="77"/>
      <c r="BB90" s="77"/>
      <c r="BC90" s="77"/>
      <c r="BD90" s="78"/>
      <c r="BE90" s="38"/>
    </row>
    <row r="91" spans="1:57" s="2" customFormat="1" ht="10.8" customHeight="1">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9"/>
      <c r="AS91" s="75"/>
      <c r="AT91" s="76"/>
      <c r="AU91" s="77"/>
      <c r="AV91" s="77"/>
      <c r="AW91" s="77"/>
      <c r="AX91" s="77"/>
      <c r="AY91" s="77"/>
      <c r="AZ91" s="77"/>
      <c r="BA91" s="77"/>
      <c r="BB91" s="77"/>
      <c r="BC91" s="77"/>
      <c r="BD91" s="78"/>
      <c r="BE91" s="38"/>
    </row>
    <row r="92" spans="1:57" s="2" customFormat="1" ht="29.25" customHeight="1">
      <c r="A92" s="38"/>
      <c r="B92" s="39"/>
      <c r="C92" s="79" t="s">
        <v>59</v>
      </c>
      <c r="D92" s="80"/>
      <c r="E92" s="80"/>
      <c r="F92" s="80"/>
      <c r="G92" s="80"/>
      <c r="H92" s="81"/>
      <c r="I92" s="82" t="s">
        <v>60</v>
      </c>
      <c r="J92" s="80"/>
      <c r="K92" s="80"/>
      <c r="L92" s="80"/>
      <c r="M92" s="80"/>
      <c r="N92" s="80"/>
      <c r="O92" s="80"/>
      <c r="P92" s="80"/>
      <c r="Q92" s="80"/>
      <c r="R92" s="80"/>
      <c r="S92" s="80"/>
      <c r="T92" s="80"/>
      <c r="U92" s="80"/>
      <c r="V92" s="80"/>
      <c r="W92" s="80"/>
      <c r="X92" s="80"/>
      <c r="Y92" s="80"/>
      <c r="Z92" s="80"/>
      <c r="AA92" s="80"/>
      <c r="AB92" s="80"/>
      <c r="AC92" s="80"/>
      <c r="AD92" s="80"/>
      <c r="AE92" s="80"/>
      <c r="AF92" s="80"/>
      <c r="AG92" s="83" t="s">
        <v>61</v>
      </c>
      <c r="AH92" s="80"/>
      <c r="AI92" s="80"/>
      <c r="AJ92" s="80"/>
      <c r="AK92" s="80"/>
      <c r="AL92" s="80"/>
      <c r="AM92" s="80"/>
      <c r="AN92" s="82" t="s">
        <v>62</v>
      </c>
      <c r="AO92" s="80"/>
      <c r="AP92" s="84"/>
      <c r="AQ92" s="85" t="s">
        <v>63</v>
      </c>
      <c r="AR92" s="39"/>
      <c r="AS92" s="86" t="s">
        <v>64</v>
      </c>
      <c r="AT92" s="87" t="s">
        <v>65</v>
      </c>
      <c r="AU92" s="87" t="s">
        <v>66</v>
      </c>
      <c r="AV92" s="87" t="s">
        <v>67</v>
      </c>
      <c r="AW92" s="87" t="s">
        <v>68</v>
      </c>
      <c r="AX92" s="87" t="s">
        <v>69</v>
      </c>
      <c r="AY92" s="87" t="s">
        <v>70</v>
      </c>
      <c r="AZ92" s="87" t="s">
        <v>71</v>
      </c>
      <c r="BA92" s="87" t="s">
        <v>72</v>
      </c>
      <c r="BB92" s="87" t="s">
        <v>73</v>
      </c>
      <c r="BC92" s="87" t="s">
        <v>74</v>
      </c>
      <c r="BD92" s="88" t="s">
        <v>75</v>
      </c>
      <c r="BE92" s="38"/>
    </row>
    <row r="93" spans="1:57" s="2" customFormat="1" ht="10.8" customHeight="1">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9"/>
      <c r="AS93" s="89"/>
      <c r="AT93" s="90"/>
      <c r="AU93" s="90"/>
      <c r="AV93" s="90"/>
      <c r="AW93" s="90"/>
      <c r="AX93" s="90"/>
      <c r="AY93" s="90"/>
      <c r="AZ93" s="90"/>
      <c r="BA93" s="90"/>
      <c r="BB93" s="90"/>
      <c r="BC93" s="90"/>
      <c r="BD93" s="91"/>
      <c r="BE93" s="38"/>
    </row>
    <row r="94" spans="1:90" s="6" customFormat="1" ht="32.4" customHeight="1">
      <c r="A94" s="6"/>
      <c r="B94" s="92"/>
      <c r="C94" s="93" t="s">
        <v>76</v>
      </c>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5">
        <f>ROUND(AG95+AG98+SUM(AG104:AG109),2)</f>
        <v>0</v>
      </c>
      <c r="AH94" s="95"/>
      <c r="AI94" s="95"/>
      <c r="AJ94" s="95"/>
      <c r="AK94" s="95"/>
      <c r="AL94" s="95"/>
      <c r="AM94" s="95"/>
      <c r="AN94" s="96">
        <f>SUM(AG94,AT94)</f>
        <v>0</v>
      </c>
      <c r="AO94" s="96"/>
      <c r="AP94" s="96"/>
      <c r="AQ94" s="97" t="s">
        <v>1</v>
      </c>
      <c r="AR94" s="92"/>
      <c r="AS94" s="98">
        <f>ROUND(AS95+AS98+SUM(AS104:AS109),2)</f>
        <v>0</v>
      </c>
      <c r="AT94" s="99">
        <f>ROUND(SUM(AV94:AW94),2)</f>
        <v>0</v>
      </c>
      <c r="AU94" s="100">
        <f>ROUND(AU95+AU98+SUM(AU104:AU109),5)</f>
        <v>0</v>
      </c>
      <c r="AV94" s="99">
        <f>ROUND(AZ94*L29,2)</f>
        <v>0</v>
      </c>
      <c r="AW94" s="99">
        <f>ROUND(BA94*L30,2)</f>
        <v>0</v>
      </c>
      <c r="AX94" s="99">
        <f>ROUND(BB94*L29,2)</f>
        <v>0</v>
      </c>
      <c r="AY94" s="99">
        <f>ROUND(BC94*L30,2)</f>
        <v>0</v>
      </c>
      <c r="AZ94" s="99">
        <f>ROUND(AZ95+AZ98+SUM(AZ104:AZ109),2)</f>
        <v>0</v>
      </c>
      <c r="BA94" s="99">
        <f>ROUND(BA95+BA98+SUM(BA104:BA109),2)</f>
        <v>0</v>
      </c>
      <c r="BB94" s="99">
        <f>ROUND(BB95+BB98+SUM(BB104:BB109),2)</f>
        <v>0</v>
      </c>
      <c r="BC94" s="99">
        <f>ROUND(BC95+BC98+SUM(BC104:BC109),2)</f>
        <v>0</v>
      </c>
      <c r="BD94" s="101">
        <f>ROUND(BD95+BD98+SUM(BD104:BD109),2)</f>
        <v>0</v>
      </c>
      <c r="BE94" s="6"/>
      <c r="BS94" s="102" t="s">
        <v>77</v>
      </c>
      <c r="BT94" s="102" t="s">
        <v>78</v>
      </c>
      <c r="BU94" s="103" t="s">
        <v>79</v>
      </c>
      <c r="BV94" s="102" t="s">
        <v>80</v>
      </c>
      <c r="BW94" s="102" t="s">
        <v>4</v>
      </c>
      <c r="BX94" s="102" t="s">
        <v>81</v>
      </c>
      <c r="CL94" s="102" t="s">
        <v>1</v>
      </c>
    </row>
    <row r="95" spans="1:91" s="7" customFormat="1" ht="16.5" customHeight="1">
      <c r="A95" s="7"/>
      <c r="B95" s="104"/>
      <c r="C95" s="105"/>
      <c r="D95" s="106" t="s">
        <v>82</v>
      </c>
      <c r="E95" s="106"/>
      <c r="F95" s="106"/>
      <c r="G95" s="106"/>
      <c r="H95" s="106"/>
      <c r="I95" s="107"/>
      <c r="J95" s="106" t="s">
        <v>83</v>
      </c>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8">
        <f>ROUND(SUM(AG96:AG97),2)</f>
        <v>0</v>
      </c>
      <c r="AH95" s="107"/>
      <c r="AI95" s="107"/>
      <c r="AJ95" s="107"/>
      <c r="AK95" s="107"/>
      <c r="AL95" s="107"/>
      <c r="AM95" s="107"/>
      <c r="AN95" s="109">
        <f>SUM(AG95,AT95)</f>
        <v>0</v>
      </c>
      <c r="AO95" s="107"/>
      <c r="AP95" s="107"/>
      <c r="AQ95" s="110" t="s">
        <v>84</v>
      </c>
      <c r="AR95" s="104"/>
      <c r="AS95" s="111">
        <f>ROUND(SUM(AS96:AS97),2)</f>
        <v>0</v>
      </c>
      <c r="AT95" s="112">
        <f>ROUND(SUM(AV95:AW95),2)</f>
        <v>0</v>
      </c>
      <c r="AU95" s="113">
        <f>ROUND(SUM(AU96:AU97),5)</f>
        <v>0</v>
      </c>
      <c r="AV95" s="112">
        <f>ROUND(AZ95*L29,2)</f>
        <v>0</v>
      </c>
      <c r="AW95" s="112">
        <f>ROUND(BA95*L30,2)</f>
        <v>0</v>
      </c>
      <c r="AX95" s="112">
        <f>ROUND(BB95*L29,2)</f>
        <v>0</v>
      </c>
      <c r="AY95" s="112">
        <f>ROUND(BC95*L30,2)</f>
        <v>0</v>
      </c>
      <c r="AZ95" s="112">
        <f>ROUND(SUM(AZ96:AZ97),2)</f>
        <v>0</v>
      </c>
      <c r="BA95" s="112">
        <f>ROUND(SUM(BA96:BA97),2)</f>
        <v>0</v>
      </c>
      <c r="BB95" s="112">
        <f>ROUND(SUM(BB96:BB97),2)</f>
        <v>0</v>
      </c>
      <c r="BC95" s="112">
        <f>ROUND(SUM(BC96:BC97),2)</f>
        <v>0</v>
      </c>
      <c r="BD95" s="114">
        <f>ROUND(SUM(BD96:BD97),2)</f>
        <v>0</v>
      </c>
      <c r="BE95" s="7"/>
      <c r="BS95" s="115" t="s">
        <v>77</v>
      </c>
      <c r="BT95" s="115" t="s">
        <v>85</v>
      </c>
      <c r="BV95" s="115" t="s">
        <v>80</v>
      </c>
      <c r="BW95" s="115" t="s">
        <v>86</v>
      </c>
      <c r="BX95" s="115" t="s">
        <v>4</v>
      </c>
      <c r="CL95" s="115" t="s">
        <v>1</v>
      </c>
      <c r="CM95" s="115" t="s">
        <v>87</v>
      </c>
    </row>
    <row r="96" spans="1:91" s="4" customFormat="1" ht="16.5" customHeight="1">
      <c r="A96" s="116" t="s">
        <v>88</v>
      </c>
      <c r="B96" s="64"/>
      <c r="C96" s="10"/>
      <c r="D96" s="10"/>
      <c r="E96" s="117" t="s">
        <v>82</v>
      </c>
      <c r="F96" s="117"/>
      <c r="G96" s="117"/>
      <c r="H96" s="117"/>
      <c r="I96" s="117"/>
      <c r="J96" s="10"/>
      <c r="K96" s="117" t="s">
        <v>83</v>
      </c>
      <c r="L96" s="117"/>
      <c r="M96" s="117"/>
      <c r="N96" s="117"/>
      <c r="O96" s="117"/>
      <c r="P96" s="117"/>
      <c r="Q96" s="117"/>
      <c r="R96" s="117"/>
      <c r="S96" s="117"/>
      <c r="T96" s="117"/>
      <c r="U96" s="117"/>
      <c r="V96" s="117"/>
      <c r="W96" s="117"/>
      <c r="X96" s="117"/>
      <c r="Y96" s="117"/>
      <c r="Z96" s="117"/>
      <c r="AA96" s="117"/>
      <c r="AB96" s="117"/>
      <c r="AC96" s="117"/>
      <c r="AD96" s="117"/>
      <c r="AE96" s="117"/>
      <c r="AF96" s="117"/>
      <c r="AG96" s="118">
        <f>'01 - Výstavba garáží'!J30</f>
        <v>0</v>
      </c>
      <c r="AH96" s="10"/>
      <c r="AI96" s="10"/>
      <c r="AJ96" s="10"/>
      <c r="AK96" s="10"/>
      <c r="AL96" s="10"/>
      <c r="AM96" s="10"/>
      <c r="AN96" s="118">
        <f>SUM(AG96,AT96)</f>
        <v>0</v>
      </c>
      <c r="AO96" s="10"/>
      <c r="AP96" s="10"/>
      <c r="AQ96" s="119" t="s">
        <v>89</v>
      </c>
      <c r="AR96" s="64"/>
      <c r="AS96" s="120">
        <v>0</v>
      </c>
      <c r="AT96" s="121">
        <f>ROUND(SUM(AV96:AW96),2)</f>
        <v>0</v>
      </c>
      <c r="AU96" s="122">
        <f>'01 - Výstavba garáží'!P140</f>
        <v>0</v>
      </c>
      <c r="AV96" s="121">
        <f>'01 - Výstavba garáží'!J33</f>
        <v>0</v>
      </c>
      <c r="AW96" s="121">
        <f>'01 - Výstavba garáží'!J34</f>
        <v>0</v>
      </c>
      <c r="AX96" s="121">
        <f>'01 - Výstavba garáží'!J35</f>
        <v>0</v>
      </c>
      <c r="AY96" s="121">
        <f>'01 - Výstavba garáží'!J36</f>
        <v>0</v>
      </c>
      <c r="AZ96" s="121">
        <f>'01 - Výstavba garáží'!F33</f>
        <v>0</v>
      </c>
      <c r="BA96" s="121">
        <f>'01 - Výstavba garáží'!F34</f>
        <v>0</v>
      </c>
      <c r="BB96" s="121">
        <f>'01 - Výstavba garáží'!F35</f>
        <v>0</v>
      </c>
      <c r="BC96" s="121">
        <f>'01 - Výstavba garáží'!F36</f>
        <v>0</v>
      </c>
      <c r="BD96" s="123">
        <f>'01 - Výstavba garáží'!F37</f>
        <v>0</v>
      </c>
      <c r="BE96" s="4"/>
      <c r="BT96" s="27" t="s">
        <v>87</v>
      </c>
      <c r="BU96" s="27" t="s">
        <v>90</v>
      </c>
      <c r="BV96" s="27" t="s">
        <v>80</v>
      </c>
      <c r="BW96" s="27" t="s">
        <v>86</v>
      </c>
      <c r="BX96" s="27" t="s">
        <v>4</v>
      </c>
      <c r="CL96" s="27" t="s">
        <v>1</v>
      </c>
      <c r="CM96" s="27" t="s">
        <v>87</v>
      </c>
    </row>
    <row r="97" spans="1:90" s="4" customFormat="1" ht="16.5" customHeight="1">
      <c r="A97" s="116" t="s">
        <v>88</v>
      </c>
      <c r="B97" s="64"/>
      <c r="C97" s="10"/>
      <c r="D97" s="10"/>
      <c r="E97" s="117" t="s">
        <v>91</v>
      </c>
      <c r="F97" s="117"/>
      <c r="G97" s="117"/>
      <c r="H97" s="117"/>
      <c r="I97" s="117"/>
      <c r="J97" s="10"/>
      <c r="K97" s="117" t="s">
        <v>92</v>
      </c>
      <c r="L97" s="117"/>
      <c r="M97" s="117"/>
      <c r="N97" s="117"/>
      <c r="O97" s="117"/>
      <c r="P97" s="117"/>
      <c r="Q97" s="117"/>
      <c r="R97" s="117"/>
      <c r="S97" s="117"/>
      <c r="T97" s="117"/>
      <c r="U97" s="117"/>
      <c r="V97" s="117"/>
      <c r="W97" s="117"/>
      <c r="X97" s="117"/>
      <c r="Y97" s="117"/>
      <c r="Z97" s="117"/>
      <c r="AA97" s="117"/>
      <c r="AB97" s="117"/>
      <c r="AC97" s="117"/>
      <c r="AD97" s="117"/>
      <c r="AE97" s="117"/>
      <c r="AF97" s="117"/>
      <c r="AG97" s="118">
        <f>'01.1 - PZTS'!J32</f>
        <v>0</v>
      </c>
      <c r="AH97" s="10"/>
      <c r="AI97" s="10"/>
      <c r="AJ97" s="10"/>
      <c r="AK97" s="10"/>
      <c r="AL97" s="10"/>
      <c r="AM97" s="10"/>
      <c r="AN97" s="118">
        <f>SUM(AG97,AT97)</f>
        <v>0</v>
      </c>
      <c r="AO97" s="10"/>
      <c r="AP97" s="10"/>
      <c r="AQ97" s="119" t="s">
        <v>89</v>
      </c>
      <c r="AR97" s="64"/>
      <c r="AS97" s="120">
        <v>0</v>
      </c>
      <c r="AT97" s="121">
        <f>ROUND(SUM(AV97:AW97),2)</f>
        <v>0</v>
      </c>
      <c r="AU97" s="122">
        <f>'01.1 - PZTS'!P121</f>
        <v>0</v>
      </c>
      <c r="AV97" s="121">
        <f>'01.1 - PZTS'!J35</f>
        <v>0</v>
      </c>
      <c r="AW97" s="121">
        <f>'01.1 - PZTS'!J36</f>
        <v>0</v>
      </c>
      <c r="AX97" s="121">
        <f>'01.1 - PZTS'!J37</f>
        <v>0</v>
      </c>
      <c r="AY97" s="121">
        <f>'01.1 - PZTS'!J38</f>
        <v>0</v>
      </c>
      <c r="AZ97" s="121">
        <f>'01.1 - PZTS'!F35</f>
        <v>0</v>
      </c>
      <c r="BA97" s="121">
        <f>'01.1 - PZTS'!F36</f>
        <v>0</v>
      </c>
      <c r="BB97" s="121">
        <f>'01.1 - PZTS'!F37</f>
        <v>0</v>
      </c>
      <c r="BC97" s="121">
        <f>'01.1 - PZTS'!F38</f>
        <v>0</v>
      </c>
      <c r="BD97" s="123">
        <f>'01.1 - PZTS'!F39</f>
        <v>0</v>
      </c>
      <c r="BE97" s="4"/>
      <c r="BT97" s="27" t="s">
        <v>87</v>
      </c>
      <c r="BV97" s="27" t="s">
        <v>80</v>
      </c>
      <c r="BW97" s="27" t="s">
        <v>93</v>
      </c>
      <c r="BX97" s="27" t="s">
        <v>86</v>
      </c>
      <c r="CL97" s="27" t="s">
        <v>1</v>
      </c>
    </row>
    <row r="98" spans="1:91" s="7" customFormat="1" ht="16.5" customHeight="1">
      <c r="A98" s="7"/>
      <c r="B98" s="104"/>
      <c r="C98" s="105"/>
      <c r="D98" s="106" t="s">
        <v>94</v>
      </c>
      <c r="E98" s="106"/>
      <c r="F98" s="106"/>
      <c r="G98" s="106"/>
      <c r="H98" s="106"/>
      <c r="I98" s="107"/>
      <c r="J98" s="106" t="s">
        <v>95</v>
      </c>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8">
        <f>ROUND(AG99,2)</f>
        <v>0</v>
      </c>
      <c r="AH98" s="107"/>
      <c r="AI98" s="107"/>
      <c r="AJ98" s="107"/>
      <c r="AK98" s="107"/>
      <c r="AL98" s="107"/>
      <c r="AM98" s="107"/>
      <c r="AN98" s="109">
        <f>SUM(AG98,AT98)</f>
        <v>0</v>
      </c>
      <c r="AO98" s="107"/>
      <c r="AP98" s="107"/>
      <c r="AQ98" s="110" t="s">
        <v>84</v>
      </c>
      <c r="AR98" s="104"/>
      <c r="AS98" s="111">
        <f>ROUND(AS99,2)</f>
        <v>0</v>
      </c>
      <c r="AT98" s="112">
        <f>ROUND(SUM(AV98:AW98),2)</f>
        <v>0</v>
      </c>
      <c r="AU98" s="113">
        <f>ROUND(AU99,5)</f>
        <v>0</v>
      </c>
      <c r="AV98" s="112">
        <f>ROUND(AZ98*L29,2)</f>
        <v>0</v>
      </c>
      <c r="AW98" s="112">
        <f>ROUND(BA98*L30,2)</f>
        <v>0</v>
      </c>
      <c r="AX98" s="112">
        <f>ROUND(BB98*L29,2)</f>
        <v>0</v>
      </c>
      <c r="AY98" s="112">
        <f>ROUND(BC98*L30,2)</f>
        <v>0</v>
      </c>
      <c r="AZ98" s="112">
        <f>ROUND(AZ99,2)</f>
        <v>0</v>
      </c>
      <c r="BA98" s="112">
        <f>ROUND(BA99,2)</f>
        <v>0</v>
      </c>
      <c r="BB98" s="112">
        <f>ROUND(BB99,2)</f>
        <v>0</v>
      </c>
      <c r="BC98" s="112">
        <f>ROUND(BC99,2)</f>
        <v>0</v>
      </c>
      <c r="BD98" s="114">
        <f>ROUND(BD99,2)</f>
        <v>0</v>
      </c>
      <c r="BE98" s="7"/>
      <c r="BS98" s="115" t="s">
        <v>77</v>
      </c>
      <c r="BT98" s="115" t="s">
        <v>85</v>
      </c>
      <c r="BU98" s="115" t="s">
        <v>79</v>
      </c>
      <c r="BV98" s="115" t="s">
        <v>80</v>
      </c>
      <c r="BW98" s="115" t="s">
        <v>96</v>
      </c>
      <c r="BX98" s="115" t="s">
        <v>4</v>
      </c>
      <c r="CL98" s="115" t="s">
        <v>1</v>
      </c>
      <c r="CM98" s="115" t="s">
        <v>87</v>
      </c>
    </row>
    <row r="99" spans="1:90" s="4" customFormat="1" ht="16.5" customHeight="1">
      <c r="A99" s="4"/>
      <c r="B99" s="64"/>
      <c r="C99" s="10"/>
      <c r="D99" s="10"/>
      <c r="E99" s="117" t="s">
        <v>97</v>
      </c>
      <c r="F99" s="117"/>
      <c r="G99" s="117"/>
      <c r="H99" s="117"/>
      <c r="I99" s="117"/>
      <c r="J99" s="10"/>
      <c r="K99" s="117" t="s">
        <v>95</v>
      </c>
      <c r="L99" s="117"/>
      <c r="M99" s="117"/>
      <c r="N99" s="117"/>
      <c r="O99" s="117"/>
      <c r="P99" s="117"/>
      <c r="Q99" s="117"/>
      <c r="R99" s="117"/>
      <c r="S99" s="117"/>
      <c r="T99" s="117"/>
      <c r="U99" s="117"/>
      <c r="V99" s="117"/>
      <c r="W99" s="117"/>
      <c r="X99" s="117"/>
      <c r="Y99" s="117"/>
      <c r="Z99" s="117"/>
      <c r="AA99" s="117"/>
      <c r="AB99" s="117"/>
      <c r="AC99" s="117"/>
      <c r="AD99" s="117"/>
      <c r="AE99" s="117"/>
      <c r="AF99" s="117"/>
      <c r="AG99" s="124">
        <f>ROUND(SUM(AG100:AG103),2)</f>
        <v>0</v>
      </c>
      <c r="AH99" s="10"/>
      <c r="AI99" s="10"/>
      <c r="AJ99" s="10"/>
      <c r="AK99" s="10"/>
      <c r="AL99" s="10"/>
      <c r="AM99" s="10"/>
      <c r="AN99" s="118">
        <f>SUM(AG99,AT99)</f>
        <v>0</v>
      </c>
      <c r="AO99" s="10"/>
      <c r="AP99" s="10"/>
      <c r="AQ99" s="119" t="s">
        <v>89</v>
      </c>
      <c r="AR99" s="64"/>
      <c r="AS99" s="120">
        <f>ROUND(SUM(AS100:AS103),2)</f>
        <v>0</v>
      </c>
      <c r="AT99" s="121">
        <f>ROUND(SUM(AV99:AW99),2)</f>
        <v>0</v>
      </c>
      <c r="AU99" s="122">
        <f>ROUND(SUM(AU100:AU103),5)</f>
        <v>0</v>
      </c>
      <c r="AV99" s="121">
        <f>ROUND(AZ99*L29,2)</f>
        <v>0</v>
      </c>
      <c r="AW99" s="121">
        <f>ROUND(BA99*L30,2)</f>
        <v>0</v>
      </c>
      <c r="AX99" s="121">
        <f>ROUND(BB99*L29,2)</f>
        <v>0</v>
      </c>
      <c r="AY99" s="121">
        <f>ROUND(BC99*L30,2)</f>
        <v>0</v>
      </c>
      <c r="AZ99" s="121">
        <f>ROUND(SUM(AZ100:AZ103),2)</f>
        <v>0</v>
      </c>
      <c r="BA99" s="121">
        <f>ROUND(SUM(BA100:BA103),2)</f>
        <v>0</v>
      </c>
      <c r="BB99" s="121">
        <f>ROUND(SUM(BB100:BB103),2)</f>
        <v>0</v>
      </c>
      <c r="BC99" s="121">
        <f>ROUND(SUM(BC100:BC103),2)</f>
        <v>0</v>
      </c>
      <c r="BD99" s="123">
        <f>ROUND(SUM(BD100:BD103),2)</f>
        <v>0</v>
      </c>
      <c r="BE99" s="4"/>
      <c r="BS99" s="27" t="s">
        <v>77</v>
      </c>
      <c r="BT99" s="27" t="s">
        <v>87</v>
      </c>
      <c r="BV99" s="27" t="s">
        <v>80</v>
      </c>
      <c r="BW99" s="27" t="s">
        <v>98</v>
      </c>
      <c r="BX99" s="27" t="s">
        <v>96</v>
      </c>
      <c r="CL99" s="27" t="s">
        <v>1</v>
      </c>
    </row>
    <row r="100" spans="1:90" s="4" customFormat="1" ht="16.5" customHeight="1">
      <c r="A100" s="116" t="s">
        <v>88</v>
      </c>
      <c r="B100" s="64"/>
      <c r="C100" s="10"/>
      <c r="D100" s="10"/>
      <c r="E100" s="10"/>
      <c r="F100" s="117" t="s">
        <v>97</v>
      </c>
      <c r="G100" s="117"/>
      <c r="H100" s="117"/>
      <c r="I100" s="117"/>
      <c r="J100" s="117"/>
      <c r="K100" s="10"/>
      <c r="L100" s="117" t="s">
        <v>95</v>
      </c>
      <c r="M100" s="117"/>
      <c r="N100" s="117"/>
      <c r="O100" s="117"/>
      <c r="P100" s="117"/>
      <c r="Q100" s="117"/>
      <c r="R100" s="117"/>
      <c r="S100" s="117"/>
      <c r="T100" s="117"/>
      <c r="U100" s="117"/>
      <c r="V100" s="117"/>
      <c r="W100" s="117"/>
      <c r="X100" s="117"/>
      <c r="Y100" s="117"/>
      <c r="Z100" s="117"/>
      <c r="AA100" s="117"/>
      <c r="AB100" s="117"/>
      <c r="AC100" s="117"/>
      <c r="AD100" s="117"/>
      <c r="AE100" s="117"/>
      <c r="AF100" s="117"/>
      <c r="AG100" s="118">
        <f>'02.1 - Elektro'!J32</f>
        <v>0</v>
      </c>
      <c r="AH100" s="10"/>
      <c r="AI100" s="10"/>
      <c r="AJ100" s="10"/>
      <c r="AK100" s="10"/>
      <c r="AL100" s="10"/>
      <c r="AM100" s="10"/>
      <c r="AN100" s="118">
        <f>SUM(AG100,AT100)</f>
        <v>0</v>
      </c>
      <c r="AO100" s="10"/>
      <c r="AP100" s="10"/>
      <c r="AQ100" s="119" t="s">
        <v>89</v>
      </c>
      <c r="AR100" s="64"/>
      <c r="AS100" s="120">
        <v>0</v>
      </c>
      <c r="AT100" s="121">
        <f>ROUND(SUM(AV100:AW100),2)</f>
        <v>0</v>
      </c>
      <c r="AU100" s="122">
        <f>'02.1 - Elektro'!P130</f>
        <v>0</v>
      </c>
      <c r="AV100" s="121">
        <f>'02.1 - Elektro'!J35</f>
        <v>0</v>
      </c>
      <c r="AW100" s="121">
        <f>'02.1 - Elektro'!J36</f>
        <v>0</v>
      </c>
      <c r="AX100" s="121">
        <f>'02.1 - Elektro'!J37</f>
        <v>0</v>
      </c>
      <c r="AY100" s="121">
        <f>'02.1 - Elektro'!J38</f>
        <v>0</v>
      </c>
      <c r="AZ100" s="121">
        <f>'02.1 - Elektro'!F35</f>
        <v>0</v>
      </c>
      <c r="BA100" s="121">
        <f>'02.1 - Elektro'!F36</f>
        <v>0</v>
      </c>
      <c r="BB100" s="121">
        <f>'02.1 - Elektro'!F37</f>
        <v>0</v>
      </c>
      <c r="BC100" s="121">
        <f>'02.1 - Elektro'!F38</f>
        <v>0</v>
      </c>
      <c r="BD100" s="123">
        <f>'02.1 - Elektro'!F39</f>
        <v>0</v>
      </c>
      <c r="BE100" s="4"/>
      <c r="BT100" s="27" t="s">
        <v>99</v>
      </c>
      <c r="BU100" s="27" t="s">
        <v>90</v>
      </c>
      <c r="BV100" s="27" t="s">
        <v>80</v>
      </c>
      <c r="BW100" s="27" t="s">
        <v>98</v>
      </c>
      <c r="BX100" s="27" t="s">
        <v>96</v>
      </c>
      <c r="CL100" s="27" t="s">
        <v>1</v>
      </c>
    </row>
    <row r="101" spans="1:90" s="4" customFormat="1" ht="16.5" customHeight="1">
      <c r="A101" s="116" t="s">
        <v>88</v>
      </c>
      <c r="B101" s="64"/>
      <c r="C101" s="10"/>
      <c r="D101" s="10"/>
      <c r="E101" s="10"/>
      <c r="F101" s="117" t="s">
        <v>100</v>
      </c>
      <c r="G101" s="117"/>
      <c r="H101" s="117"/>
      <c r="I101" s="117"/>
      <c r="J101" s="117"/>
      <c r="K101" s="10"/>
      <c r="L101" s="117" t="s">
        <v>101</v>
      </c>
      <c r="M101" s="117"/>
      <c r="N101" s="117"/>
      <c r="O101" s="117"/>
      <c r="P101" s="117"/>
      <c r="Q101" s="117"/>
      <c r="R101" s="117"/>
      <c r="S101" s="117"/>
      <c r="T101" s="117"/>
      <c r="U101" s="117"/>
      <c r="V101" s="117"/>
      <c r="W101" s="117"/>
      <c r="X101" s="117"/>
      <c r="Y101" s="117"/>
      <c r="Z101" s="117"/>
      <c r="AA101" s="117"/>
      <c r="AB101" s="117"/>
      <c r="AC101" s="117"/>
      <c r="AD101" s="117"/>
      <c r="AE101" s="117"/>
      <c r="AF101" s="117"/>
      <c r="AG101" s="118">
        <f>'02.2 - RG'!J34</f>
        <v>0</v>
      </c>
      <c r="AH101" s="10"/>
      <c r="AI101" s="10"/>
      <c r="AJ101" s="10"/>
      <c r="AK101" s="10"/>
      <c r="AL101" s="10"/>
      <c r="AM101" s="10"/>
      <c r="AN101" s="118">
        <f>SUM(AG101,AT101)</f>
        <v>0</v>
      </c>
      <c r="AO101" s="10"/>
      <c r="AP101" s="10"/>
      <c r="AQ101" s="119" t="s">
        <v>89</v>
      </c>
      <c r="AR101" s="64"/>
      <c r="AS101" s="120">
        <v>0</v>
      </c>
      <c r="AT101" s="121">
        <f>ROUND(SUM(AV101:AW101),2)</f>
        <v>0</v>
      </c>
      <c r="AU101" s="122">
        <f>'02.2 - RG'!P125</f>
        <v>0</v>
      </c>
      <c r="AV101" s="121">
        <f>'02.2 - RG'!J37</f>
        <v>0</v>
      </c>
      <c r="AW101" s="121">
        <f>'02.2 - RG'!J38</f>
        <v>0</v>
      </c>
      <c r="AX101" s="121">
        <f>'02.2 - RG'!J39</f>
        <v>0</v>
      </c>
      <c r="AY101" s="121">
        <f>'02.2 - RG'!J40</f>
        <v>0</v>
      </c>
      <c r="AZ101" s="121">
        <f>'02.2 - RG'!F37</f>
        <v>0</v>
      </c>
      <c r="BA101" s="121">
        <f>'02.2 - RG'!F38</f>
        <v>0</v>
      </c>
      <c r="BB101" s="121">
        <f>'02.2 - RG'!F39</f>
        <v>0</v>
      </c>
      <c r="BC101" s="121">
        <f>'02.2 - RG'!F40</f>
        <v>0</v>
      </c>
      <c r="BD101" s="123">
        <f>'02.2 - RG'!F41</f>
        <v>0</v>
      </c>
      <c r="BE101" s="4"/>
      <c r="BT101" s="27" t="s">
        <v>99</v>
      </c>
      <c r="BV101" s="27" t="s">
        <v>80</v>
      </c>
      <c r="BW101" s="27" t="s">
        <v>102</v>
      </c>
      <c r="BX101" s="27" t="s">
        <v>98</v>
      </c>
      <c r="CL101" s="27" t="s">
        <v>1</v>
      </c>
    </row>
    <row r="102" spans="1:90" s="4" customFormat="1" ht="16.5" customHeight="1">
      <c r="A102" s="116" t="s">
        <v>88</v>
      </c>
      <c r="B102" s="64"/>
      <c r="C102" s="10"/>
      <c r="D102" s="10"/>
      <c r="E102" s="10"/>
      <c r="F102" s="117" t="s">
        <v>103</v>
      </c>
      <c r="G102" s="117"/>
      <c r="H102" s="117"/>
      <c r="I102" s="117"/>
      <c r="J102" s="117"/>
      <c r="K102" s="10"/>
      <c r="L102" s="117" t="s">
        <v>104</v>
      </c>
      <c r="M102" s="117"/>
      <c r="N102" s="117"/>
      <c r="O102" s="117"/>
      <c r="P102" s="117"/>
      <c r="Q102" s="117"/>
      <c r="R102" s="117"/>
      <c r="S102" s="117"/>
      <c r="T102" s="117"/>
      <c r="U102" s="117"/>
      <c r="V102" s="117"/>
      <c r="W102" s="117"/>
      <c r="X102" s="117"/>
      <c r="Y102" s="117"/>
      <c r="Z102" s="117"/>
      <c r="AA102" s="117"/>
      <c r="AB102" s="117"/>
      <c r="AC102" s="117"/>
      <c r="AD102" s="117"/>
      <c r="AE102" s="117"/>
      <c r="AF102" s="117"/>
      <c r="AG102" s="118">
        <f>'02.3 - RGK'!J34</f>
        <v>0</v>
      </c>
      <c r="AH102" s="10"/>
      <c r="AI102" s="10"/>
      <c r="AJ102" s="10"/>
      <c r="AK102" s="10"/>
      <c r="AL102" s="10"/>
      <c r="AM102" s="10"/>
      <c r="AN102" s="118">
        <f>SUM(AG102,AT102)</f>
        <v>0</v>
      </c>
      <c r="AO102" s="10"/>
      <c r="AP102" s="10"/>
      <c r="AQ102" s="119" t="s">
        <v>89</v>
      </c>
      <c r="AR102" s="64"/>
      <c r="AS102" s="120">
        <v>0</v>
      </c>
      <c r="AT102" s="121">
        <f>ROUND(SUM(AV102:AW102),2)</f>
        <v>0</v>
      </c>
      <c r="AU102" s="122">
        <f>'02.3 - RGK'!P125</f>
        <v>0</v>
      </c>
      <c r="AV102" s="121">
        <f>'02.3 - RGK'!J37</f>
        <v>0</v>
      </c>
      <c r="AW102" s="121">
        <f>'02.3 - RGK'!J38</f>
        <v>0</v>
      </c>
      <c r="AX102" s="121">
        <f>'02.3 - RGK'!J39</f>
        <v>0</v>
      </c>
      <c r="AY102" s="121">
        <f>'02.3 - RGK'!J40</f>
        <v>0</v>
      </c>
      <c r="AZ102" s="121">
        <f>'02.3 - RGK'!F37</f>
        <v>0</v>
      </c>
      <c r="BA102" s="121">
        <f>'02.3 - RGK'!F38</f>
        <v>0</v>
      </c>
      <c r="BB102" s="121">
        <f>'02.3 - RGK'!F39</f>
        <v>0</v>
      </c>
      <c r="BC102" s="121">
        <f>'02.3 - RGK'!F40</f>
        <v>0</v>
      </c>
      <c r="BD102" s="123">
        <f>'02.3 - RGK'!F41</f>
        <v>0</v>
      </c>
      <c r="BE102" s="4"/>
      <c r="BT102" s="27" t="s">
        <v>99</v>
      </c>
      <c r="BV102" s="27" t="s">
        <v>80</v>
      </c>
      <c r="BW102" s="27" t="s">
        <v>105</v>
      </c>
      <c r="BX102" s="27" t="s">
        <v>98</v>
      </c>
      <c r="CL102" s="27" t="s">
        <v>1</v>
      </c>
    </row>
    <row r="103" spans="1:90" s="4" customFormat="1" ht="16.5" customHeight="1">
      <c r="A103" s="116" t="s">
        <v>88</v>
      </c>
      <c r="B103" s="64"/>
      <c r="C103" s="10"/>
      <c r="D103" s="10"/>
      <c r="E103" s="10"/>
      <c r="F103" s="117" t="s">
        <v>106</v>
      </c>
      <c r="G103" s="117"/>
      <c r="H103" s="117"/>
      <c r="I103" s="117"/>
      <c r="J103" s="117"/>
      <c r="K103" s="10"/>
      <c r="L103" s="117" t="s">
        <v>107</v>
      </c>
      <c r="M103" s="117"/>
      <c r="N103" s="117"/>
      <c r="O103" s="117"/>
      <c r="P103" s="117"/>
      <c r="Q103" s="117"/>
      <c r="R103" s="117"/>
      <c r="S103" s="117"/>
      <c r="T103" s="117"/>
      <c r="U103" s="117"/>
      <c r="V103" s="117"/>
      <c r="W103" s="117"/>
      <c r="X103" s="117"/>
      <c r="Y103" s="117"/>
      <c r="Z103" s="117"/>
      <c r="AA103" s="117"/>
      <c r="AB103" s="117"/>
      <c r="AC103" s="117"/>
      <c r="AD103" s="117"/>
      <c r="AE103" s="117"/>
      <c r="AF103" s="117"/>
      <c r="AG103" s="118">
        <f>'02.4 - RK'!J34</f>
        <v>0</v>
      </c>
      <c r="AH103" s="10"/>
      <c r="AI103" s="10"/>
      <c r="AJ103" s="10"/>
      <c r="AK103" s="10"/>
      <c r="AL103" s="10"/>
      <c r="AM103" s="10"/>
      <c r="AN103" s="118">
        <f>SUM(AG103,AT103)</f>
        <v>0</v>
      </c>
      <c r="AO103" s="10"/>
      <c r="AP103" s="10"/>
      <c r="AQ103" s="119" t="s">
        <v>89</v>
      </c>
      <c r="AR103" s="64"/>
      <c r="AS103" s="120">
        <v>0</v>
      </c>
      <c r="AT103" s="121">
        <f>ROUND(SUM(AV103:AW103),2)</f>
        <v>0</v>
      </c>
      <c r="AU103" s="122">
        <f>'02.4 - RK'!P125</f>
        <v>0</v>
      </c>
      <c r="AV103" s="121">
        <f>'02.4 - RK'!J37</f>
        <v>0</v>
      </c>
      <c r="AW103" s="121">
        <f>'02.4 - RK'!J38</f>
        <v>0</v>
      </c>
      <c r="AX103" s="121">
        <f>'02.4 - RK'!J39</f>
        <v>0</v>
      </c>
      <c r="AY103" s="121">
        <f>'02.4 - RK'!J40</f>
        <v>0</v>
      </c>
      <c r="AZ103" s="121">
        <f>'02.4 - RK'!F37</f>
        <v>0</v>
      </c>
      <c r="BA103" s="121">
        <f>'02.4 - RK'!F38</f>
        <v>0</v>
      </c>
      <c r="BB103" s="121">
        <f>'02.4 - RK'!F39</f>
        <v>0</v>
      </c>
      <c r="BC103" s="121">
        <f>'02.4 - RK'!F40</f>
        <v>0</v>
      </c>
      <c r="BD103" s="123">
        <f>'02.4 - RK'!F41</f>
        <v>0</v>
      </c>
      <c r="BE103" s="4"/>
      <c r="BT103" s="27" t="s">
        <v>99</v>
      </c>
      <c r="BV103" s="27" t="s">
        <v>80</v>
      </c>
      <c r="BW103" s="27" t="s">
        <v>108</v>
      </c>
      <c r="BX103" s="27" t="s">
        <v>98</v>
      </c>
      <c r="CL103" s="27" t="s">
        <v>1</v>
      </c>
    </row>
    <row r="104" spans="1:91" s="7" customFormat="1" ht="16.5" customHeight="1">
      <c r="A104" s="116" t="s">
        <v>88</v>
      </c>
      <c r="B104" s="104"/>
      <c r="C104" s="105"/>
      <c r="D104" s="106" t="s">
        <v>109</v>
      </c>
      <c r="E104" s="106"/>
      <c r="F104" s="106"/>
      <c r="G104" s="106"/>
      <c r="H104" s="106"/>
      <c r="I104" s="107"/>
      <c r="J104" s="106" t="s">
        <v>110</v>
      </c>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9">
        <f>'03 - ZTI'!J30</f>
        <v>0</v>
      </c>
      <c r="AH104" s="107"/>
      <c r="AI104" s="107"/>
      <c r="AJ104" s="107"/>
      <c r="AK104" s="107"/>
      <c r="AL104" s="107"/>
      <c r="AM104" s="107"/>
      <c r="AN104" s="109">
        <f>SUM(AG104,AT104)</f>
        <v>0</v>
      </c>
      <c r="AO104" s="107"/>
      <c r="AP104" s="107"/>
      <c r="AQ104" s="110" t="s">
        <v>84</v>
      </c>
      <c r="AR104" s="104"/>
      <c r="AS104" s="111">
        <v>0</v>
      </c>
      <c r="AT104" s="112">
        <f>ROUND(SUM(AV104:AW104),2)</f>
        <v>0</v>
      </c>
      <c r="AU104" s="113">
        <f>'03 - ZTI'!P130</f>
        <v>0</v>
      </c>
      <c r="AV104" s="112">
        <f>'03 - ZTI'!J33</f>
        <v>0</v>
      </c>
      <c r="AW104" s="112">
        <f>'03 - ZTI'!J34</f>
        <v>0</v>
      </c>
      <c r="AX104" s="112">
        <f>'03 - ZTI'!J35</f>
        <v>0</v>
      </c>
      <c r="AY104" s="112">
        <f>'03 - ZTI'!J36</f>
        <v>0</v>
      </c>
      <c r="AZ104" s="112">
        <f>'03 - ZTI'!F33</f>
        <v>0</v>
      </c>
      <c r="BA104" s="112">
        <f>'03 - ZTI'!F34</f>
        <v>0</v>
      </c>
      <c r="BB104" s="112">
        <f>'03 - ZTI'!F35</f>
        <v>0</v>
      </c>
      <c r="BC104" s="112">
        <f>'03 - ZTI'!F36</f>
        <v>0</v>
      </c>
      <c r="BD104" s="114">
        <f>'03 - ZTI'!F37</f>
        <v>0</v>
      </c>
      <c r="BE104" s="7"/>
      <c r="BT104" s="115" t="s">
        <v>85</v>
      </c>
      <c r="BV104" s="115" t="s">
        <v>80</v>
      </c>
      <c r="BW104" s="115" t="s">
        <v>111</v>
      </c>
      <c r="BX104" s="115" t="s">
        <v>4</v>
      </c>
      <c r="CL104" s="115" t="s">
        <v>1</v>
      </c>
      <c r="CM104" s="115" t="s">
        <v>87</v>
      </c>
    </row>
    <row r="105" spans="1:91" s="7" customFormat="1" ht="16.5" customHeight="1">
      <c r="A105" s="116" t="s">
        <v>88</v>
      </c>
      <c r="B105" s="104"/>
      <c r="C105" s="105"/>
      <c r="D105" s="106" t="s">
        <v>112</v>
      </c>
      <c r="E105" s="106"/>
      <c r="F105" s="106"/>
      <c r="G105" s="106"/>
      <c r="H105" s="106"/>
      <c r="I105" s="107"/>
      <c r="J105" s="106" t="s">
        <v>113</v>
      </c>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9">
        <f>'04 - D.1.4.d - Vytápění'!J30</f>
        <v>0</v>
      </c>
      <c r="AH105" s="107"/>
      <c r="AI105" s="107"/>
      <c r="AJ105" s="107"/>
      <c r="AK105" s="107"/>
      <c r="AL105" s="107"/>
      <c r="AM105" s="107"/>
      <c r="AN105" s="109">
        <f>SUM(AG105,AT105)</f>
        <v>0</v>
      </c>
      <c r="AO105" s="107"/>
      <c r="AP105" s="107"/>
      <c r="AQ105" s="110" t="s">
        <v>84</v>
      </c>
      <c r="AR105" s="104"/>
      <c r="AS105" s="111">
        <v>0</v>
      </c>
      <c r="AT105" s="112">
        <f>ROUND(SUM(AV105:AW105),2)</f>
        <v>0</v>
      </c>
      <c r="AU105" s="113">
        <f>'04 - D.1.4.d - Vytápění'!P124</f>
        <v>0</v>
      </c>
      <c r="AV105" s="112">
        <f>'04 - D.1.4.d - Vytápění'!J33</f>
        <v>0</v>
      </c>
      <c r="AW105" s="112">
        <f>'04 - D.1.4.d - Vytápění'!J34</f>
        <v>0</v>
      </c>
      <c r="AX105" s="112">
        <f>'04 - D.1.4.d - Vytápění'!J35</f>
        <v>0</v>
      </c>
      <c r="AY105" s="112">
        <f>'04 - D.1.4.d - Vytápění'!J36</f>
        <v>0</v>
      </c>
      <c r="AZ105" s="112">
        <f>'04 - D.1.4.d - Vytápění'!F33</f>
        <v>0</v>
      </c>
      <c r="BA105" s="112">
        <f>'04 - D.1.4.d - Vytápění'!F34</f>
        <v>0</v>
      </c>
      <c r="BB105" s="112">
        <f>'04 - D.1.4.d - Vytápění'!F35</f>
        <v>0</v>
      </c>
      <c r="BC105" s="112">
        <f>'04 - D.1.4.d - Vytápění'!F36</f>
        <v>0</v>
      </c>
      <c r="BD105" s="114">
        <f>'04 - D.1.4.d - Vytápění'!F37</f>
        <v>0</v>
      </c>
      <c r="BE105" s="7"/>
      <c r="BT105" s="115" t="s">
        <v>85</v>
      </c>
      <c r="BV105" s="115" t="s">
        <v>80</v>
      </c>
      <c r="BW105" s="115" t="s">
        <v>114</v>
      </c>
      <c r="BX105" s="115" t="s">
        <v>4</v>
      </c>
      <c r="CL105" s="115" t="s">
        <v>1</v>
      </c>
      <c r="CM105" s="115" t="s">
        <v>87</v>
      </c>
    </row>
    <row r="106" spans="1:91" s="7" customFormat="1" ht="16.5" customHeight="1">
      <c r="A106" s="116" t="s">
        <v>88</v>
      </c>
      <c r="B106" s="104"/>
      <c r="C106" s="105"/>
      <c r="D106" s="106" t="s">
        <v>115</v>
      </c>
      <c r="E106" s="106"/>
      <c r="F106" s="106"/>
      <c r="G106" s="106"/>
      <c r="H106" s="106"/>
      <c r="I106" s="107"/>
      <c r="J106" s="106" t="s">
        <v>116</v>
      </c>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9">
        <f>'05 - D.1.4.e - Stlačený v...'!J30</f>
        <v>0</v>
      </c>
      <c r="AH106" s="107"/>
      <c r="AI106" s="107"/>
      <c r="AJ106" s="107"/>
      <c r="AK106" s="107"/>
      <c r="AL106" s="107"/>
      <c r="AM106" s="107"/>
      <c r="AN106" s="109">
        <f>SUM(AG106,AT106)</f>
        <v>0</v>
      </c>
      <c r="AO106" s="107"/>
      <c r="AP106" s="107"/>
      <c r="AQ106" s="110" t="s">
        <v>84</v>
      </c>
      <c r="AR106" s="104"/>
      <c r="AS106" s="111">
        <v>0</v>
      </c>
      <c r="AT106" s="112">
        <f>ROUND(SUM(AV106:AW106),2)</f>
        <v>0</v>
      </c>
      <c r="AU106" s="113">
        <f>'05 - D.1.4.e - Stlačený v...'!P119</f>
        <v>0</v>
      </c>
      <c r="AV106" s="112">
        <f>'05 - D.1.4.e - Stlačený v...'!J33</f>
        <v>0</v>
      </c>
      <c r="AW106" s="112">
        <f>'05 - D.1.4.e - Stlačený v...'!J34</f>
        <v>0</v>
      </c>
      <c r="AX106" s="112">
        <f>'05 - D.1.4.e - Stlačený v...'!J35</f>
        <v>0</v>
      </c>
      <c r="AY106" s="112">
        <f>'05 - D.1.4.e - Stlačený v...'!J36</f>
        <v>0</v>
      </c>
      <c r="AZ106" s="112">
        <f>'05 - D.1.4.e - Stlačený v...'!F33</f>
        <v>0</v>
      </c>
      <c r="BA106" s="112">
        <f>'05 - D.1.4.e - Stlačený v...'!F34</f>
        <v>0</v>
      </c>
      <c r="BB106" s="112">
        <f>'05 - D.1.4.e - Stlačený v...'!F35</f>
        <v>0</v>
      </c>
      <c r="BC106" s="112">
        <f>'05 - D.1.4.e - Stlačený v...'!F36</f>
        <v>0</v>
      </c>
      <c r="BD106" s="114">
        <f>'05 - D.1.4.e - Stlačený v...'!F37</f>
        <v>0</v>
      </c>
      <c r="BE106" s="7"/>
      <c r="BT106" s="115" t="s">
        <v>85</v>
      </c>
      <c r="BV106" s="115" t="s">
        <v>80</v>
      </c>
      <c r="BW106" s="115" t="s">
        <v>117</v>
      </c>
      <c r="BX106" s="115" t="s">
        <v>4</v>
      </c>
      <c r="CL106" s="115" t="s">
        <v>1</v>
      </c>
      <c r="CM106" s="115" t="s">
        <v>87</v>
      </c>
    </row>
    <row r="107" spans="1:91" s="7" customFormat="1" ht="16.5" customHeight="1">
      <c r="A107" s="116" t="s">
        <v>88</v>
      </c>
      <c r="B107" s="104"/>
      <c r="C107" s="105"/>
      <c r="D107" s="106" t="s">
        <v>118</v>
      </c>
      <c r="E107" s="106"/>
      <c r="F107" s="106"/>
      <c r="G107" s="106"/>
      <c r="H107" s="106"/>
      <c r="I107" s="107"/>
      <c r="J107" s="106" t="s">
        <v>119</v>
      </c>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9">
        <f>'06 - D.1.4.f - Plynová za...'!J30</f>
        <v>0</v>
      </c>
      <c r="AH107" s="107"/>
      <c r="AI107" s="107"/>
      <c r="AJ107" s="107"/>
      <c r="AK107" s="107"/>
      <c r="AL107" s="107"/>
      <c r="AM107" s="107"/>
      <c r="AN107" s="109">
        <f>SUM(AG107,AT107)</f>
        <v>0</v>
      </c>
      <c r="AO107" s="107"/>
      <c r="AP107" s="107"/>
      <c r="AQ107" s="110" t="s">
        <v>84</v>
      </c>
      <c r="AR107" s="104"/>
      <c r="AS107" s="111">
        <v>0</v>
      </c>
      <c r="AT107" s="112">
        <f>ROUND(SUM(AV107:AW107),2)</f>
        <v>0</v>
      </c>
      <c r="AU107" s="113">
        <f>'06 - D.1.4.f - Plynová za...'!P124</f>
        <v>0</v>
      </c>
      <c r="AV107" s="112">
        <f>'06 - D.1.4.f - Plynová za...'!J33</f>
        <v>0</v>
      </c>
      <c r="AW107" s="112">
        <f>'06 - D.1.4.f - Plynová za...'!J34</f>
        <v>0</v>
      </c>
      <c r="AX107" s="112">
        <f>'06 - D.1.4.f - Plynová za...'!J35</f>
        <v>0</v>
      </c>
      <c r="AY107" s="112">
        <f>'06 - D.1.4.f - Plynová za...'!J36</f>
        <v>0</v>
      </c>
      <c r="AZ107" s="112">
        <f>'06 - D.1.4.f - Plynová za...'!F33</f>
        <v>0</v>
      </c>
      <c r="BA107" s="112">
        <f>'06 - D.1.4.f - Plynová za...'!F34</f>
        <v>0</v>
      </c>
      <c r="BB107" s="112">
        <f>'06 - D.1.4.f - Plynová za...'!F35</f>
        <v>0</v>
      </c>
      <c r="BC107" s="112">
        <f>'06 - D.1.4.f - Plynová za...'!F36</f>
        <v>0</v>
      </c>
      <c r="BD107" s="114">
        <f>'06 - D.1.4.f - Plynová za...'!F37</f>
        <v>0</v>
      </c>
      <c r="BE107" s="7"/>
      <c r="BT107" s="115" t="s">
        <v>85</v>
      </c>
      <c r="BV107" s="115" t="s">
        <v>80</v>
      </c>
      <c r="BW107" s="115" t="s">
        <v>120</v>
      </c>
      <c r="BX107" s="115" t="s">
        <v>4</v>
      </c>
      <c r="CL107" s="115" t="s">
        <v>1</v>
      </c>
      <c r="CM107" s="115" t="s">
        <v>87</v>
      </c>
    </row>
    <row r="108" spans="1:91" s="7" customFormat="1" ht="16.5" customHeight="1">
      <c r="A108" s="116" t="s">
        <v>88</v>
      </c>
      <c r="B108" s="104"/>
      <c r="C108" s="105"/>
      <c r="D108" s="106" t="s">
        <v>121</v>
      </c>
      <c r="E108" s="106"/>
      <c r="F108" s="106"/>
      <c r="G108" s="106"/>
      <c r="H108" s="106"/>
      <c r="I108" s="107"/>
      <c r="J108" s="106" t="s">
        <v>122</v>
      </c>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9">
        <f>'07 - VZT'!J30</f>
        <v>0</v>
      </c>
      <c r="AH108" s="107"/>
      <c r="AI108" s="107"/>
      <c r="AJ108" s="107"/>
      <c r="AK108" s="107"/>
      <c r="AL108" s="107"/>
      <c r="AM108" s="107"/>
      <c r="AN108" s="109">
        <f>SUM(AG108,AT108)</f>
        <v>0</v>
      </c>
      <c r="AO108" s="107"/>
      <c r="AP108" s="107"/>
      <c r="AQ108" s="110" t="s">
        <v>84</v>
      </c>
      <c r="AR108" s="104"/>
      <c r="AS108" s="111">
        <v>0</v>
      </c>
      <c r="AT108" s="112">
        <f>ROUND(SUM(AV108:AW108),2)</f>
        <v>0</v>
      </c>
      <c r="AU108" s="113">
        <f>'07 - VZT'!P120</f>
        <v>0</v>
      </c>
      <c r="AV108" s="112">
        <f>'07 - VZT'!J33</f>
        <v>0</v>
      </c>
      <c r="AW108" s="112">
        <f>'07 - VZT'!J34</f>
        <v>0</v>
      </c>
      <c r="AX108" s="112">
        <f>'07 - VZT'!J35</f>
        <v>0</v>
      </c>
      <c r="AY108" s="112">
        <f>'07 - VZT'!J36</f>
        <v>0</v>
      </c>
      <c r="AZ108" s="112">
        <f>'07 - VZT'!F33</f>
        <v>0</v>
      </c>
      <c r="BA108" s="112">
        <f>'07 - VZT'!F34</f>
        <v>0</v>
      </c>
      <c r="BB108" s="112">
        <f>'07 - VZT'!F35</f>
        <v>0</v>
      </c>
      <c r="BC108" s="112">
        <f>'07 - VZT'!F36</f>
        <v>0</v>
      </c>
      <c r="BD108" s="114">
        <f>'07 - VZT'!F37</f>
        <v>0</v>
      </c>
      <c r="BE108" s="7"/>
      <c r="BT108" s="115" t="s">
        <v>85</v>
      </c>
      <c r="BV108" s="115" t="s">
        <v>80</v>
      </c>
      <c r="BW108" s="115" t="s">
        <v>123</v>
      </c>
      <c r="BX108" s="115" t="s">
        <v>4</v>
      </c>
      <c r="CL108" s="115" t="s">
        <v>1</v>
      </c>
      <c r="CM108" s="115" t="s">
        <v>87</v>
      </c>
    </row>
    <row r="109" spans="1:91" s="7" customFormat="1" ht="16.5" customHeight="1">
      <c r="A109" s="116" t="s">
        <v>88</v>
      </c>
      <c r="B109" s="104"/>
      <c r="C109" s="105"/>
      <c r="D109" s="106" t="s">
        <v>124</v>
      </c>
      <c r="E109" s="106"/>
      <c r="F109" s="106"/>
      <c r="G109" s="106"/>
      <c r="H109" s="106"/>
      <c r="I109" s="107"/>
      <c r="J109" s="106" t="s">
        <v>125</v>
      </c>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9">
        <f>'VRN - Vedlejší rozpočtové...'!J30</f>
        <v>0</v>
      </c>
      <c r="AH109" s="107"/>
      <c r="AI109" s="107"/>
      <c r="AJ109" s="107"/>
      <c r="AK109" s="107"/>
      <c r="AL109" s="107"/>
      <c r="AM109" s="107"/>
      <c r="AN109" s="109">
        <f>SUM(AG109,AT109)</f>
        <v>0</v>
      </c>
      <c r="AO109" s="107"/>
      <c r="AP109" s="107"/>
      <c r="AQ109" s="110" t="s">
        <v>84</v>
      </c>
      <c r="AR109" s="104"/>
      <c r="AS109" s="125">
        <v>0</v>
      </c>
      <c r="AT109" s="126">
        <f>ROUND(SUM(AV109:AW109),2)</f>
        <v>0</v>
      </c>
      <c r="AU109" s="127">
        <f>'VRN - Vedlejší rozpočtové...'!P117</f>
        <v>0</v>
      </c>
      <c r="AV109" s="126">
        <f>'VRN - Vedlejší rozpočtové...'!J33</f>
        <v>0</v>
      </c>
      <c r="AW109" s="126">
        <f>'VRN - Vedlejší rozpočtové...'!J34</f>
        <v>0</v>
      </c>
      <c r="AX109" s="126">
        <f>'VRN - Vedlejší rozpočtové...'!J35</f>
        <v>0</v>
      </c>
      <c r="AY109" s="126">
        <f>'VRN - Vedlejší rozpočtové...'!J36</f>
        <v>0</v>
      </c>
      <c r="AZ109" s="126">
        <f>'VRN - Vedlejší rozpočtové...'!F33</f>
        <v>0</v>
      </c>
      <c r="BA109" s="126">
        <f>'VRN - Vedlejší rozpočtové...'!F34</f>
        <v>0</v>
      </c>
      <c r="BB109" s="126">
        <f>'VRN - Vedlejší rozpočtové...'!F35</f>
        <v>0</v>
      </c>
      <c r="BC109" s="126">
        <f>'VRN - Vedlejší rozpočtové...'!F36</f>
        <v>0</v>
      </c>
      <c r="BD109" s="128">
        <f>'VRN - Vedlejší rozpočtové...'!F37</f>
        <v>0</v>
      </c>
      <c r="BE109" s="7"/>
      <c r="BT109" s="115" t="s">
        <v>85</v>
      </c>
      <c r="BV109" s="115" t="s">
        <v>80</v>
      </c>
      <c r="BW109" s="115" t="s">
        <v>126</v>
      </c>
      <c r="BX109" s="115" t="s">
        <v>4</v>
      </c>
      <c r="CL109" s="115" t="s">
        <v>1</v>
      </c>
      <c r="CM109" s="115" t="s">
        <v>87</v>
      </c>
    </row>
    <row r="110" spans="1:57" s="2" customFormat="1" ht="30" customHeight="1">
      <c r="A110" s="38"/>
      <c r="B110" s="39"/>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9"/>
      <c r="AS110" s="38"/>
      <c r="AT110" s="38"/>
      <c r="AU110" s="38"/>
      <c r="AV110" s="38"/>
      <c r="AW110" s="38"/>
      <c r="AX110" s="38"/>
      <c r="AY110" s="38"/>
      <c r="AZ110" s="38"/>
      <c r="BA110" s="38"/>
      <c r="BB110" s="38"/>
      <c r="BC110" s="38"/>
      <c r="BD110" s="38"/>
      <c r="BE110" s="38"/>
    </row>
    <row r="111" spans="1:57" s="2" customFormat="1" ht="6.95" customHeight="1">
      <c r="A111" s="38"/>
      <c r="B111" s="60"/>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39"/>
      <c r="AS111" s="38"/>
      <c r="AT111" s="38"/>
      <c r="AU111" s="38"/>
      <c r="AV111" s="38"/>
      <c r="AW111" s="38"/>
      <c r="AX111" s="38"/>
      <c r="AY111" s="38"/>
      <c r="AZ111" s="38"/>
      <c r="BA111" s="38"/>
      <c r="BB111" s="38"/>
      <c r="BC111" s="38"/>
      <c r="BD111" s="38"/>
      <c r="BE111" s="38"/>
    </row>
  </sheetData>
  <mergeCells count="98">
    <mergeCell ref="C92:G92"/>
    <mergeCell ref="D98:H98"/>
    <mergeCell ref="D104:H104"/>
    <mergeCell ref="D95:H95"/>
    <mergeCell ref="E99:I99"/>
    <mergeCell ref="E97:I97"/>
    <mergeCell ref="E96:I96"/>
    <mergeCell ref="F103:J103"/>
    <mergeCell ref="F102:J102"/>
    <mergeCell ref="F101:J101"/>
    <mergeCell ref="F100:J100"/>
    <mergeCell ref="I92:AF92"/>
    <mergeCell ref="J98:AF98"/>
    <mergeCell ref="J104:AF104"/>
    <mergeCell ref="J95:AF95"/>
    <mergeCell ref="K96:AF96"/>
    <mergeCell ref="K97:AF97"/>
    <mergeCell ref="K99:AF99"/>
    <mergeCell ref="L103:AF103"/>
    <mergeCell ref="L102:AF102"/>
    <mergeCell ref="L101:AF101"/>
    <mergeCell ref="L100:AF100"/>
    <mergeCell ref="L85:AO85"/>
    <mergeCell ref="D105:H105"/>
    <mergeCell ref="J105:AF105"/>
    <mergeCell ref="D106:H106"/>
    <mergeCell ref="J106:AF106"/>
    <mergeCell ref="D107:H107"/>
    <mergeCell ref="J107:AF107"/>
    <mergeCell ref="D108:H108"/>
    <mergeCell ref="J108:AF108"/>
    <mergeCell ref="D109:H109"/>
    <mergeCell ref="J109:AF109"/>
    <mergeCell ref="AG94:AM94"/>
    <mergeCell ref="BE5:BE34"/>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98:AM98"/>
    <mergeCell ref="AG104:AM104"/>
    <mergeCell ref="AG99:AM99"/>
    <mergeCell ref="AG92:AM92"/>
    <mergeCell ref="AG103:AM103"/>
    <mergeCell ref="AG97:AM97"/>
    <mergeCell ref="AG102:AM102"/>
    <mergeCell ref="AG95:AM95"/>
    <mergeCell ref="AG100:AM100"/>
    <mergeCell ref="AG96:AM96"/>
    <mergeCell ref="AG101:AM101"/>
    <mergeCell ref="AM87:AN87"/>
    <mergeCell ref="AM89:AP89"/>
    <mergeCell ref="AM90:AP90"/>
    <mergeCell ref="AN95:AP95"/>
    <mergeCell ref="AN102:AP102"/>
    <mergeCell ref="AN101:AP101"/>
    <mergeCell ref="AN97:AP97"/>
    <mergeCell ref="AN100:AP100"/>
    <mergeCell ref="AN99:AP99"/>
    <mergeCell ref="AN103:AP103"/>
    <mergeCell ref="AN96:AP96"/>
    <mergeCell ref="AN98:AP98"/>
    <mergeCell ref="AN104:AP104"/>
    <mergeCell ref="AN92:AP92"/>
    <mergeCell ref="AS89:AT91"/>
    <mergeCell ref="AN105:AP105"/>
    <mergeCell ref="AG105:AM105"/>
    <mergeCell ref="AN106:AP106"/>
    <mergeCell ref="AG106:AM106"/>
    <mergeCell ref="AN107:AP107"/>
    <mergeCell ref="AG107:AM107"/>
    <mergeCell ref="AN108:AP108"/>
    <mergeCell ref="AG108:AM108"/>
    <mergeCell ref="AN109:AP109"/>
    <mergeCell ref="AG109:AM109"/>
    <mergeCell ref="AN94:AP94"/>
  </mergeCells>
  <hyperlinks>
    <hyperlink ref="A96" location="'01 - Výstavba garáží'!C2" display="/"/>
    <hyperlink ref="A97" location="'01.1 - PZTS'!C2" display="/"/>
    <hyperlink ref="A100" location="'02.1 - Elektro'!C2" display="/"/>
    <hyperlink ref="A101" location="'02.2 - RG'!C2" display="/"/>
    <hyperlink ref="A102" location="'02.3 - RGK'!C2" display="/"/>
    <hyperlink ref="A103" location="'02.4 - RK'!C2" display="/"/>
    <hyperlink ref="A104" location="'03 - ZTI'!C2" display="/"/>
    <hyperlink ref="A105" location="'04 - D.1.4.d - Vytápění'!C2" display="/"/>
    <hyperlink ref="A106" location="'05 - D.1.4.e - Stlačený v...'!C2" display="/"/>
    <hyperlink ref="A107" location="'06 - D.1.4.f - Plynová za...'!C2" display="/"/>
    <hyperlink ref="A108" location="'07 - VZT'!C2" display="/"/>
    <hyperlink ref="A109" location="'VR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4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8" t="s">
        <v>5</v>
      </c>
      <c r="M2" s="1"/>
      <c r="N2" s="1"/>
      <c r="O2" s="1"/>
      <c r="P2" s="1"/>
      <c r="Q2" s="1"/>
      <c r="R2" s="1"/>
      <c r="S2" s="1"/>
      <c r="T2" s="1"/>
      <c r="U2" s="1"/>
      <c r="V2" s="1"/>
      <c r="AT2" s="19" t="s">
        <v>117</v>
      </c>
    </row>
    <row r="3" spans="2:46" s="1" customFormat="1" ht="6.95" customHeight="1">
      <c r="B3" s="20"/>
      <c r="C3" s="21"/>
      <c r="D3" s="21"/>
      <c r="E3" s="21"/>
      <c r="F3" s="21"/>
      <c r="G3" s="21"/>
      <c r="H3" s="21"/>
      <c r="I3" s="130"/>
      <c r="J3" s="21"/>
      <c r="K3" s="21"/>
      <c r="L3" s="22"/>
      <c r="AT3" s="19" t="s">
        <v>87</v>
      </c>
    </row>
    <row r="4" spans="2:46" s="1" customFormat="1" ht="24.95" customHeight="1">
      <c r="B4" s="22"/>
      <c r="D4" s="23" t="s">
        <v>127</v>
      </c>
      <c r="I4" s="129"/>
      <c r="L4" s="22"/>
      <c r="M4" s="131" t="s">
        <v>10</v>
      </c>
      <c r="AT4" s="19" t="s">
        <v>3</v>
      </c>
    </row>
    <row r="5" spans="2:12" s="1" customFormat="1" ht="6.95" customHeight="1">
      <c r="B5" s="22"/>
      <c r="I5" s="129"/>
      <c r="L5" s="22"/>
    </row>
    <row r="6" spans="2:12" s="1" customFormat="1" ht="12" customHeight="1">
      <c r="B6" s="22"/>
      <c r="D6" s="32" t="s">
        <v>16</v>
      </c>
      <c r="I6" s="129"/>
      <c r="L6" s="22"/>
    </row>
    <row r="7" spans="2:12" s="1" customFormat="1" ht="16.5" customHeight="1">
      <c r="B7" s="22"/>
      <c r="E7" s="132" t="str">
        <f>'Rekapitulace stavby'!K6</f>
        <v>Rekonstrukce objektu garáží nákladních vozidel - Rychnov nad Kněžnou</v>
      </c>
      <c r="F7" s="32"/>
      <c r="G7" s="32"/>
      <c r="H7" s="32"/>
      <c r="I7" s="129"/>
      <c r="L7" s="22"/>
    </row>
    <row r="8" spans="1:31" s="2" customFormat="1" ht="12" customHeight="1">
      <c r="A8" s="38"/>
      <c r="B8" s="39"/>
      <c r="C8" s="38"/>
      <c r="D8" s="32" t="s">
        <v>128</v>
      </c>
      <c r="E8" s="38"/>
      <c r="F8" s="38"/>
      <c r="G8" s="38"/>
      <c r="H8" s="38"/>
      <c r="I8" s="133"/>
      <c r="J8" s="38"/>
      <c r="K8" s="38"/>
      <c r="L8" s="55"/>
      <c r="S8" s="38"/>
      <c r="T8" s="38"/>
      <c r="U8" s="38"/>
      <c r="V8" s="38"/>
      <c r="W8" s="38"/>
      <c r="X8" s="38"/>
      <c r="Y8" s="38"/>
      <c r="Z8" s="38"/>
      <c r="AA8" s="38"/>
      <c r="AB8" s="38"/>
      <c r="AC8" s="38"/>
      <c r="AD8" s="38"/>
      <c r="AE8" s="38"/>
    </row>
    <row r="9" spans="1:31" s="2" customFormat="1" ht="16.5" customHeight="1">
      <c r="A9" s="38"/>
      <c r="B9" s="39"/>
      <c r="C9" s="38"/>
      <c r="D9" s="38"/>
      <c r="E9" s="67" t="s">
        <v>2152</v>
      </c>
      <c r="F9" s="38"/>
      <c r="G9" s="38"/>
      <c r="H9" s="38"/>
      <c r="I9" s="133"/>
      <c r="J9" s="38"/>
      <c r="K9" s="38"/>
      <c r="L9" s="55"/>
      <c r="S9" s="38"/>
      <c r="T9" s="38"/>
      <c r="U9" s="38"/>
      <c r="V9" s="38"/>
      <c r="W9" s="38"/>
      <c r="X9" s="38"/>
      <c r="Y9" s="38"/>
      <c r="Z9" s="38"/>
      <c r="AA9" s="38"/>
      <c r="AB9" s="38"/>
      <c r="AC9" s="38"/>
      <c r="AD9" s="38"/>
      <c r="AE9" s="38"/>
    </row>
    <row r="10" spans="1:31" s="2" customFormat="1" ht="12">
      <c r="A10" s="38"/>
      <c r="B10" s="39"/>
      <c r="C10" s="38"/>
      <c r="D10" s="38"/>
      <c r="E10" s="38"/>
      <c r="F10" s="38"/>
      <c r="G10" s="38"/>
      <c r="H10" s="38"/>
      <c r="I10" s="133"/>
      <c r="J10" s="38"/>
      <c r="K10" s="38"/>
      <c r="L10" s="55"/>
      <c r="S10" s="38"/>
      <c r="T10" s="38"/>
      <c r="U10" s="38"/>
      <c r="V10" s="38"/>
      <c r="W10" s="38"/>
      <c r="X10" s="38"/>
      <c r="Y10" s="38"/>
      <c r="Z10" s="38"/>
      <c r="AA10" s="38"/>
      <c r="AB10" s="38"/>
      <c r="AC10" s="38"/>
      <c r="AD10" s="38"/>
      <c r="AE10" s="38"/>
    </row>
    <row r="11" spans="1:31" s="2" customFormat="1" ht="12" customHeight="1">
      <c r="A11" s="38"/>
      <c r="B11" s="39"/>
      <c r="C11" s="38"/>
      <c r="D11" s="32" t="s">
        <v>18</v>
      </c>
      <c r="E11" s="38"/>
      <c r="F11" s="27" t="s">
        <v>1</v>
      </c>
      <c r="G11" s="38"/>
      <c r="H11" s="38"/>
      <c r="I11" s="134" t="s">
        <v>19</v>
      </c>
      <c r="J11" s="27" t="s">
        <v>1</v>
      </c>
      <c r="K11" s="38"/>
      <c r="L11" s="55"/>
      <c r="S11" s="38"/>
      <c r="T11" s="38"/>
      <c r="U11" s="38"/>
      <c r="V11" s="38"/>
      <c r="W11" s="38"/>
      <c r="X11" s="38"/>
      <c r="Y11" s="38"/>
      <c r="Z11" s="38"/>
      <c r="AA11" s="38"/>
      <c r="AB11" s="38"/>
      <c r="AC11" s="38"/>
      <c r="AD11" s="38"/>
      <c r="AE11" s="38"/>
    </row>
    <row r="12" spans="1:31" s="2" customFormat="1" ht="12" customHeight="1">
      <c r="A12" s="38"/>
      <c r="B12" s="39"/>
      <c r="C12" s="38"/>
      <c r="D12" s="32" t="s">
        <v>20</v>
      </c>
      <c r="E12" s="38"/>
      <c r="F12" s="27" t="s">
        <v>21</v>
      </c>
      <c r="G12" s="38"/>
      <c r="H12" s="38"/>
      <c r="I12" s="134" t="s">
        <v>22</v>
      </c>
      <c r="J12" s="69" t="str">
        <f>'Rekapitulace stavby'!AN8</f>
        <v>26. 3. 2019</v>
      </c>
      <c r="K12" s="38"/>
      <c r="L12" s="55"/>
      <c r="S12" s="38"/>
      <c r="T12" s="38"/>
      <c r="U12" s="38"/>
      <c r="V12" s="38"/>
      <c r="W12" s="38"/>
      <c r="X12" s="38"/>
      <c r="Y12" s="38"/>
      <c r="Z12" s="38"/>
      <c r="AA12" s="38"/>
      <c r="AB12" s="38"/>
      <c r="AC12" s="38"/>
      <c r="AD12" s="38"/>
      <c r="AE12" s="38"/>
    </row>
    <row r="13" spans="1:31" s="2" customFormat="1" ht="10.8" customHeight="1">
      <c r="A13" s="38"/>
      <c r="B13" s="39"/>
      <c r="C13" s="38"/>
      <c r="D13" s="38"/>
      <c r="E13" s="38"/>
      <c r="F13" s="38"/>
      <c r="G13" s="38"/>
      <c r="H13" s="38"/>
      <c r="I13" s="133"/>
      <c r="J13" s="38"/>
      <c r="K13" s="38"/>
      <c r="L13" s="55"/>
      <c r="S13" s="38"/>
      <c r="T13" s="38"/>
      <c r="U13" s="38"/>
      <c r="V13" s="38"/>
      <c r="W13" s="38"/>
      <c r="X13" s="38"/>
      <c r="Y13" s="38"/>
      <c r="Z13" s="38"/>
      <c r="AA13" s="38"/>
      <c r="AB13" s="38"/>
      <c r="AC13" s="38"/>
      <c r="AD13" s="38"/>
      <c r="AE13" s="38"/>
    </row>
    <row r="14" spans="1:31" s="2" customFormat="1" ht="12" customHeight="1">
      <c r="A14" s="38"/>
      <c r="B14" s="39"/>
      <c r="C14" s="38"/>
      <c r="D14" s="32" t="s">
        <v>24</v>
      </c>
      <c r="E14" s="38"/>
      <c r="F14" s="38"/>
      <c r="G14" s="38"/>
      <c r="H14" s="38"/>
      <c r="I14" s="134" t="s">
        <v>25</v>
      </c>
      <c r="J14" s="27" t="s">
        <v>26</v>
      </c>
      <c r="K14" s="38"/>
      <c r="L14" s="55"/>
      <c r="S14" s="38"/>
      <c r="T14" s="38"/>
      <c r="U14" s="38"/>
      <c r="V14" s="38"/>
      <c r="W14" s="38"/>
      <c r="X14" s="38"/>
      <c r="Y14" s="38"/>
      <c r="Z14" s="38"/>
      <c r="AA14" s="38"/>
      <c r="AB14" s="38"/>
      <c r="AC14" s="38"/>
      <c r="AD14" s="38"/>
      <c r="AE14" s="38"/>
    </row>
    <row r="15" spans="1:31" s="2" customFormat="1" ht="18" customHeight="1">
      <c r="A15" s="38"/>
      <c r="B15" s="39"/>
      <c r="C15" s="38"/>
      <c r="D15" s="38"/>
      <c r="E15" s="27" t="s">
        <v>27</v>
      </c>
      <c r="F15" s="38"/>
      <c r="G15" s="38"/>
      <c r="H15" s="38"/>
      <c r="I15" s="134" t="s">
        <v>28</v>
      </c>
      <c r="J15" s="27" t="s">
        <v>1</v>
      </c>
      <c r="K15" s="38"/>
      <c r="L15" s="55"/>
      <c r="S15" s="38"/>
      <c r="T15" s="38"/>
      <c r="U15" s="38"/>
      <c r="V15" s="38"/>
      <c r="W15" s="38"/>
      <c r="X15" s="38"/>
      <c r="Y15" s="38"/>
      <c r="Z15" s="38"/>
      <c r="AA15" s="38"/>
      <c r="AB15" s="38"/>
      <c r="AC15" s="38"/>
      <c r="AD15" s="38"/>
      <c r="AE15" s="38"/>
    </row>
    <row r="16" spans="1:31" s="2" customFormat="1" ht="6.95" customHeight="1">
      <c r="A16" s="38"/>
      <c r="B16" s="39"/>
      <c r="C16" s="38"/>
      <c r="D16" s="38"/>
      <c r="E16" s="38"/>
      <c r="F16" s="38"/>
      <c r="G16" s="38"/>
      <c r="H16" s="38"/>
      <c r="I16" s="133"/>
      <c r="J16" s="38"/>
      <c r="K16" s="38"/>
      <c r="L16" s="55"/>
      <c r="S16" s="38"/>
      <c r="T16" s="38"/>
      <c r="U16" s="38"/>
      <c r="V16" s="38"/>
      <c r="W16" s="38"/>
      <c r="X16" s="38"/>
      <c r="Y16" s="38"/>
      <c r="Z16" s="38"/>
      <c r="AA16" s="38"/>
      <c r="AB16" s="38"/>
      <c r="AC16" s="38"/>
      <c r="AD16" s="38"/>
      <c r="AE16" s="38"/>
    </row>
    <row r="17" spans="1:31" s="2" customFormat="1" ht="12" customHeight="1">
      <c r="A17" s="38"/>
      <c r="B17" s="39"/>
      <c r="C17" s="38"/>
      <c r="D17" s="32" t="s">
        <v>29</v>
      </c>
      <c r="E17" s="38"/>
      <c r="F17" s="38"/>
      <c r="G17" s="38"/>
      <c r="H17" s="38"/>
      <c r="I17" s="134" t="s">
        <v>25</v>
      </c>
      <c r="J17" s="33" t="str">
        <f>'Rekapitulace stavby'!AN13</f>
        <v>Vyplň údaj</v>
      </c>
      <c r="K17" s="38"/>
      <c r="L17" s="55"/>
      <c r="S17" s="38"/>
      <c r="T17" s="38"/>
      <c r="U17" s="38"/>
      <c r="V17" s="38"/>
      <c r="W17" s="38"/>
      <c r="X17" s="38"/>
      <c r="Y17" s="38"/>
      <c r="Z17" s="38"/>
      <c r="AA17" s="38"/>
      <c r="AB17" s="38"/>
      <c r="AC17" s="38"/>
      <c r="AD17" s="38"/>
      <c r="AE17" s="38"/>
    </row>
    <row r="18" spans="1:31" s="2" customFormat="1" ht="18" customHeight="1">
      <c r="A18" s="38"/>
      <c r="B18" s="39"/>
      <c r="C18" s="38"/>
      <c r="D18" s="38"/>
      <c r="E18" s="33" t="str">
        <f>'Rekapitulace stavby'!E14</f>
        <v>Vyplň údaj</v>
      </c>
      <c r="F18" s="27"/>
      <c r="G18" s="27"/>
      <c r="H18" s="27"/>
      <c r="I18" s="134" t="s">
        <v>28</v>
      </c>
      <c r="J18" s="33" t="str">
        <f>'Rekapitulace stavby'!AN14</f>
        <v>Vyplň údaj</v>
      </c>
      <c r="K18" s="38"/>
      <c r="L18" s="55"/>
      <c r="S18" s="38"/>
      <c r="T18" s="38"/>
      <c r="U18" s="38"/>
      <c r="V18" s="38"/>
      <c r="W18" s="38"/>
      <c r="X18" s="38"/>
      <c r="Y18" s="38"/>
      <c r="Z18" s="38"/>
      <c r="AA18" s="38"/>
      <c r="AB18" s="38"/>
      <c r="AC18" s="38"/>
      <c r="AD18" s="38"/>
      <c r="AE18" s="38"/>
    </row>
    <row r="19" spans="1:31" s="2" customFormat="1" ht="6.95" customHeight="1">
      <c r="A19" s="38"/>
      <c r="B19" s="39"/>
      <c r="C19" s="38"/>
      <c r="D19" s="38"/>
      <c r="E19" s="38"/>
      <c r="F19" s="38"/>
      <c r="G19" s="38"/>
      <c r="H19" s="38"/>
      <c r="I19" s="133"/>
      <c r="J19" s="38"/>
      <c r="K19" s="38"/>
      <c r="L19" s="55"/>
      <c r="S19" s="38"/>
      <c r="T19" s="38"/>
      <c r="U19" s="38"/>
      <c r="V19" s="38"/>
      <c r="W19" s="38"/>
      <c r="X19" s="38"/>
      <c r="Y19" s="38"/>
      <c r="Z19" s="38"/>
      <c r="AA19" s="38"/>
      <c r="AB19" s="38"/>
      <c r="AC19" s="38"/>
      <c r="AD19" s="38"/>
      <c r="AE19" s="38"/>
    </row>
    <row r="20" spans="1:31" s="2" customFormat="1" ht="12" customHeight="1">
      <c r="A20" s="38"/>
      <c r="B20" s="39"/>
      <c r="C20" s="38"/>
      <c r="D20" s="32" t="s">
        <v>31</v>
      </c>
      <c r="E20" s="38"/>
      <c r="F20" s="38"/>
      <c r="G20" s="38"/>
      <c r="H20" s="38"/>
      <c r="I20" s="134" t="s">
        <v>25</v>
      </c>
      <c r="J20" s="27" t="s">
        <v>1</v>
      </c>
      <c r="K20" s="38"/>
      <c r="L20" s="55"/>
      <c r="S20" s="38"/>
      <c r="T20" s="38"/>
      <c r="U20" s="38"/>
      <c r="V20" s="38"/>
      <c r="W20" s="38"/>
      <c r="X20" s="38"/>
      <c r="Y20" s="38"/>
      <c r="Z20" s="38"/>
      <c r="AA20" s="38"/>
      <c r="AB20" s="38"/>
      <c r="AC20" s="38"/>
      <c r="AD20" s="38"/>
      <c r="AE20" s="38"/>
    </row>
    <row r="21" spans="1:31" s="2" customFormat="1" ht="18" customHeight="1">
      <c r="A21" s="38"/>
      <c r="B21" s="39"/>
      <c r="C21" s="38"/>
      <c r="D21" s="38"/>
      <c r="E21" s="27" t="s">
        <v>32</v>
      </c>
      <c r="F21" s="38"/>
      <c r="G21" s="38"/>
      <c r="H21" s="38"/>
      <c r="I21" s="134" t="s">
        <v>28</v>
      </c>
      <c r="J21" s="27" t="s">
        <v>1</v>
      </c>
      <c r="K21" s="38"/>
      <c r="L21" s="55"/>
      <c r="S21" s="38"/>
      <c r="T21" s="38"/>
      <c r="U21" s="38"/>
      <c r="V21" s="38"/>
      <c r="W21" s="38"/>
      <c r="X21" s="38"/>
      <c r="Y21" s="38"/>
      <c r="Z21" s="38"/>
      <c r="AA21" s="38"/>
      <c r="AB21" s="38"/>
      <c r="AC21" s="38"/>
      <c r="AD21" s="38"/>
      <c r="AE21" s="38"/>
    </row>
    <row r="22" spans="1:31" s="2" customFormat="1" ht="6.95" customHeight="1">
      <c r="A22" s="38"/>
      <c r="B22" s="39"/>
      <c r="C22" s="38"/>
      <c r="D22" s="38"/>
      <c r="E22" s="38"/>
      <c r="F22" s="38"/>
      <c r="G22" s="38"/>
      <c r="H22" s="38"/>
      <c r="I22" s="133"/>
      <c r="J22" s="38"/>
      <c r="K22" s="38"/>
      <c r="L22" s="55"/>
      <c r="S22" s="38"/>
      <c r="T22" s="38"/>
      <c r="U22" s="38"/>
      <c r="V22" s="38"/>
      <c r="W22" s="38"/>
      <c r="X22" s="38"/>
      <c r="Y22" s="38"/>
      <c r="Z22" s="38"/>
      <c r="AA22" s="38"/>
      <c r="AB22" s="38"/>
      <c r="AC22" s="38"/>
      <c r="AD22" s="38"/>
      <c r="AE22" s="38"/>
    </row>
    <row r="23" spans="1:31" s="2" customFormat="1" ht="12" customHeight="1">
      <c r="A23" s="38"/>
      <c r="B23" s="39"/>
      <c r="C23" s="38"/>
      <c r="D23" s="32" t="s">
        <v>34</v>
      </c>
      <c r="E23" s="38"/>
      <c r="F23" s="38"/>
      <c r="G23" s="38"/>
      <c r="H23" s="38"/>
      <c r="I23" s="134" t="s">
        <v>25</v>
      </c>
      <c r="J23" s="27" t="str">
        <f>IF('Rekapitulace stavby'!AN19="","",'Rekapitulace stavby'!AN19)</f>
        <v/>
      </c>
      <c r="K23" s="38"/>
      <c r="L23" s="55"/>
      <c r="S23" s="38"/>
      <c r="T23" s="38"/>
      <c r="U23" s="38"/>
      <c r="V23" s="38"/>
      <c r="W23" s="38"/>
      <c r="X23" s="38"/>
      <c r="Y23" s="38"/>
      <c r="Z23" s="38"/>
      <c r="AA23" s="38"/>
      <c r="AB23" s="38"/>
      <c r="AC23" s="38"/>
      <c r="AD23" s="38"/>
      <c r="AE23" s="38"/>
    </row>
    <row r="24" spans="1:31" s="2" customFormat="1" ht="18" customHeight="1">
      <c r="A24" s="38"/>
      <c r="B24" s="39"/>
      <c r="C24" s="38"/>
      <c r="D24" s="38"/>
      <c r="E24" s="27" t="str">
        <f>IF('Rekapitulace stavby'!E20="","",'Rekapitulace stavby'!E20)</f>
        <v xml:space="preserve"> </v>
      </c>
      <c r="F24" s="38"/>
      <c r="G24" s="38"/>
      <c r="H24" s="38"/>
      <c r="I24" s="134" t="s">
        <v>28</v>
      </c>
      <c r="J24" s="27" t="str">
        <f>IF('Rekapitulace stavby'!AN20="","",'Rekapitulace stavby'!AN20)</f>
        <v/>
      </c>
      <c r="K24" s="38"/>
      <c r="L24" s="55"/>
      <c r="S24" s="38"/>
      <c r="T24" s="38"/>
      <c r="U24" s="38"/>
      <c r="V24" s="38"/>
      <c r="W24" s="38"/>
      <c r="X24" s="38"/>
      <c r="Y24" s="38"/>
      <c r="Z24" s="38"/>
      <c r="AA24" s="38"/>
      <c r="AB24" s="38"/>
      <c r="AC24" s="38"/>
      <c r="AD24" s="38"/>
      <c r="AE24" s="38"/>
    </row>
    <row r="25" spans="1:31" s="2" customFormat="1" ht="6.95" customHeight="1">
      <c r="A25" s="38"/>
      <c r="B25" s="39"/>
      <c r="C25" s="38"/>
      <c r="D25" s="38"/>
      <c r="E25" s="38"/>
      <c r="F25" s="38"/>
      <c r="G25" s="38"/>
      <c r="H25" s="38"/>
      <c r="I25" s="133"/>
      <c r="J25" s="38"/>
      <c r="K25" s="38"/>
      <c r="L25" s="55"/>
      <c r="S25" s="38"/>
      <c r="T25" s="38"/>
      <c r="U25" s="38"/>
      <c r="V25" s="38"/>
      <c r="W25" s="38"/>
      <c r="X25" s="38"/>
      <c r="Y25" s="38"/>
      <c r="Z25" s="38"/>
      <c r="AA25" s="38"/>
      <c r="AB25" s="38"/>
      <c r="AC25" s="38"/>
      <c r="AD25" s="38"/>
      <c r="AE25" s="38"/>
    </row>
    <row r="26" spans="1:31" s="2" customFormat="1" ht="12" customHeight="1">
      <c r="A26" s="38"/>
      <c r="B26" s="39"/>
      <c r="C26" s="38"/>
      <c r="D26" s="32" t="s">
        <v>36</v>
      </c>
      <c r="E26" s="38"/>
      <c r="F26" s="38"/>
      <c r="G26" s="38"/>
      <c r="H26" s="38"/>
      <c r="I26" s="133"/>
      <c r="J26" s="38"/>
      <c r="K26" s="38"/>
      <c r="L26" s="55"/>
      <c r="S26" s="38"/>
      <c r="T26" s="38"/>
      <c r="U26" s="38"/>
      <c r="V26" s="38"/>
      <c r="W26" s="38"/>
      <c r="X26" s="38"/>
      <c r="Y26" s="38"/>
      <c r="Z26" s="38"/>
      <c r="AA26" s="38"/>
      <c r="AB26" s="38"/>
      <c r="AC26" s="38"/>
      <c r="AD26" s="38"/>
      <c r="AE26" s="38"/>
    </row>
    <row r="27" spans="1:31" s="8" customFormat="1" ht="16.5" customHeight="1">
      <c r="A27" s="135"/>
      <c r="B27" s="136"/>
      <c r="C27" s="135"/>
      <c r="D27" s="135"/>
      <c r="E27" s="36" t="s">
        <v>1</v>
      </c>
      <c r="F27" s="36"/>
      <c r="G27" s="36"/>
      <c r="H27" s="36"/>
      <c r="I27" s="137"/>
      <c r="J27" s="135"/>
      <c r="K27" s="135"/>
      <c r="L27" s="138"/>
      <c r="S27" s="135"/>
      <c r="T27" s="135"/>
      <c r="U27" s="135"/>
      <c r="V27" s="135"/>
      <c r="W27" s="135"/>
      <c r="X27" s="135"/>
      <c r="Y27" s="135"/>
      <c r="Z27" s="135"/>
      <c r="AA27" s="135"/>
      <c r="AB27" s="135"/>
      <c r="AC27" s="135"/>
      <c r="AD27" s="135"/>
      <c r="AE27" s="135"/>
    </row>
    <row r="28" spans="1:31" s="2" customFormat="1" ht="6.95" customHeight="1">
      <c r="A28" s="38"/>
      <c r="B28" s="39"/>
      <c r="C28" s="38"/>
      <c r="D28" s="38"/>
      <c r="E28" s="38"/>
      <c r="F28" s="38"/>
      <c r="G28" s="38"/>
      <c r="H28" s="38"/>
      <c r="I28" s="133"/>
      <c r="J28" s="38"/>
      <c r="K28" s="38"/>
      <c r="L28" s="55"/>
      <c r="S28" s="38"/>
      <c r="T28" s="38"/>
      <c r="U28" s="38"/>
      <c r="V28" s="38"/>
      <c r="W28" s="38"/>
      <c r="X28" s="38"/>
      <c r="Y28" s="38"/>
      <c r="Z28" s="38"/>
      <c r="AA28" s="38"/>
      <c r="AB28" s="38"/>
      <c r="AC28" s="38"/>
      <c r="AD28" s="38"/>
      <c r="AE28" s="38"/>
    </row>
    <row r="29" spans="1:31" s="2" customFormat="1" ht="6.95" customHeight="1">
      <c r="A29" s="38"/>
      <c r="B29" s="39"/>
      <c r="C29" s="38"/>
      <c r="D29" s="90"/>
      <c r="E29" s="90"/>
      <c r="F29" s="90"/>
      <c r="G29" s="90"/>
      <c r="H29" s="90"/>
      <c r="I29" s="139"/>
      <c r="J29" s="90"/>
      <c r="K29" s="90"/>
      <c r="L29" s="55"/>
      <c r="S29" s="38"/>
      <c r="T29" s="38"/>
      <c r="U29" s="38"/>
      <c r="V29" s="38"/>
      <c r="W29" s="38"/>
      <c r="X29" s="38"/>
      <c r="Y29" s="38"/>
      <c r="Z29" s="38"/>
      <c r="AA29" s="38"/>
      <c r="AB29" s="38"/>
      <c r="AC29" s="38"/>
      <c r="AD29" s="38"/>
      <c r="AE29" s="38"/>
    </row>
    <row r="30" spans="1:31" s="2" customFormat="1" ht="25.4" customHeight="1">
      <c r="A30" s="38"/>
      <c r="B30" s="39"/>
      <c r="C30" s="38"/>
      <c r="D30" s="140" t="s">
        <v>38</v>
      </c>
      <c r="E30" s="38"/>
      <c r="F30" s="38"/>
      <c r="G30" s="38"/>
      <c r="H30" s="38"/>
      <c r="I30" s="133"/>
      <c r="J30" s="96">
        <f>ROUND(J119,2)</f>
        <v>0</v>
      </c>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139"/>
      <c r="J31" s="90"/>
      <c r="K31" s="90"/>
      <c r="L31" s="55"/>
      <c r="S31" s="38"/>
      <c r="T31" s="38"/>
      <c r="U31" s="38"/>
      <c r="V31" s="38"/>
      <c r="W31" s="38"/>
      <c r="X31" s="38"/>
      <c r="Y31" s="38"/>
      <c r="Z31" s="38"/>
      <c r="AA31" s="38"/>
      <c r="AB31" s="38"/>
      <c r="AC31" s="38"/>
      <c r="AD31" s="38"/>
      <c r="AE31" s="38"/>
    </row>
    <row r="32" spans="1:31" s="2" customFormat="1" ht="14.4" customHeight="1">
      <c r="A32" s="38"/>
      <c r="B32" s="39"/>
      <c r="C32" s="38"/>
      <c r="D32" s="38"/>
      <c r="E32" s="38"/>
      <c r="F32" s="43" t="s">
        <v>40</v>
      </c>
      <c r="G32" s="38"/>
      <c r="H32" s="38"/>
      <c r="I32" s="141" t="s">
        <v>39</v>
      </c>
      <c r="J32" s="43" t="s">
        <v>41</v>
      </c>
      <c r="K32" s="38"/>
      <c r="L32" s="55"/>
      <c r="S32" s="38"/>
      <c r="T32" s="38"/>
      <c r="U32" s="38"/>
      <c r="V32" s="38"/>
      <c r="W32" s="38"/>
      <c r="X32" s="38"/>
      <c r="Y32" s="38"/>
      <c r="Z32" s="38"/>
      <c r="AA32" s="38"/>
      <c r="AB32" s="38"/>
      <c r="AC32" s="38"/>
      <c r="AD32" s="38"/>
      <c r="AE32" s="38"/>
    </row>
    <row r="33" spans="1:31" s="2" customFormat="1" ht="14.4" customHeight="1">
      <c r="A33" s="38"/>
      <c r="B33" s="39"/>
      <c r="C33" s="38"/>
      <c r="D33" s="142" t="s">
        <v>42</v>
      </c>
      <c r="E33" s="32" t="s">
        <v>43</v>
      </c>
      <c r="F33" s="143">
        <f>ROUND((SUM(BE119:BE142)),2)</f>
        <v>0</v>
      </c>
      <c r="G33" s="38"/>
      <c r="H33" s="38"/>
      <c r="I33" s="144">
        <v>0.21</v>
      </c>
      <c r="J33" s="143">
        <f>ROUND(((SUM(BE119:BE142))*I33),2)</f>
        <v>0</v>
      </c>
      <c r="K33" s="38"/>
      <c r="L33" s="55"/>
      <c r="S33" s="38"/>
      <c r="T33" s="38"/>
      <c r="U33" s="38"/>
      <c r="V33" s="38"/>
      <c r="W33" s="38"/>
      <c r="X33" s="38"/>
      <c r="Y33" s="38"/>
      <c r="Z33" s="38"/>
      <c r="AA33" s="38"/>
      <c r="AB33" s="38"/>
      <c r="AC33" s="38"/>
      <c r="AD33" s="38"/>
      <c r="AE33" s="38"/>
    </row>
    <row r="34" spans="1:31" s="2" customFormat="1" ht="14.4" customHeight="1">
      <c r="A34" s="38"/>
      <c r="B34" s="39"/>
      <c r="C34" s="38"/>
      <c r="D34" s="38"/>
      <c r="E34" s="32" t="s">
        <v>44</v>
      </c>
      <c r="F34" s="143">
        <f>ROUND((SUM(BF119:BF142)),2)</f>
        <v>0</v>
      </c>
      <c r="G34" s="38"/>
      <c r="H34" s="38"/>
      <c r="I34" s="144">
        <v>0.15</v>
      </c>
      <c r="J34" s="143">
        <f>ROUND(((SUM(BF119:BF142))*I34),2)</f>
        <v>0</v>
      </c>
      <c r="K34" s="38"/>
      <c r="L34" s="55"/>
      <c r="S34" s="38"/>
      <c r="T34" s="38"/>
      <c r="U34" s="38"/>
      <c r="V34" s="38"/>
      <c r="W34" s="38"/>
      <c r="X34" s="38"/>
      <c r="Y34" s="38"/>
      <c r="Z34" s="38"/>
      <c r="AA34" s="38"/>
      <c r="AB34" s="38"/>
      <c r="AC34" s="38"/>
      <c r="AD34" s="38"/>
      <c r="AE34" s="38"/>
    </row>
    <row r="35" spans="1:31" s="2" customFormat="1" ht="14.4" customHeight="1" hidden="1">
      <c r="A35" s="38"/>
      <c r="B35" s="39"/>
      <c r="C35" s="38"/>
      <c r="D35" s="38"/>
      <c r="E35" s="32" t="s">
        <v>45</v>
      </c>
      <c r="F35" s="143">
        <f>ROUND((SUM(BG119:BG142)),2)</f>
        <v>0</v>
      </c>
      <c r="G35" s="38"/>
      <c r="H35" s="38"/>
      <c r="I35" s="144">
        <v>0.21</v>
      </c>
      <c r="J35" s="143">
        <f>0</f>
        <v>0</v>
      </c>
      <c r="K35" s="38"/>
      <c r="L35" s="55"/>
      <c r="S35" s="38"/>
      <c r="T35" s="38"/>
      <c r="U35" s="38"/>
      <c r="V35" s="38"/>
      <c r="W35" s="38"/>
      <c r="X35" s="38"/>
      <c r="Y35" s="38"/>
      <c r="Z35" s="38"/>
      <c r="AA35" s="38"/>
      <c r="AB35" s="38"/>
      <c r="AC35" s="38"/>
      <c r="AD35" s="38"/>
      <c r="AE35" s="38"/>
    </row>
    <row r="36" spans="1:31" s="2" customFormat="1" ht="14.4" customHeight="1" hidden="1">
      <c r="A36" s="38"/>
      <c r="B36" s="39"/>
      <c r="C36" s="38"/>
      <c r="D36" s="38"/>
      <c r="E36" s="32" t="s">
        <v>46</v>
      </c>
      <c r="F36" s="143">
        <f>ROUND((SUM(BH119:BH142)),2)</f>
        <v>0</v>
      </c>
      <c r="G36" s="38"/>
      <c r="H36" s="38"/>
      <c r="I36" s="144">
        <v>0.15</v>
      </c>
      <c r="J36" s="143">
        <f>0</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47</v>
      </c>
      <c r="F37" s="143">
        <f>ROUND((SUM(BI119:BI142)),2)</f>
        <v>0</v>
      </c>
      <c r="G37" s="38"/>
      <c r="H37" s="38"/>
      <c r="I37" s="144">
        <v>0</v>
      </c>
      <c r="J37" s="143">
        <f>0</f>
        <v>0</v>
      </c>
      <c r="K37" s="38"/>
      <c r="L37" s="55"/>
      <c r="S37" s="38"/>
      <c r="T37" s="38"/>
      <c r="U37" s="38"/>
      <c r="V37" s="38"/>
      <c r="W37" s="38"/>
      <c r="X37" s="38"/>
      <c r="Y37" s="38"/>
      <c r="Z37" s="38"/>
      <c r="AA37" s="38"/>
      <c r="AB37" s="38"/>
      <c r="AC37" s="38"/>
      <c r="AD37" s="38"/>
      <c r="AE37" s="38"/>
    </row>
    <row r="38" spans="1:31" s="2" customFormat="1" ht="6.95" customHeight="1">
      <c r="A38" s="38"/>
      <c r="B38" s="39"/>
      <c r="C38" s="38"/>
      <c r="D38" s="38"/>
      <c r="E38" s="38"/>
      <c r="F38" s="38"/>
      <c r="G38" s="38"/>
      <c r="H38" s="38"/>
      <c r="I38" s="133"/>
      <c r="J38" s="38"/>
      <c r="K38" s="38"/>
      <c r="L38" s="55"/>
      <c r="S38" s="38"/>
      <c r="T38" s="38"/>
      <c r="U38" s="38"/>
      <c r="V38" s="38"/>
      <c r="W38" s="38"/>
      <c r="X38" s="38"/>
      <c r="Y38" s="38"/>
      <c r="Z38" s="38"/>
      <c r="AA38" s="38"/>
      <c r="AB38" s="38"/>
      <c r="AC38" s="38"/>
      <c r="AD38" s="38"/>
      <c r="AE38" s="38"/>
    </row>
    <row r="39" spans="1:31" s="2" customFormat="1" ht="25.4" customHeight="1">
      <c r="A39" s="38"/>
      <c r="B39" s="39"/>
      <c r="C39" s="145"/>
      <c r="D39" s="146" t="s">
        <v>48</v>
      </c>
      <c r="E39" s="81"/>
      <c r="F39" s="81"/>
      <c r="G39" s="147" t="s">
        <v>49</v>
      </c>
      <c r="H39" s="148" t="s">
        <v>50</v>
      </c>
      <c r="I39" s="149"/>
      <c r="J39" s="150">
        <f>SUM(J30:J37)</f>
        <v>0</v>
      </c>
      <c r="K39" s="151"/>
      <c r="L39" s="55"/>
      <c r="S39" s="38"/>
      <c r="T39" s="38"/>
      <c r="U39" s="38"/>
      <c r="V39" s="38"/>
      <c r="W39" s="38"/>
      <c r="X39" s="38"/>
      <c r="Y39" s="38"/>
      <c r="Z39" s="38"/>
      <c r="AA39" s="38"/>
      <c r="AB39" s="38"/>
      <c r="AC39" s="38"/>
      <c r="AD39" s="38"/>
      <c r="AE39" s="38"/>
    </row>
    <row r="40" spans="1:31" s="2" customFormat="1" ht="14.4" customHeight="1">
      <c r="A40" s="38"/>
      <c r="B40" s="39"/>
      <c r="C40" s="38"/>
      <c r="D40" s="38"/>
      <c r="E40" s="38"/>
      <c r="F40" s="38"/>
      <c r="G40" s="38"/>
      <c r="H40" s="38"/>
      <c r="I40" s="133"/>
      <c r="J40" s="38"/>
      <c r="K40" s="38"/>
      <c r="L40" s="55"/>
      <c r="S40" s="38"/>
      <c r="T40" s="38"/>
      <c r="U40" s="38"/>
      <c r="V40" s="38"/>
      <c r="W40" s="38"/>
      <c r="X40" s="38"/>
      <c r="Y40" s="38"/>
      <c r="Z40" s="38"/>
      <c r="AA40" s="38"/>
      <c r="AB40" s="38"/>
      <c r="AC40" s="38"/>
      <c r="AD40" s="38"/>
      <c r="AE40" s="38"/>
    </row>
    <row r="41" spans="2:12" s="1" customFormat="1" ht="14.4" customHeight="1">
      <c r="B41" s="22"/>
      <c r="I41" s="129"/>
      <c r="L41" s="22"/>
    </row>
    <row r="42" spans="2:12" s="1" customFormat="1" ht="14.4" customHeight="1">
      <c r="B42" s="22"/>
      <c r="I42" s="129"/>
      <c r="L42" s="22"/>
    </row>
    <row r="43" spans="2:12" s="1" customFormat="1" ht="14.4" customHeight="1">
      <c r="B43" s="22"/>
      <c r="I43" s="129"/>
      <c r="L43" s="22"/>
    </row>
    <row r="44" spans="2:12" s="1" customFormat="1" ht="14.4" customHeight="1">
      <c r="B44" s="22"/>
      <c r="I44" s="129"/>
      <c r="L44" s="22"/>
    </row>
    <row r="45" spans="2:12" s="1" customFormat="1" ht="14.4" customHeight="1">
      <c r="B45" s="22"/>
      <c r="I45" s="129"/>
      <c r="L45" s="22"/>
    </row>
    <row r="46" spans="2:12" s="1" customFormat="1" ht="14.4" customHeight="1">
      <c r="B46" s="22"/>
      <c r="I46" s="129"/>
      <c r="L46" s="22"/>
    </row>
    <row r="47" spans="2:12" s="1" customFormat="1" ht="14.4" customHeight="1">
      <c r="B47" s="22"/>
      <c r="I47" s="129"/>
      <c r="L47" s="22"/>
    </row>
    <row r="48" spans="2:12" s="1" customFormat="1" ht="14.4" customHeight="1">
      <c r="B48" s="22"/>
      <c r="I48" s="129"/>
      <c r="L48" s="22"/>
    </row>
    <row r="49" spans="2:12" s="1" customFormat="1" ht="14.4" customHeight="1">
      <c r="B49" s="22"/>
      <c r="I49" s="129"/>
      <c r="L49" s="22"/>
    </row>
    <row r="50" spans="2:12" s="2" customFormat="1" ht="14.4" customHeight="1">
      <c r="B50" s="55"/>
      <c r="D50" s="56" t="s">
        <v>51</v>
      </c>
      <c r="E50" s="57"/>
      <c r="F50" s="57"/>
      <c r="G50" s="56" t="s">
        <v>52</v>
      </c>
      <c r="H50" s="57"/>
      <c r="I50" s="152"/>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53</v>
      </c>
      <c r="E61" s="41"/>
      <c r="F61" s="153" t="s">
        <v>54</v>
      </c>
      <c r="G61" s="58" t="s">
        <v>53</v>
      </c>
      <c r="H61" s="41"/>
      <c r="I61" s="154"/>
      <c r="J61" s="155" t="s">
        <v>54</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55</v>
      </c>
      <c r="E65" s="59"/>
      <c r="F65" s="59"/>
      <c r="G65" s="56" t="s">
        <v>56</v>
      </c>
      <c r="H65" s="59"/>
      <c r="I65" s="156"/>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53</v>
      </c>
      <c r="E76" s="41"/>
      <c r="F76" s="153" t="s">
        <v>54</v>
      </c>
      <c r="G76" s="58" t="s">
        <v>53</v>
      </c>
      <c r="H76" s="41"/>
      <c r="I76" s="154"/>
      <c r="J76" s="155" t="s">
        <v>54</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157"/>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158"/>
      <c r="J81" s="63"/>
      <c r="K81" s="63"/>
      <c r="L81" s="55"/>
      <c r="S81" s="38"/>
      <c r="T81" s="38"/>
      <c r="U81" s="38"/>
      <c r="V81" s="38"/>
      <c r="W81" s="38"/>
      <c r="X81" s="38"/>
      <c r="Y81" s="38"/>
      <c r="Z81" s="38"/>
      <c r="AA81" s="38"/>
      <c r="AB81" s="38"/>
      <c r="AC81" s="38"/>
      <c r="AD81" s="38"/>
      <c r="AE81" s="38"/>
    </row>
    <row r="82" spans="1:31" s="2" customFormat="1" ht="24.95" customHeight="1">
      <c r="A82" s="38"/>
      <c r="B82" s="39"/>
      <c r="C82" s="23" t="s">
        <v>131</v>
      </c>
      <c r="D82" s="38"/>
      <c r="E82" s="38"/>
      <c r="F82" s="38"/>
      <c r="G82" s="38"/>
      <c r="H82" s="38"/>
      <c r="I82" s="133"/>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133"/>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133"/>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32" t="str">
        <f>E7</f>
        <v>Rekonstrukce objektu garáží nákladních vozidel - Rychnov nad Kněžnou</v>
      </c>
      <c r="F85" s="32"/>
      <c r="G85" s="32"/>
      <c r="H85" s="32"/>
      <c r="I85" s="133"/>
      <c r="J85" s="38"/>
      <c r="K85" s="38"/>
      <c r="L85" s="55"/>
      <c r="S85" s="38"/>
      <c r="T85" s="38"/>
      <c r="U85" s="38"/>
      <c r="V85" s="38"/>
      <c r="W85" s="38"/>
      <c r="X85" s="38"/>
      <c r="Y85" s="38"/>
      <c r="Z85" s="38"/>
      <c r="AA85" s="38"/>
      <c r="AB85" s="38"/>
      <c r="AC85" s="38"/>
      <c r="AD85" s="38"/>
      <c r="AE85" s="38"/>
    </row>
    <row r="86" spans="1:31" s="2" customFormat="1" ht="12" customHeight="1">
      <c r="A86" s="38"/>
      <c r="B86" s="39"/>
      <c r="C86" s="32" t="s">
        <v>128</v>
      </c>
      <c r="D86" s="38"/>
      <c r="E86" s="38"/>
      <c r="F86" s="38"/>
      <c r="G86" s="38"/>
      <c r="H86" s="38"/>
      <c r="I86" s="133"/>
      <c r="J86" s="38"/>
      <c r="K86" s="38"/>
      <c r="L86" s="55"/>
      <c r="S86" s="38"/>
      <c r="T86" s="38"/>
      <c r="U86" s="38"/>
      <c r="V86" s="38"/>
      <c r="W86" s="38"/>
      <c r="X86" s="38"/>
      <c r="Y86" s="38"/>
      <c r="Z86" s="38"/>
      <c r="AA86" s="38"/>
      <c r="AB86" s="38"/>
      <c r="AC86" s="38"/>
      <c r="AD86" s="38"/>
      <c r="AE86" s="38"/>
    </row>
    <row r="87" spans="1:31" s="2" customFormat="1" ht="16.5" customHeight="1">
      <c r="A87" s="38"/>
      <c r="B87" s="39"/>
      <c r="C87" s="38"/>
      <c r="D87" s="38"/>
      <c r="E87" s="67" t="str">
        <f>E9</f>
        <v>05 - D.1.4.e - Stlačený vzduch</v>
      </c>
      <c r="F87" s="38"/>
      <c r="G87" s="38"/>
      <c r="H87" s="38"/>
      <c r="I87" s="133"/>
      <c r="J87" s="38"/>
      <c r="K87" s="38"/>
      <c r="L87" s="55"/>
      <c r="S87" s="38"/>
      <c r="T87" s="38"/>
      <c r="U87" s="38"/>
      <c r="V87" s="38"/>
      <c r="W87" s="38"/>
      <c r="X87" s="38"/>
      <c r="Y87" s="38"/>
      <c r="Z87" s="38"/>
      <c r="AA87" s="38"/>
      <c r="AB87" s="38"/>
      <c r="AC87" s="38"/>
      <c r="AD87" s="38"/>
      <c r="AE87" s="38"/>
    </row>
    <row r="88" spans="1:31" s="2" customFormat="1" ht="6.95" customHeight="1">
      <c r="A88" s="38"/>
      <c r="B88" s="39"/>
      <c r="C88" s="38"/>
      <c r="D88" s="38"/>
      <c r="E88" s="38"/>
      <c r="F88" s="38"/>
      <c r="G88" s="38"/>
      <c r="H88" s="38"/>
      <c r="I88" s="133"/>
      <c r="J88" s="38"/>
      <c r="K88" s="38"/>
      <c r="L88" s="55"/>
      <c r="S88" s="38"/>
      <c r="T88" s="38"/>
      <c r="U88" s="38"/>
      <c r="V88" s="38"/>
      <c r="W88" s="38"/>
      <c r="X88" s="38"/>
      <c r="Y88" s="38"/>
      <c r="Z88" s="38"/>
      <c r="AA88" s="38"/>
      <c r="AB88" s="38"/>
      <c r="AC88" s="38"/>
      <c r="AD88" s="38"/>
      <c r="AE88" s="38"/>
    </row>
    <row r="89" spans="1:31" s="2" customFormat="1" ht="12" customHeight="1">
      <c r="A89" s="38"/>
      <c r="B89" s="39"/>
      <c r="C89" s="32" t="s">
        <v>20</v>
      </c>
      <c r="D89" s="38"/>
      <c r="E89" s="38"/>
      <c r="F89" s="27" t="str">
        <f>F12</f>
        <v>p.č. 2461/49 k.ú. Rychnov nad Kněžnou</v>
      </c>
      <c r="G89" s="38"/>
      <c r="H89" s="38"/>
      <c r="I89" s="134" t="s">
        <v>22</v>
      </c>
      <c r="J89" s="69" t="str">
        <f>IF(J12="","",J12)</f>
        <v>26. 3. 2019</v>
      </c>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133"/>
      <c r="J90" s="38"/>
      <c r="K90" s="38"/>
      <c r="L90" s="55"/>
      <c r="S90" s="38"/>
      <c r="T90" s="38"/>
      <c r="U90" s="38"/>
      <c r="V90" s="38"/>
      <c r="W90" s="38"/>
      <c r="X90" s="38"/>
      <c r="Y90" s="38"/>
      <c r="Z90" s="38"/>
      <c r="AA90" s="38"/>
      <c r="AB90" s="38"/>
      <c r="AC90" s="38"/>
      <c r="AD90" s="38"/>
      <c r="AE90" s="38"/>
    </row>
    <row r="91" spans="1:31" s="2" customFormat="1" ht="40.05" customHeight="1">
      <c r="A91" s="38"/>
      <c r="B91" s="39"/>
      <c r="C91" s="32" t="s">
        <v>24</v>
      </c>
      <c r="D91" s="38"/>
      <c r="E91" s="38"/>
      <c r="F91" s="27" t="str">
        <f>E15</f>
        <v>Údržba silnic královéhradeckého kraje, a.s.</v>
      </c>
      <c r="G91" s="38"/>
      <c r="H91" s="38"/>
      <c r="I91" s="134" t="s">
        <v>31</v>
      </c>
      <c r="J91" s="36" t="str">
        <f>E21</f>
        <v>IRBOS s.r.o., Čestice 115, Kostelec n/O</v>
      </c>
      <c r="K91" s="38"/>
      <c r="L91" s="55"/>
      <c r="S91" s="38"/>
      <c r="T91" s="38"/>
      <c r="U91" s="38"/>
      <c r="V91" s="38"/>
      <c r="W91" s="38"/>
      <c r="X91" s="38"/>
      <c r="Y91" s="38"/>
      <c r="Z91" s="38"/>
      <c r="AA91" s="38"/>
      <c r="AB91" s="38"/>
      <c r="AC91" s="38"/>
      <c r="AD91" s="38"/>
      <c r="AE91" s="38"/>
    </row>
    <row r="92" spans="1:31" s="2" customFormat="1" ht="15.15" customHeight="1">
      <c r="A92" s="38"/>
      <c r="B92" s="39"/>
      <c r="C92" s="32" t="s">
        <v>29</v>
      </c>
      <c r="D92" s="38"/>
      <c r="E92" s="38"/>
      <c r="F92" s="27" t="str">
        <f>IF(E18="","",E18)</f>
        <v>Vyplň údaj</v>
      </c>
      <c r="G92" s="38"/>
      <c r="H92" s="38"/>
      <c r="I92" s="134" t="s">
        <v>34</v>
      </c>
      <c r="J92" s="36" t="str">
        <f>E24</f>
        <v xml:space="preserve"> </v>
      </c>
      <c r="K92" s="38"/>
      <c r="L92" s="55"/>
      <c r="S92" s="38"/>
      <c r="T92" s="38"/>
      <c r="U92" s="38"/>
      <c r="V92" s="38"/>
      <c r="W92" s="38"/>
      <c r="X92" s="38"/>
      <c r="Y92" s="38"/>
      <c r="Z92" s="38"/>
      <c r="AA92" s="38"/>
      <c r="AB92" s="38"/>
      <c r="AC92" s="38"/>
      <c r="AD92" s="38"/>
      <c r="AE92" s="38"/>
    </row>
    <row r="93" spans="1:31" s="2" customFormat="1" ht="10.3" customHeight="1">
      <c r="A93" s="38"/>
      <c r="B93" s="39"/>
      <c r="C93" s="38"/>
      <c r="D93" s="38"/>
      <c r="E93" s="38"/>
      <c r="F93" s="38"/>
      <c r="G93" s="38"/>
      <c r="H93" s="38"/>
      <c r="I93" s="133"/>
      <c r="J93" s="38"/>
      <c r="K93" s="38"/>
      <c r="L93" s="55"/>
      <c r="S93" s="38"/>
      <c r="T93" s="38"/>
      <c r="U93" s="38"/>
      <c r="V93" s="38"/>
      <c r="W93" s="38"/>
      <c r="X93" s="38"/>
      <c r="Y93" s="38"/>
      <c r="Z93" s="38"/>
      <c r="AA93" s="38"/>
      <c r="AB93" s="38"/>
      <c r="AC93" s="38"/>
      <c r="AD93" s="38"/>
      <c r="AE93" s="38"/>
    </row>
    <row r="94" spans="1:31" s="2" customFormat="1" ht="29.25" customHeight="1">
      <c r="A94" s="38"/>
      <c r="B94" s="39"/>
      <c r="C94" s="159" t="s">
        <v>132</v>
      </c>
      <c r="D94" s="145"/>
      <c r="E94" s="145"/>
      <c r="F94" s="145"/>
      <c r="G94" s="145"/>
      <c r="H94" s="145"/>
      <c r="I94" s="160"/>
      <c r="J94" s="161" t="s">
        <v>133</v>
      </c>
      <c r="K94" s="145"/>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133"/>
      <c r="J95" s="38"/>
      <c r="K95" s="38"/>
      <c r="L95" s="55"/>
      <c r="S95" s="38"/>
      <c r="T95" s="38"/>
      <c r="U95" s="38"/>
      <c r="V95" s="38"/>
      <c r="W95" s="38"/>
      <c r="X95" s="38"/>
      <c r="Y95" s="38"/>
      <c r="Z95" s="38"/>
      <c r="AA95" s="38"/>
      <c r="AB95" s="38"/>
      <c r="AC95" s="38"/>
      <c r="AD95" s="38"/>
      <c r="AE95" s="38"/>
    </row>
    <row r="96" spans="1:47" s="2" customFormat="1" ht="22.8" customHeight="1">
      <c r="A96" s="38"/>
      <c r="B96" s="39"/>
      <c r="C96" s="162" t="s">
        <v>134</v>
      </c>
      <c r="D96" s="38"/>
      <c r="E96" s="38"/>
      <c r="F96" s="38"/>
      <c r="G96" s="38"/>
      <c r="H96" s="38"/>
      <c r="I96" s="133"/>
      <c r="J96" s="96">
        <f>J119</f>
        <v>0</v>
      </c>
      <c r="K96" s="38"/>
      <c r="L96" s="55"/>
      <c r="S96" s="38"/>
      <c r="T96" s="38"/>
      <c r="U96" s="38"/>
      <c r="V96" s="38"/>
      <c r="W96" s="38"/>
      <c r="X96" s="38"/>
      <c r="Y96" s="38"/>
      <c r="Z96" s="38"/>
      <c r="AA96" s="38"/>
      <c r="AB96" s="38"/>
      <c r="AC96" s="38"/>
      <c r="AD96" s="38"/>
      <c r="AE96" s="38"/>
      <c r="AU96" s="19" t="s">
        <v>135</v>
      </c>
    </row>
    <row r="97" spans="1:31" s="9" customFormat="1" ht="24.95" customHeight="1">
      <c r="A97" s="9"/>
      <c r="B97" s="163"/>
      <c r="C97" s="9"/>
      <c r="D97" s="164" t="s">
        <v>146</v>
      </c>
      <c r="E97" s="165"/>
      <c r="F97" s="165"/>
      <c r="G97" s="165"/>
      <c r="H97" s="165"/>
      <c r="I97" s="166"/>
      <c r="J97" s="167">
        <f>J120</f>
        <v>0</v>
      </c>
      <c r="K97" s="9"/>
      <c r="L97" s="163"/>
      <c r="S97" s="9"/>
      <c r="T97" s="9"/>
      <c r="U97" s="9"/>
      <c r="V97" s="9"/>
      <c r="W97" s="9"/>
      <c r="X97" s="9"/>
      <c r="Y97" s="9"/>
      <c r="Z97" s="9"/>
      <c r="AA97" s="9"/>
      <c r="AB97" s="9"/>
      <c r="AC97" s="9"/>
      <c r="AD97" s="9"/>
      <c r="AE97" s="9"/>
    </row>
    <row r="98" spans="1:31" s="10" customFormat="1" ht="19.9" customHeight="1">
      <c r="A98" s="10"/>
      <c r="B98" s="168"/>
      <c r="C98" s="10"/>
      <c r="D98" s="169" t="s">
        <v>2153</v>
      </c>
      <c r="E98" s="170"/>
      <c r="F98" s="170"/>
      <c r="G98" s="170"/>
      <c r="H98" s="170"/>
      <c r="I98" s="171"/>
      <c r="J98" s="172">
        <f>J121</f>
        <v>0</v>
      </c>
      <c r="K98" s="10"/>
      <c r="L98" s="168"/>
      <c r="S98" s="10"/>
      <c r="T98" s="10"/>
      <c r="U98" s="10"/>
      <c r="V98" s="10"/>
      <c r="W98" s="10"/>
      <c r="X98" s="10"/>
      <c r="Y98" s="10"/>
      <c r="Z98" s="10"/>
      <c r="AA98" s="10"/>
      <c r="AB98" s="10"/>
      <c r="AC98" s="10"/>
      <c r="AD98" s="10"/>
      <c r="AE98" s="10"/>
    </row>
    <row r="99" spans="1:31" s="10" customFormat="1" ht="19.9" customHeight="1">
      <c r="A99" s="10"/>
      <c r="B99" s="168"/>
      <c r="C99" s="10"/>
      <c r="D99" s="169" t="s">
        <v>2154</v>
      </c>
      <c r="E99" s="170"/>
      <c r="F99" s="170"/>
      <c r="G99" s="170"/>
      <c r="H99" s="170"/>
      <c r="I99" s="171"/>
      <c r="J99" s="172">
        <f>J137</f>
        <v>0</v>
      </c>
      <c r="K99" s="10"/>
      <c r="L99" s="168"/>
      <c r="S99" s="10"/>
      <c r="T99" s="10"/>
      <c r="U99" s="10"/>
      <c r="V99" s="10"/>
      <c r="W99" s="10"/>
      <c r="X99" s="10"/>
      <c r="Y99" s="10"/>
      <c r="Z99" s="10"/>
      <c r="AA99" s="10"/>
      <c r="AB99" s="10"/>
      <c r="AC99" s="10"/>
      <c r="AD99" s="10"/>
      <c r="AE99" s="10"/>
    </row>
    <row r="100" spans="1:31" s="2" customFormat="1" ht="21.8" customHeight="1">
      <c r="A100" s="38"/>
      <c r="B100" s="39"/>
      <c r="C100" s="38"/>
      <c r="D100" s="38"/>
      <c r="E100" s="38"/>
      <c r="F100" s="38"/>
      <c r="G100" s="38"/>
      <c r="H100" s="38"/>
      <c r="I100" s="133"/>
      <c r="J100" s="38"/>
      <c r="K100" s="38"/>
      <c r="L100" s="55"/>
      <c r="S100" s="38"/>
      <c r="T100" s="38"/>
      <c r="U100" s="38"/>
      <c r="V100" s="38"/>
      <c r="W100" s="38"/>
      <c r="X100" s="38"/>
      <c r="Y100" s="38"/>
      <c r="Z100" s="38"/>
      <c r="AA100" s="38"/>
      <c r="AB100" s="38"/>
      <c r="AC100" s="38"/>
      <c r="AD100" s="38"/>
      <c r="AE100" s="38"/>
    </row>
    <row r="101" spans="1:31" s="2" customFormat="1" ht="6.95" customHeight="1">
      <c r="A101" s="38"/>
      <c r="B101" s="60"/>
      <c r="C101" s="61"/>
      <c r="D101" s="61"/>
      <c r="E101" s="61"/>
      <c r="F101" s="61"/>
      <c r="G101" s="61"/>
      <c r="H101" s="61"/>
      <c r="I101" s="157"/>
      <c r="J101" s="61"/>
      <c r="K101" s="61"/>
      <c r="L101" s="55"/>
      <c r="S101" s="38"/>
      <c r="T101" s="38"/>
      <c r="U101" s="38"/>
      <c r="V101" s="38"/>
      <c r="W101" s="38"/>
      <c r="X101" s="38"/>
      <c r="Y101" s="38"/>
      <c r="Z101" s="38"/>
      <c r="AA101" s="38"/>
      <c r="AB101" s="38"/>
      <c r="AC101" s="38"/>
      <c r="AD101" s="38"/>
      <c r="AE101" s="38"/>
    </row>
    <row r="105" spans="1:31" s="2" customFormat="1" ht="6.95" customHeight="1">
      <c r="A105" s="38"/>
      <c r="B105" s="62"/>
      <c r="C105" s="63"/>
      <c r="D105" s="63"/>
      <c r="E105" s="63"/>
      <c r="F105" s="63"/>
      <c r="G105" s="63"/>
      <c r="H105" s="63"/>
      <c r="I105" s="158"/>
      <c r="J105" s="63"/>
      <c r="K105" s="63"/>
      <c r="L105" s="55"/>
      <c r="S105" s="38"/>
      <c r="T105" s="38"/>
      <c r="U105" s="38"/>
      <c r="V105" s="38"/>
      <c r="W105" s="38"/>
      <c r="X105" s="38"/>
      <c r="Y105" s="38"/>
      <c r="Z105" s="38"/>
      <c r="AA105" s="38"/>
      <c r="AB105" s="38"/>
      <c r="AC105" s="38"/>
      <c r="AD105" s="38"/>
      <c r="AE105" s="38"/>
    </row>
    <row r="106" spans="1:31" s="2" customFormat="1" ht="24.95" customHeight="1">
      <c r="A106" s="38"/>
      <c r="B106" s="39"/>
      <c r="C106" s="23" t="s">
        <v>160</v>
      </c>
      <c r="D106" s="38"/>
      <c r="E106" s="38"/>
      <c r="F106" s="38"/>
      <c r="G106" s="38"/>
      <c r="H106" s="38"/>
      <c r="I106" s="133"/>
      <c r="J106" s="38"/>
      <c r="K106" s="38"/>
      <c r="L106" s="55"/>
      <c r="S106" s="38"/>
      <c r="T106" s="38"/>
      <c r="U106" s="38"/>
      <c r="V106" s="38"/>
      <c r="W106" s="38"/>
      <c r="X106" s="38"/>
      <c r="Y106" s="38"/>
      <c r="Z106" s="38"/>
      <c r="AA106" s="38"/>
      <c r="AB106" s="38"/>
      <c r="AC106" s="38"/>
      <c r="AD106" s="38"/>
      <c r="AE106" s="38"/>
    </row>
    <row r="107" spans="1:31" s="2" customFormat="1" ht="6.95" customHeight="1">
      <c r="A107" s="38"/>
      <c r="B107" s="39"/>
      <c r="C107" s="38"/>
      <c r="D107" s="38"/>
      <c r="E107" s="38"/>
      <c r="F107" s="38"/>
      <c r="G107" s="38"/>
      <c r="H107" s="38"/>
      <c r="I107" s="133"/>
      <c r="J107" s="38"/>
      <c r="K107" s="38"/>
      <c r="L107" s="55"/>
      <c r="S107" s="38"/>
      <c r="T107" s="38"/>
      <c r="U107" s="38"/>
      <c r="V107" s="38"/>
      <c r="W107" s="38"/>
      <c r="X107" s="38"/>
      <c r="Y107" s="38"/>
      <c r="Z107" s="38"/>
      <c r="AA107" s="38"/>
      <c r="AB107" s="38"/>
      <c r="AC107" s="38"/>
      <c r="AD107" s="38"/>
      <c r="AE107" s="38"/>
    </row>
    <row r="108" spans="1:31" s="2" customFormat="1" ht="12" customHeight="1">
      <c r="A108" s="38"/>
      <c r="B108" s="39"/>
      <c r="C108" s="32" t="s">
        <v>16</v>
      </c>
      <c r="D108" s="38"/>
      <c r="E108" s="38"/>
      <c r="F108" s="38"/>
      <c r="G108" s="38"/>
      <c r="H108" s="38"/>
      <c r="I108" s="133"/>
      <c r="J108" s="38"/>
      <c r="K108" s="38"/>
      <c r="L108" s="55"/>
      <c r="S108" s="38"/>
      <c r="T108" s="38"/>
      <c r="U108" s="38"/>
      <c r="V108" s="38"/>
      <c r="W108" s="38"/>
      <c r="X108" s="38"/>
      <c r="Y108" s="38"/>
      <c r="Z108" s="38"/>
      <c r="AA108" s="38"/>
      <c r="AB108" s="38"/>
      <c r="AC108" s="38"/>
      <c r="AD108" s="38"/>
      <c r="AE108" s="38"/>
    </row>
    <row r="109" spans="1:31" s="2" customFormat="1" ht="16.5" customHeight="1">
      <c r="A109" s="38"/>
      <c r="B109" s="39"/>
      <c r="C109" s="38"/>
      <c r="D109" s="38"/>
      <c r="E109" s="132" t="str">
        <f>E7</f>
        <v>Rekonstrukce objektu garáží nákladních vozidel - Rychnov nad Kněžnou</v>
      </c>
      <c r="F109" s="32"/>
      <c r="G109" s="32"/>
      <c r="H109" s="32"/>
      <c r="I109" s="133"/>
      <c r="J109" s="38"/>
      <c r="K109" s="38"/>
      <c r="L109" s="55"/>
      <c r="S109" s="38"/>
      <c r="T109" s="38"/>
      <c r="U109" s="38"/>
      <c r="V109" s="38"/>
      <c r="W109" s="38"/>
      <c r="X109" s="38"/>
      <c r="Y109" s="38"/>
      <c r="Z109" s="38"/>
      <c r="AA109" s="38"/>
      <c r="AB109" s="38"/>
      <c r="AC109" s="38"/>
      <c r="AD109" s="38"/>
      <c r="AE109" s="38"/>
    </row>
    <row r="110" spans="1:31" s="2" customFormat="1" ht="12" customHeight="1">
      <c r="A110" s="38"/>
      <c r="B110" s="39"/>
      <c r="C110" s="32" t="s">
        <v>128</v>
      </c>
      <c r="D110" s="38"/>
      <c r="E110" s="38"/>
      <c r="F110" s="38"/>
      <c r="G110" s="38"/>
      <c r="H110" s="38"/>
      <c r="I110" s="133"/>
      <c r="J110" s="38"/>
      <c r="K110" s="38"/>
      <c r="L110" s="55"/>
      <c r="S110" s="38"/>
      <c r="T110" s="38"/>
      <c r="U110" s="38"/>
      <c r="V110" s="38"/>
      <c r="W110" s="38"/>
      <c r="X110" s="38"/>
      <c r="Y110" s="38"/>
      <c r="Z110" s="38"/>
      <c r="AA110" s="38"/>
      <c r="AB110" s="38"/>
      <c r="AC110" s="38"/>
      <c r="AD110" s="38"/>
      <c r="AE110" s="38"/>
    </row>
    <row r="111" spans="1:31" s="2" customFormat="1" ht="16.5" customHeight="1">
      <c r="A111" s="38"/>
      <c r="B111" s="39"/>
      <c r="C111" s="38"/>
      <c r="D111" s="38"/>
      <c r="E111" s="67" t="str">
        <f>E9</f>
        <v>05 - D.1.4.e - Stlačený vzduch</v>
      </c>
      <c r="F111" s="38"/>
      <c r="G111" s="38"/>
      <c r="H111" s="38"/>
      <c r="I111" s="133"/>
      <c r="J111" s="38"/>
      <c r="K111" s="38"/>
      <c r="L111" s="55"/>
      <c r="S111" s="38"/>
      <c r="T111" s="38"/>
      <c r="U111" s="38"/>
      <c r="V111" s="38"/>
      <c r="W111" s="38"/>
      <c r="X111" s="38"/>
      <c r="Y111" s="38"/>
      <c r="Z111" s="38"/>
      <c r="AA111" s="38"/>
      <c r="AB111" s="38"/>
      <c r="AC111" s="38"/>
      <c r="AD111" s="38"/>
      <c r="AE111" s="38"/>
    </row>
    <row r="112" spans="1:31" s="2" customFormat="1" ht="6.95" customHeight="1">
      <c r="A112" s="38"/>
      <c r="B112" s="39"/>
      <c r="C112" s="38"/>
      <c r="D112" s="38"/>
      <c r="E112" s="38"/>
      <c r="F112" s="38"/>
      <c r="G112" s="38"/>
      <c r="H112" s="38"/>
      <c r="I112" s="133"/>
      <c r="J112" s="38"/>
      <c r="K112" s="38"/>
      <c r="L112" s="55"/>
      <c r="S112" s="38"/>
      <c r="T112" s="38"/>
      <c r="U112" s="38"/>
      <c r="V112" s="38"/>
      <c r="W112" s="38"/>
      <c r="X112" s="38"/>
      <c r="Y112" s="38"/>
      <c r="Z112" s="38"/>
      <c r="AA112" s="38"/>
      <c r="AB112" s="38"/>
      <c r="AC112" s="38"/>
      <c r="AD112" s="38"/>
      <c r="AE112" s="38"/>
    </row>
    <row r="113" spans="1:31" s="2" customFormat="1" ht="12" customHeight="1">
      <c r="A113" s="38"/>
      <c r="B113" s="39"/>
      <c r="C113" s="32" t="s">
        <v>20</v>
      </c>
      <c r="D113" s="38"/>
      <c r="E113" s="38"/>
      <c r="F113" s="27" t="str">
        <f>F12</f>
        <v>p.č. 2461/49 k.ú. Rychnov nad Kněžnou</v>
      </c>
      <c r="G113" s="38"/>
      <c r="H113" s="38"/>
      <c r="I113" s="134" t="s">
        <v>22</v>
      </c>
      <c r="J113" s="69" t="str">
        <f>IF(J12="","",J12)</f>
        <v>26. 3. 2019</v>
      </c>
      <c r="K113" s="38"/>
      <c r="L113" s="55"/>
      <c r="S113" s="38"/>
      <c r="T113" s="38"/>
      <c r="U113" s="38"/>
      <c r="V113" s="38"/>
      <c r="W113" s="38"/>
      <c r="X113" s="38"/>
      <c r="Y113" s="38"/>
      <c r="Z113" s="38"/>
      <c r="AA113" s="38"/>
      <c r="AB113" s="38"/>
      <c r="AC113" s="38"/>
      <c r="AD113" s="38"/>
      <c r="AE113" s="38"/>
    </row>
    <row r="114" spans="1:31" s="2" customFormat="1" ht="6.95" customHeight="1">
      <c r="A114" s="38"/>
      <c r="B114" s="39"/>
      <c r="C114" s="38"/>
      <c r="D114" s="38"/>
      <c r="E114" s="38"/>
      <c r="F114" s="38"/>
      <c r="G114" s="38"/>
      <c r="H114" s="38"/>
      <c r="I114" s="133"/>
      <c r="J114" s="38"/>
      <c r="K114" s="38"/>
      <c r="L114" s="55"/>
      <c r="S114" s="38"/>
      <c r="T114" s="38"/>
      <c r="U114" s="38"/>
      <c r="V114" s="38"/>
      <c r="W114" s="38"/>
      <c r="X114" s="38"/>
      <c r="Y114" s="38"/>
      <c r="Z114" s="38"/>
      <c r="AA114" s="38"/>
      <c r="AB114" s="38"/>
      <c r="AC114" s="38"/>
      <c r="AD114" s="38"/>
      <c r="AE114" s="38"/>
    </row>
    <row r="115" spans="1:31" s="2" customFormat="1" ht="40.05" customHeight="1">
      <c r="A115" s="38"/>
      <c r="B115" s="39"/>
      <c r="C115" s="32" t="s">
        <v>24</v>
      </c>
      <c r="D115" s="38"/>
      <c r="E115" s="38"/>
      <c r="F115" s="27" t="str">
        <f>E15</f>
        <v>Údržba silnic královéhradeckého kraje, a.s.</v>
      </c>
      <c r="G115" s="38"/>
      <c r="H115" s="38"/>
      <c r="I115" s="134" t="s">
        <v>31</v>
      </c>
      <c r="J115" s="36" t="str">
        <f>E21</f>
        <v>IRBOS s.r.o., Čestice 115, Kostelec n/O</v>
      </c>
      <c r="K115" s="38"/>
      <c r="L115" s="55"/>
      <c r="S115" s="38"/>
      <c r="T115" s="38"/>
      <c r="U115" s="38"/>
      <c r="V115" s="38"/>
      <c r="W115" s="38"/>
      <c r="X115" s="38"/>
      <c r="Y115" s="38"/>
      <c r="Z115" s="38"/>
      <c r="AA115" s="38"/>
      <c r="AB115" s="38"/>
      <c r="AC115" s="38"/>
      <c r="AD115" s="38"/>
      <c r="AE115" s="38"/>
    </row>
    <row r="116" spans="1:31" s="2" customFormat="1" ht="15.15" customHeight="1">
      <c r="A116" s="38"/>
      <c r="B116" s="39"/>
      <c r="C116" s="32" t="s">
        <v>29</v>
      </c>
      <c r="D116" s="38"/>
      <c r="E116" s="38"/>
      <c r="F116" s="27" t="str">
        <f>IF(E18="","",E18)</f>
        <v>Vyplň údaj</v>
      </c>
      <c r="G116" s="38"/>
      <c r="H116" s="38"/>
      <c r="I116" s="134" t="s">
        <v>34</v>
      </c>
      <c r="J116" s="36" t="str">
        <f>E24</f>
        <v xml:space="preserve"> </v>
      </c>
      <c r="K116" s="38"/>
      <c r="L116" s="55"/>
      <c r="S116" s="38"/>
      <c r="T116" s="38"/>
      <c r="U116" s="38"/>
      <c r="V116" s="38"/>
      <c r="W116" s="38"/>
      <c r="X116" s="38"/>
      <c r="Y116" s="38"/>
      <c r="Z116" s="38"/>
      <c r="AA116" s="38"/>
      <c r="AB116" s="38"/>
      <c r="AC116" s="38"/>
      <c r="AD116" s="38"/>
      <c r="AE116" s="38"/>
    </row>
    <row r="117" spans="1:31" s="2" customFormat="1" ht="10.3" customHeight="1">
      <c r="A117" s="38"/>
      <c r="B117" s="39"/>
      <c r="C117" s="38"/>
      <c r="D117" s="38"/>
      <c r="E117" s="38"/>
      <c r="F117" s="38"/>
      <c r="G117" s="38"/>
      <c r="H117" s="38"/>
      <c r="I117" s="133"/>
      <c r="J117" s="38"/>
      <c r="K117" s="38"/>
      <c r="L117" s="55"/>
      <c r="S117" s="38"/>
      <c r="T117" s="38"/>
      <c r="U117" s="38"/>
      <c r="V117" s="38"/>
      <c r="W117" s="38"/>
      <c r="X117" s="38"/>
      <c r="Y117" s="38"/>
      <c r="Z117" s="38"/>
      <c r="AA117" s="38"/>
      <c r="AB117" s="38"/>
      <c r="AC117" s="38"/>
      <c r="AD117" s="38"/>
      <c r="AE117" s="38"/>
    </row>
    <row r="118" spans="1:31" s="11" customFormat="1" ht="29.25" customHeight="1">
      <c r="A118" s="173"/>
      <c r="B118" s="174"/>
      <c r="C118" s="175" t="s">
        <v>161</v>
      </c>
      <c r="D118" s="176" t="s">
        <v>63</v>
      </c>
      <c r="E118" s="176" t="s">
        <v>59</v>
      </c>
      <c r="F118" s="176" t="s">
        <v>60</v>
      </c>
      <c r="G118" s="176" t="s">
        <v>162</v>
      </c>
      <c r="H118" s="176" t="s">
        <v>163</v>
      </c>
      <c r="I118" s="177" t="s">
        <v>164</v>
      </c>
      <c r="J118" s="176" t="s">
        <v>133</v>
      </c>
      <c r="K118" s="178" t="s">
        <v>165</v>
      </c>
      <c r="L118" s="179"/>
      <c r="M118" s="86" t="s">
        <v>1</v>
      </c>
      <c r="N118" s="87" t="s">
        <v>42</v>
      </c>
      <c r="O118" s="87" t="s">
        <v>166</v>
      </c>
      <c r="P118" s="87" t="s">
        <v>167</v>
      </c>
      <c r="Q118" s="87" t="s">
        <v>168</v>
      </c>
      <c r="R118" s="87" t="s">
        <v>169</v>
      </c>
      <c r="S118" s="87" t="s">
        <v>170</v>
      </c>
      <c r="T118" s="88" t="s">
        <v>171</v>
      </c>
      <c r="U118" s="173"/>
      <c r="V118" s="173"/>
      <c r="W118" s="173"/>
      <c r="X118" s="173"/>
      <c r="Y118" s="173"/>
      <c r="Z118" s="173"/>
      <c r="AA118" s="173"/>
      <c r="AB118" s="173"/>
      <c r="AC118" s="173"/>
      <c r="AD118" s="173"/>
      <c r="AE118" s="173"/>
    </row>
    <row r="119" spans="1:63" s="2" customFormat="1" ht="22.8" customHeight="1">
      <c r="A119" s="38"/>
      <c r="B119" s="39"/>
      <c r="C119" s="93" t="s">
        <v>172</v>
      </c>
      <c r="D119" s="38"/>
      <c r="E119" s="38"/>
      <c r="F119" s="38"/>
      <c r="G119" s="38"/>
      <c r="H119" s="38"/>
      <c r="I119" s="133"/>
      <c r="J119" s="180">
        <f>BK119</f>
        <v>0</v>
      </c>
      <c r="K119" s="38"/>
      <c r="L119" s="39"/>
      <c r="M119" s="89"/>
      <c r="N119" s="73"/>
      <c r="O119" s="90"/>
      <c r="P119" s="181">
        <f>P120</f>
        <v>0</v>
      </c>
      <c r="Q119" s="90"/>
      <c r="R119" s="181">
        <f>R120</f>
        <v>0.14842</v>
      </c>
      <c r="S119" s="90"/>
      <c r="T119" s="182">
        <f>T120</f>
        <v>0</v>
      </c>
      <c r="U119" s="38"/>
      <c r="V119" s="38"/>
      <c r="W119" s="38"/>
      <c r="X119" s="38"/>
      <c r="Y119" s="38"/>
      <c r="Z119" s="38"/>
      <c r="AA119" s="38"/>
      <c r="AB119" s="38"/>
      <c r="AC119" s="38"/>
      <c r="AD119" s="38"/>
      <c r="AE119" s="38"/>
      <c r="AT119" s="19" t="s">
        <v>77</v>
      </c>
      <c r="AU119" s="19" t="s">
        <v>135</v>
      </c>
      <c r="BK119" s="183">
        <f>BK120</f>
        <v>0</v>
      </c>
    </row>
    <row r="120" spans="1:63" s="12" customFormat="1" ht="25.9" customHeight="1">
      <c r="A120" s="12"/>
      <c r="B120" s="184"/>
      <c r="C120" s="12"/>
      <c r="D120" s="185" t="s">
        <v>77</v>
      </c>
      <c r="E120" s="186" t="s">
        <v>940</v>
      </c>
      <c r="F120" s="186" t="s">
        <v>941</v>
      </c>
      <c r="G120" s="12"/>
      <c r="H120" s="12"/>
      <c r="I120" s="187"/>
      <c r="J120" s="188">
        <f>BK120</f>
        <v>0</v>
      </c>
      <c r="K120" s="12"/>
      <c r="L120" s="184"/>
      <c r="M120" s="189"/>
      <c r="N120" s="190"/>
      <c r="O120" s="190"/>
      <c r="P120" s="191">
        <f>P121+P137</f>
        <v>0</v>
      </c>
      <c r="Q120" s="190"/>
      <c r="R120" s="191">
        <f>R121+R137</f>
        <v>0.14842</v>
      </c>
      <c r="S120" s="190"/>
      <c r="T120" s="192">
        <f>T121+T137</f>
        <v>0</v>
      </c>
      <c r="U120" s="12"/>
      <c r="V120" s="12"/>
      <c r="W120" s="12"/>
      <c r="X120" s="12"/>
      <c r="Y120" s="12"/>
      <c r="Z120" s="12"/>
      <c r="AA120" s="12"/>
      <c r="AB120" s="12"/>
      <c r="AC120" s="12"/>
      <c r="AD120" s="12"/>
      <c r="AE120" s="12"/>
      <c r="AR120" s="185" t="s">
        <v>87</v>
      </c>
      <c r="AT120" s="193" t="s">
        <v>77</v>
      </c>
      <c r="AU120" s="193" t="s">
        <v>78</v>
      </c>
      <c r="AY120" s="185" t="s">
        <v>175</v>
      </c>
      <c r="BK120" s="194">
        <f>BK121+BK137</f>
        <v>0</v>
      </c>
    </row>
    <row r="121" spans="1:63" s="12" customFormat="1" ht="22.8" customHeight="1">
      <c r="A121" s="12"/>
      <c r="B121" s="184"/>
      <c r="C121" s="12"/>
      <c r="D121" s="185" t="s">
        <v>77</v>
      </c>
      <c r="E121" s="195" t="s">
        <v>1966</v>
      </c>
      <c r="F121" s="195" t="s">
        <v>2155</v>
      </c>
      <c r="G121" s="12"/>
      <c r="H121" s="12"/>
      <c r="I121" s="187"/>
      <c r="J121" s="196">
        <f>BK121</f>
        <v>0</v>
      </c>
      <c r="K121" s="12"/>
      <c r="L121" s="184"/>
      <c r="M121" s="189"/>
      <c r="N121" s="190"/>
      <c r="O121" s="190"/>
      <c r="P121" s="191">
        <f>SUM(P122:P136)</f>
        <v>0</v>
      </c>
      <c r="Q121" s="190"/>
      <c r="R121" s="191">
        <f>SUM(R122:R136)</f>
        <v>0.14842</v>
      </c>
      <c r="S121" s="190"/>
      <c r="T121" s="192">
        <f>SUM(T122:T136)</f>
        <v>0</v>
      </c>
      <c r="U121" s="12"/>
      <c r="V121" s="12"/>
      <c r="W121" s="12"/>
      <c r="X121" s="12"/>
      <c r="Y121" s="12"/>
      <c r="Z121" s="12"/>
      <c r="AA121" s="12"/>
      <c r="AB121" s="12"/>
      <c r="AC121" s="12"/>
      <c r="AD121" s="12"/>
      <c r="AE121" s="12"/>
      <c r="AR121" s="185" t="s">
        <v>87</v>
      </c>
      <c r="AT121" s="193" t="s">
        <v>77</v>
      </c>
      <c r="AU121" s="193" t="s">
        <v>85</v>
      </c>
      <c r="AY121" s="185" t="s">
        <v>175</v>
      </c>
      <c r="BK121" s="194">
        <f>SUM(BK122:BK136)</f>
        <v>0</v>
      </c>
    </row>
    <row r="122" spans="1:65" s="2" customFormat="1" ht="21.75" customHeight="1">
      <c r="A122" s="38"/>
      <c r="B122" s="197"/>
      <c r="C122" s="198" t="s">
        <v>85</v>
      </c>
      <c r="D122" s="198" t="s">
        <v>177</v>
      </c>
      <c r="E122" s="199" t="s">
        <v>1804</v>
      </c>
      <c r="F122" s="200" t="s">
        <v>2156</v>
      </c>
      <c r="G122" s="201" t="s">
        <v>198</v>
      </c>
      <c r="H122" s="202">
        <v>144</v>
      </c>
      <c r="I122" s="203"/>
      <c r="J122" s="204">
        <f>ROUND(I122*H122,2)</f>
        <v>0</v>
      </c>
      <c r="K122" s="200" t="s">
        <v>1941</v>
      </c>
      <c r="L122" s="39"/>
      <c r="M122" s="205" t="s">
        <v>1</v>
      </c>
      <c r="N122" s="206" t="s">
        <v>43</v>
      </c>
      <c r="O122" s="77"/>
      <c r="P122" s="207">
        <f>O122*H122</f>
        <v>0</v>
      </c>
      <c r="Q122" s="207">
        <v>0.00096</v>
      </c>
      <c r="R122" s="207">
        <f>Q122*H122</f>
        <v>0.13824</v>
      </c>
      <c r="S122" s="207">
        <v>0</v>
      </c>
      <c r="T122" s="208">
        <f>S122*H122</f>
        <v>0</v>
      </c>
      <c r="U122" s="38"/>
      <c r="V122" s="38"/>
      <c r="W122" s="38"/>
      <c r="X122" s="38"/>
      <c r="Y122" s="38"/>
      <c r="Z122" s="38"/>
      <c r="AA122" s="38"/>
      <c r="AB122" s="38"/>
      <c r="AC122" s="38"/>
      <c r="AD122" s="38"/>
      <c r="AE122" s="38"/>
      <c r="AR122" s="209" t="s">
        <v>253</v>
      </c>
      <c r="AT122" s="209" t="s">
        <v>177</v>
      </c>
      <c r="AU122" s="209" t="s">
        <v>87</v>
      </c>
      <c r="AY122" s="19" t="s">
        <v>175</v>
      </c>
      <c r="BE122" s="210">
        <f>IF(N122="základní",J122,0)</f>
        <v>0</v>
      </c>
      <c r="BF122" s="210">
        <f>IF(N122="snížená",J122,0)</f>
        <v>0</v>
      </c>
      <c r="BG122" s="210">
        <f>IF(N122="zákl. přenesená",J122,0)</f>
        <v>0</v>
      </c>
      <c r="BH122" s="210">
        <f>IF(N122="sníž. přenesená",J122,0)</f>
        <v>0</v>
      </c>
      <c r="BI122" s="210">
        <f>IF(N122="nulová",J122,0)</f>
        <v>0</v>
      </c>
      <c r="BJ122" s="19" t="s">
        <v>85</v>
      </c>
      <c r="BK122" s="210">
        <f>ROUND(I122*H122,2)</f>
        <v>0</v>
      </c>
      <c r="BL122" s="19" t="s">
        <v>253</v>
      </c>
      <c r="BM122" s="209" t="s">
        <v>2157</v>
      </c>
    </row>
    <row r="123" spans="1:51" s="13" customFormat="1" ht="12">
      <c r="A123" s="13"/>
      <c r="B123" s="211"/>
      <c r="C123" s="13"/>
      <c r="D123" s="212" t="s">
        <v>184</v>
      </c>
      <c r="E123" s="13"/>
      <c r="F123" s="214" t="s">
        <v>2069</v>
      </c>
      <c r="G123" s="13"/>
      <c r="H123" s="215">
        <v>144</v>
      </c>
      <c r="I123" s="216"/>
      <c r="J123" s="13"/>
      <c r="K123" s="13"/>
      <c r="L123" s="211"/>
      <c r="M123" s="217"/>
      <c r="N123" s="218"/>
      <c r="O123" s="218"/>
      <c r="P123" s="218"/>
      <c r="Q123" s="218"/>
      <c r="R123" s="218"/>
      <c r="S123" s="218"/>
      <c r="T123" s="219"/>
      <c r="U123" s="13"/>
      <c r="V123" s="13"/>
      <c r="W123" s="13"/>
      <c r="X123" s="13"/>
      <c r="Y123" s="13"/>
      <c r="Z123" s="13"/>
      <c r="AA123" s="13"/>
      <c r="AB123" s="13"/>
      <c r="AC123" s="13"/>
      <c r="AD123" s="13"/>
      <c r="AE123" s="13"/>
      <c r="AT123" s="213" t="s">
        <v>184</v>
      </c>
      <c r="AU123" s="213" t="s">
        <v>87</v>
      </c>
      <c r="AV123" s="13" t="s">
        <v>87</v>
      </c>
      <c r="AW123" s="13" t="s">
        <v>3</v>
      </c>
      <c r="AX123" s="13" t="s">
        <v>85</v>
      </c>
      <c r="AY123" s="213" t="s">
        <v>175</v>
      </c>
    </row>
    <row r="124" spans="1:65" s="2" customFormat="1" ht="21.75" customHeight="1">
      <c r="A124" s="38"/>
      <c r="B124" s="197"/>
      <c r="C124" s="198" t="s">
        <v>87</v>
      </c>
      <c r="D124" s="198" t="s">
        <v>177</v>
      </c>
      <c r="E124" s="199" t="s">
        <v>1822</v>
      </c>
      <c r="F124" s="200" t="s">
        <v>2158</v>
      </c>
      <c r="G124" s="201" t="s">
        <v>379</v>
      </c>
      <c r="H124" s="202">
        <v>4</v>
      </c>
      <c r="I124" s="203"/>
      <c r="J124" s="204">
        <f>ROUND(I124*H124,2)</f>
        <v>0</v>
      </c>
      <c r="K124" s="200" t="s">
        <v>1941</v>
      </c>
      <c r="L124" s="39"/>
      <c r="M124" s="205" t="s">
        <v>1</v>
      </c>
      <c r="N124" s="206" t="s">
        <v>43</v>
      </c>
      <c r="O124" s="77"/>
      <c r="P124" s="207">
        <f>O124*H124</f>
        <v>0</v>
      </c>
      <c r="Q124" s="207">
        <v>0</v>
      </c>
      <c r="R124" s="207">
        <f>Q124*H124</f>
        <v>0</v>
      </c>
      <c r="S124" s="207">
        <v>0</v>
      </c>
      <c r="T124" s="208">
        <f>S124*H124</f>
        <v>0</v>
      </c>
      <c r="U124" s="38"/>
      <c r="V124" s="38"/>
      <c r="W124" s="38"/>
      <c r="X124" s="38"/>
      <c r="Y124" s="38"/>
      <c r="Z124" s="38"/>
      <c r="AA124" s="38"/>
      <c r="AB124" s="38"/>
      <c r="AC124" s="38"/>
      <c r="AD124" s="38"/>
      <c r="AE124" s="38"/>
      <c r="AR124" s="209" t="s">
        <v>253</v>
      </c>
      <c r="AT124" s="209" t="s">
        <v>177</v>
      </c>
      <c r="AU124" s="209" t="s">
        <v>87</v>
      </c>
      <c r="AY124" s="19" t="s">
        <v>175</v>
      </c>
      <c r="BE124" s="210">
        <f>IF(N124="základní",J124,0)</f>
        <v>0</v>
      </c>
      <c r="BF124" s="210">
        <f>IF(N124="snížená",J124,0)</f>
        <v>0</v>
      </c>
      <c r="BG124" s="210">
        <f>IF(N124="zákl. přenesená",J124,0)</f>
        <v>0</v>
      </c>
      <c r="BH124" s="210">
        <f>IF(N124="sníž. přenesená",J124,0)</f>
        <v>0</v>
      </c>
      <c r="BI124" s="210">
        <f>IF(N124="nulová",J124,0)</f>
        <v>0</v>
      </c>
      <c r="BJ124" s="19" t="s">
        <v>85</v>
      </c>
      <c r="BK124" s="210">
        <f>ROUND(I124*H124,2)</f>
        <v>0</v>
      </c>
      <c r="BL124" s="19" t="s">
        <v>253</v>
      </c>
      <c r="BM124" s="209" t="s">
        <v>2159</v>
      </c>
    </row>
    <row r="125" spans="1:65" s="2" customFormat="1" ht="16.5" customHeight="1">
      <c r="A125" s="38"/>
      <c r="B125" s="197"/>
      <c r="C125" s="198" t="s">
        <v>99</v>
      </c>
      <c r="D125" s="198" t="s">
        <v>177</v>
      </c>
      <c r="E125" s="199" t="s">
        <v>2160</v>
      </c>
      <c r="F125" s="200" t="s">
        <v>2161</v>
      </c>
      <c r="G125" s="201" t="s">
        <v>379</v>
      </c>
      <c r="H125" s="202">
        <v>1</v>
      </c>
      <c r="I125" s="203"/>
      <c r="J125" s="204">
        <f>ROUND(I125*H125,2)</f>
        <v>0</v>
      </c>
      <c r="K125" s="200" t="s">
        <v>1941</v>
      </c>
      <c r="L125" s="39"/>
      <c r="M125" s="205" t="s">
        <v>1</v>
      </c>
      <c r="N125" s="206" t="s">
        <v>43</v>
      </c>
      <c r="O125" s="77"/>
      <c r="P125" s="207">
        <f>O125*H125</f>
        <v>0</v>
      </c>
      <c r="Q125" s="207">
        <v>0</v>
      </c>
      <c r="R125" s="207">
        <f>Q125*H125</f>
        <v>0</v>
      </c>
      <c r="S125" s="207">
        <v>0</v>
      </c>
      <c r="T125" s="208">
        <f>S125*H125</f>
        <v>0</v>
      </c>
      <c r="U125" s="38"/>
      <c r="V125" s="38"/>
      <c r="W125" s="38"/>
      <c r="X125" s="38"/>
      <c r="Y125" s="38"/>
      <c r="Z125" s="38"/>
      <c r="AA125" s="38"/>
      <c r="AB125" s="38"/>
      <c r="AC125" s="38"/>
      <c r="AD125" s="38"/>
      <c r="AE125" s="38"/>
      <c r="AR125" s="209" t="s">
        <v>253</v>
      </c>
      <c r="AT125" s="209" t="s">
        <v>177</v>
      </c>
      <c r="AU125" s="209" t="s">
        <v>87</v>
      </c>
      <c r="AY125" s="19" t="s">
        <v>175</v>
      </c>
      <c r="BE125" s="210">
        <f>IF(N125="základní",J125,0)</f>
        <v>0</v>
      </c>
      <c r="BF125" s="210">
        <f>IF(N125="snížená",J125,0)</f>
        <v>0</v>
      </c>
      <c r="BG125" s="210">
        <f>IF(N125="zákl. přenesená",J125,0)</f>
        <v>0</v>
      </c>
      <c r="BH125" s="210">
        <f>IF(N125="sníž. přenesená",J125,0)</f>
        <v>0</v>
      </c>
      <c r="BI125" s="210">
        <f>IF(N125="nulová",J125,0)</f>
        <v>0</v>
      </c>
      <c r="BJ125" s="19" t="s">
        <v>85</v>
      </c>
      <c r="BK125" s="210">
        <f>ROUND(I125*H125,2)</f>
        <v>0</v>
      </c>
      <c r="BL125" s="19" t="s">
        <v>253</v>
      </c>
      <c r="BM125" s="209" t="s">
        <v>2162</v>
      </c>
    </row>
    <row r="126" spans="1:65" s="2" customFormat="1" ht="21.75" customHeight="1">
      <c r="A126" s="38"/>
      <c r="B126" s="197"/>
      <c r="C126" s="198" t="s">
        <v>182</v>
      </c>
      <c r="D126" s="198" t="s">
        <v>177</v>
      </c>
      <c r="E126" s="199" t="s">
        <v>2163</v>
      </c>
      <c r="F126" s="200" t="s">
        <v>2164</v>
      </c>
      <c r="G126" s="201" t="s">
        <v>1983</v>
      </c>
      <c r="H126" s="202">
        <v>100</v>
      </c>
      <c r="I126" s="203"/>
      <c r="J126" s="204">
        <f>ROUND(I126*H126,2)</f>
        <v>0</v>
      </c>
      <c r="K126" s="200" t="s">
        <v>1941</v>
      </c>
      <c r="L126" s="39"/>
      <c r="M126" s="205" t="s">
        <v>1</v>
      </c>
      <c r="N126" s="206" t="s">
        <v>43</v>
      </c>
      <c r="O126" s="77"/>
      <c r="P126" s="207">
        <f>O126*H126</f>
        <v>0</v>
      </c>
      <c r="Q126" s="207">
        <v>0</v>
      </c>
      <c r="R126" s="207">
        <f>Q126*H126</f>
        <v>0</v>
      </c>
      <c r="S126" s="207">
        <v>0</v>
      </c>
      <c r="T126" s="208">
        <f>S126*H126</f>
        <v>0</v>
      </c>
      <c r="U126" s="38"/>
      <c r="V126" s="38"/>
      <c r="W126" s="38"/>
      <c r="X126" s="38"/>
      <c r="Y126" s="38"/>
      <c r="Z126" s="38"/>
      <c r="AA126" s="38"/>
      <c r="AB126" s="38"/>
      <c r="AC126" s="38"/>
      <c r="AD126" s="38"/>
      <c r="AE126" s="38"/>
      <c r="AR126" s="209" t="s">
        <v>253</v>
      </c>
      <c r="AT126" s="209" t="s">
        <v>177</v>
      </c>
      <c r="AU126" s="209" t="s">
        <v>87</v>
      </c>
      <c r="AY126" s="19" t="s">
        <v>175</v>
      </c>
      <c r="BE126" s="210">
        <f>IF(N126="základní",J126,0)</f>
        <v>0</v>
      </c>
      <c r="BF126" s="210">
        <f>IF(N126="snížená",J126,0)</f>
        <v>0</v>
      </c>
      <c r="BG126" s="210">
        <f>IF(N126="zákl. přenesená",J126,0)</f>
        <v>0</v>
      </c>
      <c r="BH126" s="210">
        <f>IF(N126="sníž. přenesená",J126,0)</f>
        <v>0</v>
      </c>
      <c r="BI126" s="210">
        <f>IF(N126="nulová",J126,0)</f>
        <v>0</v>
      </c>
      <c r="BJ126" s="19" t="s">
        <v>85</v>
      </c>
      <c r="BK126" s="210">
        <f>ROUND(I126*H126,2)</f>
        <v>0</v>
      </c>
      <c r="BL126" s="19" t="s">
        <v>253</v>
      </c>
      <c r="BM126" s="209" t="s">
        <v>2165</v>
      </c>
    </row>
    <row r="127" spans="1:65" s="2" customFormat="1" ht="21.75" customHeight="1">
      <c r="A127" s="38"/>
      <c r="B127" s="197"/>
      <c r="C127" s="198" t="s">
        <v>200</v>
      </c>
      <c r="D127" s="198" t="s">
        <v>177</v>
      </c>
      <c r="E127" s="199" t="s">
        <v>2166</v>
      </c>
      <c r="F127" s="200" t="s">
        <v>2167</v>
      </c>
      <c r="G127" s="201" t="s">
        <v>379</v>
      </c>
      <c r="H127" s="202">
        <v>50</v>
      </c>
      <c r="I127" s="203"/>
      <c r="J127" s="204">
        <f>ROUND(I127*H127,2)</f>
        <v>0</v>
      </c>
      <c r="K127" s="200" t="s">
        <v>1941</v>
      </c>
      <c r="L127" s="39"/>
      <c r="M127" s="205" t="s">
        <v>1</v>
      </c>
      <c r="N127" s="206" t="s">
        <v>43</v>
      </c>
      <c r="O127" s="77"/>
      <c r="P127" s="207">
        <f>O127*H127</f>
        <v>0</v>
      </c>
      <c r="Q127" s="207">
        <v>0</v>
      </c>
      <c r="R127" s="207">
        <f>Q127*H127</f>
        <v>0</v>
      </c>
      <c r="S127" s="207">
        <v>0</v>
      </c>
      <c r="T127" s="208">
        <f>S127*H127</f>
        <v>0</v>
      </c>
      <c r="U127" s="38"/>
      <c r="V127" s="38"/>
      <c r="W127" s="38"/>
      <c r="X127" s="38"/>
      <c r="Y127" s="38"/>
      <c r="Z127" s="38"/>
      <c r="AA127" s="38"/>
      <c r="AB127" s="38"/>
      <c r="AC127" s="38"/>
      <c r="AD127" s="38"/>
      <c r="AE127" s="38"/>
      <c r="AR127" s="209" t="s">
        <v>253</v>
      </c>
      <c r="AT127" s="209" t="s">
        <v>177</v>
      </c>
      <c r="AU127" s="209" t="s">
        <v>87</v>
      </c>
      <c r="AY127" s="19" t="s">
        <v>175</v>
      </c>
      <c r="BE127" s="210">
        <f>IF(N127="základní",J127,0)</f>
        <v>0</v>
      </c>
      <c r="BF127" s="210">
        <f>IF(N127="snížená",J127,0)</f>
        <v>0</v>
      </c>
      <c r="BG127" s="210">
        <f>IF(N127="zákl. přenesená",J127,0)</f>
        <v>0</v>
      </c>
      <c r="BH127" s="210">
        <f>IF(N127="sníž. přenesená",J127,0)</f>
        <v>0</v>
      </c>
      <c r="BI127" s="210">
        <f>IF(N127="nulová",J127,0)</f>
        <v>0</v>
      </c>
      <c r="BJ127" s="19" t="s">
        <v>85</v>
      </c>
      <c r="BK127" s="210">
        <f>ROUND(I127*H127,2)</f>
        <v>0</v>
      </c>
      <c r="BL127" s="19" t="s">
        <v>253</v>
      </c>
      <c r="BM127" s="209" t="s">
        <v>2168</v>
      </c>
    </row>
    <row r="128" spans="1:65" s="2" customFormat="1" ht="21.75" customHeight="1">
      <c r="A128" s="38"/>
      <c r="B128" s="197"/>
      <c r="C128" s="198" t="s">
        <v>206</v>
      </c>
      <c r="D128" s="198" t="s">
        <v>177</v>
      </c>
      <c r="E128" s="199" t="s">
        <v>2169</v>
      </c>
      <c r="F128" s="200" t="s">
        <v>2170</v>
      </c>
      <c r="G128" s="201" t="s">
        <v>1379</v>
      </c>
      <c r="H128" s="202">
        <v>2</v>
      </c>
      <c r="I128" s="203"/>
      <c r="J128" s="204">
        <f>ROUND(I128*H128,2)</f>
        <v>0</v>
      </c>
      <c r="K128" s="200" t="s">
        <v>1970</v>
      </c>
      <c r="L128" s="39"/>
      <c r="M128" s="205" t="s">
        <v>1</v>
      </c>
      <c r="N128" s="206" t="s">
        <v>43</v>
      </c>
      <c r="O128" s="77"/>
      <c r="P128" s="207">
        <f>O128*H128</f>
        <v>0</v>
      </c>
      <c r="Q128" s="207">
        <v>0</v>
      </c>
      <c r="R128" s="207">
        <f>Q128*H128</f>
        <v>0</v>
      </c>
      <c r="S128" s="207">
        <v>0</v>
      </c>
      <c r="T128" s="208">
        <f>S128*H128</f>
        <v>0</v>
      </c>
      <c r="U128" s="38"/>
      <c r="V128" s="38"/>
      <c r="W128" s="38"/>
      <c r="X128" s="38"/>
      <c r="Y128" s="38"/>
      <c r="Z128" s="38"/>
      <c r="AA128" s="38"/>
      <c r="AB128" s="38"/>
      <c r="AC128" s="38"/>
      <c r="AD128" s="38"/>
      <c r="AE128" s="38"/>
      <c r="AR128" s="209" t="s">
        <v>253</v>
      </c>
      <c r="AT128" s="209" t="s">
        <v>177</v>
      </c>
      <c r="AU128" s="209" t="s">
        <v>87</v>
      </c>
      <c r="AY128" s="19" t="s">
        <v>175</v>
      </c>
      <c r="BE128" s="210">
        <f>IF(N128="základní",J128,0)</f>
        <v>0</v>
      </c>
      <c r="BF128" s="210">
        <f>IF(N128="snížená",J128,0)</f>
        <v>0</v>
      </c>
      <c r="BG128" s="210">
        <f>IF(N128="zákl. přenesená",J128,0)</f>
        <v>0</v>
      </c>
      <c r="BH128" s="210">
        <f>IF(N128="sníž. přenesená",J128,0)</f>
        <v>0</v>
      </c>
      <c r="BI128" s="210">
        <f>IF(N128="nulová",J128,0)</f>
        <v>0</v>
      </c>
      <c r="BJ128" s="19" t="s">
        <v>85</v>
      </c>
      <c r="BK128" s="210">
        <f>ROUND(I128*H128,2)</f>
        <v>0</v>
      </c>
      <c r="BL128" s="19" t="s">
        <v>253</v>
      </c>
      <c r="BM128" s="209" t="s">
        <v>2171</v>
      </c>
    </row>
    <row r="129" spans="1:65" s="2" customFormat="1" ht="21.75" customHeight="1">
      <c r="A129" s="38"/>
      <c r="B129" s="197"/>
      <c r="C129" s="198" t="s">
        <v>211</v>
      </c>
      <c r="D129" s="198" t="s">
        <v>177</v>
      </c>
      <c r="E129" s="199" t="s">
        <v>2172</v>
      </c>
      <c r="F129" s="200" t="s">
        <v>2173</v>
      </c>
      <c r="G129" s="201" t="s">
        <v>2097</v>
      </c>
      <c r="H129" s="202">
        <v>8</v>
      </c>
      <c r="I129" s="203"/>
      <c r="J129" s="204">
        <f>ROUND(I129*H129,2)</f>
        <v>0</v>
      </c>
      <c r="K129" s="200" t="s">
        <v>1970</v>
      </c>
      <c r="L129" s="39"/>
      <c r="M129" s="205" t="s">
        <v>1</v>
      </c>
      <c r="N129" s="206" t="s">
        <v>43</v>
      </c>
      <c r="O129" s="77"/>
      <c r="P129" s="207">
        <f>O129*H129</f>
        <v>0</v>
      </c>
      <c r="Q129" s="207">
        <v>0</v>
      </c>
      <c r="R129" s="207">
        <f>Q129*H129</f>
        <v>0</v>
      </c>
      <c r="S129" s="207">
        <v>0</v>
      </c>
      <c r="T129" s="208">
        <f>S129*H129</f>
        <v>0</v>
      </c>
      <c r="U129" s="38"/>
      <c r="V129" s="38"/>
      <c r="W129" s="38"/>
      <c r="X129" s="38"/>
      <c r="Y129" s="38"/>
      <c r="Z129" s="38"/>
      <c r="AA129" s="38"/>
      <c r="AB129" s="38"/>
      <c r="AC129" s="38"/>
      <c r="AD129" s="38"/>
      <c r="AE129" s="38"/>
      <c r="AR129" s="209" t="s">
        <v>253</v>
      </c>
      <c r="AT129" s="209" t="s">
        <v>177</v>
      </c>
      <c r="AU129" s="209" t="s">
        <v>87</v>
      </c>
      <c r="AY129" s="19" t="s">
        <v>175</v>
      </c>
      <c r="BE129" s="210">
        <f>IF(N129="základní",J129,0)</f>
        <v>0</v>
      </c>
      <c r="BF129" s="210">
        <f>IF(N129="snížená",J129,0)</f>
        <v>0</v>
      </c>
      <c r="BG129" s="210">
        <f>IF(N129="zákl. přenesená",J129,0)</f>
        <v>0</v>
      </c>
      <c r="BH129" s="210">
        <f>IF(N129="sníž. přenesená",J129,0)</f>
        <v>0</v>
      </c>
      <c r="BI129" s="210">
        <f>IF(N129="nulová",J129,0)</f>
        <v>0</v>
      </c>
      <c r="BJ129" s="19" t="s">
        <v>85</v>
      </c>
      <c r="BK129" s="210">
        <f>ROUND(I129*H129,2)</f>
        <v>0</v>
      </c>
      <c r="BL129" s="19" t="s">
        <v>253</v>
      </c>
      <c r="BM129" s="209" t="s">
        <v>2174</v>
      </c>
    </row>
    <row r="130" spans="1:65" s="2" customFormat="1" ht="16.5" customHeight="1">
      <c r="A130" s="38"/>
      <c r="B130" s="197"/>
      <c r="C130" s="198" t="s">
        <v>215</v>
      </c>
      <c r="D130" s="198" t="s">
        <v>177</v>
      </c>
      <c r="E130" s="199" t="s">
        <v>2175</v>
      </c>
      <c r="F130" s="200" t="s">
        <v>2176</v>
      </c>
      <c r="G130" s="201" t="s">
        <v>379</v>
      </c>
      <c r="H130" s="202">
        <v>4</v>
      </c>
      <c r="I130" s="203"/>
      <c r="J130" s="204">
        <f>ROUND(I130*H130,2)</f>
        <v>0</v>
      </c>
      <c r="K130" s="200" t="s">
        <v>1941</v>
      </c>
      <c r="L130" s="39"/>
      <c r="M130" s="205" t="s">
        <v>1</v>
      </c>
      <c r="N130" s="206" t="s">
        <v>43</v>
      </c>
      <c r="O130" s="77"/>
      <c r="P130" s="207">
        <f>O130*H130</f>
        <v>0</v>
      </c>
      <c r="Q130" s="207">
        <v>0</v>
      </c>
      <c r="R130" s="207">
        <f>Q130*H130</f>
        <v>0</v>
      </c>
      <c r="S130" s="207">
        <v>0</v>
      </c>
      <c r="T130" s="208">
        <f>S130*H130</f>
        <v>0</v>
      </c>
      <c r="U130" s="38"/>
      <c r="V130" s="38"/>
      <c r="W130" s="38"/>
      <c r="X130" s="38"/>
      <c r="Y130" s="38"/>
      <c r="Z130" s="38"/>
      <c r="AA130" s="38"/>
      <c r="AB130" s="38"/>
      <c r="AC130" s="38"/>
      <c r="AD130" s="38"/>
      <c r="AE130" s="38"/>
      <c r="AR130" s="209" t="s">
        <v>253</v>
      </c>
      <c r="AT130" s="209" t="s">
        <v>177</v>
      </c>
      <c r="AU130" s="209" t="s">
        <v>87</v>
      </c>
      <c r="AY130" s="19" t="s">
        <v>175</v>
      </c>
      <c r="BE130" s="210">
        <f>IF(N130="základní",J130,0)</f>
        <v>0</v>
      </c>
      <c r="BF130" s="210">
        <f>IF(N130="snížená",J130,0)</f>
        <v>0</v>
      </c>
      <c r="BG130" s="210">
        <f>IF(N130="zákl. přenesená",J130,0)</f>
        <v>0</v>
      </c>
      <c r="BH130" s="210">
        <f>IF(N130="sníž. přenesená",J130,0)</f>
        <v>0</v>
      </c>
      <c r="BI130" s="210">
        <f>IF(N130="nulová",J130,0)</f>
        <v>0</v>
      </c>
      <c r="BJ130" s="19" t="s">
        <v>85</v>
      </c>
      <c r="BK130" s="210">
        <f>ROUND(I130*H130,2)</f>
        <v>0</v>
      </c>
      <c r="BL130" s="19" t="s">
        <v>253</v>
      </c>
      <c r="BM130" s="209" t="s">
        <v>2177</v>
      </c>
    </row>
    <row r="131" spans="1:65" s="2" customFormat="1" ht="33" customHeight="1">
      <c r="A131" s="38"/>
      <c r="B131" s="197"/>
      <c r="C131" s="198" t="s">
        <v>221</v>
      </c>
      <c r="D131" s="198" t="s">
        <v>177</v>
      </c>
      <c r="E131" s="199" t="s">
        <v>2178</v>
      </c>
      <c r="F131" s="200" t="s">
        <v>2179</v>
      </c>
      <c r="G131" s="201" t="s">
        <v>379</v>
      </c>
      <c r="H131" s="202">
        <v>1</v>
      </c>
      <c r="I131" s="203"/>
      <c r="J131" s="204">
        <f>ROUND(I131*H131,2)</f>
        <v>0</v>
      </c>
      <c r="K131" s="200" t="s">
        <v>1970</v>
      </c>
      <c r="L131" s="39"/>
      <c r="M131" s="205" t="s">
        <v>1</v>
      </c>
      <c r="N131" s="206" t="s">
        <v>43</v>
      </c>
      <c r="O131" s="77"/>
      <c r="P131" s="207">
        <f>O131*H131</f>
        <v>0</v>
      </c>
      <c r="Q131" s="207">
        <v>0</v>
      </c>
      <c r="R131" s="207">
        <f>Q131*H131</f>
        <v>0</v>
      </c>
      <c r="S131" s="207">
        <v>0</v>
      </c>
      <c r="T131" s="208">
        <f>S131*H131</f>
        <v>0</v>
      </c>
      <c r="U131" s="38"/>
      <c r="V131" s="38"/>
      <c r="W131" s="38"/>
      <c r="X131" s="38"/>
      <c r="Y131" s="38"/>
      <c r="Z131" s="38"/>
      <c r="AA131" s="38"/>
      <c r="AB131" s="38"/>
      <c r="AC131" s="38"/>
      <c r="AD131" s="38"/>
      <c r="AE131" s="38"/>
      <c r="AR131" s="209" t="s">
        <v>253</v>
      </c>
      <c r="AT131" s="209" t="s">
        <v>177</v>
      </c>
      <c r="AU131" s="209" t="s">
        <v>87</v>
      </c>
      <c r="AY131" s="19" t="s">
        <v>175</v>
      </c>
      <c r="BE131" s="210">
        <f>IF(N131="základní",J131,0)</f>
        <v>0</v>
      </c>
      <c r="BF131" s="210">
        <f>IF(N131="snížená",J131,0)</f>
        <v>0</v>
      </c>
      <c r="BG131" s="210">
        <f>IF(N131="zákl. přenesená",J131,0)</f>
        <v>0</v>
      </c>
      <c r="BH131" s="210">
        <f>IF(N131="sníž. přenesená",J131,0)</f>
        <v>0</v>
      </c>
      <c r="BI131" s="210">
        <f>IF(N131="nulová",J131,0)</f>
        <v>0</v>
      </c>
      <c r="BJ131" s="19" t="s">
        <v>85</v>
      </c>
      <c r="BK131" s="210">
        <f>ROUND(I131*H131,2)</f>
        <v>0</v>
      </c>
      <c r="BL131" s="19" t="s">
        <v>253</v>
      </c>
      <c r="BM131" s="209" t="s">
        <v>2180</v>
      </c>
    </row>
    <row r="132" spans="1:65" s="2" customFormat="1" ht="21.75" customHeight="1">
      <c r="A132" s="38"/>
      <c r="B132" s="197"/>
      <c r="C132" s="198" t="s">
        <v>225</v>
      </c>
      <c r="D132" s="198" t="s">
        <v>177</v>
      </c>
      <c r="E132" s="199" t="s">
        <v>2181</v>
      </c>
      <c r="F132" s="200" t="s">
        <v>2182</v>
      </c>
      <c r="G132" s="201" t="s">
        <v>379</v>
      </c>
      <c r="H132" s="202">
        <v>1</v>
      </c>
      <c r="I132" s="203"/>
      <c r="J132" s="204">
        <f>ROUND(I132*H132,2)</f>
        <v>0</v>
      </c>
      <c r="K132" s="200" t="s">
        <v>1970</v>
      </c>
      <c r="L132" s="39"/>
      <c r="M132" s="205" t="s">
        <v>1</v>
      </c>
      <c r="N132" s="206" t="s">
        <v>43</v>
      </c>
      <c r="O132" s="77"/>
      <c r="P132" s="207">
        <f>O132*H132</f>
        <v>0</v>
      </c>
      <c r="Q132" s="207">
        <v>0</v>
      </c>
      <c r="R132" s="207">
        <f>Q132*H132</f>
        <v>0</v>
      </c>
      <c r="S132" s="207">
        <v>0</v>
      </c>
      <c r="T132" s="208">
        <f>S132*H132</f>
        <v>0</v>
      </c>
      <c r="U132" s="38"/>
      <c r="V132" s="38"/>
      <c r="W132" s="38"/>
      <c r="X132" s="38"/>
      <c r="Y132" s="38"/>
      <c r="Z132" s="38"/>
      <c r="AA132" s="38"/>
      <c r="AB132" s="38"/>
      <c r="AC132" s="38"/>
      <c r="AD132" s="38"/>
      <c r="AE132" s="38"/>
      <c r="AR132" s="209" t="s">
        <v>253</v>
      </c>
      <c r="AT132" s="209" t="s">
        <v>177</v>
      </c>
      <c r="AU132" s="209" t="s">
        <v>87</v>
      </c>
      <c r="AY132" s="19" t="s">
        <v>175</v>
      </c>
      <c r="BE132" s="210">
        <f>IF(N132="základní",J132,0)</f>
        <v>0</v>
      </c>
      <c r="BF132" s="210">
        <f>IF(N132="snížená",J132,0)</f>
        <v>0</v>
      </c>
      <c r="BG132" s="210">
        <f>IF(N132="zákl. přenesená",J132,0)</f>
        <v>0</v>
      </c>
      <c r="BH132" s="210">
        <f>IF(N132="sníž. přenesená",J132,0)</f>
        <v>0</v>
      </c>
      <c r="BI132" s="210">
        <f>IF(N132="nulová",J132,0)</f>
        <v>0</v>
      </c>
      <c r="BJ132" s="19" t="s">
        <v>85</v>
      </c>
      <c r="BK132" s="210">
        <f>ROUND(I132*H132,2)</f>
        <v>0</v>
      </c>
      <c r="BL132" s="19" t="s">
        <v>253</v>
      </c>
      <c r="BM132" s="209" t="s">
        <v>2183</v>
      </c>
    </row>
    <row r="133" spans="1:65" s="2" customFormat="1" ht="21.75" customHeight="1">
      <c r="A133" s="38"/>
      <c r="B133" s="197"/>
      <c r="C133" s="198" t="s">
        <v>230</v>
      </c>
      <c r="D133" s="198" t="s">
        <v>177</v>
      </c>
      <c r="E133" s="199" t="s">
        <v>2184</v>
      </c>
      <c r="F133" s="200" t="s">
        <v>2185</v>
      </c>
      <c r="G133" s="201" t="s">
        <v>379</v>
      </c>
      <c r="H133" s="202">
        <v>4</v>
      </c>
      <c r="I133" s="203"/>
      <c r="J133" s="204">
        <f>ROUND(I133*H133,2)</f>
        <v>0</v>
      </c>
      <c r="K133" s="200" t="s">
        <v>1941</v>
      </c>
      <c r="L133" s="39"/>
      <c r="M133" s="205" t="s">
        <v>1</v>
      </c>
      <c r="N133" s="206" t="s">
        <v>43</v>
      </c>
      <c r="O133" s="77"/>
      <c r="P133" s="207">
        <f>O133*H133</f>
        <v>0</v>
      </c>
      <c r="Q133" s="207">
        <v>0.00024</v>
      </c>
      <c r="R133" s="207">
        <f>Q133*H133</f>
        <v>0.00096</v>
      </c>
      <c r="S133" s="207">
        <v>0</v>
      </c>
      <c r="T133" s="208">
        <f>S133*H133</f>
        <v>0</v>
      </c>
      <c r="U133" s="38"/>
      <c r="V133" s="38"/>
      <c r="W133" s="38"/>
      <c r="X133" s="38"/>
      <c r="Y133" s="38"/>
      <c r="Z133" s="38"/>
      <c r="AA133" s="38"/>
      <c r="AB133" s="38"/>
      <c r="AC133" s="38"/>
      <c r="AD133" s="38"/>
      <c r="AE133" s="38"/>
      <c r="AR133" s="209" t="s">
        <v>253</v>
      </c>
      <c r="AT133" s="209" t="s">
        <v>177</v>
      </c>
      <c r="AU133" s="209" t="s">
        <v>87</v>
      </c>
      <c r="AY133" s="19" t="s">
        <v>175</v>
      </c>
      <c r="BE133" s="210">
        <f>IF(N133="základní",J133,0)</f>
        <v>0</v>
      </c>
      <c r="BF133" s="210">
        <f>IF(N133="snížená",J133,0)</f>
        <v>0</v>
      </c>
      <c r="BG133" s="210">
        <f>IF(N133="zákl. přenesená",J133,0)</f>
        <v>0</v>
      </c>
      <c r="BH133" s="210">
        <f>IF(N133="sníž. přenesená",J133,0)</f>
        <v>0</v>
      </c>
      <c r="BI133" s="210">
        <f>IF(N133="nulová",J133,0)</f>
        <v>0</v>
      </c>
      <c r="BJ133" s="19" t="s">
        <v>85</v>
      </c>
      <c r="BK133" s="210">
        <f>ROUND(I133*H133,2)</f>
        <v>0</v>
      </c>
      <c r="BL133" s="19" t="s">
        <v>253</v>
      </c>
      <c r="BM133" s="209" t="s">
        <v>2186</v>
      </c>
    </row>
    <row r="134" spans="1:65" s="2" customFormat="1" ht="21.75" customHeight="1">
      <c r="A134" s="38"/>
      <c r="B134" s="197"/>
      <c r="C134" s="198" t="s">
        <v>234</v>
      </c>
      <c r="D134" s="198" t="s">
        <v>177</v>
      </c>
      <c r="E134" s="199" t="s">
        <v>2187</v>
      </c>
      <c r="F134" s="200" t="s">
        <v>2188</v>
      </c>
      <c r="G134" s="201" t="s">
        <v>379</v>
      </c>
      <c r="H134" s="202">
        <v>1</v>
      </c>
      <c r="I134" s="203"/>
      <c r="J134" s="204">
        <f>ROUND(I134*H134,2)</f>
        <v>0</v>
      </c>
      <c r="K134" s="200" t="s">
        <v>1941</v>
      </c>
      <c r="L134" s="39"/>
      <c r="M134" s="205" t="s">
        <v>1</v>
      </c>
      <c r="N134" s="206" t="s">
        <v>43</v>
      </c>
      <c r="O134" s="77"/>
      <c r="P134" s="207">
        <f>O134*H134</f>
        <v>0</v>
      </c>
      <c r="Q134" s="207">
        <v>0.00038</v>
      </c>
      <c r="R134" s="207">
        <f>Q134*H134</f>
        <v>0.00038</v>
      </c>
      <c r="S134" s="207">
        <v>0</v>
      </c>
      <c r="T134" s="208">
        <f>S134*H134</f>
        <v>0</v>
      </c>
      <c r="U134" s="38"/>
      <c r="V134" s="38"/>
      <c r="W134" s="38"/>
      <c r="X134" s="38"/>
      <c r="Y134" s="38"/>
      <c r="Z134" s="38"/>
      <c r="AA134" s="38"/>
      <c r="AB134" s="38"/>
      <c r="AC134" s="38"/>
      <c r="AD134" s="38"/>
      <c r="AE134" s="38"/>
      <c r="AR134" s="209" t="s">
        <v>253</v>
      </c>
      <c r="AT134" s="209" t="s">
        <v>177</v>
      </c>
      <c r="AU134" s="209" t="s">
        <v>87</v>
      </c>
      <c r="AY134" s="19" t="s">
        <v>175</v>
      </c>
      <c r="BE134" s="210">
        <f>IF(N134="základní",J134,0)</f>
        <v>0</v>
      </c>
      <c r="BF134" s="210">
        <f>IF(N134="snížená",J134,0)</f>
        <v>0</v>
      </c>
      <c r="BG134" s="210">
        <f>IF(N134="zákl. přenesená",J134,0)</f>
        <v>0</v>
      </c>
      <c r="BH134" s="210">
        <f>IF(N134="sníž. přenesená",J134,0)</f>
        <v>0</v>
      </c>
      <c r="BI134" s="210">
        <f>IF(N134="nulová",J134,0)</f>
        <v>0</v>
      </c>
      <c r="BJ134" s="19" t="s">
        <v>85</v>
      </c>
      <c r="BK134" s="210">
        <f>ROUND(I134*H134,2)</f>
        <v>0</v>
      </c>
      <c r="BL134" s="19" t="s">
        <v>253</v>
      </c>
      <c r="BM134" s="209" t="s">
        <v>2189</v>
      </c>
    </row>
    <row r="135" spans="1:65" s="2" customFormat="1" ht="21.75" customHeight="1">
      <c r="A135" s="38"/>
      <c r="B135" s="197"/>
      <c r="C135" s="238" t="s">
        <v>239</v>
      </c>
      <c r="D135" s="238" t="s">
        <v>289</v>
      </c>
      <c r="E135" s="239" t="s">
        <v>2190</v>
      </c>
      <c r="F135" s="240" t="s">
        <v>2191</v>
      </c>
      <c r="G135" s="241" t="s">
        <v>379</v>
      </c>
      <c r="H135" s="242">
        <v>4</v>
      </c>
      <c r="I135" s="243"/>
      <c r="J135" s="244">
        <f>ROUND(I135*H135,2)</f>
        <v>0</v>
      </c>
      <c r="K135" s="240" t="s">
        <v>1970</v>
      </c>
      <c r="L135" s="245"/>
      <c r="M135" s="246" t="s">
        <v>1</v>
      </c>
      <c r="N135" s="247" t="s">
        <v>43</v>
      </c>
      <c r="O135" s="77"/>
      <c r="P135" s="207">
        <f>O135*H135</f>
        <v>0</v>
      </c>
      <c r="Q135" s="207">
        <v>0</v>
      </c>
      <c r="R135" s="207">
        <f>Q135*H135</f>
        <v>0</v>
      </c>
      <c r="S135" s="207">
        <v>0</v>
      </c>
      <c r="T135" s="208">
        <f>S135*H135</f>
        <v>0</v>
      </c>
      <c r="U135" s="38"/>
      <c r="V135" s="38"/>
      <c r="W135" s="38"/>
      <c r="X135" s="38"/>
      <c r="Y135" s="38"/>
      <c r="Z135" s="38"/>
      <c r="AA135" s="38"/>
      <c r="AB135" s="38"/>
      <c r="AC135" s="38"/>
      <c r="AD135" s="38"/>
      <c r="AE135" s="38"/>
      <c r="AR135" s="209" t="s">
        <v>348</v>
      </c>
      <c r="AT135" s="209" t="s">
        <v>289</v>
      </c>
      <c r="AU135" s="209" t="s">
        <v>87</v>
      </c>
      <c r="AY135" s="19" t="s">
        <v>175</v>
      </c>
      <c r="BE135" s="210">
        <f>IF(N135="základní",J135,0)</f>
        <v>0</v>
      </c>
      <c r="BF135" s="210">
        <f>IF(N135="snížená",J135,0)</f>
        <v>0</v>
      </c>
      <c r="BG135" s="210">
        <f>IF(N135="zákl. přenesená",J135,0)</f>
        <v>0</v>
      </c>
      <c r="BH135" s="210">
        <f>IF(N135="sníž. přenesená",J135,0)</f>
        <v>0</v>
      </c>
      <c r="BI135" s="210">
        <f>IF(N135="nulová",J135,0)</f>
        <v>0</v>
      </c>
      <c r="BJ135" s="19" t="s">
        <v>85</v>
      </c>
      <c r="BK135" s="210">
        <f>ROUND(I135*H135,2)</f>
        <v>0</v>
      </c>
      <c r="BL135" s="19" t="s">
        <v>253</v>
      </c>
      <c r="BM135" s="209" t="s">
        <v>2192</v>
      </c>
    </row>
    <row r="136" spans="1:65" s="2" customFormat="1" ht="33" customHeight="1">
      <c r="A136" s="38"/>
      <c r="B136" s="197"/>
      <c r="C136" s="198" t="s">
        <v>244</v>
      </c>
      <c r="D136" s="198" t="s">
        <v>177</v>
      </c>
      <c r="E136" s="199" t="s">
        <v>2193</v>
      </c>
      <c r="F136" s="200" t="s">
        <v>2194</v>
      </c>
      <c r="G136" s="201" t="s">
        <v>379</v>
      </c>
      <c r="H136" s="202">
        <v>4</v>
      </c>
      <c r="I136" s="203"/>
      <c r="J136" s="204">
        <f>ROUND(I136*H136,2)</f>
        <v>0</v>
      </c>
      <c r="K136" s="200" t="s">
        <v>1941</v>
      </c>
      <c r="L136" s="39"/>
      <c r="M136" s="205" t="s">
        <v>1</v>
      </c>
      <c r="N136" s="206" t="s">
        <v>43</v>
      </c>
      <c r="O136" s="77"/>
      <c r="P136" s="207">
        <f>O136*H136</f>
        <v>0</v>
      </c>
      <c r="Q136" s="207">
        <v>0.00221</v>
      </c>
      <c r="R136" s="207">
        <f>Q136*H136</f>
        <v>0.00884</v>
      </c>
      <c r="S136" s="207">
        <v>0</v>
      </c>
      <c r="T136" s="208">
        <f>S136*H136</f>
        <v>0</v>
      </c>
      <c r="U136" s="38"/>
      <c r="V136" s="38"/>
      <c r="W136" s="38"/>
      <c r="X136" s="38"/>
      <c r="Y136" s="38"/>
      <c r="Z136" s="38"/>
      <c r="AA136" s="38"/>
      <c r="AB136" s="38"/>
      <c r="AC136" s="38"/>
      <c r="AD136" s="38"/>
      <c r="AE136" s="38"/>
      <c r="AR136" s="209" t="s">
        <v>253</v>
      </c>
      <c r="AT136" s="209" t="s">
        <v>177</v>
      </c>
      <c r="AU136" s="209" t="s">
        <v>87</v>
      </c>
      <c r="AY136" s="19" t="s">
        <v>175</v>
      </c>
      <c r="BE136" s="210">
        <f>IF(N136="základní",J136,0)</f>
        <v>0</v>
      </c>
      <c r="BF136" s="210">
        <f>IF(N136="snížená",J136,0)</f>
        <v>0</v>
      </c>
      <c r="BG136" s="210">
        <f>IF(N136="zákl. přenesená",J136,0)</f>
        <v>0</v>
      </c>
      <c r="BH136" s="210">
        <f>IF(N136="sníž. přenesená",J136,0)</f>
        <v>0</v>
      </c>
      <c r="BI136" s="210">
        <f>IF(N136="nulová",J136,0)</f>
        <v>0</v>
      </c>
      <c r="BJ136" s="19" t="s">
        <v>85</v>
      </c>
      <c r="BK136" s="210">
        <f>ROUND(I136*H136,2)</f>
        <v>0</v>
      </c>
      <c r="BL136" s="19" t="s">
        <v>253</v>
      </c>
      <c r="BM136" s="209" t="s">
        <v>369</v>
      </c>
    </row>
    <row r="137" spans="1:63" s="12" customFormat="1" ht="22.8" customHeight="1">
      <c r="A137" s="12"/>
      <c r="B137" s="184"/>
      <c r="C137" s="12"/>
      <c r="D137" s="185" t="s">
        <v>77</v>
      </c>
      <c r="E137" s="195" t="s">
        <v>122</v>
      </c>
      <c r="F137" s="195" t="s">
        <v>2195</v>
      </c>
      <c r="G137" s="12"/>
      <c r="H137" s="12"/>
      <c r="I137" s="187"/>
      <c r="J137" s="196">
        <f>BK137</f>
        <v>0</v>
      </c>
      <c r="K137" s="12"/>
      <c r="L137" s="184"/>
      <c r="M137" s="189"/>
      <c r="N137" s="190"/>
      <c r="O137" s="190"/>
      <c r="P137" s="191">
        <f>SUM(P138:P142)</f>
        <v>0</v>
      </c>
      <c r="Q137" s="190"/>
      <c r="R137" s="191">
        <f>SUM(R138:R142)</f>
        <v>0</v>
      </c>
      <c r="S137" s="190"/>
      <c r="T137" s="192">
        <f>SUM(T138:T142)</f>
        <v>0</v>
      </c>
      <c r="U137" s="12"/>
      <c r="V137" s="12"/>
      <c r="W137" s="12"/>
      <c r="X137" s="12"/>
      <c r="Y137" s="12"/>
      <c r="Z137" s="12"/>
      <c r="AA137" s="12"/>
      <c r="AB137" s="12"/>
      <c r="AC137" s="12"/>
      <c r="AD137" s="12"/>
      <c r="AE137" s="12"/>
      <c r="AR137" s="185" t="s">
        <v>87</v>
      </c>
      <c r="AT137" s="193" t="s">
        <v>77</v>
      </c>
      <c r="AU137" s="193" t="s">
        <v>85</v>
      </c>
      <c r="AY137" s="185" t="s">
        <v>175</v>
      </c>
      <c r="BK137" s="194">
        <f>SUM(BK138:BK142)</f>
        <v>0</v>
      </c>
    </row>
    <row r="138" spans="1:65" s="2" customFormat="1" ht="21.75" customHeight="1">
      <c r="A138" s="38"/>
      <c r="B138" s="197"/>
      <c r="C138" s="198" t="s">
        <v>8</v>
      </c>
      <c r="D138" s="198" t="s">
        <v>177</v>
      </c>
      <c r="E138" s="199" t="s">
        <v>2196</v>
      </c>
      <c r="F138" s="200" t="s">
        <v>2197</v>
      </c>
      <c r="G138" s="201" t="s">
        <v>379</v>
      </c>
      <c r="H138" s="202">
        <v>1</v>
      </c>
      <c r="I138" s="203"/>
      <c r="J138" s="204">
        <f>ROUND(I138*H138,2)</f>
        <v>0</v>
      </c>
      <c r="K138" s="200" t="s">
        <v>1</v>
      </c>
      <c r="L138" s="39"/>
      <c r="M138" s="205" t="s">
        <v>1</v>
      </c>
      <c r="N138" s="206" t="s">
        <v>43</v>
      </c>
      <c r="O138" s="77"/>
      <c r="P138" s="207">
        <f>O138*H138</f>
        <v>0</v>
      </c>
      <c r="Q138" s="207">
        <v>0</v>
      </c>
      <c r="R138" s="207">
        <f>Q138*H138</f>
        <v>0</v>
      </c>
      <c r="S138" s="207">
        <v>0</v>
      </c>
      <c r="T138" s="208">
        <f>S138*H138</f>
        <v>0</v>
      </c>
      <c r="U138" s="38"/>
      <c r="V138" s="38"/>
      <c r="W138" s="38"/>
      <c r="X138" s="38"/>
      <c r="Y138" s="38"/>
      <c r="Z138" s="38"/>
      <c r="AA138" s="38"/>
      <c r="AB138" s="38"/>
      <c r="AC138" s="38"/>
      <c r="AD138" s="38"/>
      <c r="AE138" s="38"/>
      <c r="AR138" s="209" t="s">
        <v>253</v>
      </c>
      <c r="AT138" s="209" t="s">
        <v>177</v>
      </c>
      <c r="AU138" s="209" t="s">
        <v>87</v>
      </c>
      <c r="AY138" s="19" t="s">
        <v>175</v>
      </c>
      <c r="BE138" s="210">
        <f>IF(N138="základní",J138,0)</f>
        <v>0</v>
      </c>
      <c r="BF138" s="210">
        <f>IF(N138="snížená",J138,0)</f>
        <v>0</v>
      </c>
      <c r="BG138" s="210">
        <f>IF(N138="zákl. přenesená",J138,0)</f>
        <v>0</v>
      </c>
      <c r="BH138" s="210">
        <f>IF(N138="sníž. přenesená",J138,0)</f>
        <v>0</v>
      </c>
      <c r="BI138" s="210">
        <f>IF(N138="nulová",J138,0)</f>
        <v>0</v>
      </c>
      <c r="BJ138" s="19" t="s">
        <v>85</v>
      </c>
      <c r="BK138" s="210">
        <f>ROUND(I138*H138,2)</f>
        <v>0</v>
      </c>
      <c r="BL138" s="19" t="s">
        <v>253</v>
      </c>
      <c r="BM138" s="209" t="s">
        <v>830</v>
      </c>
    </row>
    <row r="139" spans="1:65" s="2" customFormat="1" ht="21.75" customHeight="1">
      <c r="A139" s="38"/>
      <c r="B139" s="197"/>
      <c r="C139" s="198" t="s">
        <v>253</v>
      </c>
      <c r="D139" s="198" t="s">
        <v>177</v>
      </c>
      <c r="E139" s="199" t="s">
        <v>2198</v>
      </c>
      <c r="F139" s="200" t="s">
        <v>2199</v>
      </c>
      <c r="G139" s="201" t="s">
        <v>180</v>
      </c>
      <c r="H139" s="202">
        <v>1</v>
      </c>
      <c r="I139" s="203"/>
      <c r="J139" s="204">
        <f>ROUND(I139*H139,2)</f>
        <v>0</v>
      </c>
      <c r="K139" s="200" t="s">
        <v>1</v>
      </c>
      <c r="L139" s="39"/>
      <c r="M139" s="205" t="s">
        <v>1</v>
      </c>
      <c r="N139" s="206" t="s">
        <v>43</v>
      </c>
      <c r="O139" s="77"/>
      <c r="P139" s="207">
        <f>O139*H139</f>
        <v>0</v>
      </c>
      <c r="Q139" s="207">
        <v>0</v>
      </c>
      <c r="R139" s="207">
        <f>Q139*H139</f>
        <v>0</v>
      </c>
      <c r="S139" s="207">
        <v>0</v>
      </c>
      <c r="T139" s="208">
        <f>S139*H139</f>
        <v>0</v>
      </c>
      <c r="U139" s="38"/>
      <c r="V139" s="38"/>
      <c r="W139" s="38"/>
      <c r="X139" s="38"/>
      <c r="Y139" s="38"/>
      <c r="Z139" s="38"/>
      <c r="AA139" s="38"/>
      <c r="AB139" s="38"/>
      <c r="AC139" s="38"/>
      <c r="AD139" s="38"/>
      <c r="AE139" s="38"/>
      <c r="AR139" s="209" t="s">
        <v>253</v>
      </c>
      <c r="AT139" s="209" t="s">
        <v>177</v>
      </c>
      <c r="AU139" s="209" t="s">
        <v>87</v>
      </c>
      <c r="AY139" s="19" t="s">
        <v>175</v>
      </c>
      <c r="BE139" s="210">
        <f>IF(N139="základní",J139,0)</f>
        <v>0</v>
      </c>
      <c r="BF139" s="210">
        <f>IF(N139="snížená",J139,0)</f>
        <v>0</v>
      </c>
      <c r="BG139" s="210">
        <f>IF(N139="zákl. přenesená",J139,0)</f>
        <v>0</v>
      </c>
      <c r="BH139" s="210">
        <f>IF(N139="sníž. přenesená",J139,0)</f>
        <v>0</v>
      </c>
      <c r="BI139" s="210">
        <f>IF(N139="nulová",J139,0)</f>
        <v>0</v>
      </c>
      <c r="BJ139" s="19" t="s">
        <v>85</v>
      </c>
      <c r="BK139" s="210">
        <f>ROUND(I139*H139,2)</f>
        <v>0</v>
      </c>
      <c r="BL139" s="19" t="s">
        <v>253</v>
      </c>
      <c r="BM139" s="209" t="s">
        <v>2200</v>
      </c>
    </row>
    <row r="140" spans="1:65" s="2" customFormat="1" ht="21.75" customHeight="1">
      <c r="A140" s="38"/>
      <c r="B140" s="197"/>
      <c r="C140" s="198" t="s">
        <v>259</v>
      </c>
      <c r="D140" s="198" t="s">
        <v>177</v>
      </c>
      <c r="E140" s="199" t="s">
        <v>2201</v>
      </c>
      <c r="F140" s="200" t="s">
        <v>2202</v>
      </c>
      <c r="G140" s="201" t="s">
        <v>180</v>
      </c>
      <c r="H140" s="202">
        <v>1</v>
      </c>
      <c r="I140" s="203"/>
      <c r="J140" s="204">
        <f>ROUND(I140*H140,2)</f>
        <v>0</v>
      </c>
      <c r="K140" s="200" t="s">
        <v>1</v>
      </c>
      <c r="L140" s="39"/>
      <c r="M140" s="205" t="s">
        <v>1</v>
      </c>
      <c r="N140" s="206" t="s">
        <v>43</v>
      </c>
      <c r="O140" s="77"/>
      <c r="P140" s="207">
        <f>O140*H140</f>
        <v>0</v>
      </c>
      <c r="Q140" s="207">
        <v>0</v>
      </c>
      <c r="R140" s="207">
        <f>Q140*H140</f>
        <v>0</v>
      </c>
      <c r="S140" s="207">
        <v>0</v>
      </c>
      <c r="T140" s="208">
        <f>S140*H140</f>
        <v>0</v>
      </c>
      <c r="U140" s="38"/>
      <c r="V140" s="38"/>
      <c r="W140" s="38"/>
      <c r="X140" s="38"/>
      <c r="Y140" s="38"/>
      <c r="Z140" s="38"/>
      <c r="AA140" s="38"/>
      <c r="AB140" s="38"/>
      <c r="AC140" s="38"/>
      <c r="AD140" s="38"/>
      <c r="AE140" s="38"/>
      <c r="AR140" s="209" t="s">
        <v>253</v>
      </c>
      <c r="AT140" s="209" t="s">
        <v>177</v>
      </c>
      <c r="AU140" s="209" t="s">
        <v>87</v>
      </c>
      <c r="AY140" s="19" t="s">
        <v>175</v>
      </c>
      <c r="BE140" s="210">
        <f>IF(N140="základní",J140,0)</f>
        <v>0</v>
      </c>
      <c r="BF140" s="210">
        <f>IF(N140="snížená",J140,0)</f>
        <v>0</v>
      </c>
      <c r="BG140" s="210">
        <f>IF(N140="zákl. přenesená",J140,0)</f>
        <v>0</v>
      </c>
      <c r="BH140" s="210">
        <f>IF(N140="sníž. přenesená",J140,0)</f>
        <v>0</v>
      </c>
      <c r="BI140" s="210">
        <f>IF(N140="nulová",J140,0)</f>
        <v>0</v>
      </c>
      <c r="BJ140" s="19" t="s">
        <v>85</v>
      </c>
      <c r="BK140" s="210">
        <f>ROUND(I140*H140,2)</f>
        <v>0</v>
      </c>
      <c r="BL140" s="19" t="s">
        <v>253</v>
      </c>
      <c r="BM140" s="209" t="s">
        <v>2203</v>
      </c>
    </row>
    <row r="141" spans="1:65" s="2" customFormat="1" ht="16.5" customHeight="1">
      <c r="A141" s="38"/>
      <c r="B141" s="197"/>
      <c r="C141" s="198" t="s">
        <v>263</v>
      </c>
      <c r="D141" s="198" t="s">
        <v>177</v>
      </c>
      <c r="E141" s="199" t="s">
        <v>2204</v>
      </c>
      <c r="F141" s="200" t="s">
        <v>2205</v>
      </c>
      <c r="G141" s="201" t="s">
        <v>2097</v>
      </c>
      <c r="H141" s="202">
        <v>4</v>
      </c>
      <c r="I141" s="203"/>
      <c r="J141" s="204">
        <f>ROUND(I141*H141,2)</f>
        <v>0</v>
      </c>
      <c r="K141" s="200" t="s">
        <v>1</v>
      </c>
      <c r="L141" s="39"/>
      <c r="M141" s="205" t="s">
        <v>1</v>
      </c>
      <c r="N141" s="206" t="s">
        <v>43</v>
      </c>
      <c r="O141" s="77"/>
      <c r="P141" s="207">
        <f>O141*H141</f>
        <v>0</v>
      </c>
      <c r="Q141" s="207">
        <v>0</v>
      </c>
      <c r="R141" s="207">
        <f>Q141*H141</f>
        <v>0</v>
      </c>
      <c r="S141" s="207">
        <v>0</v>
      </c>
      <c r="T141" s="208">
        <f>S141*H141</f>
        <v>0</v>
      </c>
      <c r="U141" s="38"/>
      <c r="V141" s="38"/>
      <c r="W141" s="38"/>
      <c r="X141" s="38"/>
      <c r="Y141" s="38"/>
      <c r="Z141" s="38"/>
      <c r="AA141" s="38"/>
      <c r="AB141" s="38"/>
      <c r="AC141" s="38"/>
      <c r="AD141" s="38"/>
      <c r="AE141" s="38"/>
      <c r="AR141" s="209" t="s">
        <v>253</v>
      </c>
      <c r="AT141" s="209" t="s">
        <v>177</v>
      </c>
      <c r="AU141" s="209" t="s">
        <v>87</v>
      </c>
      <c r="AY141" s="19" t="s">
        <v>175</v>
      </c>
      <c r="BE141" s="210">
        <f>IF(N141="základní",J141,0)</f>
        <v>0</v>
      </c>
      <c r="BF141" s="210">
        <f>IF(N141="snížená",J141,0)</f>
        <v>0</v>
      </c>
      <c r="BG141" s="210">
        <f>IF(N141="zákl. přenesená",J141,0)</f>
        <v>0</v>
      </c>
      <c r="BH141" s="210">
        <f>IF(N141="sníž. přenesená",J141,0)</f>
        <v>0</v>
      </c>
      <c r="BI141" s="210">
        <f>IF(N141="nulová",J141,0)</f>
        <v>0</v>
      </c>
      <c r="BJ141" s="19" t="s">
        <v>85</v>
      </c>
      <c r="BK141" s="210">
        <f>ROUND(I141*H141,2)</f>
        <v>0</v>
      </c>
      <c r="BL141" s="19" t="s">
        <v>253</v>
      </c>
      <c r="BM141" s="209" t="s">
        <v>2206</v>
      </c>
    </row>
    <row r="142" spans="1:65" s="2" customFormat="1" ht="21.75" customHeight="1">
      <c r="A142" s="38"/>
      <c r="B142" s="197"/>
      <c r="C142" s="198" t="s">
        <v>270</v>
      </c>
      <c r="D142" s="198" t="s">
        <v>177</v>
      </c>
      <c r="E142" s="199" t="s">
        <v>2207</v>
      </c>
      <c r="F142" s="200" t="s">
        <v>2208</v>
      </c>
      <c r="G142" s="201" t="s">
        <v>379</v>
      </c>
      <c r="H142" s="202">
        <v>1</v>
      </c>
      <c r="I142" s="203"/>
      <c r="J142" s="204">
        <f>ROUND(I142*H142,2)</f>
        <v>0</v>
      </c>
      <c r="K142" s="200" t="s">
        <v>1</v>
      </c>
      <c r="L142" s="39"/>
      <c r="M142" s="259" t="s">
        <v>1</v>
      </c>
      <c r="N142" s="260" t="s">
        <v>43</v>
      </c>
      <c r="O142" s="261"/>
      <c r="P142" s="262">
        <f>O142*H142</f>
        <v>0</v>
      </c>
      <c r="Q142" s="262">
        <v>0</v>
      </c>
      <c r="R142" s="262">
        <f>Q142*H142</f>
        <v>0</v>
      </c>
      <c r="S142" s="262">
        <v>0</v>
      </c>
      <c r="T142" s="263">
        <f>S142*H142</f>
        <v>0</v>
      </c>
      <c r="U142" s="38"/>
      <c r="V142" s="38"/>
      <c r="W142" s="38"/>
      <c r="X142" s="38"/>
      <c r="Y142" s="38"/>
      <c r="Z142" s="38"/>
      <c r="AA142" s="38"/>
      <c r="AB142" s="38"/>
      <c r="AC142" s="38"/>
      <c r="AD142" s="38"/>
      <c r="AE142" s="38"/>
      <c r="AR142" s="209" t="s">
        <v>253</v>
      </c>
      <c r="AT142" s="209" t="s">
        <v>177</v>
      </c>
      <c r="AU142" s="209" t="s">
        <v>87</v>
      </c>
      <c r="AY142" s="19" t="s">
        <v>175</v>
      </c>
      <c r="BE142" s="210">
        <f>IF(N142="základní",J142,0)</f>
        <v>0</v>
      </c>
      <c r="BF142" s="210">
        <f>IF(N142="snížená",J142,0)</f>
        <v>0</v>
      </c>
      <c r="BG142" s="210">
        <f>IF(N142="zákl. přenesená",J142,0)</f>
        <v>0</v>
      </c>
      <c r="BH142" s="210">
        <f>IF(N142="sníž. přenesená",J142,0)</f>
        <v>0</v>
      </c>
      <c r="BI142" s="210">
        <f>IF(N142="nulová",J142,0)</f>
        <v>0</v>
      </c>
      <c r="BJ142" s="19" t="s">
        <v>85</v>
      </c>
      <c r="BK142" s="210">
        <f>ROUND(I142*H142,2)</f>
        <v>0</v>
      </c>
      <c r="BL142" s="19" t="s">
        <v>253</v>
      </c>
      <c r="BM142" s="209" t="s">
        <v>2209</v>
      </c>
    </row>
    <row r="143" spans="1:31" s="2" customFormat="1" ht="6.95" customHeight="1">
      <c r="A143" s="38"/>
      <c r="B143" s="60"/>
      <c r="C143" s="61"/>
      <c r="D143" s="61"/>
      <c r="E143" s="61"/>
      <c r="F143" s="61"/>
      <c r="G143" s="61"/>
      <c r="H143" s="61"/>
      <c r="I143" s="157"/>
      <c r="J143" s="61"/>
      <c r="K143" s="61"/>
      <c r="L143" s="39"/>
      <c r="M143" s="38"/>
      <c r="O143" s="38"/>
      <c r="P143" s="38"/>
      <c r="Q143" s="38"/>
      <c r="R143" s="38"/>
      <c r="S143" s="38"/>
      <c r="T143" s="38"/>
      <c r="U143" s="38"/>
      <c r="V143" s="38"/>
      <c r="W143" s="38"/>
      <c r="X143" s="38"/>
      <c r="Y143" s="38"/>
      <c r="Z143" s="38"/>
      <c r="AA143" s="38"/>
      <c r="AB143" s="38"/>
      <c r="AC143" s="38"/>
      <c r="AD143" s="38"/>
      <c r="AE143" s="38"/>
    </row>
  </sheetData>
  <autoFilter ref="C118:K142"/>
  <mergeCells count="9">
    <mergeCell ref="E7:H7"/>
    <mergeCell ref="E9:H9"/>
    <mergeCell ref="E18:H18"/>
    <mergeCell ref="E27:H27"/>
    <mergeCell ref="E85:H85"/>
    <mergeCell ref="E87:H87"/>
    <mergeCell ref="E109:H109"/>
    <mergeCell ref="E111:H11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9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8" t="s">
        <v>5</v>
      </c>
      <c r="M2" s="1"/>
      <c r="N2" s="1"/>
      <c r="O2" s="1"/>
      <c r="P2" s="1"/>
      <c r="Q2" s="1"/>
      <c r="R2" s="1"/>
      <c r="S2" s="1"/>
      <c r="T2" s="1"/>
      <c r="U2" s="1"/>
      <c r="V2" s="1"/>
      <c r="AT2" s="19" t="s">
        <v>120</v>
      </c>
    </row>
    <row r="3" spans="2:46" s="1" customFormat="1" ht="6.95" customHeight="1">
      <c r="B3" s="20"/>
      <c r="C3" s="21"/>
      <c r="D3" s="21"/>
      <c r="E3" s="21"/>
      <c r="F3" s="21"/>
      <c r="G3" s="21"/>
      <c r="H3" s="21"/>
      <c r="I3" s="130"/>
      <c r="J3" s="21"/>
      <c r="K3" s="21"/>
      <c r="L3" s="22"/>
      <c r="AT3" s="19" t="s">
        <v>87</v>
      </c>
    </row>
    <row r="4" spans="2:46" s="1" customFormat="1" ht="24.95" customHeight="1">
      <c r="B4" s="22"/>
      <c r="D4" s="23" t="s">
        <v>127</v>
      </c>
      <c r="I4" s="129"/>
      <c r="L4" s="22"/>
      <c r="M4" s="131" t="s">
        <v>10</v>
      </c>
      <c r="AT4" s="19" t="s">
        <v>3</v>
      </c>
    </row>
    <row r="5" spans="2:12" s="1" customFormat="1" ht="6.95" customHeight="1">
      <c r="B5" s="22"/>
      <c r="I5" s="129"/>
      <c r="L5" s="22"/>
    </row>
    <row r="6" spans="2:12" s="1" customFormat="1" ht="12" customHeight="1">
      <c r="B6" s="22"/>
      <c r="D6" s="32" t="s">
        <v>16</v>
      </c>
      <c r="I6" s="129"/>
      <c r="L6" s="22"/>
    </row>
    <row r="7" spans="2:12" s="1" customFormat="1" ht="16.5" customHeight="1">
      <c r="B7" s="22"/>
      <c r="E7" s="132" t="str">
        <f>'Rekapitulace stavby'!K6</f>
        <v>Rekonstrukce objektu garáží nákladních vozidel - Rychnov nad Kněžnou</v>
      </c>
      <c r="F7" s="32"/>
      <c r="G7" s="32"/>
      <c r="H7" s="32"/>
      <c r="I7" s="129"/>
      <c r="L7" s="22"/>
    </row>
    <row r="8" spans="1:31" s="2" customFormat="1" ht="12" customHeight="1">
      <c r="A8" s="38"/>
      <c r="B8" s="39"/>
      <c r="C8" s="38"/>
      <c r="D8" s="32" t="s">
        <v>128</v>
      </c>
      <c r="E8" s="38"/>
      <c r="F8" s="38"/>
      <c r="G8" s="38"/>
      <c r="H8" s="38"/>
      <c r="I8" s="133"/>
      <c r="J8" s="38"/>
      <c r="K8" s="38"/>
      <c r="L8" s="55"/>
      <c r="S8" s="38"/>
      <c r="T8" s="38"/>
      <c r="U8" s="38"/>
      <c r="V8" s="38"/>
      <c r="W8" s="38"/>
      <c r="X8" s="38"/>
      <c r="Y8" s="38"/>
      <c r="Z8" s="38"/>
      <c r="AA8" s="38"/>
      <c r="AB8" s="38"/>
      <c r="AC8" s="38"/>
      <c r="AD8" s="38"/>
      <c r="AE8" s="38"/>
    </row>
    <row r="9" spans="1:31" s="2" customFormat="1" ht="16.5" customHeight="1">
      <c r="A9" s="38"/>
      <c r="B9" s="39"/>
      <c r="C9" s="38"/>
      <c r="D9" s="38"/>
      <c r="E9" s="67" t="s">
        <v>2210</v>
      </c>
      <c r="F9" s="38"/>
      <c r="G9" s="38"/>
      <c r="H9" s="38"/>
      <c r="I9" s="133"/>
      <c r="J9" s="38"/>
      <c r="K9" s="38"/>
      <c r="L9" s="55"/>
      <c r="S9" s="38"/>
      <c r="T9" s="38"/>
      <c r="U9" s="38"/>
      <c r="V9" s="38"/>
      <c r="W9" s="38"/>
      <c r="X9" s="38"/>
      <c r="Y9" s="38"/>
      <c r="Z9" s="38"/>
      <c r="AA9" s="38"/>
      <c r="AB9" s="38"/>
      <c r="AC9" s="38"/>
      <c r="AD9" s="38"/>
      <c r="AE9" s="38"/>
    </row>
    <row r="10" spans="1:31" s="2" customFormat="1" ht="12">
      <c r="A10" s="38"/>
      <c r="B10" s="39"/>
      <c r="C10" s="38"/>
      <c r="D10" s="38"/>
      <c r="E10" s="38"/>
      <c r="F10" s="38"/>
      <c r="G10" s="38"/>
      <c r="H10" s="38"/>
      <c r="I10" s="133"/>
      <c r="J10" s="38"/>
      <c r="K10" s="38"/>
      <c r="L10" s="55"/>
      <c r="S10" s="38"/>
      <c r="T10" s="38"/>
      <c r="U10" s="38"/>
      <c r="V10" s="38"/>
      <c r="W10" s="38"/>
      <c r="X10" s="38"/>
      <c r="Y10" s="38"/>
      <c r="Z10" s="38"/>
      <c r="AA10" s="38"/>
      <c r="AB10" s="38"/>
      <c r="AC10" s="38"/>
      <c r="AD10" s="38"/>
      <c r="AE10" s="38"/>
    </row>
    <row r="11" spans="1:31" s="2" customFormat="1" ht="12" customHeight="1">
      <c r="A11" s="38"/>
      <c r="B11" s="39"/>
      <c r="C11" s="38"/>
      <c r="D11" s="32" t="s">
        <v>18</v>
      </c>
      <c r="E11" s="38"/>
      <c r="F11" s="27" t="s">
        <v>1</v>
      </c>
      <c r="G11" s="38"/>
      <c r="H11" s="38"/>
      <c r="I11" s="134" t="s">
        <v>19</v>
      </c>
      <c r="J11" s="27" t="s">
        <v>1</v>
      </c>
      <c r="K11" s="38"/>
      <c r="L11" s="55"/>
      <c r="S11" s="38"/>
      <c r="T11" s="38"/>
      <c r="U11" s="38"/>
      <c r="V11" s="38"/>
      <c r="W11" s="38"/>
      <c r="X11" s="38"/>
      <c r="Y11" s="38"/>
      <c r="Z11" s="38"/>
      <c r="AA11" s="38"/>
      <c r="AB11" s="38"/>
      <c r="AC11" s="38"/>
      <c r="AD11" s="38"/>
      <c r="AE11" s="38"/>
    </row>
    <row r="12" spans="1:31" s="2" customFormat="1" ht="12" customHeight="1">
      <c r="A12" s="38"/>
      <c r="B12" s="39"/>
      <c r="C12" s="38"/>
      <c r="D12" s="32" t="s">
        <v>20</v>
      </c>
      <c r="E12" s="38"/>
      <c r="F12" s="27" t="s">
        <v>21</v>
      </c>
      <c r="G12" s="38"/>
      <c r="H12" s="38"/>
      <c r="I12" s="134" t="s">
        <v>22</v>
      </c>
      <c r="J12" s="69" t="str">
        <f>'Rekapitulace stavby'!AN8</f>
        <v>26. 3. 2019</v>
      </c>
      <c r="K12" s="38"/>
      <c r="L12" s="55"/>
      <c r="S12" s="38"/>
      <c r="T12" s="38"/>
      <c r="U12" s="38"/>
      <c r="V12" s="38"/>
      <c r="W12" s="38"/>
      <c r="X12" s="38"/>
      <c r="Y12" s="38"/>
      <c r="Z12" s="38"/>
      <c r="AA12" s="38"/>
      <c r="AB12" s="38"/>
      <c r="AC12" s="38"/>
      <c r="AD12" s="38"/>
      <c r="AE12" s="38"/>
    </row>
    <row r="13" spans="1:31" s="2" customFormat="1" ht="10.8" customHeight="1">
      <c r="A13" s="38"/>
      <c r="B13" s="39"/>
      <c r="C13" s="38"/>
      <c r="D13" s="38"/>
      <c r="E13" s="38"/>
      <c r="F13" s="38"/>
      <c r="G13" s="38"/>
      <c r="H13" s="38"/>
      <c r="I13" s="133"/>
      <c r="J13" s="38"/>
      <c r="K13" s="38"/>
      <c r="L13" s="55"/>
      <c r="S13" s="38"/>
      <c r="T13" s="38"/>
      <c r="U13" s="38"/>
      <c r="V13" s="38"/>
      <c r="W13" s="38"/>
      <c r="X13" s="38"/>
      <c r="Y13" s="38"/>
      <c r="Z13" s="38"/>
      <c r="AA13" s="38"/>
      <c r="AB13" s="38"/>
      <c r="AC13" s="38"/>
      <c r="AD13" s="38"/>
      <c r="AE13" s="38"/>
    </row>
    <row r="14" spans="1:31" s="2" customFormat="1" ht="12" customHeight="1">
      <c r="A14" s="38"/>
      <c r="B14" s="39"/>
      <c r="C14" s="38"/>
      <c r="D14" s="32" t="s">
        <v>24</v>
      </c>
      <c r="E14" s="38"/>
      <c r="F14" s="38"/>
      <c r="G14" s="38"/>
      <c r="H14" s="38"/>
      <c r="I14" s="134" t="s">
        <v>25</v>
      </c>
      <c r="J14" s="27" t="s">
        <v>26</v>
      </c>
      <c r="K14" s="38"/>
      <c r="L14" s="55"/>
      <c r="S14" s="38"/>
      <c r="T14" s="38"/>
      <c r="U14" s="38"/>
      <c r="V14" s="38"/>
      <c r="W14" s="38"/>
      <c r="X14" s="38"/>
      <c r="Y14" s="38"/>
      <c r="Z14" s="38"/>
      <c r="AA14" s="38"/>
      <c r="AB14" s="38"/>
      <c r="AC14" s="38"/>
      <c r="AD14" s="38"/>
      <c r="AE14" s="38"/>
    </row>
    <row r="15" spans="1:31" s="2" customFormat="1" ht="18" customHeight="1">
      <c r="A15" s="38"/>
      <c r="B15" s="39"/>
      <c r="C15" s="38"/>
      <c r="D15" s="38"/>
      <c r="E15" s="27" t="s">
        <v>27</v>
      </c>
      <c r="F15" s="38"/>
      <c r="G15" s="38"/>
      <c r="H15" s="38"/>
      <c r="I15" s="134" t="s">
        <v>28</v>
      </c>
      <c r="J15" s="27" t="s">
        <v>1</v>
      </c>
      <c r="K15" s="38"/>
      <c r="L15" s="55"/>
      <c r="S15" s="38"/>
      <c r="T15" s="38"/>
      <c r="U15" s="38"/>
      <c r="V15" s="38"/>
      <c r="W15" s="38"/>
      <c r="X15" s="38"/>
      <c r="Y15" s="38"/>
      <c r="Z15" s="38"/>
      <c r="AA15" s="38"/>
      <c r="AB15" s="38"/>
      <c r="AC15" s="38"/>
      <c r="AD15" s="38"/>
      <c r="AE15" s="38"/>
    </row>
    <row r="16" spans="1:31" s="2" customFormat="1" ht="6.95" customHeight="1">
      <c r="A16" s="38"/>
      <c r="B16" s="39"/>
      <c r="C16" s="38"/>
      <c r="D16" s="38"/>
      <c r="E16" s="38"/>
      <c r="F16" s="38"/>
      <c r="G16" s="38"/>
      <c r="H16" s="38"/>
      <c r="I16" s="133"/>
      <c r="J16" s="38"/>
      <c r="K16" s="38"/>
      <c r="L16" s="55"/>
      <c r="S16" s="38"/>
      <c r="T16" s="38"/>
      <c r="U16" s="38"/>
      <c r="V16" s="38"/>
      <c r="W16" s="38"/>
      <c r="X16" s="38"/>
      <c r="Y16" s="38"/>
      <c r="Z16" s="38"/>
      <c r="AA16" s="38"/>
      <c r="AB16" s="38"/>
      <c r="AC16" s="38"/>
      <c r="AD16" s="38"/>
      <c r="AE16" s="38"/>
    </row>
    <row r="17" spans="1:31" s="2" customFormat="1" ht="12" customHeight="1">
      <c r="A17" s="38"/>
      <c r="B17" s="39"/>
      <c r="C17" s="38"/>
      <c r="D17" s="32" t="s">
        <v>29</v>
      </c>
      <c r="E17" s="38"/>
      <c r="F17" s="38"/>
      <c r="G17" s="38"/>
      <c r="H17" s="38"/>
      <c r="I17" s="134" t="s">
        <v>25</v>
      </c>
      <c r="J17" s="33" t="str">
        <f>'Rekapitulace stavby'!AN13</f>
        <v>Vyplň údaj</v>
      </c>
      <c r="K17" s="38"/>
      <c r="L17" s="55"/>
      <c r="S17" s="38"/>
      <c r="T17" s="38"/>
      <c r="U17" s="38"/>
      <c r="V17" s="38"/>
      <c r="W17" s="38"/>
      <c r="X17" s="38"/>
      <c r="Y17" s="38"/>
      <c r="Z17" s="38"/>
      <c r="AA17" s="38"/>
      <c r="AB17" s="38"/>
      <c r="AC17" s="38"/>
      <c r="AD17" s="38"/>
      <c r="AE17" s="38"/>
    </row>
    <row r="18" spans="1:31" s="2" customFormat="1" ht="18" customHeight="1">
      <c r="A18" s="38"/>
      <c r="B18" s="39"/>
      <c r="C18" s="38"/>
      <c r="D18" s="38"/>
      <c r="E18" s="33" t="str">
        <f>'Rekapitulace stavby'!E14</f>
        <v>Vyplň údaj</v>
      </c>
      <c r="F18" s="27"/>
      <c r="G18" s="27"/>
      <c r="H18" s="27"/>
      <c r="I18" s="134" t="s">
        <v>28</v>
      </c>
      <c r="J18" s="33" t="str">
        <f>'Rekapitulace stavby'!AN14</f>
        <v>Vyplň údaj</v>
      </c>
      <c r="K18" s="38"/>
      <c r="L18" s="55"/>
      <c r="S18" s="38"/>
      <c r="T18" s="38"/>
      <c r="U18" s="38"/>
      <c r="V18" s="38"/>
      <c r="W18" s="38"/>
      <c r="X18" s="38"/>
      <c r="Y18" s="38"/>
      <c r="Z18" s="38"/>
      <c r="AA18" s="38"/>
      <c r="AB18" s="38"/>
      <c r="AC18" s="38"/>
      <c r="AD18" s="38"/>
      <c r="AE18" s="38"/>
    </row>
    <row r="19" spans="1:31" s="2" customFormat="1" ht="6.95" customHeight="1">
      <c r="A19" s="38"/>
      <c r="B19" s="39"/>
      <c r="C19" s="38"/>
      <c r="D19" s="38"/>
      <c r="E19" s="38"/>
      <c r="F19" s="38"/>
      <c r="G19" s="38"/>
      <c r="H19" s="38"/>
      <c r="I19" s="133"/>
      <c r="J19" s="38"/>
      <c r="K19" s="38"/>
      <c r="L19" s="55"/>
      <c r="S19" s="38"/>
      <c r="T19" s="38"/>
      <c r="U19" s="38"/>
      <c r="V19" s="38"/>
      <c r="W19" s="38"/>
      <c r="X19" s="38"/>
      <c r="Y19" s="38"/>
      <c r="Z19" s="38"/>
      <c r="AA19" s="38"/>
      <c r="AB19" s="38"/>
      <c r="AC19" s="38"/>
      <c r="AD19" s="38"/>
      <c r="AE19" s="38"/>
    </row>
    <row r="20" spans="1:31" s="2" customFormat="1" ht="12" customHeight="1">
      <c r="A20" s="38"/>
      <c r="B20" s="39"/>
      <c r="C20" s="38"/>
      <c r="D20" s="32" t="s">
        <v>31</v>
      </c>
      <c r="E20" s="38"/>
      <c r="F20" s="38"/>
      <c r="G20" s="38"/>
      <c r="H20" s="38"/>
      <c r="I20" s="134" t="s">
        <v>25</v>
      </c>
      <c r="J20" s="27" t="s">
        <v>1</v>
      </c>
      <c r="K20" s="38"/>
      <c r="L20" s="55"/>
      <c r="S20" s="38"/>
      <c r="T20" s="38"/>
      <c r="U20" s="38"/>
      <c r="V20" s="38"/>
      <c r="W20" s="38"/>
      <c r="X20" s="38"/>
      <c r="Y20" s="38"/>
      <c r="Z20" s="38"/>
      <c r="AA20" s="38"/>
      <c r="AB20" s="38"/>
      <c r="AC20" s="38"/>
      <c r="AD20" s="38"/>
      <c r="AE20" s="38"/>
    </row>
    <row r="21" spans="1:31" s="2" customFormat="1" ht="18" customHeight="1">
      <c r="A21" s="38"/>
      <c r="B21" s="39"/>
      <c r="C21" s="38"/>
      <c r="D21" s="38"/>
      <c r="E21" s="27" t="s">
        <v>32</v>
      </c>
      <c r="F21" s="38"/>
      <c r="G21" s="38"/>
      <c r="H21" s="38"/>
      <c r="I21" s="134" t="s">
        <v>28</v>
      </c>
      <c r="J21" s="27" t="s">
        <v>1</v>
      </c>
      <c r="K21" s="38"/>
      <c r="L21" s="55"/>
      <c r="S21" s="38"/>
      <c r="T21" s="38"/>
      <c r="U21" s="38"/>
      <c r="V21" s="38"/>
      <c r="W21" s="38"/>
      <c r="X21" s="38"/>
      <c r="Y21" s="38"/>
      <c r="Z21" s="38"/>
      <c r="AA21" s="38"/>
      <c r="AB21" s="38"/>
      <c r="AC21" s="38"/>
      <c r="AD21" s="38"/>
      <c r="AE21" s="38"/>
    </row>
    <row r="22" spans="1:31" s="2" customFormat="1" ht="6.95" customHeight="1">
      <c r="A22" s="38"/>
      <c r="B22" s="39"/>
      <c r="C22" s="38"/>
      <c r="D22" s="38"/>
      <c r="E22" s="38"/>
      <c r="F22" s="38"/>
      <c r="G22" s="38"/>
      <c r="H22" s="38"/>
      <c r="I22" s="133"/>
      <c r="J22" s="38"/>
      <c r="K22" s="38"/>
      <c r="L22" s="55"/>
      <c r="S22" s="38"/>
      <c r="T22" s="38"/>
      <c r="U22" s="38"/>
      <c r="V22" s="38"/>
      <c r="W22" s="38"/>
      <c r="X22" s="38"/>
      <c r="Y22" s="38"/>
      <c r="Z22" s="38"/>
      <c r="AA22" s="38"/>
      <c r="AB22" s="38"/>
      <c r="AC22" s="38"/>
      <c r="AD22" s="38"/>
      <c r="AE22" s="38"/>
    </row>
    <row r="23" spans="1:31" s="2" customFormat="1" ht="12" customHeight="1">
      <c r="A23" s="38"/>
      <c r="B23" s="39"/>
      <c r="C23" s="38"/>
      <c r="D23" s="32" t="s">
        <v>34</v>
      </c>
      <c r="E23" s="38"/>
      <c r="F23" s="38"/>
      <c r="G23" s="38"/>
      <c r="H23" s="38"/>
      <c r="I23" s="134" t="s">
        <v>25</v>
      </c>
      <c r="J23" s="27" t="str">
        <f>IF('Rekapitulace stavby'!AN19="","",'Rekapitulace stavby'!AN19)</f>
        <v/>
      </c>
      <c r="K23" s="38"/>
      <c r="L23" s="55"/>
      <c r="S23" s="38"/>
      <c r="T23" s="38"/>
      <c r="U23" s="38"/>
      <c r="V23" s="38"/>
      <c r="W23" s="38"/>
      <c r="X23" s="38"/>
      <c r="Y23" s="38"/>
      <c r="Z23" s="38"/>
      <c r="AA23" s="38"/>
      <c r="AB23" s="38"/>
      <c r="AC23" s="38"/>
      <c r="AD23" s="38"/>
      <c r="AE23" s="38"/>
    </row>
    <row r="24" spans="1:31" s="2" customFormat="1" ht="18" customHeight="1">
      <c r="A24" s="38"/>
      <c r="B24" s="39"/>
      <c r="C24" s="38"/>
      <c r="D24" s="38"/>
      <c r="E24" s="27" t="str">
        <f>IF('Rekapitulace stavby'!E20="","",'Rekapitulace stavby'!E20)</f>
        <v xml:space="preserve"> </v>
      </c>
      <c r="F24" s="38"/>
      <c r="G24" s="38"/>
      <c r="H24" s="38"/>
      <c r="I24" s="134" t="s">
        <v>28</v>
      </c>
      <c r="J24" s="27" t="str">
        <f>IF('Rekapitulace stavby'!AN20="","",'Rekapitulace stavby'!AN20)</f>
        <v/>
      </c>
      <c r="K24" s="38"/>
      <c r="L24" s="55"/>
      <c r="S24" s="38"/>
      <c r="T24" s="38"/>
      <c r="U24" s="38"/>
      <c r="V24" s="38"/>
      <c r="W24" s="38"/>
      <c r="X24" s="38"/>
      <c r="Y24" s="38"/>
      <c r="Z24" s="38"/>
      <c r="AA24" s="38"/>
      <c r="AB24" s="38"/>
      <c r="AC24" s="38"/>
      <c r="AD24" s="38"/>
      <c r="AE24" s="38"/>
    </row>
    <row r="25" spans="1:31" s="2" customFormat="1" ht="6.95" customHeight="1">
      <c r="A25" s="38"/>
      <c r="B25" s="39"/>
      <c r="C25" s="38"/>
      <c r="D25" s="38"/>
      <c r="E25" s="38"/>
      <c r="F25" s="38"/>
      <c r="G25" s="38"/>
      <c r="H25" s="38"/>
      <c r="I25" s="133"/>
      <c r="J25" s="38"/>
      <c r="K25" s="38"/>
      <c r="L25" s="55"/>
      <c r="S25" s="38"/>
      <c r="T25" s="38"/>
      <c r="U25" s="38"/>
      <c r="V25" s="38"/>
      <c r="W25" s="38"/>
      <c r="X25" s="38"/>
      <c r="Y25" s="38"/>
      <c r="Z25" s="38"/>
      <c r="AA25" s="38"/>
      <c r="AB25" s="38"/>
      <c r="AC25" s="38"/>
      <c r="AD25" s="38"/>
      <c r="AE25" s="38"/>
    </row>
    <row r="26" spans="1:31" s="2" customFormat="1" ht="12" customHeight="1">
      <c r="A26" s="38"/>
      <c r="B26" s="39"/>
      <c r="C26" s="38"/>
      <c r="D26" s="32" t="s">
        <v>36</v>
      </c>
      <c r="E26" s="38"/>
      <c r="F26" s="38"/>
      <c r="G26" s="38"/>
      <c r="H26" s="38"/>
      <c r="I26" s="133"/>
      <c r="J26" s="38"/>
      <c r="K26" s="38"/>
      <c r="L26" s="55"/>
      <c r="S26" s="38"/>
      <c r="T26" s="38"/>
      <c r="U26" s="38"/>
      <c r="V26" s="38"/>
      <c r="W26" s="38"/>
      <c r="X26" s="38"/>
      <c r="Y26" s="38"/>
      <c r="Z26" s="38"/>
      <c r="AA26" s="38"/>
      <c r="AB26" s="38"/>
      <c r="AC26" s="38"/>
      <c r="AD26" s="38"/>
      <c r="AE26" s="38"/>
    </row>
    <row r="27" spans="1:31" s="8" customFormat="1" ht="16.5" customHeight="1">
      <c r="A27" s="135"/>
      <c r="B27" s="136"/>
      <c r="C27" s="135"/>
      <c r="D27" s="135"/>
      <c r="E27" s="36" t="s">
        <v>1</v>
      </c>
      <c r="F27" s="36"/>
      <c r="G27" s="36"/>
      <c r="H27" s="36"/>
      <c r="I27" s="137"/>
      <c r="J27" s="135"/>
      <c r="K27" s="135"/>
      <c r="L27" s="138"/>
      <c r="S27" s="135"/>
      <c r="T27" s="135"/>
      <c r="U27" s="135"/>
      <c r="V27" s="135"/>
      <c r="W27" s="135"/>
      <c r="X27" s="135"/>
      <c r="Y27" s="135"/>
      <c r="Z27" s="135"/>
      <c r="AA27" s="135"/>
      <c r="AB27" s="135"/>
      <c r="AC27" s="135"/>
      <c r="AD27" s="135"/>
      <c r="AE27" s="135"/>
    </row>
    <row r="28" spans="1:31" s="2" customFormat="1" ht="6.95" customHeight="1">
      <c r="A28" s="38"/>
      <c r="B28" s="39"/>
      <c r="C28" s="38"/>
      <c r="D28" s="38"/>
      <c r="E28" s="38"/>
      <c r="F28" s="38"/>
      <c r="G28" s="38"/>
      <c r="H28" s="38"/>
      <c r="I28" s="133"/>
      <c r="J28" s="38"/>
      <c r="K28" s="38"/>
      <c r="L28" s="55"/>
      <c r="S28" s="38"/>
      <c r="T28" s="38"/>
      <c r="U28" s="38"/>
      <c r="V28" s="38"/>
      <c r="W28" s="38"/>
      <c r="X28" s="38"/>
      <c r="Y28" s="38"/>
      <c r="Z28" s="38"/>
      <c r="AA28" s="38"/>
      <c r="AB28" s="38"/>
      <c r="AC28" s="38"/>
      <c r="AD28" s="38"/>
      <c r="AE28" s="38"/>
    </row>
    <row r="29" spans="1:31" s="2" customFormat="1" ht="6.95" customHeight="1">
      <c r="A29" s="38"/>
      <c r="B29" s="39"/>
      <c r="C29" s="38"/>
      <c r="D29" s="90"/>
      <c r="E29" s="90"/>
      <c r="F29" s="90"/>
      <c r="G29" s="90"/>
      <c r="H29" s="90"/>
      <c r="I29" s="139"/>
      <c r="J29" s="90"/>
      <c r="K29" s="90"/>
      <c r="L29" s="55"/>
      <c r="S29" s="38"/>
      <c r="T29" s="38"/>
      <c r="U29" s="38"/>
      <c r="V29" s="38"/>
      <c r="W29" s="38"/>
      <c r="X29" s="38"/>
      <c r="Y29" s="38"/>
      <c r="Z29" s="38"/>
      <c r="AA29" s="38"/>
      <c r="AB29" s="38"/>
      <c r="AC29" s="38"/>
      <c r="AD29" s="38"/>
      <c r="AE29" s="38"/>
    </row>
    <row r="30" spans="1:31" s="2" customFormat="1" ht="25.4" customHeight="1">
      <c r="A30" s="38"/>
      <c r="B30" s="39"/>
      <c r="C30" s="38"/>
      <c r="D30" s="140" t="s">
        <v>38</v>
      </c>
      <c r="E30" s="38"/>
      <c r="F30" s="38"/>
      <c r="G30" s="38"/>
      <c r="H30" s="38"/>
      <c r="I30" s="133"/>
      <c r="J30" s="96">
        <f>ROUND(J124,2)</f>
        <v>0</v>
      </c>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139"/>
      <c r="J31" s="90"/>
      <c r="K31" s="90"/>
      <c r="L31" s="55"/>
      <c r="S31" s="38"/>
      <c r="T31" s="38"/>
      <c r="U31" s="38"/>
      <c r="V31" s="38"/>
      <c r="W31" s="38"/>
      <c r="X31" s="38"/>
      <c r="Y31" s="38"/>
      <c r="Z31" s="38"/>
      <c r="AA31" s="38"/>
      <c r="AB31" s="38"/>
      <c r="AC31" s="38"/>
      <c r="AD31" s="38"/>
      <c r="AE31" s="38"/>
    </row>
    <row r="32" spans="1:31" s="2" customFormat="1" ht="14.4" customHeight="1">
      <c r="A32" s="38"/>
      <c r="B32" s="39"/>
      <c r="C32" s="38"/>
      <c r="D32" s="38"/>
      <c r="E32" s="38"/>
      <c r="F32" s="43" t="s">
        <v>40</v>
      </c>
      <c r="G32" s="38"/>
      <c r="H32" s="38"/>
      <c r="I32" s="141" t="s">
        <v>39</v>
      </c>
      <c r="J32" s="43" t="s">
        <v>41</v>
      </c>
      <c r="K32" s="38"/>
      <c r="L32" s="55"/>
      <c r="S32" s="38"/>
      <c r="T32" s="38"/>
      <c r="U32" s="38"/>
      <c r="V32" s="38"/>
      <c r="W32" s="38"/>
      <c r="X32" s="38"/>
      <c r="Y32" s="38"/>
      <c r="Z32" s="38"/>
      <c r="AA32" s="38"/>
      <c r="AB32" s="38"/>
      <c r="AC32" s="38"/>
      <c r="AD32" s="38"/>
      <c r="AE32" s="38"/>
    </row>
    <row r="33" spans="1:31" s="2" customFormat="1" ht="14.4" customHeight="1">
      <c r="A33" s="38"/>
      <c r="B33" s="39"/>
      <c r="C33" s="38"/>
      <c r="D33" s="142" t="s">
        <v>42</v>
      </c>
      <c r="E33" s="32" t="s">
        <v>43</v>
      </c>
      <c r="F33" s="143">
        <f>ROUND((SUM(BE124:BE195)),2)</f>
        <v>0</v>
      </c>
      <c r="G33" s="38"/>
      <c r="H33" s="38"/>
      <c r="I33" s="144">
        <v>0.21</v>
      </c>
      <c r="J33" s="143">
        <f>ROUND(((SUM(BE124:BE195))*I33),2)</f>
        <v>0</v>
      </c>
      <c r="K33" s="38"/>
      <c r="L33" s="55"/>
      <c r="S33" s="38"/>
      <c r="T33" s="38"/>
      <c r="U33" s="38"/>
      <c r="V33" s="38"/>
      <c r="W33" s="38"/>
      <c r="X33" s="38"/>
      <c r="Y33" s="38"/>
      <c r="Z33" s="38"/>
      <c r="AA33" s="38"/>
      <c r="AB33" s="38"/>
      <c r="AC33" s="38"/>
      <c r="AD33" s="38"/>
      <c r="AE33" s="38"/>
    </row>
    <row r="34" spans="1:31" s="2" customFormat="1" ht="14.4" customHeight="1">
      <c r="A34" s="38"/>
      <c r="B34" s="39"/>
      <c r="C34" s="38"/>
      <c r="D34" s="38"/>
      <c r="E34" s="32" t="s">
        <v>44</v>
      </c>
      <c r="F34" s="143">
        <f>ROUND((SUM(BF124:BF195)),2)</f>
        <v>0</v>
      </c>
      <c r="G34" s="38"/>
      <c r="H34" s="38"/>
      <c r="I34" s="144">
        <v>0.15</v>
      </c>
      <c r="J34" s="143">
        <f>ROUND(((SUM(BF124:BF195))*I34),2)</f>
        <v>0</v>
      </c>
      <c r="K34" s="38"/>
      <c r="L34" s="55"/>
      <c r="S34" s="38"/>
      <c r="T34" s="38"/>
      <c r="U34" s="38"/>
      <c r="V34" s="38"/>
      <c r="W34" s="38"/>
      <c r="X34" s="38"/>
      <c r="Y34" s="38"/>
      <c r="Z34" s="38"/>
      <c r="AA34" s="38"/>
      <c r="AB34" s="38"/>
      <c r="AC34" s="38"/>
      <c r="AD34" s="38"/>
      <c r="AE34" s="38"/>
    </row>
    <row r="35" spans="1:31" s="2" customFormat="1" ht="14.4" customHeight="1" hidden="1">
      <c r="A35" s="38"/>
      <c r="B35" s="39"/>
      <c r="C35" s="38"/>
      <c r="D35" s="38"/>
      <c r="E35" s="32" t="s">
        <v>45</v>
      </c>
      <c r="F35" s="143">
        <f>ROUND((SUM(BG124:BG195)),2)</f>
        <v>0</v>
      </c>
      <c r="G35" s="38"/>
      <c r="H35" s="38"/>
      <c r="I35" s="144">
        <v>0.21</v>
      </c>
      <c r="J35" s="143">
        <f>0</f>
        <v>0</v>
      </c>
      <c r="K35" s="38"/>
      <c r="L35" s="55"/>
      <c r="S35" s="38"/>
      <c r="T35" s="38"/>
      <c r="U35" s="38"/>
      <c r="V35" s="38"/>
      <c r="W35" s="38"/>
      <c r="X35" s="38"/>
      <c r="Y35" s="38"/>
      <c r="Z35" s="38"/>
      <c r="AA35" s="38"/>
      <c r="AB35" s="38"/>
      <c r="AC35" s="38"/>
      <c r="AD35" s="38"/>
      <c r="AE35" s="38"/>
    </row>
    <row r="36" spans="1:31" s="2" customFormat="1" ht="14.4" customHeight="1" hidden="1">
      <c r="A36" s="38"/>
      <c r="B36" s="39"/>
      <c r="C36" s="38"/>
      <c r="D36" s="38"/>
      <c r="E36" s="32" t="s">
        <v>46</v>
      </c>
      <c r="F36" s="143">
        <f>ROUND((SUM(BH124:BH195)),2)</f>
        <v>0</v>
      </c>
      <c r="G36" s="38"/>
      <c r="H36" s="38"/>
      <c r="I36" s="144">
        <v>0.15</v>
      </c>
      <c r="J36" s="143">
        <f>0</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47</v>
      </c>
      <c r="F37" s="143">
        <f>ROUND((SUM(BI124:BI195)),2)</f>
        <v>0</v>
      </c>
      <c r="G37" s="38"/>
      <c r="H37" s="38"/>
      <c r="I37" s="144">
        <v>0</v>
      </c>
      <c r="J37" s="143">
        <f>0</f>
        <v>0</v>
      </c>
      <c r="K37" s="38"/>
      <c r="L37" s="55"/>
      <c r="S37" s="38"/>
      <c r="T37" s="38"/>
      <c r="U37" s="38"/>
      <c r="V37" s="38"/>
      <c r="W37" s="38"/>
      <c r="X37" s="38"/>
      <c r="Y37" s="38"/>
      <c r="Z37" s="38"/>
      <c r="AA37" s="38"/>
      <c r="AB37" s="38"/>
      <c r="AC37" s="38"/>
      <c r="AD37" s="38"/>
      <c r="AE37" s="38"/>
    </row>
    <row r="38" spans="1:31" s="2" customFormat="1" ht="6.95" customHeight="1">
      <c r="A38" s="38"/>
      <c r="B38" s="39"/>
      <c r="C38" s="38"/>
      <c r="D38" s="38"/>
      <c r="E38" s="38"/>
      <c r="F38" s="38"/>
      <c r="G38" s="38"/>
      <c r="H38" s="38"/>
      <c r="I38" s="133"/>
      <c r="J38" s="38"/>
      <c r="K38" s="38"/>
      <c r="L38" s="55"/>
      <c r="S38" s="38"/>
      <c r="T38" s="38"/>
      <c r="U38" s="38"/>
      <c r="V38" s="38"/>
      <c r="W38" s="38"/>
      <c r="X38" s="38"/>
      <c r="Y38" s="38"/>
      <c r="Z38" s="38"/>
      <c r="AA38" s="38"/>
      <c r="AB38" s="38"/>
      <c r="AC38" s="38"/>
      <c r="AD38" s="38"/>
      <c r="AE38" s="38"/>
    </row>
    <row r="39" spans="1:31" s="2" customFormat="1" ht="25.4" customHeight="1">
      <c r="A39" s="38"/>
      <c r="B39" s="39"/>
      <c r="C39" s="145"/>
      <c r="D39" s="146" t="s">
        <v>48</v>
      </c>
      <c r="E39" s="81"/>
      <c r="F39" s="81"/>
      <c r="G39" s="147" t="s">
        <v>49</v>
      </c>
      <c r="H39" s="148" t="s">
        <v>50</v>
      </c>
      <c r="I39" s="149"/>
      <c r="J39" s="150">
        <f>SUM(J30:J37)</f>
        <v>0</v>
      </c>
      <c r="K39" s="151"/>
      <c r="L39" s="55"/>
      <c r="S39" s="38"/>
      <c r="T39" s="38"/>
      <c r="U39" s="38"/>
      <c r="V39" s="38"/>
      <c r="W39" s="38"/>
      <c r="X39" s="38"/>
      <c r="Y39" s="38"/>
      <c r="Z39" s="38"/>
      <c r="AA39" s="38"/>
      <c r="AB39" s="38"/>
      <c r="AC39" s="38"/>
      <c r="AD39" s="38"/>
      <c r="AE39" s="38"/>
    </row>
    <row r="40" spans="1:31" s="2" customFormat="1" ht="14.4" customHeight="1">
      <c r="A40" s="38"/>
      <c r="B40" s="39"/>
      <c r="C40" s="38"/>
      <c r="D40" s="38"/>
      <c r="E40" s="38"/>
      <c r="F40" s="38"/>
      <c r="G40" s="38"/>
      <c r="H40" s="38"/>
      <c r="I40" s="133"/>
      <c r="J40" s="38"/>
      <c r="K40" s="38"/>
      <c r="L40" s="55"/>
      <c r="S40" s="38"/>
      <c r="T40" s="38"/>
      <c r="U40" s="38"/>
      <c r="V40" s="38"/>
      <c r="W40" s="38"/>
      <c r="X40" s="38"/>
      <c r="Y40" s="38"/>
      <c r="Z40" s="38"/>
      <c r="AA40" s="38"/>
      <c r="AB40" s="38"/>
      <c r="AC40" s="38"/>
      <c r="AD40" s="38"/>
      <c r="AE40" s="38"/>
    </row>
    <row r="41" spans="2:12" s="1" customFormat="1" ht="14.4" customHeight="1">
      <c r="B41" s="22"/>
      <c r="I41" s="129"/>
      <c r="L41" s="22"/>
    </row>
    <row r="42" spans="2:12" s="1" customFormat="1" ht="14.4" customHeight="1">
      <c r="B42" s="22"/>
      <c r="I42" s="129"/>
      <c r="L42" s="22"/>
    </row>
    <row r="43" spans="2:12" s="1" customFormat="1" ht="14.4" customHeight="1">
      <c r="B43" s="22"/>
      <c r="I43" s="129"/>
      <c r="L43" s="22"/>
    </row>
    <row r="44" spans="2:12" s="1" customFormat="1" ht="14.4" customHeight="1">
      <c r="B44" s="22"/>
      <c r="I44" s="129"/>
      <c r="L44" s="22"/>
    </row>
    <row r="45" spans="2:12" s="1" customFormat="1" ht="14.4" customHeight="1">
      <c r="B45" s="22"/>
      <c r="I45" s="129"/>
      <c r="L45" s="22"/>
    </row>
    <row r="46" spans="2:12" s="1" customFormat="1" ht="14.4" customHeight="1">
      <c r="B46" s="22"/>
      <c r="I46" s="129"/>
      <c r="L46" s="22"/>
    </row>
    <row r="47" spans="2:12" s="1" customFormat="1" ht="14.4" customHeight="1">
      <c r="B47" s="22"/>
      <c r="I47" s="129"/>
      <c r="L47" s="22"/>
    </row>
    <row r="48" spans="2:12" s="1" customFormat="1" ht="14.4" customHeight="1">
      <c r="B48" s="22"/>
      <c r="I48" s="129"/>
      <c r="L48" s="22"/>
    </row>
    <row r="49" spans="2:12" s="1" customFormat="1" ht="14.4" customHeight="1">
      <c r="B49" s="22"/>
      <c r="I49" s="129"/>
      <c r="L49" s="22"/>
    </row>
    <row r="50" spans="2:12" s="2" customFormat="1" ht="14.4" customHeight="1">
      <c r="B50" s="55"/>
      <c r="D50" s="56" t="s">
        <v>51</v>
      </c>
      <c r="E50" s="57"/>
      <c r="F50" s="57"/>
      <c r="G50" s="56" t="s">
        <v>52</v>
      </c>
      <c r="H50" s="57"/>
      <c r="I50" s="152"/>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53</v>
      </c>
      <c r="E61" s="41"/>
      <c r="F61" s="153" t="s">
        <v>54</v>
      </c>
      <c r="G61" s="58" t="s">
        <v>53</v>
      </c>
      <c r="H61" s="41"/>
      <c r="I61" s="154"/>
      <c r="J61" s="155" t="s">
        <v>54</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55</v>
      </c>
      <c r="E65" s="59"/>
      <c r="F65" s="59"/>
      <c r="G65" s="56" t="s">
        <v>56</v>
      </c>
      <c r="H65" s="59"/>
      <c r="I65" s="156"/>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53</v>
      </c>
      <c r="E76" s="41"/>
      <c r="F76" s="153" t="s">
        <v>54</v>
      </c>
      <c r="G76" s="58" t="s">
        <v>53</v>
      </c>
      <c r="H76" s="41"/>
      <c r="I76" s="154"/>
      <c r="J76" s="155" t="s">
        <v>54</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157"/>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158"/>
      <c r="J81" s="63"/>
      <c r="K81" s="63"/>
      <c r="L81" s="55"/>
      <c r="S81" s="38"/>
      <c r="T81" s="38"/>
      <c r="U81" s="38"/>
      <c r="V81" s="38"/>
      <c r="W81" s="38"/>
      <c r="X81" s="38"/>
      <c r="Y81" s="38"/>
      <c r="Z81" s="38"/>
      <c r="AA81" s="38"/>
      <c r="AB81" s="38"/>
      <c r="AC81" s="38"/>
      <c r="AD81" s="38"/>
      <c r="AE81" s="38"/>
    </row>
    <row r="82" spans="1:31" s="2" customFormat="1" ht="24.95" customHeight="1">
      <c r="A82" s="38"/>
      <c r="B82" s="39"/>
      <c r="C82" s="23" t="s">
        <v>131</v>
      </c>
      <c r="D82" s="38"/>
      <c r="E82" s="38"/>
      <c r="F82" s="38"/>
      <c r="G82" s="38"/>
      <c r="H82" s="38"/>
      <c r="I82" s="133"/>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133"/>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133"/>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32" t="str">
        <f>E7</f>
        <v>Rekonstrukce objektu garáží nákladních vozidel - Rychnov nad Kněžnou</v>
      </c>
      <c r="F85" s="32"/>
      <c r="G85" s="32"/>
      <c r="H85" s="32"/>
      <c r="I85" s="133"/>
      <c r="J85" s="38"/>
      <c r="K85" s="38"/>
      <c r="L85" s="55"/>
      <c r="S85" s="38"/>
      <c r="T85" s="38"/>
      <c r="U85" s="38"/>
      <c r="V85" s="38"/>
      <c r="W85" s="38"/>
      <c r="X85" s="38"/>
      <c r="Y85" s="38"/>
      <c r="Z85" s="38"/>
      <c r="AA85" s="38"/>
      <c r="AB85" s="38"/>
      <c r="AC85" s="38"/>
      <c r="AD85" s="38"/>
      <c r="AE85" s="38"/>
    </row>
    <row r="86" spans="1:31" s="2" customFormat="1" ht="12" customHeight="1">
      <c r="A86" s="38"/>
      <c r="B86" s="39"/>
      <c r="C86" s="32" t="s">
        <v>128</v>
      </c>
      <c r="D86" s="38"/>
      <c r="E86" s="38"/>
      <c r="F86" s="38"/>
      <c r="G86" s="38"/>
      <c r="H86" s="38"/>
      <c r="I86" s="133"/>
      <c r="J86" s="38"/>
      <c r="K86" s="38"/>
      <c r="L86" s="55"/>
      <c r="S86" s="38"/>
      <c r="T86" s="38"/>
      <c r="U86" s="38"/>
      <c r="V86" s="38"/>
      <c r="W86" s="38"/>
      <c r="X86" s="38"/>
      <c r="Y86" s="38"/>
      <c r="Z86" s="38"/>
      <c r="AA86" s="38"/>
      <c r="AB86" s="38"/>
      <c r="AC86" s="38"/>
      <c r="AD86" s="38"/>
      <c r="AE86" s="38"/>
    </row>
    <row r="87" spans="1:31" s="2" customFormat="1" ht="16.5" customHeight="1">
      <c r="A87" s="38"/>
      <c r="B87" s="39"/>
      <c r="C87" s="38"/>
      <c r="D87" s="38"/>
      <c r="E87" s="67" t="str">
        <f>E9</f>
        <v>06 - D.1.4.f - Plynová zařízení</v>
      </c>
      <c r="F87" s="38"/>
      <c r="G87" s="38"/>
      <c r="H87" s="38"/>
      <c r="I87" s="133"/>
      <c r="J87" s="38"/>
      <c r="K87" s="38"/>
      <c r="L87" s="55"/>
      <c r="S87" s="38"/>
      <c r="T87" s="38"/>
      <c r="U87" s="38"/>
      <c r="V87" s="38"/>
      <c r="W87" s="38"/>
      <c r="X87" s="38"/>
      <c r="Y87" s="38"/>
      <c r="Z87" s="38"/>
      <c r="AA87" s="38"/>
      <c r="AB87" s="38"/>
      <c r="AC87" s="38"/>
      <c r="AD87" s="38"/>
      <c r="AE87" s="38"/>
    </row>
    <row r="88" spans="1:31" s="2" customFormat="1" ht="6.95" customHeight="1">
      <c r="A88" s="38"/>
      <c r="B88" s="39"/>
      <c r="C88" s="38"/>
      <c r="D88" s="38"/>
      <c r="E88" s="38"/>
      <c r="F88" s="38"/>
      <c r="G88" s="38"/>
      <c r="H88" s="38"/>
      <c r="I88" s="133"/>
      <c r="J88" s="38"/>
      <c r="K88" s="38"/>
      <c r="L88" s="55"/>
      <c r="S88" s="38"/>
      <c r="T88" s="38"/>
      <c r="U88" s="38"/>
      <c r="V88" s="38"/>
      <c r="W88" s="38"/>
      <c r="X88" s="38"/>
      <c r="Y88" s="38"/>
      <c r="Z88" s="38"/>
      <c r="AA88" s="38"/>
      <c r="AB88" s="38"/>
      <c r="AC88" s="38"/>
      <c r="AD88" s="38"/>
      <c r="AE88" s="38"/>
    </row>
    <row r="89" spans="1:31" s="2" customFormat="1" ht="12" customHeight="1">
      <c r="A89" s="38"/>
      <c r="B89" s="39"/>
      <c r="C89" s="32" t="s">
        <v>20</v>
      </c>
      <c r="D89" s="38"/>
      <c r="E89" s="38"/>
      <c r="F89" s="27" t="str">
        <f>F12</f>
        <v>p.č. 2461/49 k.ú. Rychnov nad Kněžnou</v>
      </c>
      <c r="G89" s="38"/>
      <c r="H89" s="38"/>
      <c r="I89" s="134" t="s">
        <v>22</v>
      </c>
      <c r="J89" s="69" t="str">
        <f>IF(J12="","",J12)</f>
        <v>26. 3. 2019</v>
      </c>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133"/>
      <c r="J90" s="38"/>
      <c r="K90" s="38"/>
      <c r="L90" s="55"/>
      <c r="S90" s="38"/>
      <c r="T90" s="38"/>
      <c r="U90" s="38"/>
      <c r="V90" s="38"/>
      <c r="W90" s="38"/>
      <c r="X90" s="38"/>
      <c r="Y90" s="38"/>
      <c r="Z90" s="38"/>
      <c r="AA90" s="38"/>
      <c r="AB90" s="38"/>
      <c r="AC90" s="38"/>
      <c r="AD90" s="38"/>
      <c r="AE90" s="38"/>
    </row>
    <row r="91" spans="1:31" s="2" customFormat="1" ht="40.05" customHeight="1">
      <c r="A91" s="38"/>
      <c r="B91" s="39"/>
      <c r="C91" s="32" t="s">
        <v>24</v>
      </c>
      <c r="D91" s="38"/>
      <c r="E91" s="38"/>
      <c r="F91" s="27" t="str">
        <f>E15</f>
        <v>Údržba silnic královéhradeckého kraje, a.s.</v>
      </c>
      <c r="G91" s="38"/>
      <c r="H91" s="38"/>
      <c r="I91" s="134" t="s">
        <v>31</v>
      </c>
      <c r="J91" s="36" t="str">
        <f>E21</f>
        <v>IRBOS s.r.o., Čestice 115, Kostelec n/O</v>
      </c>
      <c r="K91" s="38"/>
      <c r="L91" s="55"/>
      <c r="S91" s="38"/>
      <c r="T91" s="38"/>
      <c r="U91" s="38"/>
      <c r="V91" s="38"/>
      <c r="W91" s="38"/>
      <c r="X91" s="38"/>
      <c r="Y91" s="38"/>
      <c r="Z91" s="38"/>
      <c r="AA91" s="38"/>
      <c r="AB91" s="38"/>
      <c r="AC91" s="38"/>
      <c r="AD91" s="38"/>
      <c r="AE91" s="38"/>
    </row>
    <row r="92" spans="1:31" s="2" customFormat="1" ht="15.15" customHeight="1">
      <c r="A92" s="38"/>
      <c r="B92" s="39"/>
      <c r="C92" s="32" t="s">
        <v>29</v>
      </c>
      <c r="D92" s="38"/>
      <c r="E92" s="38"/>
      <c r="F92" s="27" t="str">
        <f>IF(E18="","",E18)</f>
        <v>Vyplň údaj</v>
      </c>
      <c r="G92" s="38"/>
      <c r="H92" s="38"/>
      <c r="I92" s="134" t="s">
        <v>34</v>
      </c>
      <c r="J92" s="36" t="str">
        <f>E24</f>
        <v xml:space="preserve"> </v>
      </c>
      <c r="K92" s="38"/>
      <c r="L92" s="55"/>
      <c r="S92" s="38"/>
      <c r="T92" s="38"/>
      <c r="U92" s="38"/>
      <c r="V92" s="38"/>
      <c r="W92" s="38"/>
      <c r="X92" s="38"/>
      <c r="Y92" s="38"/>
      <c r="Z92" s="38"/>
      <c r="AA92" s="38"/>
      <c r="AB92" s="38"/>
      <c r="AC92" s="38"/>
      <c r="AD92" s="38"/>
      <c r="AE92" s="38"/>
    </row>
    <row r="93" spans="1:31" s="2" customFormat="1" ht="10.3" customHeight="1">
      <c r="A93" s="38"/>
      <c r="B93" s="39"/>
      <c r="C93" s="38"/>
      <c r="D93" s="38"/>
      <c r="E93" s="38"/>
      <c r="F93" s="38"/>
      <c r="G93" s="38"/>
      <c r="H93" s="38"/>
      <c r="I93" s="133"/>
      <c r="J93" s="38"/>
      <c r="K93" s="38"/>
      <c r="L93" s="55"/>
      <c r="S93" s="38"/>
      <c r="T93" s="38"/>
      <c r="U93" s="38"/>
      <c r="V93" s="38"/>
      <c r="W93" s="38"/>
      <c r="X93" s="38"/>
      <c r="Y93" s="38"/>
      <c r="Z93" s="38"/>
      <c r="AA93" s="38"/>
      <c r="AB93" s="38"/>
      <c r="AC93" s="38"/>
      <c r="AD93" s="38"/>
      <c r="AE93" s="38"/>
    </row>
    <row r="94" spans="1:31" s="2" customFormat="1" ht="29.25" customHeight="1">
      <c r="A94" s="38"/>
      <c r="B94" s="39"/>
      <c r="C94" s="159" t="s">
        <v>132</v>
      </c>
      <c r="D94" s="145"/>
      <c r="E94" s="145"/>
      <c r="F94" s="145"/>
      <c r="G94" s="145"/>
      <c r="H94" s="145"/>
      <c r="I94" s="160"/>
      <c r="J94" s="161" t="s">
        <v>133</v>
      </c>
      <c r="K94" s="145"/>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133"/>
      <c r="J95" s="38"/>
      <c r="K95" s="38"/>
      <c r="L95" s="55"/>
      <c r="S95" s="38"/>
      <c r="T95" s="38"/>
      <c r="U95" s="38"/>
      <c r="V95" s="38"/>
      <c r="W95" s="38"/>
      <c r="X95" s="38"/>
      <c r="Y95" s="38"/>
      <c r="Z95" s="38"/>
      <c r="AA95" s="38"/>
      <c r="AB95" s="38"/>
      <c r="AC95" s="38"/>
      <c r="AD95" s="38"/>
      <c r="AE95" s="38"/>
    </row>
    <row r="96" spans="1:47" s="2" customFormat="1" ht="22.8" customHeight="1">
      <c r="A96" s="38"/>
      <c r="B96" s="39"/>
      <c r="C96" s="162" t="s">
        <v>134</v>
      </c>
      <c r="D96" s="38"/>
      <c r="E96" s="38"/>
      <c r="F96" s="38"/>
      <c r="G96" s="38"/>
      <c r="H96" s="38"/>
      <c r="I96" s="133"/>
      <c r="J96" s="96">
        <f>J124</f>
        <v>0</v>
      </c>
      <c r="K96" s="38"/>
      <c r="L96" s="55"/>
      <c r="S96" s="38"/>
      <c r="T96" s="38"/>
      <c r="U96" s="38"/>
      <c r="V96" s="38"/>
      <c r="W96" s="38"/>
      <c r="X96" s="38"/>
      <c r="Y96" s="38"/>
      <c r="Z96" s="38"/>
      <c r="AA96" s="38"/>
      <c r="AB96" s="38"/>
      <c r="AC96" s="38"/>
      <c r="AD96" s="38"/>
      <c r="AE96" s="38"/>
      <c r="AU96" s="19" t="s">
        <v>135</v>
      </c>
    </row>
    <row r="97" spans="1:31" s="9" customFormat="1" ht="24.95" customHeight="1">
      <c r="A97" s="9"/>
      <c r="B97" s="163"/>
      <c r="C97" s="9"/>
      <c r="D97" s="164" t="s">
        <v>2211</v>
      </c>
      <c r="E97" s="165"/>
      <c r="F97" s="165"/>
      <c r="G97" s="165"/>
      <c r="H97" s="165"/>
      <c r="I97" s="166"/>
      <c r="J97" s="167">
        <f>J125</f>
        <v>0</v>
      </c>
      <c r="K97" s="9"/>
      <c r="L97" s="163"/>
      <c r="S97" s="9"/>
      <c r="T97" s="9"/>
      <c r="U97" s="9"/>
      <c r="V97" s="9"/>
      <c r="W97" s="9"/>
      <c r="X97" s="9"/>
      <c r="Y97" s="9"/>
      <c r="Z97" s="9"/>
      <c r="AA97" s="9"/>
      <c r="AB97" s="9"/>
      <c r="AC97" s="9"/>
      <c r="AD97" s="9"/>
      <c r="AE97" s="9"/>
    </row>
    <row r="98" spans="1:31" s="10" customFormat="1" ht="19.9" customHeight="1">
      <c r="A98" s="10"/>
      <c r="B98" s="168"/>
      <c r="C98" s="10"/>
      <c r="D98" s="169" t="s">
        <v>137</v>
      </c>
      <c r="E98" s="170"/>
      <c r="F98" s="170"/>
      <c r="G98" s="170"/>
      <c r="H98" s="170"/>
      <c r="I98" s="171"/>
      <c r="J98" s="172">
        <f>J126</f>
        <v>0</v>
      </c>
      <c r="K98" s="10"/>
      <c r="L98" s="168"/>
      <c r="S98" s="10"/>
      <c r="T98" s="10"/>
      <c r="U98" s="10"/>
      <c r="V98" s="10"/>
      <c r="W98" s="10"/>
      <c r="X98" s="10"/>
      <c r="Y98" s="10"/>
      <c r="Z98" s="10"/>
      <c r="AA98" s="10"/>
      <c r="AB98" s="10"/>
      <c r="AC98" s="10"/>
      <c r="AD98" s="10"/>
      <c r="AE98" s="10"/>
    </row>
    <row r="99" spans="1:31" s="10" customFormat="1" ht="19.9" customHeight="1">
      <c r="A99" s="10"/>
      <c r="B99" s="168"/>
      <c r="C99" s="10"/>
      <c r="D99" s="169" t="s">
        <v>140</v>
      </c>
      <c r="E99" s="170"/>
      <c r="F99" s="170"/>
      <c r="G99" s="170"/>
      <c r="H99" s="170"/>
      <c r="I99" s="171"/>
      <c r="J99" s="172">
        <f>J131</f>
        <v>0</v>
      </c>
      <c r="K99" s="10"/>
      <c r="L99" s="168"/>
      <c r="S99" s="10"/>
      <c r="T99" s="10"/>
      <c r="U99" s="10"/>
      <c r="V99" s="10"/>
      <c r="W99" s="10"/>
      <c r="X99" s="10"/>
      <c r="Y99" s="10"/>
      <c r="Z99" s="10"/>
      <c r="AA99" s="10"/>
      <c r="AB99" s="10"/>
      <c r="AC99" s="10"/>
      <c r="AD99" s="10"/>
      <c r="AE99" s="10"/>
    </row>
    <row r="100" spans="1:31" s="10" customFormat="1" ht="14.85" customHeight="1">
      <c r="A100" s="10"/>
      <c r="B100" s="168"/>
      <c r="C100" s="10"/>
      <c r="D100" s="169" t="s">
        <v>2212</v>
      </c>
      <c r="E100" s="170"/>
      <c r="F100" s="170"/>
      <c r="G100" s="170"/>
      <c r="H100" s="170"/>
      <c r="I100" s="171"/>
      <c r="J100" s="172">
        <f>J134</f>
        <v>0</v>
      </c>
      <c r="K100" s="10"/>
      <c r="L100" s="168"/>
      <c r="S100" s="10"/>
      <c r="T100" s="10"/>
      <c r="U100" s="10"/>
      <c r="V100" s="10"/>
      <c r="W100" s="10"/>
      <c r="X100" s="10"/>
      <c r="Y100" s="10"/>
      <c r="Z100" s="10"/>
      <c r="AA100" s="10"/>
      <c r="AB100" s="10"/>
      <c r="AC100" s="10"/>
      <c r="AD100" s="10"/>
      <c r="AE100" s="10"/>
    </row>
    <row r="101" spans="1:31" s="9" customFormat="1" ht="24.95" customHeight="1">
      <c r="A101" s="9"/>
      <c r="B101" s="163"/>
      <c r="C101" s="9"/>
      <c r="D101" s="164" t="s">
        <v>146</v>
      </c>
      <c r="E101" s="165"/>
      <c r="F101" s="165"/>
      <c r="G101" s="165"/>
      <c r="H101" s="165"/>
      <c r="I101" s="166"/>
      <c r="J101" s="167">
        <f>J136</f>
        <v>0</v>
      </c>
      <c r="K101" s="9"/>
      <c r="L101" s="163"/>
      <c r="S101" s="9"/>
      <c r="T101" s="9"/>
      <c r="U101" s="9"/>
      <c r="V101" s="9"/>
      <c r="W101" s="9"/>
      <c r="X101" s="9"/>
      <c r="Y101" s="9"/>
      <c r="Z101" s="9"/>
      <c r="AA101" s="9"/>
      <c r="AB101" s="9"/>
      <c r="AC101" s="9"/>
      <c r="AD101" s="9"/>
      <c r="AE101" s="9"/>
    </row>
    <row r="102" spans="1:31" s="10" customFormat="1" ht="19.9" customHeight="1">
      <c r="A102" s="10"/>
      <c r="B102" s="168"/>
      <c r="C102" s="10"/>
      <c r="D102" s="169" t="s">
        <v>2213</v>
      </c>
      <c r="E102" s="170"/>
      <c r="F102" s="170"/>
      <c r="G102" s="170"/>
      <c r="H102" s="170"/>
      <c r="I102" s="171"/>
      <c r="J102" s="172">
        <f>J137</f>
        <v>0</v>
      </c>
      <c r="K102" s="10"/>
      <c r="L102" s="168"/>
      <c r="S102" s="10"/>
      <c r="T102" s="10"/>
      <c r="U102" s="10"/>
      <c r="V102" s="10"/>
      <c r="W102" s="10"/>
      <c r="X102" s="10"/>
      <c r="Y102" s="10"/>
      <c r="Z102" s="10"/>
      <c r="AA102" s="10"/>
      <c r="AB102" s="10"/>
      <c r="AC102" s="10"/>
      <c r="AD102" s="10"/>
      <c r="AE102" s="10"/>
    </row>
    <row r="103" spans="1:31" s="10" customFormat="1" ht="19.9" customHeight="1">
      <c r="A103" s="10"/>
      <c r="B103" s="168"/>
      <c r="C103" s="10"/>
      <c r="D103" s="169" t="s">
        <v>2214</v>
      </c>
      <c r="E103" s="170"/>
      <c r="F103" s="170"/>
      <c r="G103" s="170"/>
      <c r="H103" s="170"/>
      <c r="I103" s="171"/>
      <c r="J103" s="172">
        <f>J191</f>
        <v>0</v>
      </c>
      <c r="K103" s="10"/>
      <c r="L103" s="168"/>
      <c r="S103" s="10"/>
      <c r="T103" s="10"/>
      <c r="U103" s="10"/>
      <c r="V103" s="10"/>
      <c r="W103" s="10"/>
      <c r="X103" s="10"/>
      <c r="Y103" s="10"/>
      <c r="Z103" s="10"/>
      <c r="AA103" s="10"/>
      <c r="AB103" s="10"/>
      <c r="AC103" s="10"/>
      <c r="AD103" s="10"/>
      <c r="AE103" s="10"/>
    </row>
    <row r="104" spans="1:31" s="10" customFormat="1" ht="19.9" customHeight="1">
      <c r="A104" s="10"/>
      <c r="B104" s="168"/>
      <c r="C104" s="10"/>
      <c r="D104" s="169" t="s">
        <v>156</v>
      </c>
      <c r="E104" s="170"/>
      <c r="F104" s="170"/>
      <c r="G104" s="170"/>
      <c r="H104" s="170"/>
      <c r="I104" s="171"/>
      <c r="J104" s="172">
        <f>J193</f>
        <v>0</v>
      </c>
      <c r="K104" s="10"/>
      <c r="L104" s="168"/>
      <c r="S104" s="10"/>
      <c r="T104" s="10"/>
      <c r="U104" s="10"/>
      <c r="V104" s="10"/>
      <c r="W104" s="10"/>
      <c r="X104" s="10"/>
      <c r="Y104" s="10"/>
      <c r="Z104" s="10"/>
      <c r="AA104" s="10"/>
      <c r="AB104" s="10"/>
      <c r="AC104" s="10"/>
      <c r="AD104" s="10"/>
      <c r="AE104" s="10"/>
    </row>
    <row r="105" spans="1:31" s="2" customFormat="1" ht="21.8" customHeight="1">
      <c r="A105" s="38"/>
      <c r="B105" s="39"/>
      <c r="C105" s="38"/>
      <c r="D105" s="38"/>
      <c r="E105" s="38"/>
      <c r="F105" s="38"/>
      <c r="G105" s="38"/>
      <c r="H105" s="38"/>
      <c r="I105" s="133"/>
      <c r="J105" s="38"/>
      <c r="K105" s="38"/>
      <c r="L105" s="55"/>
      <c r="S105" s="38"/>
      <c r="T105" s="38"/>
      <c r="U105" s="38"/>
      <c r="V105" s="38"/>
      <c r="W105" s="38"/>
      <c r="X105" s="38"/>
      <c r="Y105" s="38"/>
      <c r="Z105" s="38"/>
      <c r="AA105" s="38"/>
      <c r="AB105" s="38"/>
      <c r="AC105" s="38"/>
      <c r="AD105" s="38"/>
      <c r="AE105" s="38"/>
    </row>
    <row r="106" spans="1:31" s="2" customFormat="1" ht="6.95" customHeight="1">
      <c r="A106" s="38"/>
      <c r="B106" s="60"/>
      <c r="C106" s="61"/>
      <c r="D106" s="61"/>
      <c r="E106" s="61"/>
      <c r="F106" s="61"/>
      <c r="G106" s="61"/>
      <c r="H106" s="61"/>
      <c r="I106" s="157"/>
      <c r="J106" s="61"/>
      <c r="K106" s="61"/>
      <c r="L106" s="55"/>
      <c r="S106" s="38"/>
      <c r="T106" s="38"/>
      <c r="U106" s="38"/>
      <c r="V106" s="38"/>
      <c r="W106" s="38"/>
      <c r="X106" s="38"/>
      <c r="Y106" s="38"/>
      <c r="Z106" s="38"/>
      <c r="AA106" s="38"/>
      <c r="AB106" s="38"/>
      <c r="AC106" s="38"/>
      <c r="AD106" s="38"/>
      <c r="AE106" s="38"/>
    </row>
    <row r="110" spans="1:31" s="2" customFormat="1" ht="6.95" customHeight="1">
      <c r="A110" s="38"/>
      <c r="B110" s="62"/>
      <c r="C110" s="63"/>
      <c r="D110" s="63"/>
      <c r="E110" s="63"/>
      <c r="F110" s="63"/>
      <c r="G110" s="63"/>
      <c r="H110" s="63"/>
      <c r="I110" s="158"/>
      <c r="J110" s="63"/>
      <c r="K110" s="63"/>
      <c r="L110" s="55"/>
      <c r="S110" s="38"/>
      <c r="T110" s="38"/>
      <c r="U110" s="38"/>
      <c r="V110" s="38"/>
      <c r="W110" s="38"/>
      <c r="X110" s="38"/>
      <c r="Y110" s="38"/>
      <c r="Z110" s="38"/>
      <c r="AA110" s="38"/>
      <c r="AB110" s="38"/>
      <c r="AC110" s="38"/>
      <c r="AD110" s="38"/>
      <c r="AE110" s="38"/>
    </row>
    <row r="111" spans="1:31" s="2" customFormat="1" ht="24.95" customHeight="1">
      <c r="A111" s="38"/>
      <c r="B111" s="39"/>
      <c r="C111" s="23" t="s">
        <v>160</v>
      </c>
      <c r="D111" s="38"/>
      <c r="E111" s="38"/>
      <c r="F111" s="38"/>
      <c r="G111" s="38"/>
      <c r="H111" s="38"/>
      <c r="I111" s="133"/>
      <c r="J111" s="38"/>
      <c r="K111" s="38"/>
      <c r="L111" s="55"/>
      <c r="S111" s="38"/>
      <c r="T111" s="38"/>
      <c r="U111" s="38"/>
      <c r="V111" s="38"/>
      <c r="W111" s="38"/>
      <c r="X111" s="38"/>
      <c r="Y111" s="38"/>
      <c r="Z111" s="38"/>
      <c r="AA111" s="38"/>
      <c r="AB111" s="38"/>
      <c r="AC111" s="38"/>
      <c r="AD111" s="38"/>
      <c r="AE111" s="38"/>
    </row>
    <row r="112" spans="1:31" s="2" customFormat="1" ht="6.95" customHeight="1">
      <c r="A112" s="38"/>
      <c r="B112" s="39"/>
      <c r="C112" s="38"/>
      <c r="D112" s="38"/>
      <c r="E112" s="38"/>
      <c r="F112" s="38"/>
      <c r="G112" s="38"/>
      <c r="H112" s="38"/>
      <c r="I112" s="133"/>
      <c r="J112" s="38"/>
      <c r="K112" s="38"/>
      <c r="L112" s="55"/>
      <c r="S112" s="38"/>
      <c r="T112" s="38"/>
      <c r="U112" s="38"/>
      <c r="V112" s="38"/>
      <c r="W112" s="38"/>
      <c r="X112" s="38"/>
      <c r="Y112" s="38"/>
      <c r="Z112" s="38"/>
      <c r="AA112" s="38"/>
      <c r="AB112" s="38"/>
      <c r="AC112" s="38"/>
      <c r="AD112" s="38"/>
      <c r="AE112" s="38"/>
    </row>
    <row r="113" spans="1:31" s="2" customFormat="1" ht="12" customHeight="1">
      <c r="A113" s="38"/>
      <c r="B113" s="39"/>
      <c r="C113" s="32" t="s">
        <v>16</v>
      </c>
      <c r="D113" s="38"/>
      <c r="E113" s="38"/>
      <c r="F113" s="38"/>
      <c r="G113" s="38"/>
      <c r="H113" s="38"/>
      <c r="I113" s="133"/>
      <c r="J113" s="38"/>
      <c r="K113" s="38"/>
      <c r="L113" s="55"/>
      <c r="S113" s="38"/>
      <c r="T113" s="38"/>
      <c r="U113" s="38"/>
      <c r="V113" s="38"/>
      <c r="W113" s="38"/>
      <c r="X113" s="38"/>
      <c r="Y113" s="38"/>
      <c r="Z113" s="38"/>
      <c r="AA113" s="38"/>
      <c r="AB113" s="38"/>
      <c r="AC113" s="38"/>
      <c r="AD113" s="38"/>
      <c r="AE113" s="38"/>
    </row>
    <row r="114" spans="1:31" s="2" customFormat="1" ht="16.5" customHeight="1">
      <c r="A114" s="38"/>
      <c r="B114" s="39"/>
      <c r="C114" s="38"/>
      <c r="D114" s="38"/>
      <c r="E114" s="132" t="str">
        <f>E7</f>
        <v>Rekonstrukce objektu garáží nákladních vozidel - Rychnov nad Kněžnou</v>
      </c>
      <c r="F114" s="32"/>
      <c r="G114" s="32"/>
      <c r="H114" s="32"/>
      <c r="I114" s="133"/>
      <c r="J114" s="38"/>
      <c r="K114" s="38"/>
      <c r="L114" s="55"/>
      <c r="S114" s="38"/>
      <c r="T114" s="38"/>
      <c r="U114" s="38"/>
      <c r="V114" s="38"/>
      <c r="W114" s="38"/>
      <c r="X114" s="38"/>
      <c r="Y114" s="38"/>
      <c r="Z114" s="38"/>
      <c r="AA114" s="38"/>
      <c r="AB114" s="38"/>
      <c r="AC114" s="38"/>
      <c r="AD114" s="38"/>
      <c r="AE114" s="38"/>
    </row>
    <row r="115" spans="1:31" s="2" customFormat="1" ht="12" customHeight="1">
      <c r="A115" s="38"/>
      <c r="B115" s="39"/>
      <c r="C115" s="32" t="s">
        <v>128</v>
      </c>
      <c r="D115" s="38"/>
      <c r="E115" s="38"/>
      <c r="F115" s="38"/>
      <c r="G115" s="38"/>
      <c r="H115" s="38"/>
      <c r="I115" s="133"/>
      <c r="J115" s="38"/>
      <c r="K115" s="38"/>
      <c r="L115" s="55"/>
      <c r="S115" s="38"/>
      <c r="T115" s="38"/>
      <c r="U115" s="38"/>
      <c r="V115" s="38"/>
      <c r="W115" s="38"/>
      <c r="X115" s="38"/>
      <c r="Y115" s="38"/>
      <c r="Z115" s="38"/>
      <c r="AA115" s="38"/>
      <c r="AB115" s="38"/>
      <c r="AC115" s="38"/>
      <c r="AD115" s="38"/>
      <c r="AE115" s="38"/>
    </row>
    <row r="116" spans="1:31" s="2" customFormat="1" ht="16.5" customHeight="1">
      <c r="A116" s="38"/>
      <c r="B116" s="39"/>
      <c r="C116" s="38"/>
      <c r="D116" s="38"/>
      <c r="E116" s="67" t="str">
        <f>E9</f>
        <v>06 - D.1.4.f - Plynová zařízení</v>
      </c>
      <c r="F116" s="38"/>
      <c r="G116" s="38"/>
      <c r="H116" s="38"/>
      <c r="I116" s="133"/>
      <c r="J116" s="38"/>
      <c r="K116" s="38"/>
      <c r="L116" s="55"/>
      <c r="S116" s="38"/>
      <c r="T116" s="38"/>
      <c r="U116" s="38"/>
      <c r="V116" s="38"/>
      <c r="W116" s="38"/>
      <c r="X116" s="38"/>
      <c r="Y116" s="38"/>
      <c r="Z116" s="38"/>
      <c r="AA116" s="38"/>
      <c r="AB116" s="38"/>
      <c r="AC116" s="38"/>
      <c r="AD116" s="38"/>
      <c r="AE116" s="38"/>
    </row>
    <row r="117" spans="1:31" s="2" customFormat="1" ht="6.95" customHeight="1">
      <c r="A117" s="38"/>
      <c r="B117" s="39"/>
      <c r="C117" s="38"/>
      <c r="D117" s="38"/>
      <c r="E117" s="38"/>
      <c r="F117" s="38"/>
      <c r="G117" s="38"/>
      <c r="H117" s="38"/>
      <c r="I117" s="133"/>
      <c r="J117" s="38"/>
      <c r="K117" s="38"/>
      <c r="L117" s="55"/>
      <c r="S117" s="38"/>
      <c r="T117" s="38"/>
      <c r="U117" s="38"/>
      <c r="V117" s="38"/>
      <c r="W117" s="38"/>
      <c r="X117" s="38"/>
      <c r="Y117" s="38"/>
      <c r="Z117" s="38"/>
      <c r="AA117" s="38"/>
      <c r="AB117" s="38"/>
      <c r="AC117" s="38"/>
      <c r="AD117" s="38"/>
      <c r="AE117" s="38"/>
    </row>
    <row r="118" spans="1:31" s="2" customFormat="1" ht="12" customHeight="1">
      <c r="A118" s="38"/>
      <c r="B118" s="39"/>
      <c r="C118" s="32" t="s">
        <v>20</v>
      </c>
      <c r="D118" s="38"/>
      <c r="E118" s="38"/>
      <c r="F118" s="27" t="str">
        <f>F12</f>
        <v>p.č. 2461/49 k.ú. Rychnov nad Kněžnou</v>
      </c>
      <c r="G118" s="38"/>
      <c r="H118" s="38"/>
      <c r="I118" s="134" t="s">
        <v>22</v>
      </c>
      <c r="J118" s="69" t="str">
        <f>IF(J12="","",J12)</f>
        <v>26. 3. 2019</v>
      </c>
      <c r="K118" s="38"/>
      <c r="L118" s="55"/>
      <c r="S118" s="38"/>
      <c r="T118" s="38"/>
      <c r="U118" s="38"/>
      <c r="V118" s="38"/>
      <c r="W118" s="38"/>
      <c r="X118" s="38"/>
      <c r="Y118" s="38"/>
      <c r="Z118" s="38"/>
      <c r="AA118" s="38"/>
      <c r="AB118" s="38"/>
      <c r="AC118" s="38"/>
      <c r="AD118" s="38"/>
      <c r="AE118" s="38"/>
    </row>
    <row r="119" spans="1:31" s="2" customFormat="1" ht="6.95" customHeight="1">
      <c r="A119" s="38"/>
      <c r="B119" s="39"/>
      <c r="C119" s="38"/>
      <c r="D119" s="38"/>
      <c r="E119" s="38"/>
      <c r="F119" s="38"/>
      <c r="G119" s="38"/>
      <c r="H119" s="38"/>
      <c r="I119" s="133"/>
      <c r="J119" s="38"/>
      <c r="K119" s="38"/>
      <c r="L119" s="55"/>
      <c r="S119" s="38"/>
      <c r="T119" s="38"/>
      <c r="U119" s="38"/>
      <c r="V119" s="38"/>
      <c r="W119" s="38"/>
      <c r="X119" s="38"/>
      <c r="Y119" s="38"/>
      <c r="Z119" s="38"/>
      <c r="AA119" s="38"/>
      <c r="AB119" s="38"/>
      <c r="AC119" s="38"/>
      <c r="AD119" s="38"/>
      <c r="AE119" s="38"/>
    </row>
    <row r="120" spans="1:31" s="2" customFormat="1" ht="40.05" customHeight="1">
      <c r="A120" s="38"/>
      <c r="B120" s="39"/>
      <c r="C120" s="32" t="s">
        <v>24</v>
      </c>
      <c r="D120" s="38"/>
      <c r="E120" s="38"/>
      <c r="F120" s="27" t="str">
        <f>E15</f>
        <v>Údržba silnic královéhradeckého kraje, a.s.</v>
      </c>
      <c r="G120" s="38"/>
      <c r="H120" s="38"/>
      <c r="I120" s="134" t="s">
        <v>31</v>
      </c>
      <c r="J120" s="36" t="str">
        <f>E21</f>
        <v>IRBOS s.r.o., Čestice 115, Kostelec n/O</v>
      </c>
      <c r="K120" s="38"/>
      <c r="L120" s="55"/>
      <c r="S120" s="38"/>
      <c r="T120" s="38"/>
      <c r="U120" s="38"/>
      <c r="V120" s="38"/>
      <c r="W120" s="38"/>
      <c r="X120" s="38"/>
      <c r="Y120" s="38"/>
      <c r="Z120" s="38"/>
      <c r="AA120" s="38"/>
      <c r="AB120" s="38"/>
      <c r="AC120" s="38"/>
      <c r="AD120" s="38"/>
      <c r="AE120" s="38"/>
    </row>
    <row r="121" spans="1:31" s="2" customFormat="1" ht="15.15" customHeight="1">
      <c r="A121" s="38"/>
      <c r="B121" s="39"/>
      <c r="C121" s="32" t="s">
        <v>29</v>
      </c>
      <c r="D121" s="38"/>
      <c r="E121" s="38"/>
      <c r="F121" s="27" t="str">
        <f>IF(E18="","",E18)</f>
        <v>Vyplň údaj</v>
      </c>
      <c r="G121" s="38"/>
      <c r="H121" s="38"/>
      <c r="I121" s="134" t="s">
        <v>34</v>
      </c>
      <c r="J121" s="36" t="str">
        <f>E24</f>
        <v xml:space="preserve"> </v>
      </c>
      <c r="K121" s="38"/>
      <c r="L121" s="55"/>
      <c r="S121" s="38"/>
      <c r="T121" s="38"/>
      <c r="U121" s="38"/>
      <c r="V121" s="38"/>
      <c r="W121" s="38"/>
      <c r="X121" s="38"/>
      <c r="Y121" s="38"/>
      <c r="Z121" s="38"/>
      <c r="AA121" s="38"/>
      <c r="AB121" s="38"/>
      <c r="AC121" s="38"/>
      <c r="AD121" s="38"/>
      <c r="AE121" s="38"/>
    </row>
    <row r="122" spans="1:31" s="2" customFormat="1" ht="10.3" customHeight="1">
      <c r="A122" s="38"/>
      <c r="B122" s="39"/>
      <c r="C122" s="38"/>
      <c r="D122" s="38"/>
      <c r="E122" s="38"/>
      <c r="F122" s="38"/>
      <c r="G122" s="38"/>
      <c r="H122" s="38"/>
      <c r="I122" s="133"/>
      <c r="J122" s="38"/>
      <c r="K122" s="38"/>
      <c r="L122" s="55"/>
      <c r="S122" s="38"/>
      <c r="T122" s="38"/>
      <c r="U122" s="38"/>
      <c r="V122" s="38"/>
      <c r="W122" s="38"/>
      <c r="X122" s="38"/>
      <c r="Y122" s="38"/>
      <c r="Z122" s="38"/>
      <c r="AA122" s="38"/>
      <c r="AB122" s="38"/>
      <c r="AC122" s="38"/>
      <c r="AD122" s="38"/>
      <c r="AE122" s="38"/>
    </row>
    <row r="123" spans="1:31" s="11" customFormat="1" ht="29.25" customHeight="1">
      <c r="A123" s="173"/>
      <c r="B123" s="174"/>
      <c r="C123" s="175" t="s">
        <v>161</v>
      </c>
      <c r="D123" s="176" t="s">
        <v>63</v>
      </c>
      <c r="E123" s="176" t="s">
        <v>59</v>
      </c>
      <c r="F123" s="176" t="s">
        <v>60</v>
      </c>
      <c r="G123" s="176" t="s">
        <v>162</v>
      </c>
      <c r="H123" s="176" t="s">
        <v>163</v>
      </c>
      <c r="I123" s="177" t="s">
        <v>164</v>
      </c>
      <c r="J123" s="176" t="s">
        <v>133</v>
      </c>
      <c r="K123" s="178" t="s">
        <v>165</v>
      </c>
      <c r="L123" s="179"/>
      <c r="M123" s="86" t="s">
        <v>1</v>
      </c>
      <c r="N123" s="87" t="s">
        <v>42</v>
      </c>
      <c r="O123" s="87" t="s">
        <v>166</v>
      </c>
      <c r="P123" s="87" t="s">
        <v>167</v>
      </c>
      <c r="Q123" s="87" t="s">
        <v>168</v>
      </c>
      <c r="R123" s="87" t="s">
        <v>169</v>
      </c>
      <c r="S123" s="87" t="s">
        <v>170</v>
      </c>
      <c r="T123" s="88" t="s">
        <v>171</v>
      </c>
      <c r="U123" s="173"/>
      <c r="V123" s="173"/>
      <c r="W123" s="173"/>
      <c r="X123" s="173"/>
      <c r="Y123" s="173"/>
      <c r="Z123" s="173"/>
      <c r="AA123" s="173"/>
      <c r="AB123" s="173"/>
      <c r="AC123" s="173"/>
      <c r="AD123" s="173"/>
      <c r="AE123" s="173"/>
    </row>
    <row r="124" spans="1:63" s="2" customFormat="1" ht="22.8" customHeight="1">
      <c r="A124" s="38"/>
      <c r="B124" s="39"/>
      <c r="C124" s="93" t="s">
        <v>172</v>
      </c>
      <c r="D124" s="38"/>
      <c r="E124" s="38"/>
      <c r="F124" s="38"/>
      <c r="G124" s="38"/>
      <c r="H124" s="38"/>
      <c r="I124" s="133"/>
      <c r="J124" s="180">
        <f>BK124</f>
        <v>0</v>
      </c>
      <c r="K124" s="38"/>
      <c r="L124" s="39"/>
      <c r="M124" s="89"/>
      <c r="N124" s="73"/>
      <c r="O124" s="90"/>
      <c r="P124" s="181">
        <f>P125+P136</f>
        <v>0</v>
      </c>
      <c r="Q124" s="90"/>
      <c r="R124" s="181">
        <f>R125+R136</f>
        <v>24.014751999999998</v>
      </c>
      <c r="S124" s="90"/>
      <c r="T124" s="182">
        <f>T125+T136</f>
        <v>0</v>
      </c>
      <c r="U124" s="38"/>
      <c r="V124" s="38"/>
      <c r="W124" s="38"/>
      <c r="X124" s="38"/>
      <c r="Y124" s="38"/>
      <c r="Z124" s="38"/>
      <c r="AA124" s="38"/>
      <c r="AB124" s="38"/>
      <c r="AC124" s="38"/>
      <c r="AD124" s="38"/>
      <c r="AE124" s="38"/>
      <c r="AT124" s="19" t="s">
        <v>77</v>
      </c>
      <c r="AU124" s="19" t="s">
        <v>135</v>
      </c>
      <c r="BK124" s="183">
        <f>BK125+BK136</f>
        <v>0</v>
      </c>
    </row>
    <row r="125" spans="1:63" s="12" customFormat="1" ht="25.9" customHeight="1">
      <c r="A125" s="12"/>
      <c r="B125" s="184"/>
      <c r="C125" s="12"/>
      <c r="D125" s="185" t="s">
        <v>77</v>
      </c>
      <c r="E125" s="186" t="s">
        <v>173</v>
      </c>
      <c r="F125" s="186" t="s">
        <v>173</v>
      </c>
      <c r="G125" s="12"/>
      <c r="H125" s="12"/>
      <c r="I125" s="187"/>
      <c r="J125" s="188">
        <f>BK125</f>
        <v>0</v>
      </c>
      <c r="K125" s="12"/>
      <c r="L125" s="184"/>
      <c r="M125" s="189"/>
      <c r="N125" s="190"/>
      <c r="O125" s="190"/>
      <c r="P125" s="191">
        <f>P126+P131</f>
        <v>0</v>
      </c>
      <c r="Q125" s="190"/>
      <c r="R125" s="191">
        <f>R126+R131</f>
        <v>22.95</v>
      </c>
      <c r="S125" s="190"/>
      <c r="T125" s="192">
        <f>T126+T131</f>
        <v>0</v>
      </c>
      <c r="U125" s="12"/>
      <c r="V125" s="12"/>
      <c r="W125" s="12"/>
      <c r="X125" s="12"/>
      <c r="Y125" s="12"/>
      <c r="Z125" s="12"/>
      <c r="AA125" s="12"/>
      <c r="AB125" s="12"/>
      <c r="AC125" s="12"/>
      <c r="AD125" s="12"/>
      <c r="AE125" s="12"/>
      <c r="AR125" s="185" t="s">
        <v>85</v>
      </c>
      <c r="AT125" s="193" t="s">
        <v>77</v>
      </c>
      <c r="AU125" s="193" t="s">
        <v>78</v>
      </c>
      <c r="AY125" s="185" t="s">
        <v>175</v>
      </c>
      <c r="BK125" s="194">
        <f>BK126+BK131</f>
        <v>0</v>
      </c>
    </row>
    <row r="126" spans="1:63" s="12" customFormat="1" ht="22.8" customHeight="1">
      <c r="A126" s="12"/>
      <c r="B126" s="184"/>
      <c r="C126" s="12"/>
      <c r="D126" s="185" t="s">
        <v>77</v>
      </c>
      <c r="E126" s="195" t="s">
        <v>85</v>
      </c>
      <c r="F126" s="195" t="s">
        <v>176</v>
      </c>
      <c r="G126" s="12"/>
      <c r="H126" s="12"/>
      <c r="I126" s="187"/>
      <c r="J126" s="196">
        <f>BK126</f>
        <v>0</v>
      </c>
      <c r="K126" s="12"/>
      <c r="L126" s="184"/>
      <c r="M126" s="189"/>
      <c r="N126" s="190"/>
      <c r="O126" s="190"/>
      <c r="P126" s="191">
        <f>SUM(P127:P130)</f>
        <v>0</v>
      </c>
      <c r="Q126" s="190"/>
      <c r="R126" s="191">
        <f>SUM(R127:R130)</f>
        <v>22.95</v>
      </c>
      <c r="S126" s="190"/>
      <c r="T126" s="192">
        <f>SUM(T127:T130)</f>
        <v>0</v>
      </c>
      <c r="U126" s="12"/>
      <c r="V126" s="12"/>
      <c r="W126" s="12"/>
      <c r="X126" s="12"/>
      <c r="Y126" s="12"/>
      <c r="Z126" s="12"/>
      <c r="AA126" s="12"/>
      <c r="AB126" s="12"/>
      <c r="AC126" s="12"/>
      <c r="AD126" s="12"/>
      <c r="AE126" s="12"/>
      <c r="AR126" s="185" t="s">
        <v>85</v>
      </c>
      <c r="AT126" s="193" t="s">
        <v>77</v>
      </c>
      <c r="AU126" s="193" t="s">
        <v>85</v>
      </c>
      <c r="AY126" s="185" t="s">
        <v>175</v>
      </c>
      <c r="BK126" s="194">
        <f>SUM(BK127:BK130)</f>
        <v>0</v>
      </c>
    </row>
    <row r="127" spans="1:65" s="2" customFormat="1" ht="21.75" customHeight="1">
      <c r="A127" s="38"/>
      <c r="B127" s="197"/>
      <c r="C127" s="198" t="s">
        <v>85</v>
      </c>
      <c r="D127" s="198" t="s">
        <v>177</v>
      </c>
      <c r="E127" s="199" t="s">
        <v>2215</v>
      </c>
      <c r="F127" s="200" t="s">
        <v>2216</v>
      </c>
      <c r="G127" s="201" t="s">
        <v>203</v>
      </c>
      <c r="H127" s="202">
        <v>10.8</v>
      </c>
      <c r="I127" s="203"/>
      <c r="J127" s="204">
        <f>ROUND(I127*H127,2)</f>
        <v>0</v>
      </c>
      <c r="K127" s="200" t="s">
        <v>1941</v>
      </c>
      <c r="L127" s="39"/>
      <c r="M127" s="205" t="s">
        <v>1</v>
      </c>
      <c r="N127" s="206" t="s">
        <v>43</v>
      </c>
      <c r="O127" s="77"/>
      <c r="P127" s="207">
        <f>O127*H127</f>
        <v>0</v>
      </c>
      <c r="Q127" s="207">
        <v>0</v>
      </c>
      <c r="R127" s="207">
        <f>Q127*H127</f>
        <v>0</v>
      </c>
      <c r="S127" s="207">
        <v>0</v>
      </c>
      <c r="T127" s="208">
        <f>S127*H127</f>
        <v>0</v>
      </c>
      <c r="U127" s="38"/>
      <c r="V127" s="38"/>
      <c r="W127" s="38"/>
      <c r="X127" s="38"/>
      <c r="Y127" s="38"/>
      <c r="Z127" s="38"/>
      <c r="AA127" s="38"/>
      <c r="AB127" s="38"/>
      <c r="AC127" s="38"/>
      <c r="AD127" s="38"/>
      <c r="AE127" s="38"/>
      <c r="AR127" s="209" t="s">
        <v>85</v>
      </c>
      <c r="AT127" s="209" t="s">
        <v>177</v>
      </c>
      <c r="AU127" s="209" t="s">
        <v>87</v>
      </c>
      <c r="AY127" s="19" t="s">
        <v>175</v>
      </c>
      <c r="BE127" s="210">
        <f>IF(N127="základní",J127,0)</f>
        <v>0</v>
      </c>
      <c r="BF127" s="210">
        <f>IF(N127="snížená",J127,0)</f>
        <v>0</v>
      </c>
      <c r="BG127" s="210">
        <f>IF(N127="zákl. přenesená",J127,0)</f>
        <v>0</v>
      </c>
      <c r="BH127" s="210">
        <f>IF(N127="sníž. přenesená",J127,0)</f>
        <v>0</v>
      </c>
      <c r="BI127" s="210">
        <f>IF(N127="nulová",J127,0)</f>
        <v>0</v>
      </c>
      <c r="BJ127" s="19" t="s">
        <v>85</v>
      </c>
      <c r="BK127" s="210">
        <f>ROUND(I127*H127,2)</f>
        <v>0</v>
      </c>
      <c r="BL127" s="19" t="s">
        <v>85</v>
      </c>
      <c r="BM127" s="209" t="s">
        <v>2217</v>
      </c>
    </row>
    <row r="128" spans="1:51" s="13" customFormat="1" ht="12">
      <c r="A128" s="13"/>
      <c r="B128" s="211"/>
      <c r="C128" s="13"/>
      <c r="D128" s="212" t="s">
        <v>184</v>
      </c>
      <c r="E128" s="213" t="s">
        <v>1</v>
      </c>
      <c r="F128" s="214" t="s">
        <v>2218</v>
      </c>
      <c r="G128" s="13"/>
      <c r="H128" s="215">
        <v>10.8</v>
      </c>
      <c r="I128" s="216"/>
      <c r="J128" s="13"/>
      <c r="K128" s="13"/>
      <c r="L128" s="211"/>
      <c r="M128" s="217"/>
      <c r="N128" s="218"/>
      <c r="O128" s="218"/>
      <c r="P128" s="218"/>
      <c r="Q128" s="218"/>
      <c r="R128" s="218"/>
      <c r="S128" s="218"/>
      <c r="T128" s="219"/>
      <c r="U128" s="13"/>
      <c r="V128" s="13"/>
      <c r="W128" s="13"/>
      <c r="X128" s="13"/>
      <c r="Y128" s="13"/>
      <c r="Z128" s="13"/>
      <c r="AA128" s="13"/>
      <c r="AB128" s="13"/>
      <c r="AC128" s="13"/>
      <c r="AD128" s="13"/>
      <c r="AE128" s="13"/>
      <c r="AT128" s="213" t="s">
        <v>184</v>
      </c>
      <c r="AU128" s="213" t="s">
        <v>87</v>
      </c>
      <c r="AV128" s="13" t="s">
        <v>87</v>
      </c>
      <c r="AW128" s="13" t="s">
        <v>33</v>
      </c>
      <c r="AX128" s="13" t="s">
        <v>85</v>
      </c>
      <c r="AY128" s="213" t="s">
        <v>175</v>
      </c>
    </row>
    <row r="129" spans="1:65" s="2" customFormat="1" ht="33" customHeight="1">
      <c r="A129" s="38"/>
      <c r="B129" s="197"/>
      <c r="C129" s="238" t="s">
        <v>87</v>
      </c>
      <c r="D129" s="238" t="s">
        <v>289</v>
      </c>
      <c r="E129" s="239" t="s">
        <v>2219</v>
      </c>
      <c r="F129" s="240" t="s">
        <v>2220</v>
      </c>
      <c r="G129" s="241" t="s">
        <v>256</v>
      </c>
      <c r="H129" s="242">
        <v>22.95</v>
      </c>
      <c r="I129" s="243"/>
      <c r="J129" s="244">
        <f>ROUND(I129*H129,2)</f>
        <v>0</v>
      </c>
      <c r="K129" s="240" t="s">
        <v>1941</v>
      </c>
      <c r="L129" s="245"/>
      <c r="M129" s="246" t="s">
        <v>1</v>
      </c>
      <c r="N129" s="247" t="s">
        <v>43</v>
      </c>
      <c r="O129" s="77"/>
      <c r="P129" s="207">
        <f>O129*H129</f>
        <v>0</v>
      </c>
      <c r="Q129" s="207">
        <v>1</v>
      </c>
      <c r="R129" s="207">
        <f>Q129*H129</f>
        <v>22.95</v>
      </c>
      <c r="S129" s="207">
        <v>0</v>
      </c>
      <c r="T129" s="208">
        <f>S129*H129</f>
        <v>0</v>
      </c>
      <c r="U129" s="38"/>
      <c r="V129" s="38"/>
      <c r="W129" s="38"/>
      <c r="X129" s="38"/>
      <c r="Y129" s="38"/>
      <c r="Z129" s="38"/>
      <c r="AA129" s="38"/>
      <c r="AB129" s="38"/>
      <c r="AC129" s="38"/>
      <c r="AD129" s="38"/>
      <c r="AE129" s="38"/>
      <c r="AR129" s="209" t="s">
        <v>215</v>
      </c>
      <c r="AT129" s="209" t="s">
        <v>289</v>
      </c>
      <c r="AU129" s="209" t="s">
        <v>87</v>
      </c>
      <c r="AY129" s="19" t="s">
        <v>175</v>
      </c>
      <c r="BE129" s="210">
        <f>IF(N129="základní",J129,0)</f>
        <v>0</v>
      </c>
      <c r="BF129" s="210">
        <f>IF(N129="snížená",J129,0)</f>
        <v>0</v>
      </c>
      <c r="BG129" s="210">
        <f>IF(N129="zákl. přenesená",J129,0)</f>
        <v>0</v>
      </c>
      <c r="BH129" s="210">
        <f>IF(N129="sníž. přenesená",J129,0)</f>
        <v>0</v>
      </c>
      <c r="BI129" s="210">
        <f>IF(N129="nulová",J129,0)</f>
        <v>0</v>
      </c>
      <c r="BJ129" s="19" t="s">
        <v>85</v>
      </c>
      <c r="BK129" s="210">
        <f>ROUND(I129*H129,2)</f>
        <v>0</v>
      </c>
      <c r="BL129" s="19" t="s">
        <v>182</v>
      </c>
      <c r="BM129" s="209" t="s">
        <v>2221</v>
      </c>
    </row>
    <row r="130" spans="1:51" s="13" customFormat="1" ht="12">
      <c r="A130" s="13"/>
      <c r="B130" s="211"/>
      <c r="C130" s="13"/>
      <c r="D130" s="212" t="s">
        <v>184</v>
      </c>
      <c r="E130" s="213" t="s">
        <v>1</v>
      </c>
      <c r="F130" s="214" t="s">
        <v>2222</v>
      </c>
      <c r="G130" s="13"/>
      <c r="H130" s="215">
        <v>22.95</v>
      </c>
      <c r="I130" s="216"/>
      <c r="J130" s="13"/>
      <c r="K130" s="13"/>
      <c r="L130" s="211"/>
      <c r="M130" s="217"/>
      <c r="N130" s="218"/>
      <c r="O130" s="218"/>
      <c r="P130" s="218"/>
      <c r="Q130" s="218"/>
      <c r="R130" s="218"/>
      <c r="S130" s="218"/>
      <c r="T130" s="219"/>
      <c r="U130" s="13"/>
      <c r="V130" s="13"/>
      <c r="W130" s="13"/>
      <c r="X130" s="13"/>
      <c r="Y130" s="13"/>
      <c r="Z130" s="13"/>
      <c r="AA130" s="13"/>
      <c r="AB130" s="13"/>
      <c r="AC130" s="13"/>
      <c r="AD130" s="13"/>
      <c r="AE130" s="13"/>
      <c r="AT130" s="213" t="s">
        <v>184</v>
      </c>
      <c r="AU130" s="213" t="s">
        <v>87</v>
      </c>
      <c r="AV130" s="13" t="s">
        <v>87</v>
      </c>
      <c r="AW130" s="13" t="s">
        <v>33</v>
      </c>
      <c r="AX130" s="13" t="s">
        <v>85</v>
      </c>
      <c r="AY130" s="213" t="s">
        <v>175</v>
      </c>
    </row>
    <row r="131" spans="1:63" s="12" customFormat="1" ht="22.8" customHeight="1">
      <c r="A131" s="12"/>
      <c r="B131" s="184"/>
      <c r="C131" s="12"/>
      <c r="D131" s="185" t="s">
        <v>77</v>
      </c>
      <c r="E131" s="195" t="s">
        <v>182</v>
      </c>
      <c r="F131" s="195" t="s">
        <v>472</v>
      </c>
      <c r="G131" s="12"/>
      <c r="H131" s="12"/>
      <c r="I131" s="187"/>
      <c r="J131" s="196">
        <f>BK131</f>
        <v>0</v>
      </c>
      <c r="K131" s="12"/>
      <c r="L131" s="184"/>
      <c r="M131" s="189"/>
      <c r="N131" s="190"/>
      <c r="O131" s="190"/>
      <c r="P131" s="191">
        <f>P132+P133+P134</f>
        <v>0</v>
      </c>
      <c r="Q131" s="190"/>
      <c r="R131" s="191">
        <f>R132+R133+R134</f>
        <v>0</v>
      </c>
      <c r="S131" s="190"/>
      <c r="T131" s="192">
        <f>T132+T133+T134</f>
        <v>0</v>
      </c>
      <c r="U131" s="12"/>
      <c r="V131" s="12"/>
      <c r="W131" s="12"/>
      <c r="X131" s="12"/>
      <c r="Y131" s="12"/>
      <c r="Z131" s="12"/>
      <c r="AA131" s="12"/>
      <c r="AB131" s="12"/>
      <c r="AC131" s="12"/>
      <c r="AD131" s="12"/>
      <c r="AE131" s="12"/>
      <c r="AR131" s="185" t="s">
        <v>85</v>
      </c>
      <c r="AT131" s="193" t="s">
        <v>77</v>
      </c>
      <c r="AU131" s="193" t="s">
        <v>85</v>
      </c>
      <c r="AY131" s="185" t="s">
        <v>175</v>
      </c>
      <c r="BK131" s="194">
        <f>BK132+BK133+BK134</f>
        <v>0</v>
      </c>
    </row>
    <row r="132" spans="1:65" s="2" customFormat="1" ht="21.75" customHeight="1">
      <c r="A132" s="38"/>
      <c r="B132" s="197"/>
      <c r="C132" s="198" t="s">
        <v>99</v>
      </c>
      <c r="D132" s="198" t="s">
        <v>177</v>
      </c>
      <c r="E132" s="199" t="s">
        <v>2223</v>
      </c>
      <c r="F132" s="200" t="s">
        <v>2224</v>
      </c>
      <c r="G132" s="201" t="s">
        <v>203</v>
      </c>
      <c r="H132" s="202">
        <v>2.7</v>
      </c>
      <c r="I132" s="203"/>
      <c r="J132" s="204">
        <f>ROUND(I132*H132,2)</f>
        <v>0</v>
      </c>
      <c r="K132" s="200" t="s">
        <v>1941</v>
      </c>
      <c r="L132" s="39"/>
      <c r="M132" s="205" t="s">
        <v>1</v>
      </c>
      <c r="N132" s="206" t="s">
        <v>43</v>
      </c>
      <c r="O132" s="77"/>
      <c r="P132" s="207">
        <f>O132*H132</f>
        <v>0</v>
      </c>
      <c r="Q132" s="207">
        <v>0</v>
      </c>
      <c r="R132" s="207">
        <f>Q132*H132</f>
        <v>0</v>
      </c>
      <c r="S132" s="207">
        <v>0</v>
      </c>
      <c r="T132" s="208">
        <f>S132*H132</f>
        <v>0</v>
      </c>
      <c r="U132" s="38"/>
      <c r="V132" s="38"/>
      <c r="W132" s="38"/>
      <c r="X132" s="38"/>
      <c r="Y132" s="38"/>
      <c r="Z132" s="38"/>
      <c r="AA132" s="38"/>
      <c r="AB132" s="38"/>
      <c r="AC132" s="38"/>
      <c r="AD132" s="38"/>
      <c r="AE132" s="38"/>
      <c r="AR132" s="209" t="s">
        <v>182</v>
      </c>
      <c r="AT132" s="209" t="s">
        <v>177</v>
      </c>
      <c r="AU132" s="209" t="s">
        <v>87</v>
      </c>
      <c r="AY132" s="19" t="s">
        <v>175</v>
      </c>
      <c r="BE132" s="210">
        <f>IF(N132="základní",J132,0)</f>
        <v>0</v>
      </c>
      <c r="BF132" s="210">
        <f>IF(N132="snížená",J132,0)</f>
        <v>0</v>
      </c>
      <c r="BG132" s="210">
        <f>IF(N132="zákl. přenesená",J132,0)</f>
        <v>0</v>
      </c>
      <c r="BH132" s="210">
        <f>IF(N132="sníž. přenesená",J132,0)</f>
        <v>0</v>
      </c>
      <c r="BI132" s="210">
        <f>IF(N132="nulová",J132,0)</f>
        <v>0</v>
      </c>
      <c r="BJ132" s="19" t="s">
        <v>85</v>
      </c>
      <c r="BK132" s="210">
        <f>ROUND(I132*H132,2)</f>
        <v>0</v>
      </c>
      <c r="BL132" s="19" t="s">
        <v>182</v>
      </c>
      <c r="BM132" s="209" t="s">
        <v>2225</v>
      </c>
    </row>
    <row r="133" spans="1:51" s="13" customFormat="1" ht="12">
      <c r="A133" s="13"/>
      <c r="B133" s="211"/>
      <c r="C133" s="13"/>
      <c r="D133" s="212" t="s">
        <v>184</v>
      </c>
      <c r="E133" s="213" t="s">
        <v>1</v>
      </c>
      <c r="F133" s="214" t="s">
        <v>2226</v>
      </c>
      <c r="G133" s="13"/>
      <c r="H133" s="215">
        <v>2.7</v>
      </c>
      <c r="I133" s="216"/>
      <c r="J133" s="13"/>
      <c r="K133" s="13"/>
      <c r="L133" s="211"/>
      <c r="M133" s="217"/>
      <c r="N133" s="218"/>
      <c r="O133" s="218"/>
      <c r="P133" s="218"/>
      <c r="Q133" s="218"/>
      <c r="R133" s="218"/>
      <c r="S133" s="218"/>
      <c r="T133" s="219"/>
      <c r="U133" s="13"/>
      <c r="V133" s="13"/>
      <c r="W133" s="13"/>
      <c r="X133" s="13"/>
      <c r="Y133" s="13"/>
      <c r="Z133" s="13"/>
      <c r="AA133" s="13"/>
      <c r="AB133" s="13"/>
      <c r="AC133" s="13"/>
      <c r="AD133" s="13"/>
      <c r="AE133" s="13"/>
      <c r="AT133" s="213" t="s">
        <v>184</v>
      </c>
      <c r="AU133" s="213" t="s">
        <v>87</v>
      </c>
      <c r="AV133" s="13" t="s">
        <v>87</v>
      </c>
      <c r="AW133" s="13" t="s">
        <v>33</v>
      </c>
      <c r="AX133" s="13" t="s">
        <v>85</v>
      </c>
      <c r="AY133" s="213" t="s">
        <v>175</v>
      </c>
    </row>
    <row r="134" spans="1:63" s="12" customFormat="1" ht="20.85" customHeight="1">
      <c r="A134" s="12"/>
      <c r="B134" s="184"/>
      <c r="C134" s="12"/>
      <c r="D134" s="185" t="s">
        <v>77</v>
      </c>
      <c r="E134" s="195" t="s">
        <v>737</v>
      </c>
      <c r="F134" s="195" t="s">
        <v>2227</v>
      </c>
      <c r="G134" s="12"/>
      <c r="H134" s="12"/>
      <c r="I134" s="187"/>
      <c r="J134" s="196">
        <f>BK134</f>
        <v>0</v>
      </c>
      <c r="K134" s="12"/>
      <c r="L134" s="184"/>
      <c r="M134" s="189"/>
      <c r="N134" s="190"/>
      <c r="O134" s="190"/>
      <c r="P134" s="191">
        <f>P135</f>
        <v>0</v>
      </c>
      <c r="Q134" s="190"/>
      <c r="R134" s="191">
        <f>R135</f>
        <v>0</v>
      </c>
      <c r="S134" s="190"/>
      <c r="T134" s="192">
        <f>T135</f>
        <v>0</v>
      </c>
      <c r="U134" s="12"/>
      <c r="V134" s="12"/>
      <c r="W134" s="12"/>
      <c r="X134" s="12"/>
      <c r="Y134" s="12"/>
      <c r="Z134" s="12"/>
      <c r="AA134" s="12"/>
      <c r="AB134" s="12"/>
      <c r="AC134" s="12"/>
      <c r="AD134" s="12"/>
      <c r="AE134" s="12"/>
      <c r="AR134" s="185" t="s">
        <v>85</v>
      </c>
      <c r="AT134" s="193" t="s">
        <v>77</v>
      </c>
      <c r="AU134" s="193" t="s">
        <v>87</v>
      </c>
      <c r="AY134" s="185" t="s">
        <v>175</v>
      </c>
      <c r="BK134" s="194">
        <f>BK135</f>
        <v>0</v>
      </c>
    </row>
    <row r="135" spans="1:65" s="2" customFormat="1" ht="21.75" customHeight="1">
      <c r="A135" s="38"/>
      <c r="B135" s="197"/>
      <c r="C135" s="198" t="s">
        <v>182</v>
      </c>
      <c r="D135" s="198" t="s">
        <v>177</v>
      </c>
      <c r="E135" s="199" t="s">
        <v>2228</v>
      </c>
      <c r="F135" s="200" t="s">
        <v>2229</v>
      </c>
      <c r="G135" s="201" t="s">
        <v>256</v>
      </c>
      <c r="H135" s="202">
        <v>22.95</v>
      </c>
      <c r="I135" s="203"/>
      <c r="J135" s="204">
        <f>ROUND(I135*H135,2)</f>
        <v>0</v>
      </c>
      <c r="K135" s="200" t="s">
        <v>1941</v>
      </c>
      <c r="L135" s="39"/>
      <c r="M135" s="205" t="s">
        <v>1</v>
      </c>
      <c r="N135" s="206" t="s">
        <v>43</v>
      </c>
      <c r="O135" s="77"/>
      <c r="P135" s="207">
        <f>O135*H135</f>
        <v>0</v>
      </c>
      <c r="Q135" s="207">
        <v>0</v>
      </c>
      <c r="R135" s="207">
        <f>Q135*H135</f>
        <v>0</v>
      </c>
      <c r="S135" s="207">
        <v>0</v>
      </c>
      <c r="T135" s="208">
        <f>S135*H135</f>
        <v>0</v>
      </c>
      <c r="U135" s="38"/>
      <c r="V135" s="38"/>
      <c r="W135" s="38"/>
      <c r="X135" s="38"/>
      <c r="Y135" s="38"/>
      <c r="Z135" s="38"/>
      <c r="AA135" s="38"/>
      <c r="AB135" s="38"/>
      <c r="AC135" s="38"/>
      <c r="AD135" s="38"/>
      <c r="AE135" s="38"/>
      <c r="AR135" s="209" t="s">
        <v>182</v>
      </c>
      <c r="AT135" s="209" t="s">
        <v>177</v>
      </c>
      <c r="AU135" s="209" t="s">
        <v>99</v>
      </c>
      <c r="AY135" s="19" t="s">
        <v>175</v>
      </c>
      <c r="BE135" s="210">
        <f>IF(N135="základní",J135,0)</f>
        <v>0</v>
      </c>
      <c r="BF135" s="210">
        <f>IF(N135="snížená",J135,0)</f>
        <v>0</v>
      </c>
      <c r="BG135" s="210">
        <f>IF(N135="zákl. přenesená",J135,0)</f>
        <v>0</v>
      </c>
      <c r="BH135" s="210">
        <f>IF(N135="sníž. přenesená",J135,0)</f>
        <v>0</v>
      </c>
      <c r="BI135" s="210">
        <f>IF(N135="nulová",J135,0)</f>
        <v>0</v>
      </c>
      <c r="BJ135" s="19" t="s">
        <v>85</v>
      </c>
      <c r="BK135" s="210">
        <f>ROUND(I135*H135,2)</f>
        <v>0</v>
      </c>
      <c r="BL135" s="19" t="s">
        <v>182</v>
      </c>
      <c r="BM135" s="209" t="s">
        <v>2230</v>
      </c>
    </row>
    <row r="136" spans="1:63" s="12" customFormat="1" ht="25.9" customHeight="1">
      <c r="A136" s="12"/>
      <c r="B136" s="184"/>
      <c r="C136" s="12"/>
      <c r="D136" s="185" t="s">
        <v>77</v>
      </c>
      <c r="E136" s="186" t="s">
        <v>940</v>
      </c>
      <c r="F136" s="186" t="s">
        <v>941</v>
      </c>
      <c r="G136" s="12"/>
      <c r="H136" s="12"/>
      <c r="I136" s="187"/>
      <c r="J136" s="188">
        <f>BK136</f>
        <v>0</v>
      </c>
      <c r="K136" s="12"/>
      <c r="L136" s="184"/>
      <c r="M136" s="189"/>
      <c r="N136" s="190"/>
      <c r="O136" s="190"/>
      <c r="P136" s="191">
        <f>P137+P191+P193</f>
        <v>0</v>
      </c>
      <c r="Q136" s="190"/>
      <c r="R136" s="191">
        <f>R137+R191+R193</f>
        <v>1.064752</v>
      </c>
      <c r="S136" s="190"/>
      <c r="T136" s="192">
        <f>T137+T191+T193</f>
        <v>0</v>
      </c>
      <c r="U136" s="12"/>
      <c r="V136" s="12"/>
      <c r="W136" s="12"/>
      <c r="X136" s="12"/>
      <c r="Y136" s="12"/>
      <c r="Z136" s="12"/>
      <c r="AA136" s="12"/>
      <c r="AB136" s="12"/>
      <c r="AC136" s="12"/>
      <c r="AD136" s="12"/>
      <c r="AE136" s="12"/>
      <c r="AR136" s="185" t="s">
        <v>87</v>
      </c>
      <c r="AT136" s="193" t="s">
        <v>77</v>
      </c>
      <c r="AU136" s="193" t="s">
        <v>78</v>
      </c>
      <c r="AY136" s="185" t="s">
        <v>175</v>
      </c>
      <c r="BK136" s="194">
        <f>BK137+BK191+BK193</f>
        <v>0</v>
      </c>
    </row>
    <row r="137" spans="1:63" s="12" customFormat="1" ht="22.8" customHeight="1">
      <c r="A137" s="12"/>
      <c r="B137" s="184"/>
      <c r="C137" s="12"/>
      <c r="D137" s="185" t="s">
        <v>77</v>
      </c>
      <c r="E137" s="195" t="s">
        <v>1966</v>
      </c>
      <c r="F137" s="195" t="s">
        <v>2231</v>
      </c>
      <c r="G137" s="12"/>
      <c r="H137" s="12"/>
      <c r="I137" s="187"/>
      <c r="J137" s="196">
        <f>BK137</f>
        <v>0</v>
      </c>
      <c r="K137" s="12"/>
      <c r="L137" s="184"/>
      <c r="M137" s="189"/>
      <c r="N137" s="190"/>
      <c r="O137" s="190"/>
      <c r="P137" s="191">
        <f>SUM(P138:P190)</f>
        <v>0</v>
      </c>
      <c r="Q137" s="190"/>
      <c r="R137" s="191">
        <f>SUM(R138:R190)</f>
        <v>1.043032</v>
      </c>
      <c r="S137" s="190"/>
      <c r="T137" s="192">
        <f>SUM(T138:T190)</f>
        <v>0</v>
      </c>
      <c r="U137" s="12"/>
      <c r="V137" s="12"/>
      <c r="W137" s="12"/>
      <c r="X137" s="12"/>
      <c r="Y137" s="12"/>
      <c r="Z137" s="12"/>
      <c r="AA137" s="12"/>
      <c r="AB137" s="12"/>
      <c r="AC137" s="12"/>
      <c r="AD137" s="12"/>
      <c r="AE137" s="12"/>
      <c r="AR137" s="185" t="s">
        <v>87</v>
      </c>
      <c r="AT137" s="193" t="s">
        <v>77</v>
      </c>
      <c r="AU137" s="193" t="s">
        <v>85</v>
      </c>
      <c r="AY137" s="185" t="s">
        <v>175</v>
      </c>
      <c r="BK137" s="194">
        <f>SUM(BK138:BK190)</f>
        <v>0</v>
      </c>
    </row>
    <row r="138" spans="1:65" s="2" customFormat="1" ht="21.75" customHeight="1">
      <c r="A138" s="38"/>
      <c r="B138" s="197"/>
      <c r="C138" s="198" t="s">
        <v>200</v>
      </c>
      <c r="D138" s="198" t="s">
        <v>177</v>
      </c>
      <c r="E138" s="199" t="s">
        <v>2232</v>
      </c>
      <c r="F138" s="200" t="s">
        <v>2233</v>
      </c>
      <c r="G138" s="201" t="s">
        <v>198</v>
      </c>
      <c r="H138" s="202">
        <v>54</v>
      </c>
      <c r="I138" s="203"/>
      <c r="J138" s="204">
        <f>ROUND(I138*H138,2)</f>
        <v>0</v>
      </c>
      <c r="K138" s="200" t="s">
        <v>1941</v>
      </c>
      <c r="L138" s="39"/>
      <c r="M138" s="205" t="s">
        <v>1</v>
      </c>
      <c r="N138" s="206" t="s">
        <v>43</v>
      </c>
      <c r="O138" s="77"/>
      <c r="P138" s="207">
        <f>O138*H138</f>
        <v>0</v>
      </c>
      <c r="Q138" s="207">
        <v>0.0014</v>
      </c>
      <c r="R138" s="207">
        <f>Q138*H138</f>
        <v>0.0756</v>
      </c>
      <c r="S138" s="207">
        <v>0</v>
      </c>
      <c r="T138" s="208">
        <f>S138*H138</f>
        <v>0</v>
      </c>
      <c r="U138" s="38"/>
      <c r="V138" s="38"/>
      <c r="W138" s="38"/>
      <c r="X138" s="38"/>
      <c r="Y138" s="38"/>
      <c r="Z138" s="38"/>
      <c r="AA138" s="38"/>
      <c r="AB138" s="38"/>
      <c r="AC138" s="38"/>
      <c r="AD138" s="38"/>
      <c r="AE138" s="38"/>
      <c r="AR138" s="209" t="s">
        <v>253</v>
      </c>
      <c r="AT138" s="209" t="s">
        <v>177</v>
      </c>
      <c r="AU138" s="209" t="s">
        <v>87</v>
      </c>
      <c r="AY138" s="19" t="s">
        <v>175</v>
      </c>
      <c r="BE138" s="210">
        <f>IF(N138="základní",J138,0)</f>
        <v>0</v>
      </c>
      <c r="BF138" s="210">
        <f>IF(N138="snížená",J138,0)</f>
        <v>0</v>
      </c>
      <c r="BG138" s="210">
        <f>IF(N138="zákl. přenesená",J138,0)</f>
        <v>0</v>
      </c>
      <c r="BH138" s="210">
        <f>IF(N138="sníž. přenesená",J138,0)</f>
        <v>0</v>
      </c>
      <c r="BI138" s="210">
        <f>IF(N138="nulová",J138,0)</f>
        <v>0</v>
      </c>
      <c r="BJ138" s="19" t="s">
        <v>85</v>
      </c>
      <c r="BK138" s="210">
        <f>ROUND(I138*H138,2)</f>
        <v>0</v>
      </c>
      <c r="BL138" s="19" t="s">
        <v>253</v>
      </c>
      <c r="BM138" s="209" t="s">
        <v>2234</v>
      </c>
    </row>
    <row r="139" spans="1:51" s="13" customFormat="1" ht="12">
      <c r="A139" s="13"/>
      <c r="B139" s="211"/>
      <c r="C139" s="13"/>
      <c r="D139" s="212" t="s">
        <v>184</v>
      </c>
      <c r="E139" s="13"/>
      <c r="F139" s="214" t="s">
        <v>2235</v>
      </c>
      <c r="G139" s="13"/>
      <c r="H139" s="215">
        <v>54</v>
      </c>
      <c r="I139" s="216"/>
      <c r="J139" s="13"/>
      <c r="K139" s="13"/>
      <c r="L139" s="211"/>
      <c r="M139" s="217"/>
      <c r="N139" s="218"/>
      <c r="O139" s="218"/>
      <c r="P139" s="218"/>
      <c r="Q139" s="218"/>
      <c r="R139" s="218"/>
      <c r="S139" s="218"/>
      <c r="T139" s="219"/>
      <c r="U139" s="13"/>
      <c r="V139" s="13"/>
      <c r="W139" s="13"/>
      <c r="X139" s="13"/>
      <c r="Y139" s="13"/>
      <c r="Z139" s="13"/>
      <c r="AA139" s="13"/>
      <c r="AB139" s="13"/>
      <c r="AC139" s="13"/>
      <c r="AD139" s="13"/>
      <c r="AE139" s="13"/>
      <c r="AT139" s="213" t="s">
        <v>184</v>
      </c>
      <c r="AU139" s="213" t="s">
        <v>87</v>
      </c>
      <c r="AV139" s="13" t="s">
        <v>87</v>
      </c>
      <c r="AW139" s="13" t="s">
        <v>3</v>
      </c>
      <c r="AX139" s="13" t="s">
        <v>85</v>
      </c>
      <c r="AY139" s="213" t="s">
        <v>175</v>
      </c>
    </row>
    <row r="140" spans="1:65" s="2" customFormat="1" ht="33" customHeight="1">
      <c r="A140" s="38"/>
      <c r="B140" s="197"/>
      <c r="C140" s="198" t="s">
        <v>206</v>
      </c>
      <c r="D140" s="198" t="s">
        <v>177</v>
      </c>
      <c r="E140" s="199" t="s">
        <v>2236</v>
      </c>
      <c r="F140" s="200" t="s">
        <v>2237</v>
      </c>
      <c r="G140" s="201" t="s">
        <v>198</v>
      </c>
      <c r="H140" s="202">
        <v>54</v>
      </c>
      <c r="I140" s="203"/>
      <c r="J140" s="204">
        <f>ROUND(I140*H140,2)</f>
        <v>0</v>
      </c>
      <c r="K140" s="200" t="s">
        <v>1941</v>
      </c>
      <c r="L140" s="39"/>
      <c r="M140" s="205" t="s">
        <v>1</v>
      </c>
      <c r="N140" s="206" t="s">
        <v>43</v>
      </c>
      <c r="O140" s="77"/>
      <c r="P140" s="207">
        <f>O140*H140</f>
        <v>0</v>
      </c>
      <c r="Q140" s="207">
        <v>0.0019</v>
      </c>
      <c r="R140" s="207">
        <f>Q140*H140</f>
        <v>0.1026</v>
      </c>
      <c r="S140" s="207">
        <v>0</v>
      </c>
      <c r="T140" s="208">
        <f>S140*H140</f>
        <v>0</v>
      </c>
      <c r="U140" s="38"/>
      <c r="V140" s="38"/>
      <c r="W140" s="38"/>
      <c r="X140" s="38"/>
      <c r="Y140" s="38"/>
      <c r="Z140" s="38"/>
      <c r="AA140" s="38"/>
      <c r="AB140" s="38"/>
      <c r="AC140" s="38"/>
      <c r="AD140" s="38"/>
      <c r="AE140" s="38"/>
      <c r="AR140" s="209" t="s">
        <v>253</v>
      </c>
      <c r="AT140" s="209" t="s">
        <v>177</v>
      </c>
      <c r="AU140" s="209" t="s">
        <v>87</v>
      </c>
      <c r="AY140" s="19" t="s">
        <v>175</v>
      </c>
      <c r="BE140" s="210">
        <f>IF(N140="základní",J140,0)</f>
        <v>0</v>
      </c>
      <c r="BF140" s="210">
        <f>IF(N140="snížená",J140,0)</f>
        <v>0</v>
      </c>
      <c r="BG140" s="210">
        <f>IF(N140="zákl. přenesená",J140,0)</f>
        <v>0</v>
      </c>
      <c r="BH140" s="210">
        <f>IF(N140="sníž. přenesená",J140,0)</f>
        <v>0</v>
      </c>
      <c r="BI140" s="210">
        <f>IF(N140="nulová",J140,0)</f>
        <v>0</v>
      </c>
      <c r="BJ140" s="19" t="s">
        <v>85</v>
      </c>
      <c r="BK140" s="210">
        <f>ROUND(I140*H140,2)</f>
        <v>0</v>
      </c>
      <c r="BL140" s="19" t="s">
        <v>253</v>
      </c>
      <c r="BM140" s="209" t="s">
        <v>2238</v>
      </c>
    </row>
    <row r="141" spans="1:51" s="13" customFormat="1" ht="12">
      <c r="A141" s="13"/>
      <c r="B141" s="211"/>
      <c r="C141" s="13"/>
      <c r="D141" s="212" t="s">
        <v>184</v>
      </c>
      <c r="E141" s="13"/>
      <c r="F141" s="214" t="s">
        <v>2235</v>
      </c>
      <c r="G141" s="13"/>
      <c r="H141" s="215">
        <v>54</v>
      </c>
      <c r="I141" s="216"/>
      <c r="J141" s="13"/>
      <c r="K141" s="13"/>
      <c r="L141" s="211"/>
      <c r="M141" s="217"/>
      <c r="N141" s="218"/>
      <c r="O141" s="218"/>
      <c r="P141" s="218"/>
      <c r="Q141" s="218"/>
      <c r="R141" s="218"/>
      <c r="S141" s="218"/>
      <c r="T141" s="219"/>
      <c r="U141" s="13"/>
      <c r="V141" s="13"/>
      <c r="W141" s="13"/>
      <c r="X141" s="13"/>
      <c r="Y141" s="13"/>
      <c r="Z141" s="13"/>
      <c r="AA141" s="13"/>
      <c r="AB141" s="13"/>
      <c r="AC141" s="13"/>
      <c r="AD141" s="13"/>
      <c r="AE141" s="13"/>
      <c r="AT141" s="213" t="s">
        <v>184</v>
      </c>
      <c r="AU141" s="213" t="s">
        <v>87</v>
      </c>
      <c r="AV141" s="13" t="s">
        <v>87</v>
      </c>
      <c r="AW141" s="13" t="s">
        <v>3</v>
      </c>
      <c r="AX141" s="13" t="s">
        <v>85</v>
      </c>
      <c r="AY141" s="213" t="s">
        <v>175</v>
      </c>
    </row>
    <row r="142" spans="1:65" s="2" customFormat="1" ht="21.75" customHeight="1">
      <c r="A142" s="38"/>
      <c r="B142" s="197"/>
      <c r="C142" s="198" t="s">
        <v>211</v>
      </c>
      <c r="D142" s="198" t="s">
        <v>177</v>
      </c>
      <c r="E142" s="199" t="s">
        <v>2239</v>
      </c>
      <c r="F142" s="200" t="s">
        <v>2240</v>
      </c>
      <c r="G142" s="201" t="s">
        <v>379</v>
      </c>
      <c r="H142" s="202">
        <v>1</v>
      </c>
      <c r="I142" s="203"/>
      <c r="J142" s="204">
        <f>ROUND(I142*H142,2)</f>
        <v>0</v>
      </c>
      <c r="K142" s="200" t="s">
        <v>1941</v>
      </c>
      <c r="L142" s="39"/>
      <c r="M142" s="205" t="s">
        <v>1</v>
      </c>
      <c r="N142" s="206" t="s">
        <v>43</v>
      </c>
      <c r="O142" s="77"/>
      <c r="P142" s="207">
        <f>O142*H142</f>
        <v>0</v>
      </c>
      <c r="Q142" s="207">
        <v>0.00873</v>
      </c>
      <c r="R142" s="207">
        <f>Q142*H142</f>
        <v>0.00873</v>
      </c>
      <c r="S142" s="207">
        <v>0</v>
      </c>
      <c r="T142" s="208">
        <f>S142*H142</f>
        <v>0</v>
      </c>
      <c r="U142" s="38"/>
      <c r="V142" s="38"/>
      <c r="W142" s="38"/>
      <c r="X142" s="38"/>
      <c r="Y142" s="38"/>
      <c r="Z142" s="38"/>
      <c r="AA142" s="38"/>
      <c r="AB142" s="38"/>
      <c r="AC142" s="38"/>
      <c r="AD142" s="38"/>
      <c r="AE142" s="38"/>
      <c r="AR142" s="209" t="s">
        <v>253</v>
      </c>
      <c r="AT142" s="209" t="s">
        <v>177</v>
      </c>
      <c r="AU142" s="209" t="s">
        <v>87</v>
      </c>
      <c r="AY142" s="19" t="s">
        <v>175</v>
      </c>
      <c r="BE142" s="210">
        <f>IF(N142="základní",J142,0)</f>
        <v>0</v>
      </c>
      <c r="BF142" s="210">
        <f>IF(N142="snížená",J142,0)</f>
        <v>0</v>
      </c>
      <c r="BG142" s="210">
        <f>IF(N142="zákl. přenesená",J142,0)</f>
        <v>0</v>
      </c>
      <c r="BH142" s="210">
        <f>IF(N142="sníž. přenesená",J142,0)</f>
        <v>0</v>
      </c>
      <c r="BI142" s="210">
        <f>IF(N142="nulová",J142,0)</f>
        <v>0</v>
      </c>
      <c r="BJ142" s="19" t="s">
        <v>85</v>
      </c>
      <c r="BK142" s="210">
        <f>ROUND(I142*H142,2)</f>
        <v>0</v>
      </c>
      <c r="BL142" s="19" t="s">
        <v>253</v>
      </c>
      <c r="BM142" s="209" t="s">
        <v>2241</v>
      </c>
    </row>
    <row r="143" spans="1:65" s="2" customFormat="1" ht="16.5" customHeight="1">
      <c r="A143" s="38"/>
      <c r="B143" s="197"/>
      <c r="C143" s="198" t="s">
        <v>215</v>
      </c>
      <c r="D143" s="198" t="s">
        <v>177</v>
      </c>
      <c r="E143" s="199" t="s">
        <v>2242</v>
      </c>
      <c r="F143" s="200" t="s">
        <v>2243</v>
      </c>
      <c r="G143" s="201" t="s">
        <v>379</v>
      </c>
      <c r="H143" s="202">
        <v>1</v>
      </c>
      <c r="I143" s="203"/>
      <c r="J143" s="204">
        <f>ROUND(I143*H143,2)</f>
        <v>0</v>
      </c>
      <c r="K143" s="200" t="s">
        <v>1941</v>
      </c>
      <c r="L143" s="39"/>
      <c r="M143" s="205" t="s">
        <v>1</v>
      </c>
      <c r="N143" s="206" t="s">
        <v>43</v>
      </c>
      <c r="O143" s="77"/>
      <c r="P143" s="207">
        <f>O143*H143</f>
        <v>0</v>
      </c>
      <c r="Q143" s="207">
        <v>0.00026</v>
      </c>
      <c r="R143" s="207">
        <f>Q143*H143</f>
        <v>0.00026</v>
      </c>
      <c r="S143" s="207">
        <v>0</v>
      </c>
      <c r="T143" s="208">
        <f>S143*H143</f>
        <v>0</v>
      </c>
      <c r="U143" s="38"/>
      <c r="V143" s="38"/>
      <c r="W143" s="38"/>
      <c r="X143" s="38"/>
      <c r="Y143" s="38"/>
      <c r="Z143" s="38"/>
      <c r="AA143" s="38"/>
      <c r="AB143" s="38"/>
      <c r="AC143" s="38"/>
      <c r="AD143" s="38"/>
      <c r="AE143" s="38"/>
      <c r="AR143" s="209" t="s">
        <v>253</v>
      </c>
      <c r="AT143" s="209" t="s">
        <v>177</v>
      </c>
      <c r="AU143" s="209" t="s">
        <v>87</v>
      </c>
      <c r="AY143" s="19" t="s">
        <v>175</v>
      </c>
      <c r="BE143" s="210">
        <f>IF(N143="základní",J143,0)</f>
        <v>0</v>
      </c>
      <c r="BF143" s="210">
        <f>IF(N143="snížená",J143,0)</f>
        <v>0</v>
      </c>
      <c r="BG143" s="210">
        <f>IF(N143="zákl. přenesená",J143,0)</f>
        <v>0</v>
      </c>
      <c r="BH143" s="210">
        <f>IF(N143="sníž. přenesená",J143,0)</f>
        <v>0</v>
      </c>
      <c r="BI143" s="210">
        <f>IF(N143="nulová",J143,0)</f>
        <v>0</v>
      </c>
      <c r="BJ143" s="19" t="s">
        <v>85</v>
      </c>
      <c r="BK143" s="210">
        <f>ROUND(I143*H143,2)</f>
        <v>0</v>
      </c>
      <c r="BL143" s="19" t="s">
        <v>253</v>
      </c>
      <c r="BM143" s="209" t="s">
        <v>2244</v>
      </c>
    </row>
    <row r="144" spans="1:65" s="2" customFormat="1" ht="21.75" customHeight="1">
      <c r="A144" s="38"/>
      <c r="B144" s="197"/>
      <c r="C144" s="238" t="s">
        <v>221</v>
      </c>
      <c r="D144" s="238" t="s">
        <v>289</v>
      </c>
      <c r="E144" s="239" t="s">
        <v>2245</v>
      </c>
      <c r="F144" s="240" t="s">
        <v>2246</v>
      </c>
      <c r="G144" s="241" t="s">
        <v>379</v>
      </c>
      <c r="H144" s="242">
        <v>1</v>
      </c>
      <c r="I144" s="243"/>
      <c r="J144" s="244">
        <f>ROUND(I144*H144,2)</f>
        <v>0</v>
      </c>
      <c r="K144" s="240" t="s">
        <v>1970</v>
      </c>
      <c r="L144" s="245"/>
      <c r="M144" s="246" t="s">
        <v>1</v>
      </c>
      <c r="N144" s="247" t="s">
        <v>43</v>
      </c>
      <c r="O144" s="77"/>
      <c r="P144" s="207">
        <f>O144*H144</f>
        <v>0</v>
      </c>
      <c r="Q144" s="207">
        <v>0.00144</v>
      </c>
      <c r="R144" s="207">
        <f>Q144*H144</f>
        <v>0.00144</v>
      </c>
      <c r="S144" s="207">
        <v>0</v>
      </c>
      <c r="T144" s="208">
        <f>S144*H144</f>
        <v>0</v>
      </c>
      <c r="U144" s="38"/>
      <c r="V144" s="38"/>
      <c r="W144" s="38"/>
      <c r="X144" s="38"/>
      <c r="Y144" s="38"/>
      <c r="Z144" s="38"/>
      <c r="AA144" s="38"/>
      <c r="AB144" s="38"/>
      <c r="AC144" s="38"/>
      <c r="AD144" s="38"/>
      <c r="AE144" s="38"/>
      <c r="AR144" s="209" t="s">
        <v>348</v>
      </c>
      <c r="AT144" s="209" t="s">
        <v>289</v>
      </c>
      <c r="AU144" s="209" t="s">
        <v>87</v>
      </c>
      <c r="AY144" s="19" t="s">
        <v>175</v>
      </c>
      <c r="BE144" s="210">
        <f>IF(N144="základní",J144,0)</f>
        <v>0</v>
      </c>
      <c r="BF144" s="210">
        <f>IF(N144="snížená",J144,0)</f>
        <v>0</v>
      </c>
      <c r="BG144" s="210">
        <f>IF(N144="zákl. přenesená",J144,0)</f>
        <v>0</v>
      </c>
      <c r="BH144" s="210">
        <f>IF(N144="sníž. přenesená",J144,0)</f>
        <v>0</v>
      </c>
      <c r="BI144" s="210">
        <f>IF(N144="nulová",J144,0)</f>
        <v>0</v>
      </c>
      <c r="BJ144" s="19" t="s">
        <v>85</v>
      </c>
      <c r="BK144" s="210">
        <f>ROUND(I144*H144,2)</f>
        <v>0</v>
      </c>
      <c r="BL144" s="19" t="s">
        <v>253</v>
      </c>
      <c r="BM144" s="209" t="s">
        <v>2247</v>
      </c>
    </row>
    <row r="145" spans="1:65" s="2" customFormat="1" ht="21.75" customHeight="1">
      <c r="A145" s="38"/>
      <c r="B145" s="197"/>
      <c r="C145" s="238" t="s">
        <v>225</v>
      </c>
      <c r="D145" s="238" t="s">
        <v>289</v>
      </c>
      <c r="E145" s="239" t="s">
        <v>2248</v>
      </c>
      <c r="F145" s="240" t="s">
        <v>2249</v>
      </c>
      <c r="G145" s="241" t="s">
        <v>379</v>
      </c>
      <c r="H145" s="242">
        <v>1</v>
      </c>
      <c r="I145" s="243"/>
      <c r="J145" s="244">
        <f>ROUND(I145*H145,2)</f>
        <v>0</v>
      </c>
      <c r="K145" s="240" t="s">
        <v>1970</v>
      </c>
      <c r="L145" s="245"/>
      <c r="M145" s="246" t="s">
        <v>1</v>
      </c>
      <c r="N145" s="247" t="s">
        <v>43</v>
      </c>
      <c r="O145" s="77"/>
      <c r="P145" s="207">
        <f>O145*H145</f>
        <v>0</v>
      </c>
      <c r="Q145" s="207">
        <v>0.00144</v>
      </c>
      <c r="R145" s="207">
        <f>Q145*H145</f>
        <v>0.00144</v>
      </c>
      <c r="S145" s="207">
        <v>0</v>
      </c>
      <c r="T145" s="208">
        <f>S145*H145</f>
        <v>0</v>
      </c>
      <c r="U145" s="38"/>
      <c r="V145" s="38"/>
      <c r="W145" s="38"/>
      <c r="X145" s="38"/>
      <c r="Y145" s="38"/>
      <c r="Z145" s="38"/>
      <c r="AA145" s="38"/>
      <c r="AB145" s="38"/>
      <c r="AC145" s="38"/>
      <c r="AD145" s="38"/>
      <c r="AE145" s="38"/>
      <c r="AR145" s="209" t="s">
        <v>348</v>
      </c>
      <c r="AT145" s="209" t="s">
        <v>289</v>
      </c>
      <c r="AU145" s="209" t="s">
        <v>87</v>
      </c>
      <c r="AY145" s="19" t="s">
        <v>175</v>
      </c>
      <c r="BE145" s="210">
        <f>IF(N145="základní",J145,0)</f>
        <v>0</v>
      </c>
      <c r="BF145" s="210">
        <f>IF(N145="snížená",J145,0)</f>
        <v>0</v>
      </c>
      <c r="BG145" s="210">
        <f>IF(N145="zákl. přenesená",J145,0)</f>
        <v>0</v>
      </c>
      <c r="BH145" s="210">
        <f>IF(N145="sníž. přenesená",J145,0)</f>
        <v>0</v>
      </c>
      <c r="BI145" s="210">
        <f>IF(N145="nulová",J145,0)</f>
        <v>0</v>
      </c>
      <c r="BJ145" s="19" t="s">
        <v>85</v>
      </c>
      <c r="BK145" s="210">
        <f>ROUND(I145*H145,2)</f>
        <v>0</v>
      </c>
      <c r="BL145" s="19" t="s">
        <v>253</v>
      </c>
      <c r="BM145" s="209" t="s">
        <v>2250</v>
      </c>
    </row>
    <row r="146" spans="1:65" s="2" customFormat="1" ht="21.75" customHeight="1">
      <c r="A146" s="38"/>
      <c r="B146" s="197"/>
      <c r="C146" s="198" t="s">
        <v>230</v>
      </c>
      <c r="D146" s="198" t="s">
        <v>177</v>
      </c>
      <c r="E146" s="199" t="s">
        <v>2251</v>
      </c>
      <c r="F146" s="200" t="s">
        <v>2252</v>
      </c>
      <c r="G146" s="201" t="s">
        <v>198</v>
      </c>
      <c r="H146" s="202">
        <v>60</v>
      </c>
      <c r="I146" s="203"/>
      <c r="J146" s="204">
        <f>ROUND(I146*H146,2)</f>
        <v>0</v>
      </c>
      <c r="K146" s="200" t="s">
        <v>1970</v>
      </c>
      <c r="L146" s="39"/>
      <c r="M146" s="205" t="s">
        <v>1</v>
      </c>
      <c r="N146" s="206" t="s">
        <v>43</v>
      </c>
      <c r="O146" s="77"/>
      <c r="P146" s="207">
        <f>O146*H146</f>
        <v>0</v>
      </c>
      <c r="Q146" s="207">
        <v>0.00013</v>
      </c>
      <c r="R146" s="207">
        <f>Q146*H146</f>
        <v>0.0078</v>
      </c>
      <c r="S146" s="207">
        <v>0</v>
      </c>
      <c r="T146" s="208">
        <f>S146*H146</f>
        <v>0</v>
      </c>
      <c r="U146" s="38"/>
      <c r="V146" s="38"/>
      <c r="W146" s="38"/>
      <c r="X146" s="38"/>
      <c r="Y146" s="38"/>
      <c r="Z146" s="38"/>
      <c r="AA146" s="38"/>
      <c r="AB146" s="38"/>
      <c r="AC146" s="38"/>
      <c r="AD146" s="38"/>
      <c r="AE146" s="38"/>
      <c r="AR146" s="209" t="s">
        <v>253</v>
      </c>
      <c r="AT146" s="209" t="s">
        <v>177</v>
      </c>
      <c r="AU146" s="209" t="s">
        <v>87</v>
      </c>
      <c r="AY146" s="19" t="s">
        <v>175</v>
      </c>
      <c r="BE146" s="210">
        <f>IF(N146="základní",J146,0)</f>
        <v>0</v>
      </c>
      <c r="BF146" s="210">
        <f>IF(N146="snížená",J146,0)</f>
        <v>0</v>
      </c>
      <c r="BG146" s="210">
        <f>IF(N146="zákl. přenesená",J146,0)</f>
        <v>0</v>
      </c>
      <c r="BH146" s="210">
        <f>IF(N146="sníž. přenesená",J146,0)</f>
        <v>0</v>
      </c>
      <c r="BI146" s="210">
        <f>IF(N146="nulová",J146,0)</f>
        <v>0</v>
      </c>
      <c r="BJ146" s="19" t="s">
        <v>85</v>
      </c>
      <c r="BK146" s="210">
        <f>ROUND(I146*H146,2)</f>
        <v>0</v>
      </c>
      <c r="BL146" s="19" t="s">
        <v>253</v>
      </c>
      <c r="BM146" s="209" t="s">
        <v>2253</v>
      </c>
    </row>
    <row r="147" spans="1:65" s="2" customFormat="1" ht="21.75" customHeight="1">
      <c r="A147" s="38"/>
      <c r="B147" s="197"/>
      <c r="C147" s="198" t="s">
        <v>234</v>
      </c>
      <c r="D147" s="198" t="s">
        <v>177</v>
      </c>
      <c r="E147" s="199" t="s">
        <v>2254</v>
      </c>
      <c r="F147" s="200" t="s">
        <v>2255</v>
      </c>
      <c r="G147" s="201" t="s">
        <v>198</v>
      </c>
      <c r="H147" s="202">
        <v>60</v>
      </c>
      <c r="I147" s="203"/>
      <c r="J147" s="204">
        <f>ROUND(I147*H147,2)</f>
        <v>0</v>
      </c>
      <c r="K147" s="200" t="s">
        <v>1970</v>
      </c>
      <c r="L147" s="39"/>
      <c r="M147" s="205" t="s">
        <v>1</v>
      </c>
      <c r="N147" s="206" t="s">
        <v>43</v>
      </c>
      <c r="O147" s="77"/>
      <c r="P147" s="207">
        <f>O147*H147</f>
        <v>0</v>
      </c>
      <c r="Q147" s="207">
        <v>0.00013</v>
      </c>
      <c r="R147" s="207">
        <f>Q147*H147</f>
        <v>0.0078</v>
      </c>
      <c r="S147" s="207">
        <v>0</v>
      </c>
      <c r="T147" s="208">
        <f>S147*H147</f>
        <v>0</v>
      </c>
      <c r="U147" s="38"/>
      <c r="V147" s="38"/>
      <c r="W147" s="38"/>
      <c r="X147" s="38"/>
      <c r="Y147" s="38"/>
      <c r="Z147" s="38"/>
      <c r="AA147" s="38"/>
      <c r="AB147" s="38"/>
      <c r="AC147" s="38"/>
      <c r="AD147" s="38"/>
      <c r="AE147" s="38"/>
      <c r="AR147" s="209" t="s">
        <v>253</v>
      </c>
      <c r="AT147" s="209" t="s">
        <v>177</v>
      </c>
      <c r="AU147" s="209" t="s">
        <v>87</v>
      </c>
      <c r="AY147" s="19" t="s">
        <v>175</v>
      </c>
      <c r="BE147" s="210">
        <f>IF(N147="základní",J147,0)</f>
        <v>0</v>
      </c>
      <c r="BF147" s="210">
        <f>IF(N147="snížená",J147,0)</f>
        <v>0</v>
      </c>
      <c r="BG147" s="210">
        <f>IF(N147="zákl. přenesená",J147,0)</f>
        <v>0</v>
      </c>
      <c r="BH147" s="210">
        <f>IF(N147="sníž. přenesená",J147,0)</f>
        <v>0</v>
      </c>
      <c r="BI147" s="210">
        <f>IF(N147="nulová",J147,0)</f>
        <v>0</v>
      </c>
      <c r="BJ147" s="19" t="s">
        <v>85</v>
      </c>
      <c r="BK147" s="210">
        <f>ROUND(I147*H147,2)</f>
        <v>0</v>
      </c>
      <c r="BL147" s="19" t="s">
        <v>253</v>
      </c>
      <c r="BM147" s="209" t="s">
        <v>2256</v>
      </c>
    </row>
    <row r="148" spans="1:65" s="2" customFormat="1" ht="44.25" customHeight="1">
      <c r="A148" s="38"/>
      <c r="B148" s="197"/>
      <c r="C148" s="198" t="s">
        <v>239</v>
      </c>
      <c r="D148" s="198" t="s">
        <v>177</v>
      </c>
      <c r="E148" s="199" t="s">
        <v>2257</v>
      </c>
      <c r="F148" s="200" t="s">
        <v>2258</v>
      </c>
      <c r="G148" s="201" t="s">
        <v>379</v>
      </c>
      <c r="H148" s="202">
        <v>1</v>
      </c>
      <c r="I148" s="203"/>
      <c r="J148" s="204">
        <f>ROUND(I148*H148,2)</f>
        <v>0</v>
      </c>
      <c r="K148" s="200" t="s">
        <v>1970</v>
      </c>
      <c r="L148" s="39"/>
      <c r="M148" s="205" t="s">
        <v>1</v>
      </c>
      <c r="N148" s="206" t="s">
        <v>43</v>
      </c>
      <c r="O148" s="77"/>
      <c r="P148" s="207">
        <f>O148*H148</f>
        <v>0</v>
      </c>
      <c r="Q148" s="207">
        <v>0.00013</v>
      </c>
      <c r="R148" s="207">
        <f>Q148*H148</f>
        <v>0.00013</v>
      </c>
      <c r="S148" s="207">
        <v>0</v>
      </c>
      <c r="T148" s="208">
        <f>S148*H148</f>
        <v>0</v>
      </c>
      <c r="U148" s="38"/>
      <c r="V148" s="38"/>
      <c r="W148" s="38"/>
      <c r="X148" s="38"/>
      <c r="Y148" s="38"/>
      <c r="Z148" s="38"/>
      <c r="AA148" s="38"/>
      <c r="AB148" s="38"/>
      <c r="AC148" s="38"/>
      <c r="AD148" s="38"/>
      <c r="AE148" s="38"/>
      <c r="AR148" s="209" t="s">
        <v>253</v>
      </c>
      <c r="AT148" s="209" t="s">
        <v>177</v>
      </c>
      <c r="AU148" s="209" t="s">
        <v>87</v>
      </c>
      <c r="AY148" s="19" t="s">
        <v>175</v>
      </c>
      <c r="BE148" s="210">
        <f>IF(N148="základní",J148,0)</f>
        <v>0</v>
      </c>
      <c r="BF148" s="210">
        <f>IF(N148="snížená",J148,0)</f>
        <v>0</v>
      </c>
      <c r="BG148" s="210">
        <f>IF(N148="zákl. přenesená",J148,0)</f>
        <v>0</v>
      </c>
      <c r="BH148" s="210">
        <f>IF(N148="sníž. přenesená",J148,0)</f>
        <v>0</v>
      </c>
      <c r="BI148" s="210">
        <f>IF(N148="nulová",J148,0)</f>
        <v>0</v>
      </c>
      <c r="BJ148" s="19" t="s">
        <v>85</v>
      </c>
      <c r="BK148" s="210">
        <f>ROUND(I148*H148,2)</f>
        <v>0</v>
      </c>
      <c r="BL148" s="19" t="s">
        <v>253</v>
      </c>
      <c r="BM148" s="209" t="s">
        <v>2259</v>
      </c>
    </row>
    <row r="149" spans="1:65" s="2" customFormat="1" ht="21.75" customHeight="1">
      <c r="A149" s="38"/>
      <c r="B149" s="197"/>
      <c r="C149" s="198" t="s">
        <v>244</v>
      </c>
      <c r="D149" s="198" t="s">
        <v>177</v>
      </c>
      <c r="E149" s="199" t="s">
        <v>2260</v>
      </c>
      <c r="F149" s="200" t="s">
        <v>2261</v>
      </c>
      <c r="G149" s="201" t="s">
        <v>379</v>
      </c>
      <c r="H149" s="202">
        <v>1</v>
      </c>
      <c r="I149" s="203"/>
      <c r="J149" s="204">
        <f>ROUND(I149*H149,2)</f>
        <v>0</v>
      </c>
      <c r="K149" s="200" t="s">
        <v>1970</v>
      </c>
      <c r="L149" s="39"/>
      <c r="M149" s="205" t="s">
        <v>1</v>
      </c>
      <c r="N149" s="206" t="s">
        <v>43</v>
      </c>
      <c r="O149" s="77"/>
      <c r="P149" s="207">
        <f>O149*H149</f>
        <v>0</v>
      </c>
      <c r="Q149" s="207">
        <v>0.00013</v>
      </c>
      <c r="R149" s="207">
        <f>Q149*H149</f>
        <v>0.00013</v>
      </c>
      <c r="S149" s="207">
        <v>0</v>
      </c>
      <c r="T149" s="208">
        <f>S149*H149</f>
        <v>0</v>
      </c>
      <c r="U149" s="38"/>
      <c r="V149" s="38"/>
      <c r="W149" s="38"/>
      <c r="X149" s="38"/>
      <c r="Y149" s="38"/>
      <c r="Z149" s="38"/>
      <c r="AA149" s="38"/>
      <c r="AB149" s="38"/>
      <c r="AC149" s="38"/>
      <c r="AD149" s="38"/>
      <c r="AE149" s="38"/>
      <c r="AR149" s="209" t="s">
        <v>253</v>
      </c>
      <c r="AT149" s="209" t="s">
        <v>177</v>
      </c>
      <c r="AU149" s="209" t="s">
        <v>87</v>
      </c>
      <c r="AY149" s="19" t="s">
        <v>175</v>
      </c>
      <c r="BE149" s="210">
        <f>IF(N149="základní",J149,0)</f>
        <v>0</v>
      </c>
      <c r="BF149" s="210">
        <f>IF(N149="snížená",J149,0)</f>
        <v>0</v>
      </c>
      <c r="BG149" s="210">
        <f>IF(N149="zákl. přenesená",J149,0)</f>
        <v>0</v>
      </c>
      <c r="BH149" s="210">
        <f>IF(N149="sníž. přenesená",J149,0)</f>
        <v>0</v>
      </c>
      <c r="BI149" s="210">
        <f>IF(N149="nulová",J149,0)</f>
        <v>0</v>
      </c>
      <c r="BJ149" s="19" t="s">
        <v>85</v>
      </c>
      <c r="BK149" s="210">
        <f>ROUND(I149*H149,2)</f>
        <v>0</v>
      </c>
      <c r="BL149" s="19" t="s">
        <v>253</v>
      </c>
      <c r="BM149" s="209" t="s">
        <v>2262</v>
      </c>
    </row>
    <row r="150" spans="1:65" s="2" customFormat="1" ht="21.75" customHeight="1">
      <c r="A150" s="38"/>
      <c r="B150" s="197"/>
      <c r="C150" s="198" t="s">
        <v>8</v>
      </c>
      <c r="D150" s="198" t="s">
        <v>177</v>
      </c>
      <c r="E150" s="199" t="s">
        <v>2263</v>
      </c>
      <c r="F150" s="200" t="s">
        <v>2264</v>
      </c>
      <c r="G150" s="201" t="s">
        <v>379</v>
      </c>
      <c r="H150" s="202">
        <v>1</v>
      </c>
      <c r="I150" s="203"/>
      <c r="J150" s="204">
        <f>ROUND(I150*H150,2)</f>
        <v>0</v>
      </c>
      <c r="K150" s="200" t="s">
        <v>1970</v>
      </c>
      <c r="L150" s="39"/>
      <c r="M150" s="205" t="s">
        <v>1</v>
      </c>
      <c r="N150" s="206" t="s">
        <v>43</v>
      </c>
      <c r="O150" s="77"/>
      <c r="P150" s="207">
        <f>O150*H150</f>
        <v>0</v>
      </c>
      <c r="Q150" s="207">
        <v>0.00013</v>
      </c>
      <c r="R150" s="207">
        <f>Q150*H150</f>
        <v>0.00013</v>
      </c>
      <c r="S150" s="207">
        <v>0</v>
      </c>
      <c r="T150" s="208">
        <f>S150*H150</f>
        <v>0</v>
      </c>
      <c r="U150" s="38"/>
      <c r="V150" s="38"/>
      <c r="W150" s="38"/>
      <c r="X150" s="38"/>
      <c r="Y150" s="38"/>
      <c r="Z150" s="38"/>
      <c r="AA150" s="38"/>
      <c r="AB150" s="38"/>
      <c r="AC150" s="38"/>
      <c r="AD150" s="38"/>
      <c r="AE150" s="38"/>
      <c r="AR150" s="209" t="s">
        <v>253</v>
      </c>
      <c r="AT150" s="209" t="s">
        <v>177</v>
      </c>
      <c r="AU150" s="209" t="s">
        <v>87</v>
      </c>
      <c r="AY150" s="19" t="s">
        <v>175</v>
      </c>
      <c r="BE150" s="210">
        <f>IF(N150="základní",J150,0)</f>
        <v>0</v>
      </c>
      <c r="BF150" s="210">
        <f>IF(N150="snížená",J150,0)</f>
        <v>0</v>
      </c>
      <c r="BG150" s="210">
        <f>IF(N150="zákl. přenesená",J150,0)</f>
        <v>0</v>
      </c>
      <c r="BH150" s="210">
        <f>IF(N150="sníž. přenesená",J150,0)</f>
        <v>0</v>
      </c>
      <c r="BI150" s="210">
        <f>IF(N150="nulová",J150,0)</f>
        <v>0</v>
      </c>
      <c r="BJ150" s="19" t="s">
        <v>85</v>
      </c>
      <c r="BK150" s="210">
        <f>ROUND(I150*H150,2)</f>
        <v>0</v>
      </c>
      <c r="BL150" s="19" t="s">
        <v>253</v>
      </c>
      <c r="BM150" s="209" t="s">
        <v>2265</v>
      </c>
    </row>
    <row r="151" spans="1:65" s="2" customFormat="1" ht="21.75" customHeight="1">
      <c r="A151" s="38"/>
      <c r="B151" s="197"/>
      <c r="C151" s="198" t="s">
        <v>253</v>
      </c>
      <c r="D151" s="198" t="s">
        <v>177</v>
      </c>
      <c r="E151" s="199" t="s">
        <v>2266</v>
      </c>
      <c r="F151" s="200" t="s">
        <v>2267</v>
      </c>
      <c r="G151" s="201" t="s">
        <v>379</v>
      </c>
      <c r="H151" s="202">
        <v>1</v>
      </c>
      <c r="I151" s="203"/>
      <c r="J151" s="204">
        <f>ROUND(I151*H151,2)</f>
        <v>0</v>
      </c>
      <c r="K151" s="200" t="s">
        <v>1970</v>
      </c>
      <c r="L151" s="39"/>
      <c r="M151" s="205" t="s">
        <v>1</v>
      </c>
      <c r="N151" s="206" t="s">
        <v>43</v>
      </c>
      <c r="O151" s="77"/>
      <c r="P151" s="207">
        <f>O151*H151</f>
        <v>0</v>
      </c>
      <c r="Q151" s="207">
        <v>0.00013</v>
      </c>
      <c r="R151" s="207">
        <f>Q151*H151</f>
        <v>0.00013</v>
      </c>
      <c r="S151" s="207">
        <v>0</v>
      </c>
      <c r="T151" s="208">
        <f>S151*H151</f>
        <v>0</v>
      </c>
      <c r="U151" s="38"/>
      <c r="V151" s="38"/>
      <c r="W151" s="38"/>
      <c r="X151" s="38"/>
      <c r="Y151" s="38"/>
      <c r="Z151" s="38"/>
      <c r="AA151" s="38"/>
      <c r="AB151" s="38"/>
      <c r="AC151" s="38"/>
      <c r="AD151" s="38"/>
      <c r="AE151" s="38"/>
      <c r="AR151" s="209" t="s">
        <v>253</v>
      </c>
      <c r="AT151" s="209" t="s">
        <v>177</v>
      </c>
      <c r="AU151" s="209" t="s">
        <v>87</v>
      </c>
      <c r="AY151" s="19" t="s">
        <v>175</v>
      </c>
      <c r="BE151" s="210">
        <f>IF(N151="základní",J151,0)</f>
        <v>0</v>
      </c>
      <c r="BF151" s="210">
        <f>IF(N151="snížená",J151,0)</f>
        <v>0</v>
      </c>
      <c r="BG151" s="210">
        <f>IF(N151="zákl. přenesená",J151,0)</f>
        <v>0</v>
      </c>
      <c r="BH151" s="210">
        <f>IF(N151="sníž. přenesená",J151,0)</f>
        <v>0</v>
      </c>
      <c r="BI151" s="210">
        <f>IF(N151="nulová",J151,0)</f>
        <v>0</v>
      </c>
      <c r="BJ151" s="19" t="s">
        <v>85</v>
      </c>
      <c r="BK151" s="210">
        <f>ROUND(I151*H151,2)</f>
        <v>0</v>
      </c>
      <c r="BL151" s="19" t="s">
        <v>253</v>
      </c>
      <c r="BM151" s="209" t="s">
        <v>2268</v>
      </c>
    </row>
    <row r="152" spans="1:65" s="2" customFormat="1" ht="21.75" customHeight="1">
      <c r="A152" s="38"/>
      <c r="B152" s="197"/>
      <c r="C152" s="198" t="s">
        <v>259</v>
      </c>
      <c r="D152" s="198" t="s">
        <v>177</v>
      </c>
      <c r="E152" s="199" t="s">
        <v>2269</v>
      </c>
      <c r="F152" s="200" t="s">
        <v>2270</v>
      </c>
      <c r="G152" s="201" t="s">
        <v>198</v>
      </c>
      <c r="H152" s="202">
        <v>18</v>
      </c>
      <c r="I152" s="203"/>
      <c r="J152" s="204">
        <f>ROUND(I152*H152,2)</f>
        <v>0</v>
      </c>
      <c r="K152" s="200" t="s">
        <v>1941</v>
      </c>
      <c r="L152" s="39"/>
      <c r="M152" s="205" t="s">
        <v>1</v>
      </c>
      <c r="N152" s="206" t="s">
        <v>43</v>
      </c>
      <c r="O152" s="77"/>
      <c r="P152" s="207">
        <f>O152*H152</f>
        <v>0</v>
      </c>
      <c r="Q152" s="207">
        <v>0.00147</v>
      </c>
      <c r="R152" s="207">
        <f>Q152*H152</f>
        <v>0.026459999999999997</v>
      </c>
      <c r="S152" s="207">
        <v>0</v>
      </c>
      <c r="T152" s="208">
        <f>S152*H152</f>
        <v>0</v>
      </c>
      <c r="U152" s="38"/>
      <c r="V152" s="38"/>
      <c r="W152" s="38"/>
      <c r="X152" s="38"/>
      <c r="Y152" s="38"/>
      <c r="Z152" s="38"/>
      <c r="AA152" s="38"/>
      <c r="AB152" s="38"/>
      <c r="AC152" s="38"/>
      <c r="AD152" s="38"/>
      <c r="AE152" s="38"/>
      <c r="AR152" s="209" t="s">
        <v>253</v>
      </c>
      <c r="AT152" s="209" t="s">
        <v>177</v>
      </c>
      <c r="AU152" s="209" t="s">
        <v>87</v>
      </c>
      <c r="AY152" s="19" t="s">
        <v>175</v>
      </c>
      <c r="BE152" s="210">
        <f>IF(N152="základní",J152,0)</f>
        <v>0</v>
      </c>
      <c r="BF152" s="210">
        <f>IF(N152="snížená",J152,0)</f>
        <v>0</v>
      </c>
      <c r="BG152" s="210">
        <f>IF(N152="zákl. přenesená",J152,0)</f>
        <v>0</v>
      </c>
      <c r="BH152" s="210">
        <f>IF(N152="sníž. přenesená",J152,0)</f>
        <v>0</v>
      </c>
      <c r="BI152" s="210">
        <f>IF(N152="nulová",J152,0)</f>
        <v>0</v>
      </c>
      <c r="BJ152" s="19" t="s">
        <v>85</v>
      </c>
      <c r="BK152" s="210">
        <f>ROUND(I152*H152,2)</f>
        <v>0</v>
      </c>
      <c r="BL152" s="19" t="s">
        <v>253</v>
      </c>
      <c r="BM152" s="209" t="s">
        <v>2271</v>
      </c>
    </row>
    <row r="153" spans="1:51" s="13" customFormat="1" ht="12">
      <c r="A153" s="13"/>
      <c r="B153" s="211"/>
      <c r="C153" s="13"/>
      <c r="D153" s="212" t="s">
        <v>184</v>
      </c>
      <c r="E153" s="13"/>
      <c r="F153" s="214" t="s">
        <v>2272</v>
      </c>
      <c r="G153" s="13"/>
      <c r="H153" s="215">
        <v>18</v>
      </c>
      <c r="I153" s="216"/>
      <c r="J153" s="13"/>
      <c r="K153" s="13"/>
      <c r="L153" s="211"/>
      <c r="M153" s="217"/>
      <c r="N153" s="218"/>
      <c r="O153" s="218"/>
      <c r="P153" s="218"/>
      <c r="Q153" s="218"/>
      <c r="R153" s="218"/>
      <c r="S153" s="218"/>
      <c r="T153" s="219"/>
      <c r="U153" s="13"/>
      <c r="V153" s="13"/>
      <c r="W153" s="13"/>
      <c r="X153" s="13"/>
      <c r="Y153" s="13"/>
      <c r="Z153" s="13"/>
      <c r="AA153" s="13"/>
      <c r="AB153" s="13"/>
      <c r="AC153" s="13"/>
      <c r="AD153" s="13"/>
      <c r="AE153" s="13"/>
      <c r="AT153" s="213" t="s">
        <v>184</v>
      </c>
      <c r="AU153" s="213" t="s">
        <v>87</v>
      </c>
      <c r="AV153" s="13" t="s">
        <v>87</v>
      </c>
      <c r="AW153" s="13" t="s">
        <v>3</v>
      </c>
      <c r="AX153" s="13" t="s">
        <v>85</v>
      </c>
      <c r="AY153" s="213" t="s">
        <v>175</v>
      </c>
    </row>
    <row r="154" spans="1:65" s="2" customFormat="1" ht="21.75" customHeight="1">
      <c r="A154" s="38"/>
      <c r="B154" s="197"/>
      <c r="C154" s="198" t="s">
        <v>263</v>
      </c>
      <c r="D154" s="198" t="s">
        <v>177</v>
      </c>
      <c r="E154" s="199" t="s">
        <v>2273</v>
      </c>
      <c r="F154" s="200" t="s">
        <v>2274</v>
      </c>
      <c r="G154" s="201" t="s">
        <v>198</v>
      </c>
      <c r="H154" s="202">
        <v>72</v>
      </c>
      <c r="I154" s="203"/>
      <c r="J154" s="204">
        <f>ROUND(I154*H154,2)</f>
        <v>0</v>
      </c>
      <c r="K154" s="200" t="s">
        <v>1941</v>
      </c>
      <c r="L154" s="39"/>
      <c r="M154" s="205" t="s">
        <v>1</v>
      </c>
      <c r="N154" s="206" t="s">
        <v>43</v>
      </c>
      <c r="O154" s="77"/>
      <c r="P154" s="207">
        <f>O154*H154</f>
        <v>0</v>
      </c>
      <c r="Q154" s="207">
        <v>0.0027</v>
      </c>
      <c r="R154" s="207">
        <f>Q154*H154</f>
        <v>0.19440000000000002</v>
      </c>
      <c r="S154" s="207">
        <v>0</v>
      </c>
      <c r="T154" s="208">
        <f>S154*H154</f>
        <v>0</v>
      </c>
      <c r="U154" s="38"/>
      <c r="V154" s="38"/>
      <c r="W154" s="38"/>
      <c r="X154" s="38"/>
      <c r="Y154" s="38"/>
      <c r="Z154" s="38"/>
      <c r="AA154" s="38"/>
      <c r="AB154" s="38"/>
      <c r="AC154" s="38"/>
      <c r="AD154" s="38"/>
      <c r="AE154" s="38"/>
      <c r="AR154" s="209" t="s">
        <v>253</v>
      </c>
      <c r="AT154" s="209" t="s">
        <v>177</v>
      </c>
      <c r="AU154" s="209" t="s">
        <v>87</v>
      </c>
      <c r="AY154" s="19" t="s">
        <v>175</v>
      </c>
      <c r="BE154" s="210">
        <f>IF(N154="základní",J154,0)</f>
        <v>0</v>
      </c>
      <c r="BF154" s="210">
        <f>IF(N154="snížená",J154,0)</f>
        <v>0</v>
      </c>
      <c r="BG154" s="210">
        <f>IF(N154="zákl. přenesená",J154,0)</f>
        <v>0</v>
      </c>
      <c r="BH154" s="210">
        <f>IF(N154="sníž. přenesená",J154,0)</f>
        <v>0</v>
      </c>
      <c r="BI154" s="210">
        <f>IF(N154="nulová",J154,0)</f>
        <v>0</v>
      </c>
      <c r="BJ154" s="19" t="s">
        <v>85</v>
      </c>
      <c r="BK154" s="210">
        <f>ROUND(I154*H154,2)</f>
        <v>0</v>
      </c>
      <c r="BL154" s="19" t="s">
        <v>253</v>
      </c>
      <c r="BM154" s="209" t="s">
        <v>2275</v>
      </c>
    </row>
    <row r="155" spans="1:51" s="13" customFormat="1" ht="12">
      <c r="A155" s="13"/>
      <c r="B155" s="211"/>
      <c r="C155" s="13"/>
      <c r="D155" s="212" t="s">
        <v>184</v>
      </c>
      <c r="E155" s="13"/>
      <c r="F155" s="214" t="s">
        <v>2276</v>
      </c>
      <c r="G155" s="13"/>
      <c r="H155" s="215">
        <v>72</v>
      </c>
      <c r="I155" s="216"/>
      <c r="J155" s="13"/>
      <c r="K155" s="13"/>
      <c r="L155" s="211"/>
      <c r="M155" s="217"/>
      <c r="N155" s="218"/>
      <c r="O155" s="218"/>
      <c r="P155" s="218"/>
      <c r="Q155" s="218"/>
      <c r="R155" s="218"/>
      <c r="S155" s="218"/>
      <c r="T155" s="219"/>
      <c r="U155" s="13"/>
      <c r="V155" s="13"/>
      <c r="W155" s="13"/>
      <c r="X155" s="13"/>
      <c r="Y155" s="13"/>
      <c r="Z155" s="13"/>
      <c r="AA155" s="13"/>
      <c r="AB155" s="13"/>
      <c r="AC155" s="13"/>
      <c r="AD155" s="13"/>
      <c r="AE155" s="13"/>
      <c r="AT155" s="213" t="s">
        <v>184</v>
      </c>
      <c r="AU155" s="213" t="s">
        <v>87</v>
      </c>
      <c r="AV155" s="13" t="s">
        <v>87</v>
      </c>
      <c r="AW155" s="13" t="s">
        <v>3</v>
      </c>
      <c r="AX155" s="13" t="s">
        <v>85</v>
      </c>
      <c r="AY155" s="213" t="s">
        <v>175</v>
      </c>
    </row>
    <row r="156" spans="1:65" s="2" customFormat="1" ht="21.75" customHeight="1">
      <c r="A156" s="38"/>
      <c r="B156" s="197"/>
      <c r="C156" s="198" t="s">
        <v>270</v>
      </c>
      <c r="D156" s="198" t="s">
        <v>177</v>
      </c>
      <c r="E156" s="199" t="s">
        <v>2277</v>
      </c>
      <c r="F156" s="200" t="s">
        <v>2278</v>
      </c>
      <c r="G156" s="201" t="s">
        <v>198</v>
      </c>
      <c r="H156" s="202">
        <v>7.2</v>
      </c>
      <c r="I156" s="203"/>
      <c r="J156" s="204">
        <f>ROUND(I156*H156,2)</f>
        <v>0</v>
      </c>
      <c r="K156" s="200" t="s">
        <v>1941</v>
      </c>
      <c r="L156" s="39"/>
      <c r="M156" s="205" t="s">
        <v>1</v>
      </c>
      <c r="N156" s="206" t="s">
        <v>43</v>
      </c>
      <c r="O156" s="77"/>
      <c r="P156" s="207">
        <f>O156*H156</f>
        <v>0</v>
      </c>
      <c r="Q156" s="207">
        <v>0.00348</v>
      </c>
      <c r="R156" s="207">
        <f>Q156*H156</f>
        <v>0.025056000000000002</v>
      </c>
      <c r="S156" s="207">
        <v>0</v>
      </c>
      <c r="T156" s="208">
        <f>S156*H156</f>
        <v>0</v>
      </c>
      <c r="U156" s="38"/>
      <c r="V156" s="38"/>
      <c r="W156" s="38"/>
      <c r="X156" s="38"/>
      <c r="Y156" s="38"/>
      <c r="Z156" s="38"/>
      <c r="AA156" s="38"/>
      <c r="AB156" s="38"/>
      <c r="AC156" s="38"/>
      <c r="AD156" s="38"/>
      <c r="AE156" s="38"/>
      <c r="AR156" s="209" t="s">
        <v>253</v>
      </c>
      <c r="AT156" s="209" t="s">
        <v>177</v>
      </c>
      <c r="AU156" s="209" t="s">
        <v>87</v>
      </c>
      <c r="AY156" s="19" t="s">
        <v>175</v>
      </c>
      <c r="BE156" s="210">
        <f>IF(N156="základní",J156,0)</f>
        <v>0</v>
      </c>
      <c r="BF156" s="210">
        <f>IF(N156="snížená",J156,0)</f>
        <v>0</v>
      </c>
      <c r="BG156" s="210">
        <f>IF(N156="zákl. přenesená",J156,0)</f>
        <v>0</v>
      </c>
      <c r="BH156" s="210">
        <f>IF(N156="sníž. přenesená",J156,0)</f>
        <v>0</v>
      </c>
      <c r="BI156" s="210">
        <f>IF(N156="nulová",J156,0)</f>
        <v>0</v>
      </c>
      <c r="BJ156" s="19" t="s">
        <v>85</v>
      </c>
      <c r="BK156" s="210">
        <f>ROUND(I156*H156,2)</f>
        <v>0</v>
      </c>
      <c r="BL156" s="19" t="s">
        <v>253</v>
      </c>
      <c r="BM156" s="209" t="s">
        <v>2279</v>
      </c>
    </row>
    <row r="157" spans="1:51" s="13" customFormat="1" ht="12">
      <c r="A157" s="13"/>
      <c r="B157" s="211"/>
      <c r="C157" s="13"/>
      <c r="D157" s="212" t="s">
        <v>184</v>
      </c>
      <c r="E157" s="13"/>
      <c r="F157" s="214" t="s">
        <v>2280</v>
      </c>
      <c r="G157" s="13"/>
      <c r="H157" s="215">
        <v>7.2</v>
      </c>
      <c r="I157" s="216"/>
      <c r="J157" s="13"/>
      <c r="K157" s="13"/>
      <c r="L157" s="211"/>
      <c r="M157" s="217"/>
      <c r="N157" s="218"/>
      <c r="O157" s="218"/>
      <c r="P157" s="218"/>
      <c r="Q157" s="218"/>
      <c r="R157" s="218"/>
      <c r="S157" s="218"/>
      <c r="T157" s="219"/>
      <c r="U157" s="13"/>
      <c r="V157" s="13"/>
      <c r="W157" s="13"/>
      <c r="X157" s="13"/>
      <c r="Y157" s="13"/>
      <c r="Z157" s="13"/>
      <c r="AA157" s="13"/>
      <c r="AB157" s="13"/>
      <c r="AC157" s="13"/>
      <c r="AD157" s="13"/>
      <c r="AE157" s="13"/>
      <c r="AT157" s="213" t="s">
        <v>184</v>
      </c>
      <c r="AU157" s="213" t="s">
        <v>87</v>
      </c>
      <c r="AV157" s="13" t="s">
        <v>87</v>
      </c>
      <c r="AW157" s="13" t="s">
        <v>3</v>
      </c>
      <c r="AX157" s="13" t="s">
        <v>85</v>
      </c>
      <c r="AY157" s="213" t="s">
        <v>175</v>
      </c>
    </row>
    <row r="158" spans="1:65" s="2" customFormat="1" ht="21.75" customHeight="1">
      <c r="A158" s="38"/>
      <c r="B158" s="197"/>
      <c r="C158" s="198" t="s">
        <v>285</v>
      </c>
      <c r="D158" s="198" t="s">
        <v>177</v>
      </c>
      <c r="E158" s="199" t="s">
        <v>2281</v>
      </c>
      <c r="F158" s="200" t="s">
        <v>2282</v>
      </c>
      <c r="G158" s="201" t="s">
        <v>198</v>
      </c>
      <c r="H158" s="202">
        <v>10.8</v>
      </c>
      <c r="I158" s="203"/>
      <c r="J158" s="204">
        <f>ROUND(I158*H158,2)</f>
        <v>0</v>
      </c>
      <c r="K158" s="200" t="s">
        <v>1941</v>
      </c>
      <c r="L158" s="39"/>
      <c r="M158" s="205" t="s">
        <v>1</v>
      </c>
      <c r="N158" s="206" t="s">
        <v>43</v>
      </c>
      <c r="O158" s="77"/>
      <c r="P158" s="207">
        <f>O158*H158</f>
        <v>0</v>
      </c>
      <c r="Q158" s="207">
        <v>0.00396</v>
      </c>
      <c r="R158" s="207">
        <f>Q158*H158</f>
        <v>0.042768</v>
      </c>
      <c r="S158" s="207">
        <v>0</v>
      </c>
      <c r="T158" s="208">
        <f>S158*H158</f>
        <v>0</v>
      </c>
      <c r="U158" s="38"/>
      <c r="V158" s="38"/>
      <c r="W158" s="38"/>
      <c r="X158" s="38"/>
      <c r="Y158" s="38"/>
      <c r="Z158" s="38"/>
      <c r="AA158" s="38"/>
      <c r="AB158" s="38"/>
      <c r="AC158" s="38"/>
      <c r="AD158" s="38"/>
      <c r="AE158" s="38"/>
      <c r="AR158" s="209" t="s">
        <v>253</v>
      </c>
      <c r="AT158" s="209" t="s">
        <v>177</v>
      </c>
      <c r="AU158" s="209" t="s">
        <v>87</v>
      </c>
      <c r="AY158" s="19" t="s">
        <v>175</v>
      </c>
      <c r="BE158" s="210">
        <f>IF(N158="základní",J158,0)</f>
        <v>0</v>
      </c>
      <c r="BF158" s="210">
        <f>IF(N158="snížená",J158,0)</f>
        <v>0</v>
      </c>
      <c r="BG158" s="210">
        <f>IF(N158="zákl. přenesená",J158,0)</f>
        <v>0</v>
      </c>
      <c r="BH158" s="210">
        <f>IF(N158="sníž. přenesená",J158,0)</f>
        <v>0</v>
      </c>
      <c r="BI158" s="210">
        <f>IF(N158="nulová",J158,0)</f>
        <v>0</v>
      </c>
      <c r="BJ158" s="19" t="s">
        <v>85</v>
      </c>
      <c r="BK158" s="210">
        <f>ROUND(I158*H158,2)</f>
        <v>0</v>
      </c>
      <c r="BL158" s="19" t="s">
        <v>253</v>
      </c>
      <c r="BM158" s="209" t="s">
        <v>2283</v>
      </c>
    </row>
    <row r="159" spans="1:51" s="13" customFormat="1" ht="12">
      <c r="A159" s="13"/>
      <c r="B159" s="211"/>
      <c r="C159" s="13"/>
      <c r="D159" s="212" t="s">
        <v>184</v>
      </c>
      <c r="E159" s="13"/>
      <c r="F159" s="214" t="s">
        <v>2284</v>
      </c>
      <c r="G159" s="13"/>
      <c r="H159" s="215">
        <v>10.8</v>
      </c>
      <c r="I159" s="216"/>
      <c r="J159" s="13"/>
      <c r="K159" s="13"/>
      <c r="L159" s="211"/>
      <c r="M159" s="217"/>
      <c r="N159" s="218"/>
      <c r="O159" s="218"/>
      <c r="P159" s="218"/>
      <c r="Q159" s="218"/>
      <c r="R159" s="218"/>
      <c r="S159" s="218"/>
      <c r="T159" s="219"/>
      <c r="U159" s="13"/>
      <c r="V159" s="13"/>
      <c r="W159" s="13"/>
      <c r="X159" s="13"/>
      <c r="Y159" s="13"/>
      <c r="Z159" s="13"/>
      <c r="AA159" s="13"/>
      <c r="AB159" s="13"/>
      <c r="AC159" s="13"/>
      <c r="AD159" s="13"/>
      <c r="AE159" s="13"/>
      <c r="AT159" s="213" t="s">
        <v>184</v>
      </c>
      <c r="AU159" s="213" t="s">
        <v>87</v>
      </c>
      <c r="AV159" s="13" t="s">
        <v>87</v>
      </c>
      <c r="AW159" s="13" t="s">
        <v>3</v>
      </c>
      <c r="AX159" s="13" t="s">
        <v>85</v>
      </c>
      <c r="AY159" s="213" t="s">
        <v>175</v>
      </c>
    </row>
    <row r="160" spans="1:65" s="2" customFormat="1" ht="21.75" customHeight="1">
      <c r="A160" s="38"/>
      <c r="B160" s="197"/>
      <c r="C160" s="198" t="s">
        <v>7</v>
      </c>
      <c r="D160" s="198" t="s">
        <v>177</v>
      </c>
      <c r="E160" s="199" t="s">
        <v>2285</v>
      </c>
      <c r="F160" s="200" t="s">
        <v>2286</v>
      </c>
      <c r="G160" s="201" t="s">
        <v>198</v>
      </c>
      <c r="H160" s="202">
        <v>7.2</v>
      </c>
      <c r="I160" s="203"/>
      <c r="J160" s="204">
        <f>ROUND(I160*H160,2)</f>
        <v>0</v>
      </c>
      <c r="K160" s="200" t="s">
        <v>1941</v>
      </c>
      <c r="L160" s="39"/>
      <c r="M160" s="205" t="s">
        <v>1</v>
      </c>
      <c r="N160" s="206" t="s">
        <v>43</v>
      </c>
      <c r="O160" s="77"/>
      <c r="P160" s="207">
        <f>O160*H160</f>
        <v>0</v>
      </c>
      <c r="Q160" s="207">
        <v>0.00396</v>
      </c>
      <c r="R160" s="207">
        <f>Q160*H160</f>
        <v>0.028512</v>
      </c>
      <c r="S160" s="207">
        <v>0</v>
      </c>
      <c r="T160" s="208">
        <f>S160*H160</f>
        <v>0</v>
      </c>
      <c r="U160" s="38"/>
      <c r="V160" s="38"/>
      <c r="W160" s="38"/>
      <c r="X160" s="38"/>
      <c r="Y160" s="38"/>
      <c r="Z160" s="38"/>
      <c r="AA160" s="38"/>
      <c r="AB160" s="38"/>
      <c r="AC160" s="38"/>
      <c r="AD160" s="38"/>
      <c r="AE160" s="38"/>
      <c r="AR160" s="209" t="s">
        <v>253</v>
      </c>
      <c r="AT160" s="209" t="s">
        <v>177</v>
      </c>
      <c r="AU160" s="209" t="s">
        <v>87</v>
      </c>
      <c r="AY160" s="19" t="s">
        <v>175</v>
      </c>
      <c r="BE160" s="210">
        <f>IF(N160="základní",J160,0)</f>
        <v>0</v>
      </c>
      <c r="BF160" s="210">
        <f>IF(N160="snížená",J160,0)</f>
        <v>0</v>
      </c>
      <c r="BG160" s="210">
        <f>IF(N160="zákl. přenesená",J160,0)</f>
        <v>0</v>
      </c>
      <c r="BH160" s="210">
        <f>IF(N160="sníž. přenesená",J160,0)</f>
        <v>0</v>
      </c>
      <c r="BI160" s="210">
        <f>IF(N160="nulová",J160,0)</f>
        <v>0</v>
      </c>
      <c r="BJ160" s="19" t="s">
        <v>85</v>
      </c>
      <c r="BK160" s="210">
        <f>ROUND(I160*H160,2)</f>
        <v>0</v>
      </c>
      <c r="BL160" s="19" t="s">
        <v>253</v>
      </c>
      <c r="BM160" s="209" t="s">
        <v>2287</v>
      </c>
    </row>
    <row r="161" spans="1:51" s="13" customFormat="1" ht="12">
      <c r="A161" s="13"/>
      <c r="B161" s="211"/>
      <c r="C161" s="13"/>
      <c r="D161" s="212" t="s">
        <v>184</v>
      </c>
      <c r="E161" s="13"/>
      <c r="F161" s="214" t="s">
        <v>2280</v>
      </c>
      <c r="G161" s="13"/>
      <c r="H161" s="215">
        <v>7.2</v>
      </c>
      <c r="I161" s="216"/>
      <c r="J161" s="13"/>
      <c r="K161" s="13"/>
      <c r="L161" s="211"/>
      <c r="M161" s="217"/>
      <c r="N161" s="218"/>
      <c r="O161" s="218"/>
      <c r="P161" s="218"/>
      <c r="Q161" s="218"/>
      <c r="R161" s="218"/>
      <c r="S161" s="218"/>
      <c r="T161" s="219"/>
      <c r="U161" s="13"/>
      <c r="V161" s="13"/>
      <c r="W161" s="13"/>
      <c r="X161" s="13"/>
      <c r="Y161" s="13"/>
      <c r="Z161" s="13"/>
      <c r="AA161" s="13"/>
      <c r="AB161" s="13"/>
      <c r="AC161" s="13"/>
      <c r="AD161" s="13"/>
      <c r="AE161" s="13"/>
      <c r="AT161" s="213" t="s">
        <v>184</v>
      </c>
      <c r="AU161" s="213" t="s">
        <v>87</v>
      </c>
      <c r="AV161" s="13" t="s">
        <v>87</v>
      </c>
      <c r="AW161" s="13" t="s">
        <v>3</v>
      </c>
      <c r="AX161" s="13" t="s">
        <v>85</v>
      </c>
      <c r="AY161" s="213" t="s">
        <v>175</v>
      </c>
    </row>
    <row r="162" spans="1:65" s="2" customFormat="1" ht="21.75" customHeight="1">
      <c r="A162" s="38"/>
      <c r="B162" s="197"/>
      <c r="C162" s="198" t="s">
        <v>294</v>
      </c>
      <c r="D162" s="198" t="s">
        <v>177</v>
      </c>
      <c r="E162" s="199" t="s">
        <v>2288</v>
      </c>
      <c r="F162" s="200" t="s">
        <v>2289</v>
      </c>
      <c r="G162" s="201" t="s">
        <v>198</v>
      </c>
      <c r="H162" s="202">
        <v>43.2</v>
      </c>
      <c r="I162" s="203"/>
      <c r="J162" s="204">
        <f>ROUND(I162*H162,2)</f>
        <v>0</v>
      </c>
      <c r="K162" s="200" t="s">
        <v>1941</v>
      </c>
      <c r="L162" s="39"/>
      <c r="M162" s="205" t="s">
        <v>1</v>
      </c>
      <c r="N162" s="206" t="s">
        <v>43</v>
      </c>
      <c r="O162" s="77"/>
      <c r="P162" s="207">
        <f>O162*H162</f>
        <v>0</v>
      </c>
      <c r="Q162" s="207">
        <v>0.0068</v>
      </c>
      <c r="R162" s="207">
        <f>Q162*H162</f>
        <v>0.29376</v>
      </c>
      <c r="S162" s="207">
        <v>0</v>
      </c>
      <c r="T162" s="208">
        <f>S162*H162</f>
        <v>0</v>
      </c>
      <c r="U162" s="38"/>
      <c r="V162" s="38"/>
      <c r="W162" s="38"/>
      <c r="X162" s="38"/>
      <c r="Y162" s="38"/>
      <c r="Z162" s="38"/>
      <c r="AA162" s="38"/>
      <c r="AB162" s="38"/>
      <c r="AC162" s="38"/>
      <c r="AD162" s="38"/>
      <c r="AE162" s="38"/>
      <c r="AR162" s="209" t="s">
        <v>253</v>
      </c>
      <c r="AT162" s="209" t="s">
        <v>177</v>
      </c>
      <c r="AU162" s="209" t="s">
        <v>87</v>
      </c>
      <c r="AY162" s="19" t="s">
        <v>175</v>
      </c>
      <c r="BE162" s="210">
        <f>IF(N162="základní",J162,0)</f>
        <v>0</v>
      </c>
      <c r="BF162" s="210">
        <f>IF(N162="snížená",J162,0)</f>
        <v>0</v>
      </c>
      <c r="BG162" s="210">
        <f>IF(N162="zákl. přenesená",J162,0)</f>
        <v>0</v>
      </c>
      <c r="BH162" s="210">
        <f>IF(N162="sníž. přenesená",J162,0)</f>
        <v>0</v>
      </c>
      <c r="BI162" s="210">
        <f>IF(N162="nulová",J162,0)</f>
        <v>0</v>
      </c>
      <c r="BJ162" s="19" t="s">
        <v>85</v>
      </c>
      <c r="BK162" s="210">
        <f>ROUND(I162*H162,2)</f>
        <v>0</v>
      </c>
      <c r="BL162" s="19" t="s">
        <v>253</v>
      </c>
      <c r="BM162" s="209" t="s">
        <v>2290</v>
      </c>
    </row>
    <row r="163" spans="1:51" s="13" customFormat="1" ht="12">
      <c r="A163" s="13"/>
      <c r="B163" s="211"/>
      <c r="C163" s="13"/>
      <c r="D163" s="212" t="s">
        <v>184</v>
      </c>
      <c r="E163" s="13"/>
      <c r="F163" s="214" t="s">
        <v>2291</v>
      </c>
      <c r="G163" s="13"/>
      <c r="H163" s="215">
        <v>43.2</v>
      </c>
      <c r="I163" s="216"/>
      <c r="J163" s="13"/>
      <c r="K163" s="13"/>
      <c r="L163" s="211"/>
      <c r="M163" s="217"/>
      <c r="N163" s="218"/>
      <c r="O163" s="218"/>
      <c r="P163" s="218"/>
      <c r="Q163" s="218"/>
      <c r="R163" s="218"/>
      <c r="S163" s="218"/>
      <c r="T163" s="219"/>
      <c r="U163" s="13"/>
      <c r="V163" s="13"/>
      <c r="W163" s="13"/>
      <c r="X163" s="13"/>
      <c r="Y163" s="13"/>
      <c r="Z163" s="13"/>
      <c r="AA163" s="13"/>
      <c r="AB163" s="13"/>
      <c r="AC163" s="13"/>
      <c r="AD163" s="13"/>
      <c r="AE163" s="13"/>
      <c r="AT163" s="213" t="s">
        <v>184</v>
      </c>
      <c r="AU163" s="213" t="s">
        <v>87</v>
      </c>
      <c r="AV163" s="13" t="s">
        <v>87</v>
      </c>
      <c r="AW163" s="13" t="s">
        <v>3</v>
      </c>
      <c r="AX163" s="13" t="s">
        <v>85</v>
      </c>
      <c r="AY163" s="213" t="s">
        <v>175</v>
      </c>
    </row>
    <row r="164" spans="1:65" s="2" customFormat="1" ht="21.75" customHeight="1">
      <c r="A164" s="38"/>
      <c r="B164" s="197"/>
      <c r="C164" s="198" t="s">
        <v>299</v>
      </c>
      <c r="D164" s="198" t="s">
        <v>177</v>
      </c>
      <c r="E164" s="199" t="s">
        <v>2292</v>
      </c>
      <c r="F164" s="200" t="s">
        <v>2293</v>
      </c>
      <c r="G164" s="201" t="s">
        <v>198</v>
      </c>
      <c r="H164" s="202">
        <v>3.6</v>
      </c>
      <c r="I164" s="203"/>
      <c r="J164" s="204">
        <f>ROUND(I164*H164,2)</f>
        <v>0</v>
      </c>
      <c r="K164" s="200" t="s">
        <v>1941</v>
      </c>
      <c r="L164" s="39"/>
      <c r="M164" s="205" t="s">
        <v>1</v>
      </c>
      <c r="N164" s="206" t="s">
        <v>43</v>
      </c>
      <c r="O164" s="77"/>
      <c r="P164" s="207">
        <f>O164*H164</f>
        <v>0</v>
      </c>
      <c r="Q164" s="207">
        <v>0.00888</v>
      </c>
      <c r="R164" s="207">
        <f>Q164*H164</f>
        <v>0.031968</v>
      </c>
      <c r="S164" s="207">
        <v>0</v>
      </c>
      <c r="T164" s="208">
        <f>S164*H164</f>
        <v>0</v>
      </c>
      <c r="U164" s="38"/>
      <c r="V164" s="38"/>
      <c r="W164" s="38"/>
      <c r="X164" s="38"/>
      <c r="Y164" s="38"/>
      <c r="Z164" s="38"/>
      <c r="AA164" s="38"/>
      <c r="AB164" s="38"/>
      <c r="AC164" s="38"/>
      <c r="AD164" s="38"/>
      <c r="AE164" s="38"/>
      <c r="AR164" s="209" t="s">
        <v>253</v>
      </c>
      <c r="AT164" s="209" t="s">
        <v>177</v>
      </c>
      <c r="AU164" s="209" t="s">
        <v>87</v>
      </c>
      <c r="AY164" s="19" t="s">
        <v>175</v>
      </c>
      <c r="BE164" s="210">
        <f>IF(N164="základní",J164,0)</f>
        <v>0</v>
      </c>
      <c r="BF164" s="210">
        <f>IF(N164="snížená",J164,0)</f>
        <v>0</v>
      </c>
      <c r="BG164" s="210">
        <f>IF(N164="zákl. přenesená",J164,0)</f>
        <v>0</v>
      </c>
      <c r="BH164" s="210">
        <f>IF(N164="sníž. přenesená",J164,0)</f>
        <v>0</v>
      </c>
      <c r="BI164" s="210">
        <f>IF(N164="nulová",J164,0)</f>
        <v>0</v>
      </c>
      <c r="BJ164" s="19" t="s">
        <v>85</v>
      </c>
      <c r="BK164" s="210">
        <f>ROUND(I164*H164,2)</f>
        <v>0</v>
      </c>
      <c r="BL164" s="19" t="s">
        <v>253</v>
      </c>
      <c r="BM164" s="209" t="s">
        <v>2294</v>
      </c>
    </row>
    <row r="165" spans="1:51" s="13" customFormat="1" ht="12">
      <c r="A165" s="13"/>
      <c r="B165" s="211"/>
      <c r="C165" s="13"/>
      <c r="D165" s="212" t="s">
        <v>184</v>
      </c>
      <c r="E165" s="13"/>
      <c r="F165" s="214" t="s">
        <v>2295</v>
      </c>
      <c r="G165" s="13"/>
      <c r="H165" s="215">
        <v>3.6</v>
      </c>
      <c r="I165" s="216"/>
      <c r="J165" s="13"/>
      <c r="K165" s="13"/>
      <c r="L165" s="211"/>
      <c r="M165" s="217"/>
      <c r="N165" s="218"/>
      <c r="O165" s="218"/>
      <c r="P165" s="218"/>
      <c r="Q165" s="218"/>
      <c r="R165" s="218"/>
      <c r="S165" s="218"/>
      <c r="T165" s="219"/>
      <c r="U165" s="13"/>
      <c r="V165" s="13"/>
      <c r="W165" s="13"/>
      <c r="X165" s="13"/>
      <c r="Y165" s="13"/>
      <c r="Z165" s="13"/>
      <c r="AA165" s="13"/>
      <c r="AB165" s="13"/>
      <c r="AC165" s="13"/>
      <c r="AD165" s="13"/>
      <c r="AE165" s="13"/>
      <c r="AT165" s="213" t="s">
        <v>184</v>
      </c>
      <c r="AU165" s="213" t="s">
        <v>87</v>
      </c>
      <c r="AV165" s="13" t="s">
        <v>87</v>
      </c>
      <c r="AW165" s="13" t="s">
        <v>3</v>
      </c>
      <c r="AX165" s="13" t="s">
        <v>85</v>
      </c>
      <c r="AY165" s="213" t="s">
        <v>175</v>
      </c>
    </row>
    <row r="166" spans="1:65" s="2" customFormat="1" ht="33" customHeight="1">
      <c r="A166" s="38"/>
      <c r="B166" s="197"/>
      <c r="C166" s="198" t="s">
        <v>308</v>
      </c>
      <c r="D166" s="198" t="s">
        <v>177</v>
      </c>
      <c r="E166" s="199" t="s">
        <v>2296</v>
      </c>
      <c r="F166" s="200" t="s">
        <v>2297</v>
      </c>
      <c r="G166" s="201" t="s">
        <v>198</v>
      </c>
      <c r="H166" s="202">
        <v>3.6</v>
      </c>
      <c r="I166" s="203"/>
      <c r="J166" s="204">
        <f>ROUND(I166*H166,2)</f>
        <v>0</v>
      </c>
      <c r="K166" s="200" t="s">
        <v>1941</v>
      </c>
      <c r="L166" s="39"/>
      <c r="M166" s="205" t="s">
        <v>1</v>
      </c>
      <c r="N166" s="206" t="s">
        <v>43</v>
      </c>
      <c r="O166" s="77"/>
      <c r="P166" s="207">
        <f>O166*H166</f>
        <v>0</v>
      </c>
      <c r="Q166" s="207">
        <v>0.00888</v>
      </c>
      <c r="R166" s="207">
        <f>Q166*H166</f>
        <v>0.031968</v>
      </c>
      <c r="S166" s="207">
        <v>0</v>
      </c>
      <c r="T166" s="208">
        <f>S166*H166</f>
        <v>0</v>
      </c>
      <c r="U166" s="38"/>
      <c r="V166" s="38"/>
      <c r="W166" s="38"/>
      <c r="X166" s="38"/>
      <c r="Y166" s="38"/>
      <c r="Z166" s="38"/>
      <c r="AA166" s="38"/>
      <c r="AB166" s="38"/>
      <c r="AC166" s="38"/>
      <c r="AD166" s="38"/>
      <c r="AE166" s="38"/>
      <c r="AR166" s="209" t="s">
        <v>253</v>
      </c>
      <c r="AT166" s="209" t="s">
        <v>177</v>
      </c>
      <c r="AU166" s="209" t="s">
        <v>87</v>
      </c>
      <c r="AY166" s="19" t="s">
        <v>175</v>
      </c>
      <c r="BE166" s="210">
        <f>IF(N166="základní",J166,0)</f>
        <v>0</v>
      </c>
      <c r="BF166" s="210">
        <f>IF(N166="snížená",J166,0)</f>
        <v>0</v>
      </c>
      <c r="BG166" s="210">
        <f>IF(N166="zákl. přenesená",J166,0)</f>
        <v>0</v>
      </c>
      <c r="BH166" s="210">
        <f>IF(N166="sníž. přenesená",J166,0)</f>
        <v>0</v>
      </c>
      <c r="BI166" s="210">
        <f>IF(N166="nulová",J166,0)</f>
        <v>0</v>
      </c>
      <c r="BJ166" s="19" t="s">
        <v>85</v>
      </c>
      <c r="BK166" s="210">
        <f>ROUND(I166*H166,2)</f>
        <v>0</v>
      </c>
      <c r="BL166" s="19" t="s">
        <v>253</v>
      </c>
      <c r="BM166" s="209" t="s">
        <v>2298</v>
      </c>
    </row>
    <row r="167" spans="1:51" s="13" customFormat="1" ht="12">
      <c r="A167" s="13"/>
      <c r="B167" s="211"/>
      <c r="C167" s="13"/>
      <c r="D167" s="212" t="s">
        <v>184</v>
      </c>
      <c r="E167" s="13"/>
      <c r="F167" s="214" t="s">
        <v>2295</v>
      </c>
      <c r="G167" s="13"/>
      <c r="H167" s="215">
        <v>3.6</v>
      </c>
      <c r="I167" s="216"/>
      <c r="J167" s="13"/>
      <c r="K167" s="13"/>
      <c r="L167" s="211"/>
      <c r="M167" s="217"/>
      <c r="N167" s="218"/>
      <c r="O167" s="218"/>
      <c r="P167" s="218"/>
      <c r="Q167" s="218"/>
      <c r="R167" s="218"/>
      <c r="S167" s="218"/>
      <c r="T167" s="219"/>
      <c r="U167" s="13"/>
      <c r="V167" s="13"/>
      <c r="W167" s="13"/>
      <c r="X167" s="13"/>
      <c r="Y167" s="13"/>
      <c r="Z167" s="13"/>
      <c r="AA167" s="13"/>
      <c r="AB167" s="13"/>
      <c r="AC167" s="13"/>
      <c r="AD167" s="13"/>
      <c r="AE167" s="13"/>
      <c r="AT167" s="213" t="s">
        <v>184</v>
      </c>
      <c r="AU167" s="213" t="s">
        <v>87</v>
      </c>
      <c r="AV167" s="13" t="s">
        <v>87</v>
      </c>
      <c r="AW167" s="13" t="s">
        <v>3</v>
      </c>
      <c r="AX167" s="13" t="s">
        <v>85</v>
      </c>
      <c r="AY167" s="213" t="s">
        <v>175</v>
      </c>
    </row>
    <row r="168" spans="1:65" s="2" customFormat="1" ht="16.5" customHeight="1">
      <c r="A168" s="38"/>
      <c r="B168" s="197"/>
      <c r="C168" s="198" t="s">
        <v>314</v>
      </c>
      <c r="D168" s="198" t="s">
        <v>177</v>
      </c>
      <c r="E168" s="199" t="s">
        <v>2299</v>
      </c>
      <c r="F168" s="200" t="s">
        <v>2300</v>
      </c>
      <c r="G168" s="201" t="s">
        <v>379</v>
      </c>
      <c r="H168" s="202">
        <v>5</v>
      </c>
      <c r="I168" s="203"/>
      <c r="J168" s="204">
        <f>ROUND(I168*H168,2)</f>
        <v>0</v>
      </c>
      <c r="K168" s="200" t="s">
        <v>1941</v>
      </c>
      <c r="L168" s="39"/>
      <c r="M168" s="205" t="s">
        <v>1</v>
      </c>
      <c r="N168" s="206" t="s">
        <v>43</v>
      </c>
      <c r="O168" s="77"/>
      <c r="P168" s="207">
        <f>O168*H168</f>
        <v>0</v>
      </c>
      <c r="Q168" s="207">
        <v>0</v>
      </c>
      <c r="R168" s="207">
        <f>Q168*H168</f>
        <v>0</v>
      </c>
      <c r="S168" s="207">
        <v>0</v>
      </c>
      <c r="T168" s="208">
        <f>S168*H168</f>
        <v>0</v>
      </c>
      <c r="U168" s="38"/>
      <c r="V168" s="38"/>
      <c r="W168" s="38"/>
      <c r="X168" s="38"/>
      <c r="Y168" s="38"/>
      <c r="Z168" s="38"/>
      <c r="AA168" s="38"/>
      <c r="AB168" s="38"/>
      <c r="AC168" s="38"/>
      <c r="AD168" s="38"/>
      <c r="AE168" s="38"/>
      <c r="AR168" s="209" t="s">
        <v>253</v>
      </c>
      <c r="AT168" s="209" t="s">
        <v>177</v>
      </c>
      <c r="AU168" s="209" t="s">
        <v>87</v>
      </c>
      <c r="AY168" s="19" t="s">
        <v>175</v>
      </c>
      <c r="BE168" s="210">
        <f>IF(N168="základní",J168,0)</f>
        <v>0</v>
      </c>
      <c r="BF168" s="210">
        <f>IF(N168="snížená",J168,0)</f>
        <v>0</v>
      </c>
      <c r="BG168" s="210">
        <f>IF(N168="zákl. přenesená",J168,0)</f>
        <v>0</v>
      </c>
      <c r="BH168" s="210">
        <f>IF(N168="sníž. přenesená",J168,0)</f>
        <v>0</v>
      </c>
      <c r="BI168" s="210">
        <f>IF(N168="nulová",J168,0)</f>
        <v>0</v>
      </c>
      <c r="BJ168" s="19" t="s">
        <v>85</v>
      </c>
      <c r="BK168" s="210">
        <f>ROUND(I168*H168,2)</f>
        <v>0</v>
      </c>
      <c r="BL168" s="19" t="s">
        <v>253</v>
      </c>
      <c r="BM168" s="209" t="s">
        <v>2301</v>
      </c>
    </row>
    <row r="169" spans="1:65" s="2" customFormat="1" ht="16.5" customHeight="1">
      <c r="A169" s="38"/>
      <c r="B169" s="197"/>
      <c r="C169" s="198" t="s">
        <v>320</v>
      </c>
      <c r="D169" s="198" t="s">
        <v>177</v>
      </c>
      <c r="E169" s="199" t="s">
        <v>2302</v>
      </c>
      <c r="F169" s="200" t="s">
        <v>2303</v>
      </c>
      <c r="G169" s="201" t="s">
        <v>198</v>
      </c>
      <c r="H169" s="202">
        <v>250</v>
      </c>
      <c r="I169" s="203"/>
      <c r="J169" s="204">
        <f>ROUND(I169*H169,2)</f>
        <v>0</v>
      </c>
      <c r="K169" s="200" t="s">
        <v>1941</v>
      </c>
      <c r="L169" s="39"/>
      <c r="M169" s="205" t="s">
        <v>1</v>
      </c>
      <c r="N169" s="206" t="s">
        <v>43</v>
      </c>
      <c r="O169" s="77"/>
      <c r="P169" s="207">
        <f>O169*H169</f>
        <v>0</v>
      </c>
      <c r="Q169" s="207">
        <v>0</v>
      </c>
      <c r="R169" s="207">
        <f>Q169*H169</f>
        <v>0</v>
      </c>
      <c r="S169" s="207">
        <v>0</v>
      </c>
      <c r="T169" s="208">
        <f>S169*H169</f>
        <v>0</v>
      </c>
      <c r="U169" s="38"/>
      <c r="V169" s="38"/>
      <c r="W169" s="38"/>
      <c r="X169" s="38"/>
      <c r="Y169" s="38"/>
      <c r="Z169" s="38"/>
      <c r="AA169" s="38"/>
      <c r="AB169" s="38"/>
      <c r="AC169" s="38"/>
      <c r="AD169" s="38"/>
      <c r="AE169" s="38"/>
      <c r="AR169" s="209" t="s">
        <v>253</v>
      </c>
      <c r="AT169" s="209" t="s">
        <v>177</v>
      </c>
      <c r="AU169" s="209" t="s">
        <v>87</v>
      </c>
      <c r="AY169" s="19" t="s">
        <v>175</v>
      </c>
      <c r="BE169" s="210">
        <f>IF(N169="základní",J169,0)</f>
        <v>0</v>
      </c>
      <c r="BF169" s="210">
        <f>IF(N169="snížená",J169,0)</f>
        <v>0</v>
      </c>
      <c r="BG169" s="210">
        <f>IF(N169="zákl. přenesená",J169,0)</f>
        <v>0</v>
      </c>
      <c r="BH169" s="210">
        <f>IF(N169="sníž. přenesená",J169,0)</f>
        <v>0</v>
      </c>
      <c r="BI169" s="210">
        <f>IF(N169="nulová",J169,0)</f>
        <v>0</v>
      </c>
      <c r="BJ169" s="19" t="s">
        <v>85</v>
      </c>
      <c r="BK169" s="210">
        <f>ROUND(I169*H169,2)</f>
        <v>0</v>
      </c>
      <c r="BL169" s="19" t="s">
        <v>253</v>
      </c>
      <c r="BM169" s="209" t="s">
        <v>2304</v>
      </c>
    </row>
    <row r="170" spans="1:65" s="2" customFormat="1" ht="16.5" customHeight="1">
      <c r="A170" s="38"/>
      <c r="B170" s="197"/>
      <c r="C170" s="198" t="s">
        <v>324</v>
      </c>
      <c r="D170" s="198" t="s">
        <v>177</v>
      </c>
      <c r="E170" s="199" t="s">
        <v>2305</v>
      </c>
      <c r="F170" s="200" t="s">
        <v>2306</v>
      </c>
      <c r="G170" s="201" t="s">
        <v>379</v>
      </c>
      <c r="H170" s="202">
        <v>2</v>
      </c>
      <c r="I170" s="203"/>
      <c r="J170" s="204">
        <f>ROUND(I170*H170,2)</f>
        <v>0</v>
      </c>
      <c r="K170" s="200" t="s">
        <v>1941</v>
      </c>
      <c r="L170" s="39"/>
      <c r="M170" s="205" t="s">
        <v>1</v>
      </c>
      <c r="N170" s="206" t="s">
        <v>43</v>
      </c>
      <c r="O170" s="77"/>
      <c r="P170" s="207">
        <f>O170*H170</f>
        <v>0</v>
      </c>
      <c r="Q170" s="207">
        <v>0.00018</v>
      </c>
      <c r="R170" s="207">
        <f>Q170*H170</f>
        <v>0.00036</v>
      </c>
      <c r="S170" s="207">
        <v>0</v>
      </c>
      <c r="T170" s="208">
        <f>S170*H170</f>
        <v>0</v>
      </c>
      <c r="U170" s="38"/>
      <c r="V170" s="38"/>
      <c r="W170" s="38"/>
      <c r="X170" s="38"/>
      <c r="Y170" s="38"/>
      <c r="Z170" s="38"/>
      <c r="AA170" s="38"/>
      <c r="AB170" s="38"/>
      <c r="AC170" s="38"/>
      <c r="AD170" s="38"/>
      <c r="AE170" s="38"/>
      <c r="AR170" s="209" t="s">
        <v>253</v>
      </c>
      <c r="AT170" s="209" t="s">
        <v>177</v>
      </c>
      <c r="AU170" s="209" t="s">
        <v>87</v>
      </c>
      <c r="AY170" s="19" t="s">
        <v>175</v>
      </c>
      <c r="BE170" s="210">
        <f>IF(N170="základní",J170,0)</f>
        <v>0</v>
      </c>
      <c r="BF170" s="210">
        <f>IF(N170="snížená",J170,0)</f>
        <v>0</v>
      </c>
      <c r="BG170" s="210">
        <f>IF(N170="zákl. přenesená",J170,0)</f>
        <v>0</v>
      </c>
      <c r="BH170" s="210">
        <f>IF(N170="sníž. přenesená",J170,0)</f>
        <v>0</v>
      </c>
      <c r="BI170" s="210">
        <f>IF(N170="nulová",J170,0)</f>
        <v>0</v>
      </c>
      <c r="BJ170" s="19" t="s">
        <v>85</v>
      </c>
      <c r="BK170" s="210">
        <f>ROUND(I170*H170,2)</f>
        <v>0</v>
      </c>
      <c r="BL170" s="19" t="s">
        <v>253</v>
      </c>
      <c r="BM170" s="209" t="s">
        <v>2307</v>
      </c>
    </row>
    <row r="171" spans="1:65" s="2" customFormat="1" ht="16.5" customHeight="1">
      <c r="A171" s="38"/>
      <c r="B171" s="197"/>
      <c r="C171" s="198" t="s">
        <v>329</v>
      </c>
      <c r="D171" s="198" t="s">
        <v>177</v>
      </c>
      <c r="E171" s="199" t="s">
        <v>2308</v>
      </c>
      <c r="F171" s="200" t="s">
        <v>2309</v>
      </c>
      <c r="G171" s="201" t="s">
        <v>379</v>
      </c>
      <c r="H171" s="202">
        <v>3</v>
      </c>
      <c r="I171" s="203"/>
      <c r="J171" s="204">
        <f>ROUND(I171*H171,2)</f>
        <v>0</v>
      </c>
      <c r="K171" s="200" t="s">
        <v>1941</v>
      </c>
      <c r="L171" s="39"/>
      <c r="M171" s="205" t="s">
        <v>1</v>
      </c>
      <c r="N171" s="206" t="s">
        <v>43</v>
      </c>
      <c r="O171" s="77"/>
      <c r="P171" s="207">
        <f>O171*H171</f>
        <v>0</v>
      </c>
      <c r="Q171" s="207">
        <v>0.00025</v>
      </c>
      <c r="R171" s="207">
        <f>Q171*H171</f>
        <v>0.00075</v>
      </c>
      <c r="S171" s="207">
        <v>0</v>
      </c>
      <c r="T171" s="208">
        <f>S171*H171</f>
        <v>0</v>
      </c>
      <c r="U171" s="38"/>
      <c r="V171" s="38"/>
      <c r="W171" s="38"/>
      <c r="X171" s="38"/>
      <c r="Y171" s="38"/>
      <c r="Z171" s="38"/>
      <c r="AA171" s="38"/>
      <c r="AB171" s="38"/>
      <c r="AC171" s="38"/>
      <c r="AD171" s="38"/>
      <c r="AE171" s="38"/>
      <c r="AR171" s="209" t="s">
        <v>253</v>
      </c>
      <c r="AT171" s="209" t="s">
        <v>177</v>
      </c>
      <c r="AU171" s="209" t="s">
        <v>87</v>
      </c>
      <c r="AY171" s="19" t="s">
        <v>175</v>
      </c>
      <c r="BE171" s="210">
        <f>IF(N171="základní",J171,0)</f>
        <v>0</v>
      </c>
      <c r="BF171" s="210">
        <f>IF(N171="snížená",J171,0)</f>
        <v>0</v>
      </c>
      <c r="BG171" s="210">
        <f>IF(N171="zákl. přenesená",J171,0)</f>
        <v>0</v>
      </c>
      <c r="BH171" s="210">
        <f>IF(N171="sníž. přenesená",J171,0)</f>
        <v>0</v>
      </c>
      <c r="BI171" s="210">
        <f>IF(N171="nulová",J171,0)</f>
        <v>0</v>
      </c>
      <c r="BJ171" s="19" t="s">
        <v>85</v>
      </c>
      <c r="BK171" s="210">
        <f>ROUND(I171*H171,2)</f>
        <v>0</v>
      </c>
      <c r="BL171" s="19" t="s">
        <v>253</v>
      </c>
      <c r="BM171" s="209" t="s">
        <v>2310</v>
      </c>
    </row>
    <row r="172" spans="1:65" s="2" customFormat="1" ht="16.5" customHeight="1">
      <c r="A172" s="38"/>
      <c r="B172" s="197"/>
      <c r="C172" s="198" t="s">
        <v>335</v>
      </c>
      <c r="D172" s="198" t="s">
        <v>177</v>
      </c>
      <c r="E172" s="199" t="s">
        <v>2311</v>
      </c>
      <c r="F172" s="200" t="s">
        <v>2312</v>
      </c>
      <c r="G172" s="201" t="s">
        <v>379</v>
      </c>
      <c r="H172" s="202">
        <v>1</v>
      </c>
      <c r="I172" s="203"/>
      <c r="J172" s="204">
        <f>ROUND(I172*H172,2)</f>
        <v>0</v>
      </c>
      <c r="K172" s="200" t="s">
        <v>1941</v>
      </c>
      <c r="L172" s="39"/>
      <c r="M172" s="205" t="s">
        <v>1</v>
      </c>
      <c r="N172" s="206" t="s">
        <v>43</v>
      </c>
      <c r="O172" s="77"/>
      <c r="P172" s="207">
        <f>O172*H172</f>
        <v>0</v>
      </c>
      <c r="Q172" s="207">
        <v>0.00025</v>
      </c>
      <c r="R172" s="207">
        <f>Q172*H172</f>
        <v>0.00025</v>
      </c>
      <c r="S172" s="207">
        <v>0</v>
      </c>
      <c r="T172" s="208">
        <f>S172*H172</f>
        <v>0</v>
      </c>
      <c r="U172" s="38"/>
      <c r="V172" s="38"/>
      <c r="W172" s="38"/>
      <c r="X172" s="38"/>
      <c r="Y172" s="38"/>
      <c r="Z172" s="38"/>
      <c r="AA172" s="38"/>
      <c r="AB172" s="38"/>
      <c r="AC172" s="38"/>
      <c r="AD172" s="38"/>
      <c r="AE172" s="38"/>
      <c r="AR172" s="209" t="s">
        <v>253</v>
      </c>
      <c r="AT172" s="209" t="s">
        <v>177</v>
      </c>
      <c r="AU172" s="209" t="s">
        <v>87</v>
      </c>
      <c r="AY172" s="19" t="s">
        <v>175</v>
      </c>
      <c r="BE172" s="210">
        <f>IF(N172="základní",J172,0)</f>
        <v>0</v>
      </c>
      <c r="BF172" s="210">
        <f>IF(N172="snížená",J172,0)</f>
        <v>0</v>
      </c>
      <c r="BG172" s="210">
        <f>IF(N172="zákl. přenesená",J172,0)</f>
        <v>0</v>
      </c>
      <c r="BH172" s="210">
        <f>IF(N172="sníž. přenesená",J172,0)</f>
        <v>0</v>
      </c>
      <c r="BI172" s="210">
        <f>IF(N172="nulová",J172,0)</f>
        <v>0</v>
      </c>
      <c r="BJ172" s="19" t="s">
        <v>85</v>
      </c>
      <c r="BK172" s="210">
        <f>ROUND(I172*H172,2)</f>
        <v>0</v>
      </c>
      <c r="BL172" s="19" t="s">
        <v>253</v>
      </c>
      <c r="BM172" s="209" t="s">
        <v>2313</v>
      </c>
    </row>
    <row r="173" spans="1:65" s="2" customFormat="1" ht="16.5" customHeight="1">
      <c r="A173" s="38"/>
      <c r="B173" s="197"/>
      <c r="C173" s="198" t="s">
        <v>339</v>
      </c>
      <c r="D173" s="198" t="s">
        <v>177</v>
      </c>
      <c r="E173" s="199" t="s">
        <v>2314</v>
      </c>
      <c r="F173" s="200" t="s">
        <v>2315</v>
      </c>
      <c r="G173" s="201" t="s">
        <v>379</v>
      </c>
      <c r="H173" s="202">
        <v>1</v>
      </c>
      <c r="I173" s="203"/>
      <c r="J173" s="204">
        <f>ROUND(I173*H173,2)</f>
        <v>0</v>
      </c>
      <c r="K173" s="200" t="s">
        <v>1941</v>
      </c>
      <c r="L173" s="39"/>
      <c r="M173" s="205" t="s">
        <v>1</v>
      </c>
      <c r="N173" s="206" t="s">
        <v>43</v>
      </c>
      <c r="O173" s="77"/>
      <c r="P173" s="207">
        <f>O173*H173</f>
        <v>0</v>
      </c>
      <c r="Q173" s="207">
        <v>0.00025</v>
      </c>
      <c r="R173" s="207">
        <f>Q173*H173</f>
        <v>0.00025</v>
      </c>
      <c r="S173" s="207">
        <v>0</v>
      </c>
      <c r="T173" s="208">
        <f>S173*H173</f>
        <v>0</v>
      </c>
      <c r="U173" s="38"/>
      <c r="V173" s="38"/>
      <c r="W173" s="38"/>
      <c r="X173" s="38"/>
      <c r="Y173" s="38"/>
      <c r="Z173" s="38"/>
      <c r="AA173" s="38"/>
      <c r="AB173" s="38"/>
      <c r="AC173" s="38"/>
      <c r="AD173" s="38"/>
      <c r="AE173" s="38"/>
      <c r="AR173" s="209" t="s">
        <v>253</v>
      </c>
      <c r="AT173" s="209" t="s">
        <v>177</v>
      </c>
      <c r="AU173" s="209" t="s">
        <v>87</v>
      </c>
      <c r="AY173" s="19" t="s">
        <v>175</v>
      </c>
      <c r="BE173" s="210">
        <f>IF(N173="základní",J173,0)</f>
        <v>0</v>
      </c>
      <c r="BF173" s="210">
        <f>IF(N173="snížená",J173,0)</f>
        <v>0</v>
      </c>
      <c r="BG173" s="210">
        <f>IF(N173="zákl. přenesená",J173,0)</f>
        <v>0</v>
      </c>
      <c r="BH173" s="210">
        <f>IF(N173="sníž. přenesená",J173,0)</f>
        <v>0</v>
      </c>
      <c r="BI173" s="210">
        <f>IF(N173="nulová",J173,0)</f>
        <v>0</v>
      </c>
      <c r="BJ173" s="19" t="s">
        <v>85</v>
      </c>
      <c r="BK173" s="210">
        <f>ROUND(I173*H173,2)</f>
        <v>0</v>
      </c>
      <c r="BL173" s="19" t="s">
        <v>253</v>
      </c>
      <c r="BM173" s="209" t="s">
        <v>2316</v>
      </c>
    </row>
    <row r="174" spans="1:65" s="2" customFormat="1" ht="16.5" customHeight="1">
      <c r="A174" s="38"/>
      <c r="B174" s="197"/>
      <c r="C174" s="198" t="s">
        <v>344</v>
      </c>
      <c r="D174" s="198" t="s">
        <v>177</v>
      </c>
      <c r="E174" s="199" t="s">
        <v>2317</v>
      </c>
      <c r="F174" s="200" t="s">
        <v>2318</v>
      </c>
      <c r="G174" s="201" t="s">
        <v>379</v>
      </c>
      <c r="H174" s="202">
        <v>1</v>
      </c>
      <c r="I174" s="203"/>
      <c r="J174" s="204">
        <f>ROUND(I174*H174,2)</f>
        <v>0</v>
      </c>
      <c r="K174" s="200" t="s">
        <v>1941</v>
      </c>
      <c r="L174" s="39"/>
      <c r="M174" s="205" t="s">
        <v>1</v>
      </c>
      <c r="N174" s="206" t="s">
        <v>43</v>
      </c>
      <c r="O174" s="77"/>
      <c r="P174" s="207">
        <f>O174*H174</f>
        <v>0</v>
      </c>
      <c r="Q174" s="207">
        <v>0.00045</v>
      </c>
      <c r="R174" s="207">
        <f>Q174*H174</f>
        <v>0.00045</v>
      </c>
      <c r="S174" s="207">
        <v>0</v>
      </c>
      <c r="T174" s="208">
        <f>S174*H174</f>
        <v>0</v>
      </c>
      <c r="U174" s="38"/>
      <c r="V174" s="38"/>
      <c r="W174" s="38"/>
      <c r="X174" s="38"/>
      <c r="Y174" s="38"/>
      <c r="Z174" s="38"/>
      <c r="AA174" s="38"/>
      <c r="AB174" s="38"/>
      <c r="AC174" s="38"/>
      <c r="AD174" s="38"/>
      <c r="AE174" s="38"/>
      <c r="AR174" s="209" t="s">
        <v>253</v>
      </c>
      <c r="AT174" s="209" t="s">
        <v>177</v>
      </c>
      <c r="AU174" s="209" t="s">
        <v>87</v>
      </c>
      <c r="AY174" s="19" t="s">
        <v>175</v>
      </c>
      <c r="BE174" s="210">
        <f>IF(N174="základní",J174,0)</f>
        <v>0</v>
      </c>
      <c r="BF174" s="210">
        <f>IF(N174="snížená",J174,0)</f>
        <v>0</v>
      </c>
      <c r="BG174" s="210">
        <f>IF(N174="zákl. přenesená",J174,0)</f>
        <v>0</v>
      </c>
      <c r="BH174" s="210">
        <f>IF(N174="sníž. přenesená",J174,0)</f>
        <v>0</v>
      </c>
      <c r="BI174" s="210">
        <f>IF(N174="nulová",J174,0)</f>
        <v>0</v>
      </c>
      <c r="BJ174" s="19" t="s">
        <v>85</v>
      </c>
      <c r="BK174" s="210">
        <f>ROUND(I174*H174,2)</f>
        <v>0</v>
      </c>
      <c r="BL174" s="19" t="s">
        <v>253</v>
      </c>
      <c r="BM174" s="209" t="s">
        <v>2319</v>
      </c>
    </row>
    <row r="175" spans="1:65" s="2" customFormat="1" ht="16.5" customHeight="1">
      <c r="A175" s="38"/>
      <c r="B175" s="197"/>
      <c r="C175" s="198" t="s">
        <v>348</v>
      </c>
      <c r="D175" s="198" t="s">
        <v>177</v>
      </c>
      <c r="E175" s="199" t="s">
        <v>2320</v>
      </c>
      <c r="F175" s="200" t="s">
        <v>2321</v>
      </c>
      <c r="G175" s="201" t="s">
        <v>379</v>
      </c>
      <c r="H175" s="202">
        <v>3</v>
      </c>
      <c r="I175" s="203"/>
      <c r="J175" s="204">
        <f>ROUND(I175*H175,2)</f>
        <v>0</v>
      </c>
      <c r="K175" s="200" t="s">
        <v>1941</v>
      </c>
      <c r="L175" s="39"/>
      <c r="M175" s="205" t="s">
        <v>1</v>
      </c>
      <c r="N175" s="206" t="s">
        <v>43</v>
      </c>
      <c r="O175" s="77"/>
      <c r="P175" s="207">
        <f>O175*H175</f>
        <v>0</v>
      </c>
      <c r="Q175" s="207">
        <v>0</v>
      </c>
      <c r="R175" s="207">
        <f>Q175*H175</f>
        <v>0</v>
      </c>
      <c r="S175" s="207">
        <v>0</v>
      </c>
      <c r="T175" s="208">
        <f>S175*H175</f>
        <v>0</v>
      </c>
      <c r="U175" s="38"/>
      <c r="V175" s="38"/>
      <c r="W175" s="38"/>
      <c r="X175" s="38"/>
      <c r="Y175" s="38"/>
      <c r="Z175" s="38"/>
      <c r="AA175" s="38"/>
      <c r="AB175" s="38"/>
      <c r="AC175" s="38"/>
      <c r="AD175" s="38"/>
      <c r="AE175" s="38"/>
      <c r="AR175" s="209" t="s">
        <v>253</v>
      </c>
      <c r="AT175" s="209" t="s">
        <v>177</v>
      </c>
      <c r="AU175" s="209" t="s">
        <v>87</v>
      </c>
      <c r="AY175" s="19" t="s">
        <v>175</v>
      </c>
      <c r="BE175" s="210">
        <f>IF(N175="základní",J175,0)</f>
        <v>0</v>
      </c>
      <c r="BF175" s="210">
        <f>IF(N175="snížená",J175,0)</f>
        <v>0</v>
      </c>
      <c r="BG175" s="210">
        <f>IF(N175="zákl. přenesená",J175,0)</f>
        <v>0</v>
      </c>
      <c r="BH175" s="210">
        <f>IF(N175="sníž. přenesená",J175,0)</f>
        <v>0</v>
      </c>
      <c r="BI175" s="210">
        <f>IF(N175="nulová",J175,0)</f>
        <v>0</v>
      </c>
      <c r="BJ175" s="19" t="s">
        <v>85</v>
      </c>
      <c r="BK175" s="210">
        <f>ROUND(I175*H175,2)</f>
        <v>0</v>
      </c>
      <c r="BL175" s="19" t="s">
        <v>253</v>
      </c>
      <c r="BM175" s="209" t="s">
        <v>2322</v>
      </c>
    </row>
    <row r="176" spans="1:65" s="2" customFormat="1" ht="21.75" customHeight="1">
      <c r="A176" s="38"/>
      <c r="B176" s="197"/>
      <c r="C176" s="198" t="s">
        <v>353</v>
      </c>
      <c r="D176" s="198" t="s">
        <v>177</v>
      </c>
      <c r="E176" s="199" t="s">
        <v>2323</v>
      </c>
      <c r="F176" s="200" t="s">
        <v>2324</v>
      </c>
      <c r="G176" s="201" t="s">
        <v>379</v>
      </c>
      <c r="H176" s="202">
        <v>2</v>
      </c>
      <c r="I176" s="203"/>
      <c r="J176" s="204">
        <f>ROUND(I176*H176,2)</f>
        <v>0</v>
      </c>
      <c r="K176" s="200" t="s">
        <v>1941</v>
      </c>
      <c r="L176" s="39"/>
      <c r="M176" s="205" t="s">
        <v>1</v>
      </c>
      <c r="N176" s="206" t="s">
        <v>43</v>
      </c>
      <c r="O176" s="77"/>
      <c r="P176" s="207">
        <f>O176*H176</f>
        <v>0</v>
      </c>
      <c r="Q176" s="207">
        <v>0.0002</v>
      </c>
      <c r="R176" s="207">
        <f>Q176*H176</f>
        <v>0.0004</v>
      </c>
      <c r="S176" s="207">
        <v>0</v>
      </c>
      <c r="T176" s="208">
        <f>S176*H176</f>
        <v>0</v>
      </c>
      <c r="U176" s="38"/>
      <c r="V176" s="38"/>
      <c r="W176" s="38"/>
      <c r="X176" s="38"/>
      <c r="Y176" s="38"/>
      <c r="Z176" s="38"/>
      <c r="AA176" s="38"/>
      <c r="AB176" s="38"/>
      <c r="AC176" s="38"/>
      <c r="AD176" s="38"/>
      <c r="AE176" s="38"/>
      <c r="AR176" s="209" t="s">
        <v>253</v>
      </c>
      <c r="AT176" s="209" t="s">
        <v>177</v>
      </c>
      <c r="AU176" s="209" t="s">
        <v>87</v>
      </c>
      <c r="AY176" s="19" t="s">
        <v>175</v>
      </c>
      <c r="BE176" s="210">
        <f>IF(N176="základní",J176,0)</f>
        <v>0</v>
      </c>
      <c r="BF176" s="210">
        <f>IF(N176="snížená",J176,0)</f>
        <v>0</v>
      </c>
      <c r="BG176" s="210">
        <f>IF(N176="zákl. přenesená",J176,0)</f>
        <v>0</v>
      </c>
      <c r="BH176" s="210">
        <f>IF(N176="sníž. přenesená",J176,0)</f>
        <v>0</v>
      </c>
      <c r="BI176" s="210">
        <f>IF(N176="nulová",J176,0)</f>
        <v>0</v>
      </c>
      <c r="BJ176" s="19" t="s">
        <v>85</v>
      </c>
      <c r="BK176" s="210">
        <f>ROUND(I176*H176,2)</f>
        <v>0</v>
      </c>
      <c r="BL176" s="19" t="s">
        <v>253</v>
      </c>
      <c r="BM176" s="209" t="s">
        <v>2325</v>
      </c>
    </row>
    <row r="177" spans="1:65" s="2" customFormat="1" ht="21.75" customHeight="1">
      <c r="A177" s="38"/>
      <c r="B177" s="197"/>
      <c r="C177" s="198" t="s">
        <v>360</v>
      </c>
      <c r="D177" s="198" t="s">
        <v>177</v>
      </c>
      <c r="E177" s="199" t="s">
        <v>2326</v>
      </c>
      <c r="F177" s="200" t="s">
        <v>2327</v>
      </c>
      <c r="G177" s="201" t="s">
        <v>379</v>
      </c>
      <c r="H177" s="202">
        <v>3</v>
      </c>
      <c r="I177" s="203"/>
      <c r="J177" s="204">
        <f>ROUND(I177*H177,2)</f>
        <v>0</v>
      </c>
      <c r="K177" s="200" t="s">
        <v>1941</v>
      </c>
      <c r="L177" s="39"/>
      <c r="M177" s="205" t="s">
        <v>1</v>
      </c>
      <c r="N177" s="206" t="s">
        <v>43</v>
      </c>
      <c r="O177" s="77"/>
      <c r="P177" s="207">
        <f>O177*H177</f>
        <v>0</v>
      </c>
      <c r="Q177" s="207">
        <v>0.00093</v>
      </c>
      <c r="R177" s="207">
        <f>Q177*H177</f>
        <v>0.00279</v>
      </c>
      <c r="S177" s="207">
        <v>0</v>
      </c>
      <c r="T177" s="208">
        <f>S177*H177</f>
        <v>0</v>
      </c>
      <c r="U177" s="38"/>
      <c r="V177" s="38"/>
      <c r="W177" s="38"/>
      <c r="X177" s="38"/>
      <c r="Y177" s="38"/>
      <c r="Z177" s="38"/>
      <c r="AA177" s="38"/>
      <c r="AB177" s="38"/>
      <c r="AC177" s="38"/>
      <c r="AD177" s="38"/>
      <c r="AE177" s="38"/>
      <c r="AR177" s="209" t="s">
        <v>253</v>
      </c>
      <c r="AT177" s="209" t="s">
        <v>177</v>
      </c>
      <c r="AU177" s="209" t="s">
        <v>87</v>
      </c>
      <c r="AY177" s="19" t="s">
        <v>175</v>
      </c>
      <c r="BE177" s="210">
        <f>IF(N177="základní",J177,0)</f>
        <v>0</v>
      </c>
      <c r="BF177" s="210">
        <f>IF(N177="snížená",J177,0)</f>
        <v>0</v>
      </c>
      <c r="BG177" s="210">
        <f>IF(N177="zákl. přenesená",J177,0)</f>
        <v>0</v>
      </c>
      <c r="BH177" s="210">
        <f>IF(N177="sníž. přenesená",J177,0)</f>
        <v>0</v>
      </c>
      <c r="BI177" s="210">
        <f>IF(N177="nulová",J177,0)</f>
        <v>0</v>
      </c>
      <c r="BJ177" s="19" t="s">
        <v>85</v>
      </c>
      <c r="BK177" s="210">
        <f>ROUND(I177*H177,2)</f>
        <v>0</v>
      </c>
      <c r="BL177" s="19" t="s">
        <v>253</v>
      </c>
      <c r="BM177" s="209" t="s">
        <v>2328</v>
      </c>
    </row>
    <row r="178" spans="1:65" s="2" customFormat="1" ht="21.75" customHeight="1">
      <c r="A178" s="38"/>
      <c r="B178" s="197"/>
      <c r="C178" s="198" t="s">
        <v>366</v>
      </c>
      <c r="D178" s="198" t="s">
        <v>177</v>
      </c>
      <c r="E178" s="199" t="s">
        <v>2184</v>
      </c>
      <c r="F178" s="200" t="s">
        <v>2329</v>
      </c>
      <c r="G178" s="201" t="s">
        <v>379</v>
      </c>
      <c r="H178" s="202">
        <v>3</v>
      </c>
      <c r="I178" s="203"/>
      <c r="J178" s="204">
        <f>ROUND(I178*H178,2)</f>
        <v>0</v>
      </c>
      <c r="K178" s="200" t="s">
        <v>1941</v>
      </c>
      <c r="L178" s="39"/>
      <c r="M178" s="205" t="s">
        <v>1</v>
      </c>
      <c r="N178" s="206" t="s">
        <v>43</v>
      </c>
      <c r="O178" s="77"/>
      <c r="P178" s="207">
        <f>O178*H178</f>
        <v>0</v>
      </c>
      <c r="Q178" s="207">
        <v>0.00024</v>
      </c>
      <c r="R178" s="207">
        <f>Q178*H178</f>
        <v>0.00072</v>
      </c>
      <c r="S178" s="207">
        <v>0</v>
      </c>
      <c r="T178" s="208">
        <f>S178*H178</f>
        <v>0</v>
      </c>
      <c r="U178" s="38"/>
      <c r="V178" s="38"/>
      <c r="W178" s="38"/>
      <c r="X178" s="38"/>
      <c r="Y178" s="38"/>
      <c r="Z178" s="38"/>
      <c r="AA178" s="38"/>
      <c r="AB178" s="38"/>
      <c r="AC178" s="38"/>
      <c r="AD178" s="38"/>
      <c r="AE178" s="38"/>
      <c r="AR178" s="209" t="s">
        <v>253</v>
      </c>
      <c r="AT178" s="209" t="s">
        <v>177</v>
      </c>
      <c r="AU178" s="209" t="s">
        <v>87</v>
      </c>
      <c r="AY178" s="19" t="s">
        <v>175</v>
      </c>
      <c r="BE178" s="210">
        <f>IF(N178="základní",J178,0)</f>
        <v>0</v>
      </c>
      <c r="BF178" s="210">
        <f>IF(N178="snížená",J178,0)</f>
        <v>0</v>
      </c>
      <c r="BG178" s="210">
        <f>IF(N178="zákl. přenesená",J178,0)</f>
        <v>0</v>
      </c>
      <c r="BH178" s="210">
        <f>IF(N178="sníž. přenesená",J178,0)</f>
        <v>0</v>
      </c>
      <c r="BI178" s="210">
        <f>IF(N178="nulová",J178,0)</f>
        <v>0</v>
      </c>
      <c r="BJ178" s="19" t="s">
        <v>85</v>
      </c>
      <c r="BK178" s="210">
        <f>ROUND(I178*H178,2)</f>
        <v>0</v>
      </c>
      <c r="BL178" s="19" t="s">
        <v>253</v>
      </c>
      <c r="BM178" s="209" t="s">
        <v>2330</v>
      </c>
    </row>
    <row r="179" spans="1:65" s="2" customFormat="1" ht="21.75" customHeight="1">
      <c r="A179" s="38"/>
      <c r="B179" s="197"/>
      <c r="C179" s="198" t="s">
        <v>371</v>
      </c>
      <c r="D179" s="198" t="s">
        <v>177</v>
      </c>
      <c r="E179" s="199" t="s">
        <v>2331</v>
      </c>
      <c r="F179" s="200" t="s">
        <v>2332</v>
      </c>
      <c r="G179" s="201" t="s">
        <v>379</v>
      </c>
      <c r="H179" s="202">
        <v>1</v>
      </c>
      <c r="I179" s="203"/>
      <c r="J179" s="204">
        <f>ROUND(I179*H179,2)</f>
        <v>0</v>
      </c>
      <c r="K179" s="200" t="s">
        <v>1941</v>
      </c>
      <c r="L179" s="39"/>
      <c r="M179" s="205" t="s">
        <v>1</v>
      </c>
      <c r="N179" s="206" t="s">
        <v>43</v>
      </c>
      <c r="O179" s="77"/>
      <c r="P179" s="207">
        <f>O179*H179</f>
        <v>0</v>
      </c>
      <c r="Q179" s="207">
        <v>0.0013</v>
      </c>
      <c r="R179" s="207">
        <f>Q179*H179</f>
        <v>0.0013</v>
      </c>
      <c r="S179" s="207">
        <v>0</v>
      </c>
      <c r="T179" s="208">
        <f>S179*H179</f>
        <v>0</v>
      </c>
      <c r="U179" s="38"/>
      <c r="V179" s="38"/>
      <c r="W179" s="38"/>
      <c r="X179" s="38"/>
      <c r="Y179" s="38"/>
      <c r="Z179" s="38"/>
      <c r="AA179" s="38"/>
      <c r="AB179" s="38"/>
      <c r="AC179" s="38"/>
      <c r="AD179" s="38"/>
      <c r="AE179" s="38"/>
      <c r="AR179" s="209" t="s">
        <v>253</v>
      </c>
      <c r="AT179" s="209" t="s">
        <v>177</v>
      </c>
      <c r="AU179" s="209" t="s">
        <v>87</v>
      </c>
      <c r="AY179" s="19" t="s">
        <v>175</v>
      </c>
      <c r="BE179" s="210">
        <f>IF(N179="základní",J179,0)</f>
        <v>0</v>
      </c>
      <c r="BF179" s="210">
        <f>IF(N179="snížená",J179,0)</f>
        <v>0</v>
      </c>
      <c r="BG179" s="210">
        <f>IF(N179="zákl. přenesená",J179,0)</f>
        <v>0</v>
      </c>
      <c r="BH179" s="210">
        <f>IF(N179="sníž. přenesená",J179,0)</f>
        <v>0</v>
      </c>
      <c r="BI179" s="210">
        <f>IF(N179="nulová",J179,0)</f>
        <v>0</v>
      </c>
      <c r="BJ179" s="19" t="s">
        <v>85</v>
      </c>
      <c r="BK179" s="210">
        <f>ROUND(I179*H179,2)</f>
        <v>0</v>
      </c>
      <c r="BL179" s="19" t="s">
        <v>253</v>
      </c>
      <c r="BM179" s="209" t="s">
        <v>2333</v>
      </c>
    </row>
    <row r="180" spans="1:65" s="2" customFormat="1" ht="21.75" customHeight="1">
      <c r="A180" s="38"/>
      <c r="B180" s="197"/>
      <c r="C180" s="198" t="s">
        <v>376</v>
      </c>
      <c r="D180" s="198" t="s">
        <v>177</v>
      </c>
      <c r="E180" s="199" t="s">
        <v>2334</v>
      </c>
      <c r="F180" s="200" t="s">
        <v>2335</v>
      </c>
      <c r="G180" s="201" t="s">
        <v>379</v>
      </c>
      <c r="H180" s="202">
        <v>2</v>
      </c>
      <c r="I180" s="203"/>
      <c r="J180" s="204">
        <f>ROUND(I180*H180,2)</f>
        <v>0</v>
      </c>
      <c r="K180" s="200" t="s">
        <v>1941</v>
      </c>
      <c r="L180" s="39"/>
      <c r="M180" s="205" t="s">
        <v>1</v>
      </c>
      <c r="N180" s="206" t="s">
        <v>43</v>
      </c>
      <c r="O180" s="77"/>
      <c r="P180" s="207">
        <f>O180*H180</f>
        <v>0</v>
      </c>
      <c r="Q180" s="207">
        <v>0.00208</v>
      </c>
      <c r="R180" s="207">
        <f>Q180*H180</f>
        <v>0.00416</v>
      </c>
      <c r="S180" s="207">
        <v>0</v>
      </c>
      <c r="T180" s="208">
        <f>S180*H180</f>
        <v>0</v>
      </c>
      <c r="U180" s="38"/>
      <c r="V180" s="38"/>
      <c r="W180" s="38"/>
      <c r="X180" s="38"/>
      <c r="Y180" s="38"/>
      <c r="Z180" s="38"/>
      <c r="AA180" s="38"/>
      <c r="AB180" s="38"/>
      <c r="AC180" s="38"/>
      <c r="AD180" s="38"/>
      <c r="AE180" s="38"/>
      <c r="AR180" s="209" t="s">
        <v>253</v>
      </c>
      <c r="AT180" s="209" t="s">
        <v>177</v>
      </c>
      <c r="AU180" s="209" t="s">
        <v>87</v>
      </c>
      <c r="AY180" s="19" t="s">
        <v>175</v>
      </c>
      <c r="BE180" s="210">
        <f>IF(N180="základní",J180,0)</f>
        <v>0</v>
      </c>
      <c r="BF180" s="210">
        <f>IF(N180="snížená",J180,0)</f>
        <v>0</v>
      </c>
      <c r="BG180" s="210">
        <f>IF(N180="zákl. přenesená",J180,0)</f>
        <v>0</v>
      </c>
      <c r="BH180" s="210">
        <f>IF(N180="sníž. přenesená",J180,0)</f>
        <v>0</v>
      </c>
      <c r="BI180" s="210">
        <f>IF(N180="nulová",J180,0)</f>
        <v>0</v>
      </c>
      <c r="BJ180" s="19" t="s">
        <v>85</v>
      </c>
      <c r="BK180" s="210">
        <f>ROUND(I180*H180,2)</f>
        <v>0</v>
      </c>
      <c r="BL180" s="19" t="s">
        <v>253</v>
      </c>
      <c r="BM180" s="209" t="s">
        <v>2336</v>
      </c>
    </row>
    <row r="181" spans="1:65" s="2" customFormat="1" ht="21.75" customHeight="1">
      <c r="A181" s="38"/>
      <c r="B181" s="197"/>
      <c r="C181" s="198" t="s">
        <v>382</v>
      </c>
      <c r="D181" s="198" t="s">
        <v>177</v>
      </c>
      <c r="E181" s="199" t="s">
        <v>2337</v>
      </c>
      <c r="F181" s="200" t="s">
        <v>2338</v>
      </c>
      <c r="G181" s="201" t="s">
        <v>379</v>
      </c>
      <c r="H181" s="202">
        <v>2</v>
      </c>
      <c r="I181" s="203"/>
      <c r="J181" s="204">
        <f>ROUND(I181*H181,2)</f>
        <v>0</v>
      </c>
      <c r="K181" s="200" t="s">
        <v>1941</v>
      </c>
      <c r="L181" s="39"/>
      <c r="M181" s="205" t="s">
        <v>1</v>
      </c>
      <c r="N181" s="206" t="s">
        <v>43</v>
      </c>
      <c r="O181" s="77"/>
      <c r="P181" s="207">
        <f>O181*H181</f>
        <v>0</v>
      </c>
      <c r="Q181" s="207">
        <v>0.01188</v>
      </c>
      <c r="R181" s="207">
        <f>Q181*H181</f>
        <v>0.02376</v>
      </c>
      <c r="S181" s="207">
        <v>0</v>
      </c>
      <c r="T181" s="208">
        <f>S181*H181</f>
        <v>0</v>
      </c>
      <c r="U181" s="38"/>
      <c r="V181" s="38"/>
      <c r="W181" s="38"/>
      <c r="X181" s="38"/>
      <c r="Y181" s="38"/>
      <c r="Z181" s="38"/>
      <c r="AA181" s="38"/>
      <c r="AB181" s="38"/>
      <c r="AC181" s="38"/>
      <c r="AD181" s="38"/>
      <c r="AE181" s="38"/>
      <c r="AR181" s="209" t="s">
        <v>253</v>
      </c>
      <c r="AT181" s="209" t="s">
        <v>177</v>
      </c>
      <c r="AU181" s="209" t="s">
        <v>87</v>
      </c>
      <c r="AY181" s="19" t="s">
        <v>175</v>
      </c>
      <c r="BE181" s="210">
        <f>IF(N181="základní",J181,0)</f>
        <v>0</v>
      </c>
      <c r="BF181" s="210">
        <f>IF(N181="snížená",J181,0)</f>
        <v>0</v>
      </c>
      <c r="BG181" s="210">
        <f>IF(N181="zákl. přenesená",J181,0)</f>
        <v>0</v>
      </c>
      <c r="BH181" s="210">
        <f>IF(N181="sníž. přenesená",J181,0)</f>
        <v>0</v>
      </c>
      <c r="BI181" s="210">
        <f>IF(N181="nulová",J181,0)</f>
        <v>0</v>
      </c>
      <c r="BJ181" s="19" t="s">
        <v>85</v>
      </c>
      <c r="BK181" s="210">
        <f>ROUND(I181*H181,2)</f>
        <v>0</v>
      </c>
      <c r="BL181" s="19" t="s">
        <v>253</v>
      </c>
      <c r="BM181" s="209" t="s">
        <v>2339</v>
      </c>
    </row>
    <row r="182" spans="1:65" s="2" customFormat="1" ht="21.75" customHeight="1">
      <c r="A182" s="38"/>
      <c r="B182" s="197"/>
      <c r="C182" s="198" t="s">
        <v>388</v>
      </c>
      <c r="D182" s="198" t="s">
        <v>177</v>
      </c>
      <c r="E182" s="199" t="s">
        <v>2340</v>
      </c>
      <c r="F182" s="200" t="s">
        <v>2341</v>
      </c>
      <c r="G182" s="201" t="s">
        <v>379</v>
      </c>
      <c r="H182" s="202">
        <v>1</v>
      </c>
      <c r="I182" s="203"/>
      <c r="J182" s="204">
        <f>ROUND(I182*H182,2)</f>
        <v>0</v>
      </c>
      <c r="K182" s="200" t="s">
        <v>1941</v>
      </c>
      <c r="L182" s="39"/>
      <c r="M182" s="205" t="s">
        <v>1</v>
      </c>
      <c r="N182" s="206" t="s">
        <v>43</v>
      </c>
      <c r="O182" s="77"/>
      <c r="P182" s="207">
        <f>O182*H182</f>
        <v>0</v>
      </c>
      <c r="Q182" s="207">
        <v>0.00902</v>
      </c>
      <c r="R182" s="207">
        <f>Q182*H182</f>
        <v>0.00902</v>
      </c>
      <c r="S182" s="207">
        <v>0</v>
      </c>
      <c r="T182" s="208">
        <f>S182*H182</f>
        <v>0</v>
      </c>
      <c r="U182" s="38"/>
      <c r="V182" s="38"/>
      <c r="W182" s="38"/>
      <c r="X182" s="38"/>
      <c r="Y182" s="38"/>
      <c r="Z182" s="38"/>
      <c r="AA182" s="38"/>
      <c r="AB182" s="38"/>
      <c r="AC182" s="38"/>
      <c r="AD182" s="38"/>
      <c r="AE182" s="38"/>
      <c r="AR182" s="209" t="s">
        <v>253</v>
      </c>
      <c r="AT182" s="209" t="s">
        <v>177</v>
      </c>
      <c r="AU182" s="209" t="s">
        <v>87</v>
      </c>
      <c r="AY182" s="19" t="s">
        <v>175</v>
      </c>
      <c r="BE182" s="210">
        <f>IF(N182="základní",J182,0)</f>
        <v>0</v>
      </c>
      <c r="BF182" s="210">
        <f>IF(N182="snížená",J182,0)</f>
        <v>0</v>
      </c>
      <c r="BG182" s="210">
        <f>IF(N182="zákl. přenesená",J182,0)</f>
        <v>0</v>
      </c>
      <c r="BH182" s="210">
        <f>IF(N182="sníž. přenesená",J182,0)</f>
        <v>0</v>
      </c>
      <c r="BI182" s="210">
        <f>IF(N182="nulová",J182,0)</f>
        <v>0</v>
      </c>
      <c r="BJ182" s="19" t="s">
        <v>85</v>
      </c>
      <c r="BK182" s="210">
        <f>ROUND(I182*H182,2)</f>
        <v>0</v>
      </c>
      <c r="BL182" s="19" t="s">
        <v>253</v>
      </c>
      <c r="BM182" s="209" t="s">
        <v>2342</v>
      </c>
    </row>
    <row r="183" spans="1:65" s="2" customFormat="1" ht="21.75" customHeight="1">
      <c r="A183" s="38"/>
      <c r="B183" s="197"/>
      <c r="C183" s="238" t="s">
        <v>393</v>
      </c>
      <c r="D183" s="238" t="s">
        <v>289</v>
      </c>
      <c r="E183" s="239" t="s">
        <v>2343</v>
      </c>
      <c r="F183" s="240" t="s">
        <v>2344</v>
      </c>
      <c r="G183" s="241" t="s">
        <v>379</v>
      </c>
      <c r="H183" s="242">
        <v>7</v>
      </c>
      <c r="I183" s="243"/>
      <c r="J183" s="244">
        <f>ROUND(I183*H183,2)</f>
        <v>0</v>
      </c>
      <c r="K183" s="240" t="s">
        <v>1941</v>
      </c>
      <c r="L183" s="245"/>
      <c r="M183" s="246" t="s">
        <v>1</v>
      </c>
      <c r="N183" s="247" t="s">
        <v>43</v>
      </c>
      <c r="O183" s="77"/>
      <c r="P183" s="207">
        <f>O183*H183</f>
        <v>0</v>
      </c>
      <c r="Q183" s="207">
        <v>0.01</v>
      </c>
      <c r="R183" s="207">
        <f>Q183*H183</f>
        <v>0.07</v>
      </c>
      <c r="S183" s="207">
        <v>0</v>
      </c>
      <c r="T183" s="208">
        <f>S183*H183</f>
        <v>0</v>
      </c>
      <c r="U183" s="38"/>
      <c r="V183" s="38"/>
      <c r="W183" s="38"/>
      <c r="X183" s="38"/>
      <c r="Y183" s="38"/>
      <c r="Z183" s="38"/>
      <c r="AA183" s="38"/>
      <c r="AB183" s="38"/>
      <c r="AC183" s="38"/>
      <c r="AD183" s="38"/>
      <c r="AE183" s="38"/>
      <c r="AR183" s="209" t="s">
        <v>348</v>
      </c>
      <c r="AT183" s="209" t="s">
        <v>289</v>
      </c>
      <c r="AU183" s="209" t="s">
        <v>87</v>
      </c>
      <c r="AY183" s="19" t="s">
        <v>175</v>
      </c>
      <c r="BE183" s="210">
        <f>IF(N183="základní",J183,0)</f>
        <v>0</v>
      </c>
      <c r="BF183" s="210">
        <f>IF(N183="snížená",J183,0)</f>
        <v>0</v>
      </c>
      <c r="BG183" s="210">
        <f>IF(N183="zákl. přenesená",J183,0)</f>
        <v>0</v>
      </c>
      <c r="BH183" s="210">
        <f>IF(N183="sníž. přenesená",J183,0)</f>
        <v>0</v>
      </c>
      <c r="BI183" s="210">
        <f>IF(N183="nulová",J183,0)</f>
        <v>0</v>
      </c>
      <c r="BJ183" s="19" t="s">
        <v>85</v>
      </c>
      <c r="BK183" s="210">
        <f>ROUND(I183*H183,2)</f>
        <v>0</v>
      </c>
      <c r="BL183" s="19" t="s">
        <v>253</v>
      </c>
      <c r="BM183" s="209" t="s">
        <v>2345</v>
      </c>
    </row>
    <row r="184" spans="1:65" s="2" customFormat="1" ht="21.75" customHeight="1">
      <c r="A184" s="38"/>
      <c r="B184" s="197"/>
      <c r="C184" s="238" t="s">
        <v>398</v>
      </c>
      <c r="D184" s="238" t="s">
        <v>289</v>
      </c>
      <c r="E184" s="239" t="s">
        <v>2346</v>
      </c>
      <c r="F184" s="240" t="s">
        <v>2347</v>
      </c>
      <c r="G184" s="241" t="s">
        <v>379</v>
      </c>
      <c r="H184" s="242">
        <v>1</v>
      </c>
      <c r="I184" s="243"/>
      <c r="J184" s="244">
        <f>ROUND(I184*H184,2)</f>
        <v>0</v>
      </c>
      <c r="K184" s="240" t="s">
        <v>1941</v>
      </c>
      <c r="L184" s="245"/>
      <c r="M184" s="246" t="s">
        <v>1</v>
      </c>
      <c r="N184" s="247" t="s">
        <v>43</v>
      </c>
      <c r="O184" s="77"/>
      <c r="P184" s="207">
        <f>O184*H184</f>
        <v>0</v>
      </c>
      <c r="Q184" s="207">
        <v>0.01</v>
      </c>
      <c r="R184" s="207">
        <f>Q184*H184</f>
        <v>0.01</v>
      </c>
      <c r="S184" s="207">
        <v>0</v>
      </c>
      <c r="T184" s="208">
        <f>S184*H184</f>
        <v>0</v>
      </c>
      <c r="U184" s="38"/>
      <c r="V184" s="38"/>
      <c r="W184" s="38"/>
      <c r="X184" s="38"/>
      <c r="Y184" s="38"/>
      <c r="Z184" s="38"/>
      <c r="AA184" s="38"/>
      <c r="AB184" s="38"/>
      <c r="AC184" s="38"/>
      <c r="AD184" s="38"/>
      <c r="AE184" s="38"/>
      <c r="AR184" s="209" t="s">
        <v>348</v>
      </c>
      <c r="AT184" s="209" t="s">
        <v>289</v>
      </c>
      <c r="AU184" s="209" t="s">
        <v>87</v>
      </c>
      <c r="AY184" s="19" t="s">
        <v>175</v>
      </c>
      <c r="BE184" s="210">
        <f>IF(N184="základní",J184,0)</f>
        <v>0</v>
      </c>
      <c r="BF184" s="210">
        <f>IF(N184="snížená",J184,0)</f>
        <v>0</v>
      </c>
      <c r="BG184" s="210">
        <f>IF(N184="zákl. přenesená",J184,0)</f>
        <v>0</v>
      </c>
      <c r="BH184" s="210">
        <f>IF(N184="sníž. přenesená",J184,0)</f>
        <v>0</v>
      </c>
      <c r="BI184" s="210">
        <f>IF(N184="nulová",J184,0)</f>
        <v>0</v>
      </c>
      <c r="BJ184" s="19" t="s">
        <v>85</v>
      </c>
      <c r="BK184" s="210">
        <f>ROUND(I184*H184,2)</f>
        <v>0</v>
      </c>
      <c r="BL184" s="19" t="s">
        <v>253</v>
      </c>
      <c r="BM184" s="209" t="s">
        <v>2348</v>
      </c>
    </row>
    <row r="185" spans="1:65" s="2" customFormat="1" ht="21.75" customHeight="1">
      <c r="A185" s="38"/>
      <c r="B185" s="197"/>
      <c r="C185" s="198" t="s">
        <v>402</v>
      </c>
      <c r="D185" s="198" t="s">
        <v>177</v>
      </c>
      <c r="E185" s="199" t="s">
        <v>2349</v>
      </c>
      <c r="F185" s="200" t="s">
        <v>2350</v>
      </c>
      <c r="G185" s="201" t="s">
        <v>379</v>
      </c>
      <c r="H185" s="202">
        <v>1</v>
      </c>
      <c r="I185" s="203"/>
      <c r="J185" s="204">
        <f>ROUND(I185*H185,2)</f>
        <v>0</v>
      </c>
      <c r="K185" s="200" t="s">
        <v>1970</v>
      </c>
      <c r="L185" s="39"/>
      <c r="M185" s="205" t="s">
        <v>1</v>
      </c>
      <c r="N185" s="206" t="s">
        <v>43</v>
      </c>
      <c r="O185" s="77"/>
      <c r="P185" s="207">
        <f>O185*H185</f>
        <v>0</v>
      </c>
      <c r="Q185" s="207">
        <v>0.00013</v>
      </c>
      <c r="R185" s="207">
        <f>Q185*H185</f>
        <v>0.00013</v>
      </c>
      <c r="S185" s="207">
        <v>0</v>
      </c>
      <c r="T185" s="208">
        <f>S185*H185</f>
        <v>0</v>
      </c>
      <c r="U185" s="38"/>
      <c r="V185" s="38"/>
      <c r="W185" s="38"/>
      <c r="X185" s="38"/>
      <c r="Y185" s="38"/>
      <c r="Z185" s="38"/>
      <c r="AA185" s="38"/>
      <c r="AB185" s="38"/>
      <c r="AC185" s="38"/>
      <c r="AD185" s="38"/>
      <c r="AE185" s="38"/>
      <c r="AR185" s="209" t="s">
        <v>253</v>
      </c>
      <c r="AT185" s="209" t="s">
        <v>177</v>
      </c>
      <c r="AU185" s="209" t="s">
        <v>87</v>
      </c>
      <c r="AY185" s="19" t="s">
        <v>175</v>
      </c>
      <c r="BE185" s="210">
        <f>IF(N185="základní",J185,0)</f>
        <v>0</v>
      </c>
      <c r="BF185" s="210">
        <f>IF(N185="snížená",J185,0)</f>
        <v>0</v>
      </c>
      <c r="BG185" s="210">
        <f>IF(N185="zákl. přenesená",J185,0)</f>
        <v>0</v>
      </c>
      <c r="BH185" s="210">
        <f>IF(N185="sníž. přenesená",J185,0)</f>
        <v>0</v>
      </c>
      <c r="BI185" s="210">
        <f>IF(N185="nulová",J185,0)</f>
        <v>0</v>
      </c>
      <c r="BJ185" s="19" t="s">
        <v>85</v>
      </c>
      <c r="BK185" s="210">
        <f>ROUND(I185*H185,2)</f>
        <v>0</v>
      </c>
      <c r="BL185" s="19" t="s">
        <v>253</v>
      </c>
      <c r="BM185" s="209" t="s">
        <v>2351</v>
      </c>
    </row>
    <row r="186" spans="1:65" s="2" customFormat="1" ht="21.75" customHeight="1">
      <c r="A186" s="38"/>
      <c r="B186" s="197"/>
      <c r="C186" s="198" t="s">
        <v>407</v>
      </c>
      <c r="D186" s="198" t="s">
        <v>177</v>
      </c>
      <c r="E186" s="199" t="s">
        <v>2352</v>
      </c>
      <c r="F186" s="200" t="s">
        <v>2353</v>
      </c>
      <c r="G186" s="201" t="s">
        <v>379</v>
      </c>
      <c r="H186" s="202">
        <v>1</v>
      </c>
      <c r="I186" s="203"/>
      <c r="J186" s="204">
        <f>ROUND(I186*H186,2)</f>
        <v>0</v>
      </c>
      <c r="K186" s="200" t="s">
        <v>1970</v>
      </c>
      <c r="L186" s="39"/>
      <c r="M186" s="205" t="s">
        <v>1</v>
      </c>
      <c r="N186" s="206" t="s">
        <v>43</v>
      </c>
      <c r="O186" s="77"/>
      <c r="P186" s="207">
        <f>O186*H186</f>
        <v>0</v>
      </c>
      <c r="Q186" s="207">
        <v>0.00013</v>
      </c>
      <c r="R186" s="207">
        <f>Q186*H186</f>
        <v>0.00013</v>
      </c>
      <c r="S186" s="207">
        <v>0</v>
      </c>
      <c r="T186" s="208">
        <f>S186*H186</f>
        <v>0</v>
      </c>
      <c r="U186" s="38"/>
      <c r="V186" s="38"/>
      <c r="W186" s="38"/>
      <c r="X186" s="38"/>
      <c r="Y186" s="38"/>
      <c r="Z186" s="38"/>
      <c r="AA186" s="38"/>
      <c r="AB186" s="38"/>
      <c r="AC186" s="38"/>
      <c r="AD186" s="38"/>
      <c r="AE186" s="38"/>
      <c r="AR186" s="209" t="s">
        <v>253</v>
      </c>
      <c r="AT186" s="209" t="s">
        <v>177</v>
      </c>
      <c r="AU186" s="209" t="s">
        <v>87</v>
      </c>
      <c r="AY186" s="19" t="s">
        <v>175</v>
      </c>
      <c r="BE186" s="210">
        <f>IF(N186="základní",J186,0)</f>
        <v>0</v>
      </c>
      <c r="BF186" s="210">
        <f>IF(N186="snížená",J186,0)</f>
        <v>0</v>
      </c>
      <c r="BG186" s="210">
        <f>IF(N186="zákl. přenesená",J186,0)</f>
        <v>0</v>
      </c>
      <c r="BH186" s="210">
        <f>IF(N186="sníž. přenesená",J186,0)</f>
        <v>0</v>
      </c>
      <c r="BI186" s="210">
        <f>IF(N186="nulová",J186,0)</f>
        <v>0</v>
      </c>
      <c r="BJ186" s="19" t="s">
        <v>85</v>
      </c>
      <c r="BK186" s="210">
        <f>ROUND(I186*H186,2)</f>
        <v>0</v>
      </c>
      <c r="BL186" s="19" t="s">
        <v>253</v>
      </c>
      <c r="BM186" s="209" t="s">
        <v>2354</v>
      </c>
    </row>
    <row r="187" spans="1:65" s="2" customFormat="1" ht="21.75" customHeight="1">
      <c r="A187" s="38"/>
      <c r="B187" s="197"/>
      <c r="C187" s="198" t="s">
        <v>412</v>
      </c>
      <c r="D187" s="198" t="s">
        <v>177</v>
      </c>
      <c r="E187" s="199" t="s">
        <v>2355</v>
      </c>
      <c r="F187" s="200" t="s">
        <v>2173</v>
      </c>
      <c r="G187" s="201" t="s">
        <v>2097</v>
      </c>
      <c r="H187" s="202">
        <v>16</v>
      </c>
      <c r="I187" s="203"/>
      <c r="J187" s="204">
        <f>ROUND(I187*H187,2)</f>
        <v>0</v>
      </c>
      <c r="K187" s="200" t="s">
        <v>1970</v>
      </c>
      <c r="L187" s="39"/>
      <c r="M187" s="205" t="s">
        <v>1</v>
      </c>
      <c r="N187" s="206" t="s">
        <v>43</v>
      </c>
      <c r="O187" s="77"/>
      <c r="P187" s="207">
        <f>O187*H187</f>
        <v>0</v>
      </c>
      <c r="Q187" s="207">
        <v>0.00013</v>
      </c>
      <c r="R187" s="207">
        <f>Q187*H187</f>
        <v>0.00208</v>
      </c>
      <c r="S187" s="207">
        <v>0</v>
      </c>
      <c r="T187" s="208">
        <f>S187*H187</f>
        <v>0</v>
      </c>
      <c r="U187" s="38"/>
      <c r="V187" s="38"/>
      <c r="W187" s="38"/>
      <c r="X187" s="38"/>
      <c r="Y187" s="38"/>
      <c r="Z187" s="38"/>
      <c r="AA187" s="38"/>
      <c r="AB187" s="38"/>
      <c r="AC187" s="38"/>
      <c r="AD187" s="38"/>
      <c r="AE187" s="38"/>
      <c r="AR187" s="209" t="s">
        <v>253</v>
      </c>
      <c r="AT187" s="209" t="s">
        <v>177</v>
      </c>
      <c r="AU187" s="209" t="s">
        <v>87</v>
      </c>
      <c r="AY187" s="19" t="s">
        <v>175</v>
      </c>
      <c r="BE187" s="210">
        <f>IF(N187="základní",J187,0)</f>
        <v>0</v>
      </c>
      <c r="BF187" s="210">
        <f>IF(N187="snížená",J187,0)</f>
        <v>0</v>
      </c>
      <c r="BG187" s="210">
        <f>IF(N187="zákl. přenesená",J187,0)</f>
        <v>0</v>
      </c>
      <c r="BH187" s="210">
        <f>IF(N187="sníž. přenesená",J187,0)</f>
        <v>0</v>
      </c>
      <c r="BI187" s="210">
        <f>IF(N187="nulová",J187,0)</f>
        <v>0</v>
      </c>
      <c r="BJ187" s="19" t="s">
        <v>85</v>
      </c>
      <c r="BK187" s="210">
        <f>ROUND(I187*H187,2)</f>
        <v>0</v>
      </c>
      <c r="BL187" s="19" t="s">
        <v>253</v>
      </c>
      <c r="BM187" s="209" t="s">
        <v>2356</v>
      </c>
    </row>
    <row r="188" spans="1:65" s="2" customFormat="1" ht="21.75" customHeight="1">
      <c r="A188" s="38"/>
      <c r="B188" s="197"/>
      <c r="C188" s="198" t="s">
        <v>445</v>
      </c>
      <c r="D188" s="198" t="s">
        <v>177</v>
      </c>
      <c r="E188" s="199" t="s">
        <v>2357</v>
      </c>
      <c r="F188" s="200" t="s">
        <v>2358</v>
      </c>
      <c r="G188" s="201" t="s">
        <v>379</v>
      </c>
      <c r="H188" s="202">
        <v>2</v>
      </c>
      <c r="I188" s="203"/>
      <c r="J188" s="204">
        <f>ROUND(I188*H188,2)</f>
        <v>0</v>
      </c>
      <c r="K188" s="200" t="s">
        <v>1970</v>
      </c>
      <c r="L188" s="39"/>
      <c r="M188" s="205" t="s">
        <v>1</v>
      </c>
      <c r="N188" s="206" t="s">
        <v>43</v>
      </c>
      <c r="O188" s="77"/>
      <c r="P188" s="207">
        <f>O188*H188</f>
        <v>0</v>
      </c>
      <c r="Q188" s="207">
        <v>0.00013</v>
      </c>
      <c r="R188" s="207">
        <f>Q188*H188</f>
        <v>0.00026</v>
      </c>
      <c r="S188" s="207">
        <v>0</v>
      </c>
      <c r="T188" s="208">
        <f>S188*H188</f>
        <v>0</v>
      </c>
      <c r="U188" s="38"/>
      <c r="V188" s="38"/>
      <c r="W188" s="38"/>
      <c r="X188" s="38"/>
      <c r="Y188" s="38"/>
      <c r="Z188" s="38"/>
      <c r="AA188" s="38"/>
      <c r="AB188" s="38"/>
      <c r="AC188" s="38"/>
      <c r="AD188" s="38"/>
      <c r="AE188" s="38"/>
      <c r="AR188" s="209" t="s">
        <v>253</v>
      </c>
      <c r="AT188" s="209" t="s">
        <v>177</v>
      </c>
      <c r="AU188" s="209" t="s">
        <v>87</v>
      </c>
      <c r="AY188" s="19" t="s">
        <v>175</v>
      </c>
      <c r="BE188" s="210">
        <f>IF(N188="základní",J188,0)</f>
        <v>0</v>
      </c>
      <c r="BF188" s="210">
        <f>IF(N188="snížená",J188,0)</f>
        <v>0</v>
      </c>
      <c r="BG188" s="210">
        <f>IF(N188="zákl. přenesená",J188,0)</f>
        <v>0</v>
      </c>
      <c r="BH188" s="210">
        <f>IF(N188="sníž. přenesená",J188,0)</f>
        <v>0</v>
      </c>
      <c r="BI188" s="210">
        <f>IF(N188="nulová",J188,0)</f>
        <v>0</v>
      </c>
      <c r="BJ188" s="19" t="s">
        <v>85</v>
      </c>
      <c r="BK188" s="210">
        <f>ROUND(I188*H188,2)</f>
        <v>0</v>
      </c>
      <c r="BL188" s="19" t="s">
        <v>253</v>
      </c>
      <c r="BM188" s="209" t="s">
        <v>2359</v>
      </c>
    </row>
    <row r="189" spans="1:65" s="2" customFormat="1" ht="21.75" customHeight="1">
      <c r="A189" s="38"/>
      <c r="B189" s="197"/>
      <c r="C189" s="198" t="s">
        <v>449</v>
      </c>
      <c r="D189" s="198" t="s">
        <v>177</v>
      </c>
      <c r="E189" s="199" t="s">
        <v>2360</v>
      </c>
      <c r="F189" s="200" t="s">
        <v>2361</v>
      </c>
      <c r="G189" s="201" t="s">
        <v>1983</v>
      </c>
      <c r="H189" s="202">
        <v>250</v>
      </c>
      <c r="I189" s="203"/>
      <c r="J189" s="204">
        <f>ROUND(I189*H189,2)</f>
        <v>0</v>
      </c>
      <c r="K189" s="200" t="s">
        <v>1970</v>
      </c>
      <c r="L189" s="39"/>
      <c r="M189" s="205" t="s">
        <v>1</v>
      </c>
      <c r="N189" s="206" t="s">
        <v>43</v>
      </c>
      <c r="O189" s="77"/>
      <c r="P189" s="207">
        <f>O189*H189</f>
        <v>0</v>
      </c>
      <c r="Q189" s="207">
        <v>0.00013</v>
      </c>
      <c r="R189" s="207">
        <f>Q189*H189</f>
        <v>0.032499999999999994</v>
      </c>
      <c r="S189" s="207">
        <v>0</v>
      </c>
      <c r="T189" s="208">
        <f>S189*H189</f>
        <v>0</v>
      </c>
      <c r="U189" s="38"/>
      <c r="V189" s="38"/>
      <c r="W189" s="38"/>
      <c r="X189" s="38"/>
      <c r="Y189" s="38"/>
      <c r="Z189" s="38"/>
      <c r="AA189" s="38"/>
      <c r="AB189" s="38"/>
      <c r="AC189" s="38"/>
      <c r="AD189" s="38"/>
      <c r="AE189" s="38"/>
      <c r="AR189" s="209" t="s">
        <v>253</v>
      </c>
      <c r="AT189" s="209" t="s">
        <v>177</v>
      </c>
      <c r="AU189" s="209" t="s">
        <v>87</v>
      </c>
      <c r="AY189" s="19" t="s">
        <v>175</v>
      </c>
      <c r="BE189" s="210">
        <f>IF(N189="základní",J189,0)</f>
        <v>0</v>
      </c>
      <c r="BF189" s="210">
        <f>IF(N189="snížená",J189,0)</f>
        <v>0</v>
      </c>
      <c r="BG189" s="210">
        <f>IF(N189="zákl. přenesená",J189,0)</f>
        <v>0</v>
      </c>
      <c r="BH189" s="210">
        <f>IF(N189="sníž. přenesená",J189,0)</f>
        <v>0</v>
      </c>
      <c r="BI189" s="210">
        <f>IF(N189="nulová",J189,0)</f>
        <v>0</v>
      </c>
      <c r="BJ189" s="19" t="s">
        <v>85</v>
      </c>
      <c r="BK189" s="210">
        <f>ROUND(I189*H189,2)</f>
        <v>0</v>
      </c>
      <c r="BL189" s="19" t="s">
        <v>253</v>
      </c>
      <c r="BM189" s="209" t="s">
        <v>2362</v>
      </c>
    </row>
    <row r="190" spans="1:65" s="2" customFormat="1" ht="21.75" customHeight="1">
      <c r="A190" s="38"/>
      <c r="B190" s="197"/>
      <c r="C190" s="198" t="s">
        <v>453</v>
      </c>
      <c r="D190" s="198" t="s">
        <v>177</v>
      </c>
      <c r="E190" s="199" t="s">
        <v>2363</v>
      </c>
      <c r="F190" s="200" t="s">
        <v>2364</v>
      </c>
      <c r="G190" s="201" t="s">
        <v>379</v>
      </c>
      <c r="H190" s="202">
        <v>3</v>
      </c>
      <c r="I190" s="203"/>
      <c r="J190" s="204">
        <f>ROUND(I190*H190,2)</f>
        <v>0</v>
      </c>
      <c r="K190" s="200" t="s">
        <v>1941</v>
      </c>
      <c r="L190" s="39"/>
      <c r="M190" s="205" t="s">
        <v>1</v>
      </c>
      <c r="N190" s="206" t="s">
        <v>43</v>
      </c>
      <c r="O190" s="77"/>
      <c r="P190" s="207">
        <f>O190*H190</f>
        <v>0</v>
      </c>
      <c r="Q190" s="207">
        <v>0.00088</v>
      </c>
      <c r="R190" s="207">
        <f>Q190*H190</f>
        <v>0.00264</v>
      </c>
      <c r="S190" s="207">
        <v>0</v>
      </c>
      <c r="T190" s="208">
        <f>S190*H190</f>
        <v>0</v>
      </c>
      <c r="U190" s="38"/>
      <c r="V190" s="38"/>
      <c r="W190" s="38"/>
      <c r="X190" s="38"/>
      <c r="Y190" s="38"/>
      <c r="Z190" s="38"/>
      <c r="AA190" s="38"/>
      <c r="AB190" s="38"/>
      <c r="AC190" s="38"/>
      <c r="AD190" s="38"/>
      <c r="AE190" s="38"/>
      <c r="AR190" s="209" t="s">
        <v>253</v>
      </c>
      <c r="AT190" s="209" t="s">
        <v>177</v>
      </c>
      <c r="AU190" s="209" t="s">
        <v>87</v>
      </c>
      <c r="AY190" s="19" t="s">
        <v>175</v>
      </c>
      <c r="BE190" s="210">
        <f>IF(N190="základní",J190,0)</f>
        <v>0</v>
      </c>
      <c r="BF190" s="210">
        <f>IF(N190="snížená",J190,0)</f>
        <v>0</v>
      </c>
      <c r="BG190" s="210">
        <f>IF(N190="zákl. přenesená",J190,0)</f>
        <v>0</v>
      </c>
      <c r="BH190" s="210">
        <f>IF(N190="sníž. přenesená",J190,0)</f>
        <v>0</v>
      </c>
      <c r="BI190" s="210">
        <f>IF(N190="nulová",J190,0)</f>
        <v>0</v>
      </c>
      <c r="BJ190" s="19" t="s">
        <v>85</v>
      </c>
      <c r="BK190" s="210">
        <f>ROUND(I190*H190,2)</f>
        <v>0</v>
      </c>
      <c r="BL190" s="19" t="s">
        <v>253</v>
      </c>
      <c r="BM190" s="209" t="s">
        <v>2365</v>
      </c>
    </row>
    <row r="191" spans="1:63" s="12" customFormat="1" ht="22.8" customHeight="1">
      <c r="A191" s="12"/>
      <c r="B191" s="184"/>
      <c r="C191" s="12"/>
      <c r="D191" s="185" t="s">
        <v>77</v>
      </c>
      <c r="E191" s="195" t="s">
        <v>2366</v>
      </c>
      <c r="F191" s="195" t="s">
        <v>2367</v>
      </c>
      <c r="G191" s="12"/>
      <c r="H191" s="12"/>
      <c r="I191" s="187"/>
      <c r="J191" s="196">
        <f>BK191</f>
        <v>0</v>
      </c>
      <c r="K191" s="12"/>
      <c r="L191" s="184"/>
      <c r="M191" s="189"/>
      <c r="N191" s="190"/>
      <c r="O191" s="190"/>
      <c r="P191" s="191">
        <f>P192</f>
        <v>0</v>
      </c>
      <c r="Q191" s="190"/>
      <c r="R191" s="191">
        <f>R192</f>
        <v>0.0039</v>
      </c>
      <c r="S191" s="190"/>
      <c r="T191" s="192">
        <f>T192</f>
        <v>0</v>
      </c>
      <c r="U191" s="12"/>
      <c r="V191" s="12"/>
      <c r="W191" s="12"/>
      <c r="X191" s="12"/>
      <c r="Y191" s="12"/>
      <c r="Z191" s="12"/>
      <c r="AA191" s="12"/>
      <c r="AB191" s="12"/>
      <c r="AC191" s="12"/>
      <c r="AD191" s="12"/>
      <c r="AE191" s="12"/>
      <c r="AR191" s="185" t="s">
        <v>87</v>
      </c>
      <c r="AT191" s="193" t="s">
        <v>77</v>
      </c>
      <c r="AU191" s="193" t="s">
        <v>85</v>
      </c>
      <c r="AY191" s="185" t="s">
        <v>175</v>
      </c>
      <c r="BK191" s="194">
        <f>BK192</f>
        <v>0</v>
      </c>
    </row>
    <row r="192" spans="1:65" s="2" customFormat="1" ht="21.75" customHeight="1">
      <c r="A192" s="38"/>
      <c r="B192" s="197"/>
      <c r="C192" s="198" t="s">
        <v>459</v>
      </c>
      <c r="D192" s="198" t="s">
        <v>177</v>
      </c>
      <c r="E192" s="199" t="s">
        <v>2368</v>
      </c>
      <c r="F192" s="200" t="s">
        <v>2369</v>
      </c>
      <c r="G192" s="201" t="s">
        <v>379</v>
      </c>
      <c r="H192" s="202">
        <v>6</v>
      </c>
      <c r="I192" s="203"/>
      <c r="J192" s="204">
        <f>ROUND(I192*H192,2)</f>
        <v>0</v>
      </c>
      <c r="K192" s="200" t="s">
        <v>1941</v>
      </c>
      <c r="L192" s="39"/>
      <c r="M192" s="205" t="s">
        <v>1</v>
      </c>
      <c r="N192" s="206" t="s">
        <v>43</v>
      </c>
      <c r="O192" s="77"/>
      <c r="P192" s="207">
        <f>O192*H192</f>
        <v>0</v>
      </c>
      <c r="Q192" s="207">
        <v>0.00065</v>
      </c>
      <c r="R192" s="207">
        <f>Q192*H192</f>
        <v>0.0039</v>
      </c>
      <c r="S192" s="207">
        <v>0</v>
      </c>
      <c r="T192" s="208">
        <f>S192*H192</f>
        <v>0</v>
      </c>
      <c r="U192" s="38"/>
      <c r="V192" s="38"/>
      <c r="W192" s="38"/>
      <c r="X192" s="38"/>
      <c r="Y192" s="38"/>
      <c r="Z192" s="38"/>
      <c r="AA192" s="38"/>
      <c r="AB192" s="38"/>
      <c r="AC192" s="38"/>
      <c r="AD192" s="38"/>
      <c r="AE192" s="38"/>
      <c r="AR192" s="209" t="s">
        <v>253</v>
      </c>
      <c r="AT192" s="209" t="s">
        <v>177</v>
      </c>
      <c r="AU192" s="209" t="s">
        <v>87</v>
      </c>
      <c r="AY192" s="19" t="s">
        <v>175</v>
      </c>
      <c r="BE192" s="210">
        <f>IF(N192="základní",J192,0)</f>
        <v>0</v>
      </c>
      <c r="BF192" s="210">
        <f>IF(N192="snížená",J192,0)</f>
        <v>0</v>
      </c>
      <c r="BG192" s="210">
        <f>IF(N192="zákl. přenesená",J192,0)</f>
        <v>0</v>
      </c>
      <c r="BH192" s="210">
        <f>IF(N192="sníž. přenesená",J192,0)</f>
        <v>0</v>
      </c>
      <c r="BI192" s="210">
        <f>IF(N192="nulová",J192,0)</f>
        <v>0</v>
      </c>
      <c r="BJ192" s="19" t="s">
        <v>85</v>
      </c>
      <c r="BK192" s="210">
        <f>ROUND(I192*H192,2)</f>
        <v>0</v>
      </c>
      <c r="BL192" s="19" t="s">
        <v>253</v>
      </c>
      <c r="BM192" s="209" t="s">
        <v>2370</v>
      </c>
    </row>
    <row r="193" spans="1:63" s="12" customFormat="1" ht="22.8" customHeight="1">
      <c r="A193" s="12"/>
      <c r="B193" s="184"/>
      <c r="C193" s="12"/>
      <c r="D193" s="185" t="s">
        <v>77</v>
      </c>
      <c r="E193" s="195" t="s">
        <v>1264</v>
      </c>
      <c r="F193" s="195" t="s">
        <v>1265</v>
      </c>
      <c r="G193" s="12"/>
      <c r="H193" s="12"/>
      <c r="I193" s="187"/>
      <c r="J193" s="196">
        <f>BK193</f>
        <v>0</v>
      </c>
      <c r="K193" s="12"/>
      <c r="L193" s="184"/>
      <c r="M193" s="189"/>
      <c r="N193" s="190"/>
      <c r="O193" s="190"/>
      <c r="P193" s="191">
        <f>SUM(P194:P195)</f>
        <v>0</v>
      </c>
      <c r="Q193" s="190"/>
      <c r="R193" s="191">
        <f>SUM(R194:R195)</f>
        <v>0.01782</v>
      </c>
      <c r="S193" s="190"/>
      <c r="T193" s="192">
        <f>SUM(T194:T195)</f>
        <v>0</v>
      </c>
      <c r="U193" s="12"/>
      <c r="V193" s="12"/>
      <c r="W193" s="12"/>
      <c r="X193" s="12"/>
      <c r="Y193" s="12"/>
      <c r="Z193" s="12"/>
      <c r="AA193" s="12"/>
      <c r="AB193" s="12"/>
      <c r="AC193" s="12"/>
      <c r="AD193" s="12"/>
      <c r="AE193" s="12"/>
      <c r="AR193" s="185" t="s">
        <v>87</v>
      </c>
      <c r="AT193" s="193" t="s">
        <v>77</v>
      </c>
      <c r="AU193" s="193" t="s">
        <v>85</v>
      </c>
      <c r="AY193" s="185" t="s">
        <v>175</v>
      </c>
      <c r="BK193" s="194">
        <f>SUM(BK194:BK195)</f>
        <v>0</v>
      </c>
    </row>
    <row r="194" spans="1:65" s="2" customFormat="1" ht="21.75" customHeight="1">
      <c r="A194" s="38"/>
      <c r="B194" s="197"/>
      <c r="C194" s="198" t="s">
        <v>466</v>
      </c>
      <c r="D194" s="198" t="s">
        <v>177</v>
      </c>
      <c r="E194" s="199" t="s">
        <v>2371</v>
      </c>
      <c r="F194" s="200" t="s">
        <v>2372</v>
      </c>
      <c r="G194" s="201" t="s">
        <v>198</v>
      </c>
      <c r="H194" s="202">
        <v>162</v>
      </c>
      <c r="I194" s="203"/>
      <c r="J194" s="204">
        <f>ROUND(I194*H194,2)</f>
        <v>0</v>
      </c>
      <c r="K194" s="200" t="s">
        <v>1941</v>
      </c>
      <c r="L194" s="39"/>
      <c r="M194" s="205" t="s">
        <v>1</v>
      </c>
      <c r="N194" s="206" t="s">
        <v>43</v>
      </c>
      <c r="O194" s="77"/>
      <c r="P194" s="207">
        <f>O194*H194</f>
        <v>0</v>
      </c>
      <c r="Q194" s="207">
        <v>0.00011</v>
      </c>
      <c r="R194" s="207">
        <f>Q194*H194</f>
        <v>0.01782</v>
      </c>
      <c r="S194" s="207">
        <v>0</v>
      </c>
      <c r="T194" s="208">
        <f>S194*H194</f>
        <v>0</v>
      </c>
      <c r="U194" s="38"/>
      <c r="V194" s="38"/>
      <c r="W194" s="38"/>
      <c r="X194" s="38"/>
      <c r="Y194" s="38"/>
      <c r="Z194" s="38"/>
      <c r="AA194" s="38"/>
      <c r="AB194" s="38"/>
      <c r="AC194" s="38"/>
      <c r="AD194" s="38"/>
      <c r="AE194" s="38"/>
      <c r="AR194" s="209" t="s">
        <v>253</v>
      </c>
      <c r="AT194" s="209" t="s">
        <v>177</v>
      </c>
      <c r="AU194" s="209" t="s">
        <v>87</v>
      </c>
      <c r="AY194" s="19" t="s">
        <v>175</v>
      </c>
      <c r="BE194" s="210">
        <f>IF(N194="základní",J194,0)</f>
        <v>0</v>
      </c>
      <c r="BF194" s="210">
        <f>IF(N194="snížená",J194,0)</f>
        <v>0</v>
      </c>
      <c r="BG194" s="210">
        <f>IF(N194="zákl. přenesená",J194,0)</f>
        <v>0</v>
      </c>
      <c r="BH194" s="210">
        <f>IF(N194="sníž. přenesená",J194,0)</f>
        <v>0</v>
      </c>
      <c r="BI194" s="210">
        <f>IF(N194="nulová",J194,0)</f>
        <v>0</v>
      </c>
      <c r="BJ194" s="19" t="s">
        <v>85</v>
      </c>
      <c r="BK194" s="210">
        <f>ROUND(I194*H194,2)</f>
        <v>0</v>
      </c>
      <c r="BL194" s="19" t="s">
        <v>253</v>
      </c>
      <c r="BM194" s="209" t="s">
        <v>2373</v>
      </c>
    </row>
    <row r="195" spans="1:51" s="13" customFormat="1" ht="12">
      <c r="A195" s="13"/>
      <c r="B195" s="211"/>
      <c r="C195" s="13"/>
      <c r="D195" s="212" t="s">
        <v>184</v>
      </c>
      <c r="E195" s="213" t="s">
        <v>1</v>
      </c>
      <c r="F195" s="214" t="s">
        <v>2374</v>
      </c>
      <c r="G195" s="13"/>
      <c r="H195" s="215">
        <v>162</v>
      </c>
      <c r="I195" s="216"/>
      <c r="J195" s="13"/>
      <c r="K195" s="13"/>
      <c r="L195" s="211"/>
      <c r="M195" s="256"/>
      <c r="N195" s="257"/>
      <c r="O195" s="257"/>
      <c r="P195" s="257"/>
      <c r="Q195" s="257"/>
      <c r="R195" s="257"/>
      <c r="S195" s="257"/>
      <c r="T195" s="258"/>
      <c r="U195" s="13"/>
      <c r="V195" s="13"/>
      <c r="W195" s="13"/>
      <c r="X195" s="13"/>
      <c r="Y195" s="13"/>
      <c r="Z195" s="13"/>
      <c r="AA195" s="13"/>
      <c r="AB195" s="13"/>
      <c r="AC195" s="13"/>
      <c r="AD195" s="13"/>
      <c r="AE195" s="13"/>
      <c r="AT195" s="213" t="s">
        <v>184</v>
      </c>
      <c r="AU195" s="213" t="s">
        <v>87</v>
      </c>
      <c r="AV195" s="13" t="s">
        <v>87</v>
      </c>
      <c r="AW195" s="13" t="s">
        <v>33</v>
      </c>
      <c r="AX195" s="13" t="s">
        <v>85</v>
      </c>
      <c r="AY195" s="213" t="s">
        <v>175</v>
      </c>
    </row>
    <row r="196" spans="1:31" s="2" customFormat="1" ht="6.95" customHeight="1">
      <c r="A196" s="38"/>
      <c r="B196" s="60"/>
      <c r="C196" s="61"/>
      <c r="D196" s="61"/>
      <c r="E196" s="61"/>
      <c r="F196" s="61"/>
      <c r="G196" s="61"/>
      <c r="H196" s="61"/>
      <c r="I196" s="157"/>
      <c r="J196" s="61"/>
      <c r="K196" s="61"/>
      <c r="L196" s="39"/>
      <c r="M196" s="38"/>
      <c r="O196" s="38"/>
      <c r="P196" s="38"/>
      <c r="Q196" s="38"/>
      <c r="R196" s="38"/>
      <c r="S196" s="38"/>
      <c r="T196" s="38"/>
      <c r="U196" s="38"/>
      <c r="V196" s="38"/>
      <c r="W196" s="38"/>
      <c r="X196" s="38"/>
      <c r="Y196" s="38"/>
      <c r="Z196" s="38"/>
      <c r="AA196" s="38"/>
      <c r="AB196" s="38"/>
      <c r="AC196" s="38"/>
      <c r="AD196" s="38"/>
      <c r="AE196" s="38"/>
    </row>
  </sheetData>
  <autoFilter ref="C123:K195"/>
  <mergeCells count="9">
    <mergeCell ref="E7:H7"/>
    <mergeCell ref="E9:H9"/>
    <mergeCell ref="E18:H18"/>
    <mergeCell ref="E27:H27"/>
    <mergeCell ref="E85:H85"/>
    <mergeCell ref="E87:H87"/>
    <mergeCell ref="E114:H114"/>
    <mergeCell ref="E116:H11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7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8" t="s">
        <v>5</v>
      </c>
      <c r="M2" s="1"/>
      <c r="N2" s="1"/>
      <c r="O2" s="1"/>
      <c r="P2" s="1"/>
      <c r="Q2" s="1"/>
      <c r="R2" s="1"/>
      <c r="S2" s="1"/>
      <c r="T2" s="1"/>
      <c r="U2" s="1"/>
      <c r="V2" s="1"/>
      <c r="AT2" s="19" t="s">
        <v>123</v>
      </c>
    </row>
    <row r="3" spans="2:46" s="1" customFormat="1" ht="6.95" customHeight="1">
      <c r="B3" s="20"/>
      <c r="C3" s="21"/>
      <c r="D3" s="21"/>
      <c r="E3" s="21"/>
      <c r="F3" s="21"/>
      <c r="G3" s="21"/>
      <c r="H3" s="21"/>
      <c r="I3" s="130"/>
      <c r="J3" s="21"/>
      <c r="K3" s="21"/>
      <c r="L3" s="22"/>
      <c r="AT3" s="19" t="s">
        <v>87</v>
      </c>
    </row>
    <row r="4" spans="2:46" s="1" customFormat="1" ht="24.95" customHeight="1">
      <c r="B4" s="22"/>
      <c r="D4" s="23" t="s">
        <v>127</v>
      </c>
      <c r="I4" s="129"/>
      <c r="L4" s="22"/>
      <c r="M4" s="131" t="s">
        <v>10</v>
      </c>
      <c r="AT4" s="19" t="s">
        <v>3</v>
      </c>
    </row>
    <row r="5" spans="2:12" s="1" customFormat="1" ht="6.95" customHeight="1">
      <c r="B5" s="22"/>
      <c r="I5" s="129"/>
      <c r="L5" s="22"/>
    </row>
    <row r="6" spans="2:12" s="1" customFormat="1" ht="12" customHeight="1">
      <c r="B6" s="22"/>
      <c r="D6" s="32" t="s">
        <v>16</v>
      </c>
      <c r="I6" s="129"/>
      <c r="L6" s="22"/>
    </row>
    <row r="7" spans="2:12" s="1" customFormat="1" ht="16.5" customHeight="1">
      <c r="B7" s="22"/>
      <c r="E7" s="132" t="str">
        <f>'Rekapitulace stavby'!K6</f>
        <v>Rekonstrukce objektu garáží nákladních vozidel - Rychnov nad Kněžnou</v>
      </c>
      <c r="F7" s="32"/>
      <c r="G7" s="32"/>
      <c r="H7" s="32"/>
      <c r="I7" s="129"/>
      <c r="L7" s="22"/>
    </row>
    <row r="8" spans="1:31" s="2" customFormat="1" ht="12" customHeight="1">
      <c r="A8" s="38"/>
      <c r="B8" s="39"/>
      <c r="C8" s="38"/>
      <c r="D8" s="32" t="s">
        <v>128</v>
      </c>
      <c r="E8" s="38"/>
      <c r="F8" s="38"/>
      <c r="G8" s="38"/>
      <c r="H8" s="38"/>
      <c r="I8" s="133"/>
      <c r="J8" s="38"/>
      <c r="K8" s="38"/>
      <c r="L8" s="55"/>
      <c r="S8" s="38"/>
      <c r="T8" s="38"/>
      <c r="U8" s="38"/>
      <c r="V8" s="38"/>
      <c r="W8" s="38"/>
      <c r="X8" s="38"/>
      <c r="Y8" s="38"/>
      <c r="Z8" s="38"/>
      <c r="AA8" s="38"/>
      <c r="AB8" s="38"/>
      <c r="AC8" s="38"/>
      <c r="AD8" s="38"/>
      <c r="AE8" s="38"/>
    </row>
    <row r="9" spans="1:31" s="2" customFormat="1" ht="16.5" customHeight="1">
      <c r="A9" s="38"/>
      <c r="B9" s="39"/>
      <c r="C9" s="38"/>
      <c r="D9" s="38"/>
      <c r="E9" s="67" t="s">
        <v>2375</v>
      </c>
      <c r="F9" s="38"/>
      <c r="G9" s="38"/>
      <c r="H9" s="38"/>
      <c r="I9" s="133"/>
      <c r="J9" s="38"/>
      <c r="K9" s="38"/>
      <c r="L9" s="55"/>
      <c r="S9" s="38"/>
      <c r="T9" s="38"/>
      <c r="U9" s="38"/>
      <c r="V9" s="38"/>
      <c r="W9" s="38"/>
      <c r="X9" s="38"/>
      <c r="Y9" s="38"/>
      <c r="Z9" s="38"/>
      <c r="AA9" s="38"/>
      <c r="AB9" s="38"/>
      <c r="AC9" s="38"/>
      <c r="AD9" s="38"/>
      <c r="AE9" s="38"/>
    </row>
    <row r="10" spans="1:31" s="2" customFormat="1" ht="12">
      <c r="A10" s="38"/>
      <c r="B10" s="39"/>
      <c r="C10" s="38"/>
      <c r="D10" s="38"/>
      <c r="E10" s="38"/>
      <c r="F10" s="38"/>
      <c r="G10" s="38"/>
      <c r="H10" s="38"/>
      <c r="I10" s="133"/>
      <c r="J10" s="38"/>
      <c r="K10" s="38"/>
      <c r="L10" s="55"/>
      <c r="S10" s="38"/>
      <c r="T10" s="38"/>
      <c r="U10" s="38"/>
      <c r="V10" s="38"/>
      <c r="W10" s="38"/>
      <c r="X10" s="38"/>
      <c r="Y10" s="38"/>
      <c r="Z10" s="38"/>
      <c r="AA10" s="38"/>
      <c r="AB10" s="38"/>
      <c r="AC10" s="38"/>
      <c r="AD10" s="38"/>
      <c r="AE10" s="38"/>
    </row>
    <row r="11" spans="1:31" s="2" customFormat="1" ht="12" customHeight="1">
      <c r="A11" s="38"/>
      <c r="B11" s="39"/>
      <c r="C11" s="38"/>
      <c r="D11" s="32" t="s">
        <v>18</v>
      </c>
      <c r="E11" s="38"/>
      <c r="F11" s="27" t="s">
        <v>1</v>
      </c>
      <c r="G11" s="38"/>
      <c r="H11" s="38"/>
      <c r="I11" s="134" t="s">
        <v>19</v>
      </c>
      <c r="J11" s="27" t="s">
        <v>1</v>
      </c>
      <c r="K11" s="38"/>
      <c r="L11" s="55"/>
      <c r="S11" s="38"/>
      <c r="T11" s="38"/>
      <c r="U11" s="38"/>
      <c r="V11" s="38"/>
      <c r="W11" s="38"/>
      <c r="X11" s="38"/>
      <c r="Y11" s="38"/>
      <c r="Z11" s="38"/>
      <c r="AA11" s="38"/>
      <c r="AB11" s="38"/>
      <c r="AC11" s="38"/>
      <c r="AD11" s="38"/>
      <c r="AE11" s="38"/>
    </row>
    <row r="12" spans="1:31" s="2" customFormat="1" ht="12" customHeight="1">
      <c r="A12" s="38"/>
      <c r="B12" s="39"/>
      <c r="C12" s="38"/>
      <c r="D12" s="32" t="s">
        <v>20</v>
      </c>
      <c r="E12" s="38"/>
      <c r="F12" s="27" t="s">
        <v>21</v>
      </c>
      <c r="G12" s="38"/>
      <c r="H12" s="38"/>
      <c r="I12" s="134" t="s">
        <v>22</v>
      </c>
      <c r="J12" s="69" t="str">
        <f>'Rekapitulace stavby'!AN8</f>
        <v>26. 3. 2019</v>
      </c>
      <c r="K12" s="38"/>
      <c r="L12" s="55"/>
      <c r="S12" s="38"/>
      <c r="T12" s="38"/>
      <c r="U12" s="38"/>
      <c r="V12" s="38"/>
      <c r="W12" s="38"/>
      <c r="X12" s="38"/>
      <c r="Y12" s="38"/>
      <c r="Z12" s="38"/>
      <c r="AA12" s="38"/>
      <c r="AB12" s="38"/>
      <c r="AC12" s="38"/>
      <c r="AD12" s="38"/>
      <c r="AE12" s="38"/>
    </row>
    <row r="13" spans="1:31" s="2" customFormat="1" ht="10.8" customHeight="1">
      <c r="A13" s="38"/>
      <c r="B13" s="39"/>
      <c r="C13" s="38"/>
      <c r="D13" s="38"/>
      <c r="E13" s="38"/>
      <c r="F13" s="38"/>
      <c r="G13" s="38"/>
      <c r="H13" s="38"/>
      <c r="I13" s="133"/>
      <c r="J13" s="38"/>
      <c r="K13" s="38"/>
      <c r="L13" s="55"/>
      <c r="S13" s="38"/>
      <c r="T13" s="38"/>
      <c r="U13" s="38"/>
      <c r="V13" s="38"/>
      <c r="W13" s="38"/>
      <c r="X13" s="38"/>
      <c r="Y13" s="38"/>
      <c r="Z13" s="38"/>
      <c r="AA13" s="38"/>
      <c r="AB13" s="38"/>
      <c r="AC13" s="38"/>
      <c r="AD13" s="38"/>
      <c r="AE13" s="38"/>
    </row>
    <row r="14" spans="1:31" s="2" customFormat="1" ht="12" customHeight="1">
      <c r="A14" s="38"/>
      <c r="B14" s="39"/>
      <c r="C14" s="38"/>
      <c r="D14" s="32" t="s">
        <v>24</v>
      </c>
      <c r="E14" s="38"/>
      <c r="F14" s="38"/>
      <c r="G14" s="38"/>
      <c r="H14" s="38"/>
      <c r="I14" s="134" t="s">
        <v>25</v>
      </c>
      <c r="J14" s="27" t="s">
        <v>26</v>
      </c>
      <c r="K14" s="38"/>
      <c r="L14" s="55"/>
      <c r="S14" s="38"/>
      <c r="T14" s="38"/>
      <c r="U14" s="38"/>
      <c r="V14" s="38"/>
      <c r="W14" s="38"/>
      <c r="X14" s="38"/>
      <c r="Y14" s="38"/>
      <c r="Z14" s="38"/>
      <c r="AA14" s="38"/>
      <c r="AB14" s="38"/>
      <c r="AC14" s="38"/>
      <c r="AD14" s="38"/>
      <c r="AE14" s="38"/>
    </row>
    <row r="15" spans="1:31" s="2" customFormat="1" ht="18" customHeight="1">
      <c r="A15" s="38"/>
      <c r="B15" s="39"/>
      <c r="C15" s="38"/>
      <c r="D15" s="38"/>
      <c r="E15" s="27" t="s">
        <v>27</v>
      </c>
      <c r="F15" s="38"/>
      <c r="G15" s="38"/>
      <c r="H15" s="38"/>
      <c r="I15" s="134" t="s">
        <v>28</v>
      </c>
      <c r="J15" s="27" t="s">
        <v>1</v>
      </c>
      <c r="K15" s="38"/>
      <c r="L15" s="55"/>
      <c r="S15" s="38"/>
      <c r="T15" s="38"/>
      <c r="U15" s="38"/>
      <c r="V15" s="38"/>
      <c r="W15" s="38"/>
      <c r="X15" s="38"/>
      <c r="Y15" s="38"/>
      <c r="Z15" s="38"/>
      <c r="AA15" s="38"/>
      <c r="AB15" s="38"/>
      <c r="AC15" s="38"/>
      <c r="AD15" s="38"/>
      <c r="AE15" s="38"/>
    </row>
    <row r="16" spans="1:31" s="2" customFormat="1" ht="6.95" customHeight="1">
      <c r="A16" s="38"/>
      <c r="B16" s="39"/>
      <c r="C16" s="38"/>
      <c r="D16" s="38"/>
      <c r="E16" s="38"/>
      <c r="F16" s="38"/>
      <c r="G16" s="38"/>
      <c r="H16" s="38"/>
      <c r="I16" s="133"/>
      <c r="J16" s="38"/>
      <c r="K16" s="38"/>
      <c r="L16" s="55"/>
      <c r="S16" s="38"/>
      <c r="T16" s="38"/>
      <c r="U16" s="38"/>
      <c r="V16" s="38"/>
      <c r="W16" s="38"/>
      <c r="X16" s="38"/>
      <c r="Y16" s="38"/>
      <c r="Z16" s="38"/>
      <c r="AA16" s="38"/>
      <c r="AB16" s="38"/>
      <c r="AC16" s="38"/>
      <c r="AD16" s="38"/>
      <c r="AE16" s="38"/>
    </row>
    <row r="17" spans="1:31" s="2" customFormat="1" ht="12" customHeight="1">
      <c r="A17" s="38"/>
      <c r="B17" s="39"/>
      <c r="C17" s="38"/>
      <c r="D17" s="32" t="s">
        <v>29</v>
      </c>
      <c r="E17" s="38"/>
      <c r="F17" s="38"/>
      <c r="G17" s="38"/>
      <c r="H17" s="38"/>
      <c r="I17" s="134" t="s">
        <v>25</v>
      </c>
      <c r="J17" s="33" t="str">
        <f>'Rekapitulace stavby'!AN13</f>
        <v>Vyplň údaj</v>
      </c>
      <c r="K17" s="38"/>
      <c r="L17" s="55"/>
      <c r="S17" s="38"/>
      <c r="T17" s="38"/>
      <c r="U17" s="38"/>
      <c r="V17" s="38"/>
      <c r="W17" s="38"/>
      <c r="X17" s="38"/>
      <c r="Y17" s="38"/>
      <c r="Z17" s="38"/>
      <c r="AA17" s="38"/>
      <c r="AB17" s="38"/>
      <c r="AC17" s="38"/>
      <c r="AD17" s="38"/>
      <c r="AE17" s="38"/>
    </row>
    <row r="18" spans="1:31" s="2" customFormat="1" ht="18" customHeight="1">
      <c r="A18" s="38"/>
      <c r="B18" s="39"/>
      <c r="C18" s="38"/>
      <c r="D18" s="38"/>
      <c r="E18" s="33" t="str">
        <f>'Rekapitulace stavby'!E14</f>
        <v>Vyplň údaj</v>
      </c>
      <c r="F18" s="27"/>
      <c r="G18" s="27"/>
      <c r="H18" s="27"/>
      <c r="I18" s="134" t="s">
        <v>28</v>
      </c>
      <c r="J18" s="33" t="str">
        <f>'Rekapitulace stavby'!AN14</f>
        <v>Vyplň údaj</v>
      </c>
      <c r="K18" s="38"/>
      <c r="L18" s="55"/>
      <c r="S18" s="38"/>
      <c r="T18" s="38"/>
      <c r="U18" s="38"/>
      <c r="V18" s="38"/>
      <c r="W18" s="38"/>
      <c r="X18" s="38"/>
      <c r="Y18" s="38"/>
      <c r="Z18" s="38"/>
      <c r="AA18" s="38"/>
      <c r="AB18" s="38"/>
      <c r="AC18" s="38"/>
      <c r="AD18" s="38"/>
      <c r="AE18" s="38"/>
    </row>
    <row r="19" spans="1:31" s="2" customFormat="1" ht="6.95" customHeight="1">
      <c r="A19" s="38"/>
      <c r="B19" s="39"/>
      <c r="C19" s="38"/>
      <c r="D19" s="38"/>
      <c r="E19" s="38"/>
      <c r="F19" s="38"/>
      <c r="G19" s="38"/>
      <c r="H19" s="38"/>
      <c r="I19" s="133"/>
      <c r="J19" s="38"/>
      <c r="K19" s="38"/>
      <c r="L19" s="55"/>
      <c r="S19" s="38"/>
      <c r="T19" s="38"/>
      <c r="U19" s="38"/>
      <c r="V19" s="38"/>
      <c r="W19" s="38"/>
      <c r="X19" s="38"/>
      <c r="Y19" s="38"/>
      <c r="Z19" s="38"/>
      <c r="AA19" s="38"/>
      <c r="AB19" s="38"/>
      <c r="AC19" s="38"/>
      <c r="AD19" s="38"/>
      <c r="AE19" s="38"/>
    </row>
    <row r="20" spans="1:31" s="2" customFormat="1" ht="12" customHeight="1">
      <c r="A20" s="38"/>
      <c r="B20" s="39"/>
      <c r="C20" s="38"/>
      <c r="D20" s="32" t="s">
        <v>31</v>
      </c>
      <c r="E20" s="38"/>
      <c r="F20" s="38"/>
      <c r="G20" s="38"/>
      <c r="H20" s="38"/>
      <c r="I20" s="134" t="s">
        <v>25</v>
      </c>
      <c r="J20" s="27" t="s">
        <v>1</v>
      </c>
      <c r="K20" s="38"/>
      <c r="L20" s="55"/>
      <c r="S20" s="38"/>
      <c r="T20" s="38"/>
      <c r="U20" s="38"/>
      <c r="V20" s="38"/>
      <c r="W20" s="38"/>
      <c r="X20" s="38"/>
      <c r="Y20" s="38"/>
      <c r="Z20" s="38"/>
      <c r="AA20" s="38"/>
      <c r="AB20" s="38"/>
      <c r="AC20" s="38"/>
      <c r="AD20" s="38"/>
      <c r="AE20" s="38"/>
    </row>
    <row r="21" spans="1:31" s="2" customFormat="1" ht="18" customHeight="1">
      <c r="A21" s="38"/>
      <c r="B21" s="39"/>
      <c r="C21" s="38"/>
      <c r="D21" s="38"/>
      <c r="E21" s="27" t="s">
        <v>32</v>
      </c>
      <c r="F21" s="38"/>
      <c r="G21" s="38"/>
      <c r="H21" s="38"/>
      <c r="I21" s="134" t="s">
        <v>28</v>
      </c>
      <c r="J21" s="27" t="s">
        <v>1</v>
      </c>
      <c r="K21" s="38"/>
      <c r="L21" s="55"/>
      <c r="S21" s="38"/>
      <c r="T21" s="38"/>
      <c r="U21" s="38"/>
      <c r="V21" s="38"/>
      <c r="W21" s="38"/>
      <c r="X21" s="38"/>
      <c r="Y21" s="38"/>
      <c r="Z21" s="38"/>
      <c r="AA21" s="38"/>
      <c r="AB21" s="38"/>
      <c r="AC21" s="38"/>
      <c r="AD21" s="38"/>
      <c r="AE21" s="38"/>
    </row>
    <row r="22" spans="1:31" s="2" customFormat="1" ht="6.95" customHeight="1">
      <c r="A22" s="38"/>
      <c r="B22" s="39"/>
      <c r="C22" s="38"/>
      <c r="D22" s="38"/>
      <c r="E22" s="38"/>
      <c r="F22" s="38"/>
      <c r="G22" s="38"/>
      <c r="H22" s="38"/>
      <c r="I22" s="133"/>
      <c r="J22" s="38"/>
      <c r="K22" s="38"/>
      <c r="L22" s="55"/>
      <c r="S22" s="38"/>
      <c r="T22" s="38"/>
      <c r="U22" s="38"/>
      <c r="V22" s="38"/>
      <c r="W22" s="38"/>
      <c r="X22" s="38"/>
      <c r="Y22" s="38"/>
      <c r="Z22" s="38"/>
      <c r="AA22" s="38"/>
      <c r="AB22" s="38"/>
      <c r="AC22" s="38"/>
      <c r="AD22" s="38"/>
      <c r="AE22" s="38"/>
    </row>
    <row r="23" spans="1:31" s="2" customFormat="1" ht="12" customHeight="1">
      <c r="A23" s="38"/>
      <c r="B23" s="39"/>
      <c r="C23" s="38"/>
      <c r="D23" s="32" t="s">
        <v>34</v>
      </c>
      <c r="E23" s="38"/>
      <c r="F23" s="38"/>
      <c r="G23" s="38"/>
      <c r="H23" s="38"/>
      <c r="I23" s="134" t="s">
        <v>25</v>
      </c>
      <c r="J23" s="27" t="str">
        <f>IF('Rekapitulace stavby'!AN19="","",'Rekapitulace stavby'!AN19)</f>
        <v/>
      </c>
      <c r="K23" s="38"/>
      <c r="L23" s="55"/>
      <c r="S23" s="38"/>
      <c r="T23" s="38"/>
      <c r="U23" s="38"/>
      <c r="V23" s="38"/>
      <c r="W23" s="38"/>
      <c r="X23" s="38"/>
      <c r="Y23" s="38"/>
      <c r="Z23" s="38"/>
      <c r="AA23" s="38"/>
      <c r="AB23" s="38"/>
      <c r="AC23" s="38"/>
      <c r="AD23" s="38"/>
      <c r="AE23" s="38"/>
    </row>
    <row r="24" spans="1:31" s="2" customFormat="1" ht="18" customHeight="1">
      <c r="A24" s="38"/>
      <c r="B24" s="39"/>
      <c r="C24" s="38"/>
      <c r="D24" s="38"/>
      <c r="E24" s="27" t="str">
        <f>IF('Rekapitulace stavby'!E20="","",'Rekapitulace stavby'!E20)</f>
        <v xml:space="preserve"> </v>
      </c>
      <c r="F24" s="38"/>
      <c r="G24" s="38"/>
      <c r="H24" s="38"/>
      <c r="I24" s="134" t="s">
        <v>28</v>
      </c>
      <c r="J24" s="27" t="str">
        <f>IF('Rekapitulace stavby'!AN20="","",'Rekapitulace stavby'!AN20)</f>
        <v/>
      </c>
      <c r="K24" s="38"/>
      <c r="L24" s="55"/>
      <c r="S24" s="38"/>
      <c r="T24" s="38"/>
      <c r="U24" s="38"/>
      <c r="V24" s="38"/>
      <c r="W24" s="38"/>
      <c r="X24" s="38"/>
      <c r="Y24" s="38"/>
      <c r="Z24" s="38"/>
      <c r="AA24" s="38"/>
      <c r="AB24" s="38"/>
      <c r="AC24" s="38"/>
      <c r="AD24" s="38"/>
      <c r="AE24" s="38"/>
    </row>
    <row r="25" spans="1:31" s="2" customFormat="1" ht="6.95" customHeight="1">
      <c r="A25" s="38"/>
      <c r="B25" s="39"/>
      <c r="C25" s="38"/>
      <c r="D25" s="38"/>
      <c r="E25" s="38"/>
      <c r="F25" s="38"/>
      <c r="G25" s="38"/>
      <c r="H25" s="38"/>
      <c r="I25" s="133"/>
      <c r="J25" s="38"/>
      <c r="K25" s="38"/>
      <c r="L25" s="55"/>
      <c r="S25" s="38"/>
      <c r="T25" s="38"/>
      <c r="U25" s="38"/>
      <c r="V25" s="38"/>
      <c r="W25" s="38"/>
      <c r="X25" s="38"/>
      <c r="Y25" s="38"/>
      <c r="Z25" s="38"/>
      <c r="AA25" s="38"/>
      <c r="AB25" s="38"/>
      <c r="AC25" s="38"/>
      <c r="AD25" s="38"/>
      <c r="AE25" s="38"/>
    </row>
    <row r="26" spans="1:31" s="2" customFormat="1" ht="12" customHeight="1">
      <c r="A26" s="38"/>
      <c r="B26" s="39"/>
      <c r="C26" s="38"/>
      <c r="D26" s="32" t="s">
        <v>36</v>
      </c>
      <c r="E26" s="38"/>
      <c r="F26" s="38"/>
      <c r="G26" s="38"/>
      <c r="H26" s="38"/>
      <c r="I26" s="133"/>
      <c r="J26" s="38"/>
      <c r="K26" s="38"/>
      <c r="L26" s="55"/>
      <c r="S26" s="38"/>
      <c r="T26" s="38"/>
      <c r="U26" s="38"/>
      <c r="V26" s="38"/>
      <c r="W26" s="38"/>
      <c r="X26" s="38"/>
      <c r="Y26" s="38"/>
      <c r="Z26" s="38"/>
      <c r="AA26" s="38"/>
      <c r="AB26" s="38"/>
      <c r="AC26" s="38"/>
      <c r="AD26" s="38"/>
      <c r="AE26" s="38"/>
    </row>
    <row r="27" spans="1:31" s="8" customFormat="1" ht="16.5" customHeight="1">
      <c r="A27" s="135"/>
      <c r="B27" s="136"/>
      <c r="C27" s="135"/>
      <c r="D27" s="135"/>
      <c r="E27" s="36" t="s">
        <v>1</v>
      </c>
      <c r="F27" s="36"/>
      <c r="G27" s="36"/>
      <c r="H27" s="36"/>
      <c r="I27" s="137"/>
      <c r="J27" s="135"/>
      <c r="K27" s="135"/>
      <c r="L27" s="138"/>
      <c r="S27" s="135"/>
      <c r="T27" s="135"/>
      <c r="U27" s="135"/>
      <c r="V27" s="135"/>
      <c r="W27" s="135"/>
      <c r="X27" s="135"/>
      <c r="Y27" s="135"/>
      <c r="Z27" s="135"/>
      <c r="AA27" s="135"/>
      <c r="AB27" s="135"/>
      <c r="AC27" s="135"/>
      <c r="AD27" s="135"/>
      <c r="AE27" s="135"/>
    </row>
    <row r="28" spans="1:31" s="2" customFormat="1" ht="6.95" customHeight="1">
      <c r="A28" s="38"/>
      <c r="B28" s="39"/>
      <c r="C28" s="38"/>
      <c r="D28" s="38"/>
      <c r="E28" s="38"/>
      <c r="F28" s="38"/>
      <c r="G28" s="38"/>
      <c r="H28" s="38"/>
      <c r="I28" s="133"/>
      <c r="J28" s="38"/>
      <c r="K28" s="38"/>
      <c r="L28" s="55"/>
      <c r="S28" s="38"/>
      <c r="T28" s="38"/>
      <c r="U28" s="38"/>
      <c r="V28" s="38"/>
      <c r="W28" s="38"/>
      <c r="X28" s="38"/>
      <c r="Y28" s="38"/>
      <c r="Z28" s="38"/>
      <c r="AA28" s="38"/>
      <c r="AB28" s="38"/>
      <c r="AC28" s="38"/>
      <c r="AD28" s="38"/>
      <c r="AE28" s="38"/>
    </row>
    <row r="29" spans="1:31" s="2" customFormat="1" ht="6.95" customHeight="1">
      <c r="A29" s="38"/>
      <c r="B29" s="39"/>
      <c r="C29" s="38"/>
      <c r="D29" s="90"/>
      <c r="E29" s="90"/>
      <c r="F29" s="90"/>
      <c r="G29" s="90"/>
      <c r="H29" s="90"/>
      <c r="I29" s="139"/>
      <c r="J29" s="90"/>
      <c r="K29" s="90"/>
      <c r="L29" s="55"/>
      <c r="S29" s="38"/>
      <c r="T29" s="38"/>
      <c r="U29" s="38"/>
      <c r="V29" s="38"/>
      <c r="W29" s="38"/>
      <c r="X29" s="38"/>
      <c r="Y29" s="38"/>
      <c r="Z29" s="38"/>
      <c r="AA29" s="38"/>
      <c r="AB29" s="38"/>
      <c r="AC29" s="38"/>
      <c r="AD29" s="38"/>
      <c r="AE29" s="38"/>
    </row>
    <row r="30" spans="1:31" s="2" customFormat="1" ht="25.4" customHeight="1">
      <c r="A30" s="38"/>
      <c r="B30" s="39"/>
      <c r="C30" s="38"/>
      <c r="D30" s="140" t="s">
        <v>38</v>
      </c>
      <c r="E30" s="38"/>
      <c r="F30" s="38"/>
      <c r="G30" s="38"/>
      <c r="H30" s="38"/>
      <c r="I30" s="133"/>
      <c r="J30" s="96">
        <f>ROUND(J120,2)</f>
        <v>0</v>
      </c>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139"/>
      <c r="J31" s="90"/>
      <c r="K31" s="90"/>
      <c r="L31" s="55"/>
      <c r="S31" s="38"/>
      <c r="T31" s="38"/>
      <c r="U31" s="38"/>
      <c r="V31" s="38"/>
      <c r="W31" s="38"/>
      <c r="X31" s="38"/>
      <c r="Y31" s="38"/>
      <c r="Z31" s="38"/>
      <c r="AA31" s="38"/>
      <c r="AB31" s="38"/>
      <c r="AC31" s="38"/>
      <c r="AD31" s="38"/>
      <c r="AE31" s="38"/>
    </row>
    <row r="32" spans="1:31" s="2" customFormat="1" ht="14.4" customHeight="1">
      <c r="A32" s="38"/>
      <c r="B32" s="39"/>
      <c r="C32" s="38"/>
      <c r="D32" s="38"/>
      <c r="E32" s="38"/>
      <c r="F32" s="43" t="s">
        <v>40</v>
      </c>
      <c r="G32" s="38"/>
      <c r="H32" s="38"/>
      <c r="I32" s="141" t="s">
        <v>39</v>
      </c>
      <c r="J32" s="43" t="s">
        <v>41</v>
      </c>
      <c r="K32" s="38"/>
      <c r="L32" s="55"/>
      <c r="S32" s="38"/>
      <c r="T32" s="38"/>
      <c r="U32" s="38"/>
      <c r="V32" s="38"/>
      <c r="W32" s="38"/>
      <c r="X32" s="38"/>
      <c r="Y32" s="38"/>
      <c r="Z32" s="38"/>
      <c r="AA32" s="38"/>
      <c r="AB32" s="38"/>
      <c r="AC32" s="38"/>
      <c r="AD32" s="38"/>
      <c r="AE32" s="38"/>
    </row>
    <row r="33" spans="1:31" s="2" customFormat="1" ht="14.4" customHeight="1">
      <c r="A33" s="38"/>
      <c r="B33" s="39"/>
      <c r="C33" s="38"/>
      <c r="D33" s="142" t="s">
        <v>42</v>
      </c>
      <c r="E33" s="32" t="s">
        <v>43</v>
      </c>
      <c r="F33" s="143">
        <f>ROUND((SUM(BE120:BE173)),2)</f>
        <v>0</v>
      </c>
      <c r="G33" s="38"/>
      <c r="H33" s="38"/>
      <c r="I33" s="144">
        <v>0.21</v>
      </c>
      <c r="J33" s="143">
        <f>ROUND(((SUM(BE120:BE173))*I33),2)</f>
        <v>0</v>
      </c>
      <c r="K33" s="38"/>
      <c r="L33" s="55"/>
      <c r="S33" s="38"/>
      <c r="T33" s="38"/>
      <c r="U33" s="38"/>
      <c r="V33" s="38"/>
      <c r="W33" s="38"/>
      <c r="X33" s="38"/>
      <c r="Y33" s="38"/>
      <c r="Z33" s="38"/>
      <c r="AA33" s="38"/>
      <c r="AB33" s="38"/>
      <c r="AC33" s="38"/>
      <c r="AD33" s="38"/>
      <c r="AE33" s="38"/>
    </row>
    <row r="34" spans="1:31" s="2" customFormat="1" ht="14.4" customHeight="1">
      <c r="A34" s="38"/>
      <c r="B34" s="39"/>
      <c r="C34" s="38"/>
      <c r="D34" s="38"/>
      <c r="E34" s="32" t="s">
        <v>44</v>
      </c>
      <c r="F34" s="143">
        <f>ROUND((SUM(BF120:BF173)),2)</f>
        <v>0</v>
      </c>
      <c r="G34" s="38"/>
      <c r="H34" s="38"/>
      <c r="I34" s="144">
        <v>0.15</v>
      </c>
      <c r="J34" s="143">
        <f>ROUND(((SUM(BF120:BF173))*I34),2)</f>
        <v>0</v>
      </c>
      <c r="K34" s="38"/>
      <c r="L34" s="55"/>
      <c r="S34" s="38"/>
      <c r="T34" s="38"/>
      <c r="U34" s="38"/>
      <c r="V34" s="38"/>
      <c r="W34" s="38"/>
      <c r="X34" s="38"/>
      <c r="Y34" s="38"/>
      <c r="Z34" s="38"/>
      <c r="AA34" s="38"/>
      <c r="AB34" s="38"/>
      <c r="AC34" s="38"/>
      <c r="AD34" s="38"/>
      <c r="AE34" s="38"/>
    </row>
    <row r="35" spans="1:31" s="2" customFormat="1" ht="14.4" customHeight="1" hidden="1">
      <c r="A35" s="38"/>
      <c r="B35" s="39"/>
      <c r="C35" s="38"/>
      <c r="D35" s="38"/>
      <c r="E35" s="32" t="s">
        <v>45</v>
      </c>
      <c r="F35" s="143">
        <f>ROUND((SUM(BG120:BG173)),2)</f>
        <v>0</v>
      </c>
      <c r="G35" s="38"/>
      <c r="H35" s="38"/>
      <c r="I35" s="144">
        <v>0.21</v>
      </c>
      <c r="J35" s="143">
        <f>0</f>
        <v>0</v>
      </c>
      <c r="K35" s="38"/>
      <c r="L35" s="55"/>
      <c r="S35" s="38"/>
      <c r="T35" s="38"/>
      <c r="U35" s="38"/>
      <c r="V35" s="38"/>
      <c r="W35" s="38"/>
      <c r="X35" s="38"/>
      <c r="Y35" s="38"/>
      <c r="Z35" s="38"/>
      <c r="AA35" s="38"/>
      <c r="AB35" s="38"/>
      <c r="AC35" s="38"/>
      <c r="AD35" s="38"/>
      <c r="AE35" s="38"/>
    </row>
    <row r="36" spans="1:31" s="2" customFormat="1" ht="14.4" customHeight="1" hidden="1">
      <c r="A36" s="38"/>
      <c r="B36" s="39"/>
      <c r="C36" s="38"/>
      <c r="D36" s="38"/>
      <c r="E36" s="32" t="s">
        <v>46</v>
      </c>
      <c r="F36" s="143">
        <f>ROUND((SUM(BH120:BH173)),2)</f>
        <v>0</v>
      </c>
      <c r="G36" s="38"/>
      <c r="H36" s="38"/>
      <c r="I36" s="144">
        <v>0.15</v>
      </c>
      <c r="J36" s="143">
        <f>0</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47</v>
      </c>
      <c r="F37" s="143">
        <f>ROUND((SUM(BI120:BI173)),2)</f>
        <v>0</v>
      </c>
      <c r="G37" s="38"/>
      <c r="H37" s="38"/>
      <c r="I37" s="144">
        <v>0</v>
      </c>
      <c r="J37" s="143">
        <f>0</f>
        <v>0</v>
      </c>
      <c r="K37" s="38"/>
      <c r="L37" s="55"/>
      <c r="S37" s="38"/>
      <c r="T37" s="38"/>
      <c r="U37" s="38"/>
      <c r="V37" s="38"/>
      <c r="W37" s="38"/>
      <c r="X37" s="38"/>
      <c r="Y37" s="38"/>
      <c r="Z37" s="38"/>
      <c r="AA37" s="38"/>
      <c r="AB37" s="38"/>
      <c r="AC37" s="38"/>
      <c r="AD37" s="38"/>
      <c r="AE37" s="38"/>
    </row>
    <row r="38" spans="1:31" s="2" customFormat="1" ht="6.95" customHeight="1">
      <c r="A38" s="38"/>
      <c r="B38" s="39"/>
      <c r="C38" s="38"/>
      <c r="D38" s="38"/>
      <c r="E38" s="38"/>
      <c r="F38" s="38"/>
      <c r="G38" s="38"/>
      <c r="H38" s="38"/>
      <c r="I38" s="133"/>
      <c r="J38" s="38"/>
      <c r="K38" s="38"/>
      <c r="L38" s="55"/>
      <c r="S38" s="38"/>
      <c r="T38" s="38"/>
      <c r="U38" s="38"/>
      <c r="V38" s="38"/>
      <c r="W38" s="38"/>
      <c r="X38" s="38"/>
      <c r="Y38" s="38"/>
      <c r="Z38" s="38"/>
      <c r="AA38" s="38"/>
      <c r="AB38" s="38"/>
      <c r="AC38" s="38"/>
      <c r="AD38" s="38"/>
      <c r="AE38" s="38"/>
    </row>
    <row r="39" spans="1:31" s="2" customFormat="1" ht="25.4" customHeight="1">
      <c r="A39" s="38"/>
      <c r="B39" s="39"/>
      <c r="C39" s="145"/>
      <c r="D39" s="146" t="s">
        <v>48</v>
      </c>
      <c r="E39" s="81"/>
      <c r="F39" s="81"/>
      <c r="G39" s="147" t="s">
        <v>49</v>
      </c>
      <c r="H39" s="148" t="s">
        <v>50</v>
      </c>
      <c r="I39" s="149"/>
      <c r="J39" s="150">
        <f>SUM(J30:J37)</f>
        <v>0</v>
      </c>
      <c r="K39" s="151"/>
      <c r="L39" s="55"/>
      <c r="S39" s="38"/>
      <c r="T39" s="38"/>
      <c r="U39" s="38"/>
      <c r="V39" s="38"/>
      <c r="W39" s="38"/>
      <c r="X39" s="38"/>
      <c r="Y39" s="38"/>
      <c r="Z39" s="38"/>
      <c r="AA39" s="38"/>
      <c r="AB39" s="38"/>
      <c r="AC39" s="38"/>
      <c r="AD39" s="38"/>
      <c r="AE39" s="38"/>
    </row>
    <row r="40" spans="1:31" s="2" customFormat="1" ht="14.4" customHeight="1">
      <c r="A40" s="38"/>
      <c r="B40" s="39"/>
      <c r="C40" s="38"/>
      <c r="D40" s="38"/>
      <c r="E40" s="38"/>
      <c r="F40" s="38"/>
      <c r="G40" s="38"/>
      <c r="H40" s="38"/>
      <c r="I40" s="133"/>
      <c r="J40" s="38"/>
      <c r="K40" s="38"/>
      <c r="L40" s="55"/>
      <c r="S40" s="38"/>
      <c r="T40" s="38"/>
      <c r="U40" s="38"/>
      <c r="V40" s="38"/>
      <c r="W40" s="38"/>
      <c r="X40" s="38"/>
      <c r="Y40" s="38"/>
      <c r="Z40" s="38"/>
      <c r="AA40" s="38"/>
      <c r="AB40" s="38"/>
      <c r="AC40" s="38"/>
      <c r="AD40" s="38"/>
      <c r="AE40" s="38"/>
    </row>
    <row r="41" spans="2:12" s="1" customFormat="1" ht="14.4" customHeight="1">
      <c r="B41" s="22"/>
      <c r="I41" s="129"/>
      <c r="L41" s="22"/>
    </row>
    <row r="42" spans="2:12" s="1" customFormat="1" ht="14.4" customHeight="1">
      <c r="B42" s="22"/>
      <c r="I42" s="129"/>
      <c r="L42" s="22"/>
    </row>
    <row r="43" spans="2:12" s="1" customFormat="1" ht="14.4" customHeight="1">
      <c r="B43" s="22"/>
      <c r="I43" s="129"/>
      <c r="L43" s="22"/>
    </row>
    <row r="44" spans="2:12" s="1" customFormat="1" ht="14.4" customHeight="1">
      <c r="B44" s="22"/>
      <c r="I44" s="129"/>
      <c r="L44" s="22"/>
    </row>
    <row r="45" spans="2:12" s="1" customFormat="1" ht="14.4" customHeight="1">
      <c r="B45" s="22"/>
      <c r="I45" s="129"/>
      <c r="L45" s="22"/>
    </row>
    <row r="46" spans="2:12" s="1" customFormat="1" ht="14.4" customHeight="1">
      <c r="B46" s="22"/>
      <c r="I46" s="129"/>
      <c r="L46" s="22"/>
    </row>
    <row r="47" spans="2:12" s="1" customFormat="1" ht="14.4" customHeight="1">
      <c r="B47" s="22"/>
      <c r="I47" s="129"/>
      <c r="L47" s="22"/>
    </row>
    <row r="48" spans="2:12" s="1" customFormat="1" ht="14.4" customHeight="1">
      <c r="B48" s="22"/>
      <c r="I48" s="129"/>
      <c r="L48" s="22"/>
    </row>
    <row r="49" spans="2:12" s="1" customFormat="1" ht="14.4" customHeight="1">
      <c r="B49" s="22"/>
      <c r="I49" s="129"/>
      <c r="L49" s="22"/>
    </row>
    <row r="50" spans="2:12" s="2" customFormat="1" ht="14.4" customHeight="1">
      <c r="B50" s="55"/>
      <c r="D50" s="56" t="s">
        <v>51</v>
      </c>
      <c r="E50" s="57"/>
      <c r="F50" s="57"/>
      <c r="G50" s="56" t="s">
        <v>52</v>
      </c>
      <c r="H50" s="57"/>
      <c r="I50" s="152"/>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53</v>
      </c>
      <c r="E61" s="41"/>
      <c r="F61" s="153" t="s">
        <v>54</v>
      </c>
      <c r="G61" s="58" t="s">
        <v>53</v>
      </c>
      <c r="H61" s="41"/>
      <c r="I61" s="154"/>
      <c r="J61" s="155" t="s">
        <v>54</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55</v>
      </c>
      <c r="E65" s="59"/>
      <c r="F65" s="59"/>
      <c r="G65" s="56" t="s">
        <v>56</v>
      </c>
      <c r="H65" s="59"/>
      <c r="I65" s="156"/>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53</v>
      </c>
      <c r="E76" s="41"/>
      <c r="F76" s="153" t="s">
        <v>54</v>
      </c>
      <c r="G76" s="58" t="s">
        <v>53</v>
      </c>
      <c r="H76" s="41"/>
      <c r="I76" s="154"/>
      <c r="J76" s="155" t="s">
        <v>54</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157"/>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158"/>
      <c r="J81" s="63"/>
      <c r="K81" s="63"/>
      <c r="L81" s="55"/>
      <c r="S81" s="38"/>
      <c r="T81" s="38"/>
      <c r="U81" s="38"/>
      <c r="V81" s="38"/>
      <c r="W81" s="38"/>
      <c r="X81" s="38"/>
      <c r="Y81" s="38"/>
      <c r="Z81" s="38"/>
      <c r="AA81" s="38"/>
      <c r="AB81" s="38"/>
      <c r="AC81" s="38"/>
      <c r="AD81" s="38"/>
      <c r="AE81" s="38"/>
    </row>
    <row r="82" spans="1:31" s="2" customFormat="1" ht="24.95" customHeight="1">
      <c r="A82" s="38"/>
      <c r="B82" s="39"/>
      <c r="C82" s="23" t="s">
        <v>131</v>
      </c>
      <c r="D82" s="38"/>
      <c r="E82" s="38"/>
      <c r="F82" s="38"/>
      <c r="G82" s="38"/>
      <c r="H82" s="38"/>
      <c r="I82" s="133"/>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133"/>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133"/>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32" t="str">
        <f>E7</f>
        <v>Rekonstrukce objektu garáží nákladních vozidel - Rychnov nad Kněžnou</v>
      </c>
      <c r="F85" s="32"/>
      <c r="G85" s="32"/>
      <c r="H85" s="32"/>
      <c r="I85" s="133"/>
      <c r="J85" s="38"/>
      <c r="K85" s="38"/>
      <c r="L85" s="55"/>
      <c r="S85" s="38"/>
      <c r="T85" s="38"/>
      <c r="U85" s="38"/>
      <c r="V85" s="38"/>
      <c r="W85" s="38"/>
      <c r="X85" s="38"/>
      <c r="Y85" s="38"/>
      <c r="Z85" s="38"/>
      <c r="AA85" s="38"/>
      <c r="AB85" s="38"/>
      <c r="AC85" s="38"/>
      <c r="AD85" s="38"/>
      <c r="AE85" s="38"/>
    </row>
    <row r="86" spans="1:31" s="2" customFormat="1" ht="12" customHeight="1">
      <c r="A86" s="38"/>
      <c r="B86" s="39"/>
      <c r="C86" s="32" t="s">
        <v>128</v>
      </c>
      <c r="D86" s="38"/>
      <c r="E86" s="38"/>
      <c r="F86" s="38"/>
      <c r="G86" s="38"/>
      <c r="H86" s="38"/>
      <c r="I86" s="133"/>
      <c r="J86" s="38"/>
      <c r="K86" s="38"/>
      <c r="L86" s="55"/>
      <c r="S86" s="38"/>
      <c r="T86" s="38"/>
      <c r="U86" s="38"/>
      <c r="V86" s="38"/>
      <c r="W86" s="38"/>
      <c r="X86" s="38"/>
      <c r="Y86" s="38"/>
      <c r="Z86" s="38"/>
      <c r="AA86" s="38"/>
      <c r="AB86" s="38"/>
      <c r="AC86" s="38"/>
      <c r="AD86" s="38"/>
      <c r="AE86" s="38"/>
    </row>
    <row r="87" spans="1:31" s="2" customFormat="1" ht="16.5" customHeight="1">
      <c r="A87" s="38"/>
      <c r="B87" s="39"/>
      <c r="C87" s="38"/>
      <c r="D87" s="38"/>
      <c r="E87" s="67" t="str">
        <f>E9</f>
        <v>07 - VZT</v>
      </c>
      <c r="F87" s="38"/>
      <c r="G87" s="38"/>
      <c r="H87" s="38"/>
      <c r="I87" s="133"/>
      <c r="J87" s="38"/>
      <c r="K87" s="38"/>
      <c r="L87" s="55"/>
      <c r="S87" s="38"/>
      <c r="T87" s="38"/>
      <c r="U87" s="38"/>
      <c r="V87" s="38"/>
      <c r="W87" s="38"/>
      <c r="X87" s="38"/>
      <c r="Y87" s="38"/>
      <c r="Z87" s="38"/>
      <c r="AA87" s="38"/>
      <c r="AB87" s="38"/>
      <c r="AC87" s="38"/>
      <c r="AD87" s="38"/>
      <c r="AE87" s="38"/>
    </row>
    <row r="88" spans="1:31" s="2" customFormat="1" ht="6.95" customHeight="1">
      <c r="A88" s="38"/>
      <c r="B88" s="39"/>
      <c r="C88" s="38"/>
      <c r="D88" s="38"/>
      <c r="E88" s="38"/>
      <c r="F88" s="38"/>
      <c r="G88" s="38"/>
      <c r="H88" s="38"/>
      <c r="I88" s="133"/>
      <c r="J88" s="38"/>
      <c r="K88" s="38"/>
      <c r="L88" s="55"/>
      <c r="S88" s="38"/>
      <c r="T88" s="38"/>
      <c r="U88" s="38"/>
      <c r="V88" s="38"/>
      <c r="W88" s="38"/>
      <c r="X88" s="38"/>
      <c r="Y88" s="38"/>
      <c r="Z88" s="38"/>
      <c r="AA88" s="38"/>
      <c r="AB88" s="38"/>
      <c r="AC88" s="38"/>
      <c r="AD88" s="38"/>
      <c r="AE88" s="38"/>
    </row>
    <row r="89" spans="1:31" s="2" customFormat="1" ht="12" customHeight="1">
      <c r="A89" s="38"/>
      <c r="B89" s="39"/>
      <c r="C89" s="32" t="s">
        <v>20</v>
      </c>
      <c r="D89" s="38"/>
      <c r="E89" s="38"/>
      <c r="F89" s="27" t="str">
        <f>F12</f>
        <v>p.č. 2461/49 k.ú. Rychnov nad Kněžnou</v>
      </c>
      <c r="G89" s="38"/>
      <c r="H89" s="38"/>
      <c r="I89" s="134" t="s">
        <v>22</v>
      </c>
      <c r="J89" s="69" t="str">
        <f>IF(J12="","",J12)</f>
        <v>26. 3. 2019</v>
      </c>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133"/>
      <c r="J90" s="38"/>
      <c r="K90" s="38"/>
      <c r="L90" s="55"/>
      <c r="S90" s="38"/>
      <c r="T90" s="38"/>
      <c r="U90" s="38"/>
      <c r="V90" s="38"/>
      <c r="W90" s="38"/>
      <c r="X90" s="38"/>
      <c r="Y90" s="38"/>
      <c r="Z90" s="38"/>
      <c r="AA90" s="38"/>
      <c r="AB90" s="38"/>
      <c r="AC90" s="38"/>
      <c r="AD90" s="38"/>
      <c r="AE90" s="38"/>
    </row>
    <row r="91" spans="1:31" s="2" customFormat="1" ht="40.05" customHeight="1">
      <c r="A91" s="38"/>
      <c r="B91" s="39"/>
      <c r="C91" s="32" t="s">
        <v>24</v>
      </c>
      <c r="D91" s="38"/>
      <c r="E91" s="38"/>
      <c r="F91" s="27" t="str">
        <f>E15</f>
        <v>Údržba silnic královéhradeckého kraje, a.s.</v>
      </c>
      <c r="G91" s="38"/>
      <c r="H91" s="38"/>
      <c r="I91" s="134" t="s">
        <v>31</v>
      </c>
      <c r="J91" s="36" t="str">
        <f>E21</f>
        <v>IRBOS s.r.o., Čestice 115, Kostelec n/O</v>
      </c>
      <c r="K91" s="38"/>
      <c r="L91" s="55"/>
      <c r="S91" s="38"/>
      <c r="T91" s="38"/>
      <c r="U91" s="38"/>
      <c r="V91" s="38"/>
      <c r="W91" s="38"/>
      <c r="X91" s="38"/>
      <c r="Y91" s="38"/>
      <c r="Z91" s="38"/>
      <c r="AA91" s="38"/>
      <c r="AB91" s="38"/>
      <c r="AC91" s="38"/>
      <c r="AD91" s="38"/>
      <c r="AE91" s="38"/>
    </row>
    <row r="92" spans="1:31" s="2" customFormat="1" ht="15.15" customHeight="1">
      <c r="A92" s="38"/>
      <c r="B92" s="39"/>
      <c r="C92" s="32" t="s">
        <v>29</v>
      </c>
      <c r="D92" s="38"/>
      <c r="E92" s="38"/>
      <c r="F92" s="27" t="str">
        <f>IF(E18="","",E18)</f>
        <v>Vyplň údaj</v>
      </c>
      <c r="G92" s="38"/>
      <c r="H92" s="38"/>
      <c r="I92" s="134" t="s">
        <v>34</v>
      </c>
      <c r="J92" s="36" t="str">
        <f>E24</f>
        <v xml:space="preserve"> </v>
      </c>
      <c r="K92" s="38"/>
      <c r="L92" s="55"/>
      <c r="S92" s="38"/>
      <c r="T92" s="38"/>
      <c r="U92" s="38"/>
      <c r="V92" s="38"/>
      <c r="W92" s="38"/>
      <c r="X92" s="38"/>
      <c r="Y92" s="38"/>
      <c r="Z92" s="38"/>
      <c r="AA92" s="38"/>
      <c r="AB92" s="38"/>
      <c r="AC92" s="38"/>
      <c r="AD92" s="38"/>
      <c r="AE92" s="38"/>
    </row>
    <row r="93" spans="1:31" s="2" customFormat="1" ht="10.3" customHeight="1">
      <c r="A93" s="38"/>
      <c r="B93" s="39"/>
      <c r="C93" s="38"/>
      <c r="D93" s="38"/>
      <c r="E93" s="38"/>
      <c r="F93" s="38"/>
      <c r="G93" s="38"/>
      <c r="H93" s="38"/>
      <c r="I93" s="133"/>
      <c r="J93" s="38"/>
      <c r="K93" s="38"/>
      <c r="L93" s="55"/>
      <c r="S93" s="38"/>
      <c r="T93" s="38"/>
      <c r="U93" s="38"/>
      <c r="V93" s="38"/>
      <c r="W93" s="38"/>
      <c r="X93" s="38"/>
      <c r="Y93" s="38"/>
      <c r="Z93" s="38"/>
      <c r="AA93" s="38"/>
      <c r="AB93" s="38"/>
      <c r="AC93" s="38"/>
      <c r="AD93" s="38"/>
      <c r="AE93" s="38"/>
    </row>
    <row r="94" spans="1:31" s="2" customFormat="1" ht="29.25" customHeight="1">
      <c r="A94" s="38"/>
      <c r="B94" s="39"/>
      <c r="C94" s="159" t="s">
        <v>132</v>
      </c>
      <c r="D94" s="145"/>
      <c r="E94" s="145"/>
      <c r="F94" s="145"/>
      <c r="G94" s="145"/>
      <c r="H94" s="145"/>
      <c r="I94" s="160"/>
      <c r="J94" s="161" t="s">
        <v>133</v>
      </c>
      <c r="K94" s="145"/>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133"/>
      <c r="J95" s="38"/>
      <c r="K95" s="38"/>
      <c r="L95" s="55"/>
      <c r="S95" s="38"/>
      <c r="T95" s="38"/>
      <c r="U95" s="38"/>
      <c r="V95" s="38"/>
      <c r="W95" s="38"/>
      <c r="X95" s="38"/>
      <c r="Y95" s="38"/>
      <c r="Z95" s="38"/>
      <c r="AA95" s="38"/>
      <c r="AB95" s="38"/>
      <c r="AC95" s="38"/>
      <c r="AD95" s="38"/>
      <c r="AE95" s="38"/>
    </row>
    <row r="96" spans="1:47" s="2" customFormat="1" ht="22.8" customHeight="1">
      <c r="A96" s="38"/>
      <c r="B96" s="39"/>
      <c r="C96" s="162" t="s">
        <v>134</v>
      </c>
      <c r="D96" s="38"/>
      <c r="E96" s="38"/>
      <c r="F96" s="38"/>
      <c r="G96" s="38"/>
      <c r="H96" s="38"/>
      <c r="I96" s="133"/>
      <c r="J96" s="96">
        <f>J120</f>
        <v>0</v>
      </c>
      <c r="K96" s="38"/>
      <c r="L96" s="55"/>
      <c r="S96" s="38"/>
      <c r="T96" s="38"/>
      <c r="U96" s="38"/>
      <c r="V96" s="38"/>
      <c r="W96" s="38"/>
      <c r="X96" s="38"/>
      <c r="Y96" s="38"/>
      <c r="Z96" s="38"/>
      <c r="AA96" s="38"/>
      <c r="AB96" s="38"/>
      <c r="AC96" s="38"/>
      <c r="AD96" s="38"/>
      <c r="AE96" s="38"/>
      <c r="AU96" s="19" t="s">
        <v>135</v>
      </c>
    </row>
    <row r="97" spans="1:31" s="9" customFormat="1" ht="24.95" customHeight="1">
      <c r="A97" s="9"/>
      <c r="B97" s="163"/>
      <c r="C97" s="9"/>
      <c r="D97" s="164" t="s">
        <v>2376</v>
      </c>
      <c r="E97" s="165"/>
      <c r="F97" s="165"/>
      <c r="G97" s="165"/>
      <c r="H97" s="165"/>
      <c r="I97" s="166"/>
      <c r="J97" s="167">
        <f>J121</f>
        <v>0</v>
      </c>
      <c r="K97" s="9"/>
      <c r="L97" s="163"/>
      <c r="S97" s="9"/>
      <c r="T97" s="9"/>
      <c r="U97" s="9"/>
      <c r="V97" s="9"/>
      <c r="W97" s="9"/>
      <c r="X97" s="9"/>
      <c r="Y97" s="9"/>
      <c r="Z97" s="9"/>
      <c r="AA97" s="9"/>
      <c r="AB97" s="9"/>
      <c r="AC97" s="9"/>
      <c r="AD97" s="9"/>
      <c r="AE97" s="9"/>
    </row>
    <row r="98" spans="1:31" s="9" customFormat="1" ht="24.95" customHeight="1">
      <c r="A98" s="9"/>
      <c r="B98" s="163"/>
      <c r="C98" s="9"/>
      <c r="D98" s="164" t="s">
        <v>2377</v>
      </c>
      <c r="E98" s="165"/>
      <c r="F98" s="165"/>
      <c r="G98" s="165"/>
      <c r="H98" s="165"/>
      <c r="I98" s="166"/>
      <c r="J98" s="167">
        <f>J144</f>
        <v>0</v>
      </c>
      <c r="K98" s="9"/>
      <c r="L98" s="163"/>
      <c r="S98" s="9"/>
      <c r="T98" s="9"/>
      <c r="U98" s="9"/>
      <c r="V98" s="9"/>
      <c r="W98" s="9"/>
      <c r="X98" s="9"/>
      <c r="Y98" s="9"/>
      <c r="Z98" s="9"/>
      <c r="AA98" s="9"/>
      <c r="AB98" s="9"/>
      <c r="AC98" s="9"/>
      <c r="AD98" s="9"/>
      <c r="AE98" s="9"/>
    </row>
    <row r="99" spans="1:31" s="9" customFormat="1" ht="24.95" customHeight="1">
      <c r="A99" s="9"/>
      <c r="B99" s="163"/>
      <c r="C99" s="9"/>
      <c r="D99" s="164" t="s">
        <v>2378</v>
      </c>
      <c r="E99" s="165"/>
      <c r="F99" s="165"/>
      <c r="G99" s="165"/>
      <c r="H99" s="165"/>
      <c r="I99" s="166"/>
      <c r="J99" s="167">
        <f>J159</f>
        <v>0</v>
      </c>
      <c r="K99" s="9"/>
      <c r="L99" s="163"/>
      <c r="S99" s="9"/>
      <c r="T99" s="9"/>
      <c r="U99" s="9"/>
      <c r="V99" s="9"/>
      <c r="W99" s="9"/>
      <c r="X99" s="9"/>
      <c r="Y99" s="9"/>
      <c r="Z99" s="9"/>
      <c r="AA99" s="9"/>
      <c r="AB99" s="9"/>
      <c r="AC99" s="9"/>
      <c r="AD99" s="9"/>
      <c r="AE99" s="9"/>
    </row>
    <row r="100" spans="1:31" s="9" customFormat="1" ht="24.95" customHeight="1">
      <c r="A100" s="9"/>
      <c r="B100" s="163"/>
      <c r="C100" s="9"/>
      <c r="D100" s="164" t="s">
        <v>2379</v>
      </c>
      <c r="E100" s="165"/>
      <c r="F100" s="165"/>
      <c r="G100" s="165"/>
      <c r="H100" s="165"/>
      <c r="I100" s="166"/>
      <c r="J100" s="167">
        <f>J171</f>
        <v>0</v>
      </c>
      <c r="K100" s="9"/>
      <c r="L100" s="163"/>
      <c r="S100" s="9"/>
      <c r="T100" s="9"/>
      <c r="U100" s="9"/>
      <c r="V100" s="9"/>
      <c r="W100" s="9"/>
      <c r="X100" s="9"/>
      <c r="Y100" s="9"/>
      <c r="Z100" s="9"/>
      <c r="AA100" s="9"/>
      <c r="AB100" s="9"/>
      <c r="AC100" s="9"/>
      <c r="AD100" s="9"/>
      <c r="AE100" s="9"/>
    </row>
    <row r="101" spans="1:31" s="2" customFormat="1" ht="21.8" customHeight="1">
      <c r="A101" s="38"/>
      <c r="B101" s="39"/>
      <c r="C101" s="38"/>
      <c r="D101" s="38"/>
      <c r="E101" s="38"/>
      <c r="F101" s="38"/>
      <c r="G101" s="38"/>
      <c r="H101" s="38"/>
      <c r="I101" s="133"/>
      <c r="J101" s="38"/>
      <c r="K101" s="38"/>
      <c r="L101" s="55"/>
      <c r="S101" s="38"/>
      <c r="T101" s="38"/>
      <c r="U101" s="38"/>
      <c r="V101" s="38"/>
      <c r="W101" s="38"/>
      <c r="X101" s="38"/>
      <c r="Y101" s="38"/>
      <c r="Z101" s="38"/>
      <c r="AA101" s="38"/>
      <c r="AB101" s="38"/>
      <c r="AC101" s="38"/>
      <c r="AD101" s="38"/>
      <c r="AE101" s="38"/>
    </row>
    <row r="102" spans="1:31" s="2" customFormat="1" ht="6.95" customHeight="1">
      <c r="A102" s="38"/>
      <c r="B102" s="60"/>
      <c r="C102" s="61"/>
      <c r="D102" s="61"/>
      <c r="E102" s="61"/>
      <c r="F102" s="61"/>
      <c r="G102" s="61"/>
      <c r="H102" s="61"/>
      <c r="I102" s="157"/>
      <c r="J102" s="61"/>
      <c r="K102" s="61"/>
      <c r="L102" s="55"/>
      <c r="S102" s="38"/>
      <c r="T102" s="38"/>
      <c r="U102" s="38"/>
      <c r="V102" s="38"/>
      <c r="W102" s="38"/>
      <c r="X102" s="38"/>
      <c r="Y102" s="38"/>
      <c r="Z102" s="38"/>
      <c r="AA102" s="38"/>
      <c r="AB102" s="38"/>
      <c r="AC102" s="38"/>
      <c r="AD102" s="38"/>
      <c r="AE102" s="38"/>
    </row>
    <row r="106" spans="1:31" s="2" customFormat="1" ht="6.95" customHeight="1">
      <c r="A106" s="38"/>
      <c r="B106" s="62"/>
      <c r="C106" s="63"/>
      <c r="D106" s="63"/>
      <c r="E106" s="63"/>
      <c r="F106" s="63"/>
      <c r="G106" s="63"/>
      <c r="H106" s="63"/>
      <c r="I106" s="158"/>
      <c r="J106" s="63"/>
      <c r="K106" s="63"/>
      <c r="L106" s="55"/>
      <c r="S106" s="38"/>
      <c r="T106" s="38"/>
      <c r="U106" s="38"/>
      <c r="V106" s="38"/>
      <c r="W106" s="38"/>
      <c r="X106" s="38"/>
      <c r="Y106" s="38"/>
      <c r="Z106" s="38"/>
      <c r="AA106" s="38"/>
      <c r="AB106" s="38"/>
      <c r="AC106" s="38"/>
      <c r="AD106" s="38"/>
      <c r="AE106" s="38"/>
    </row>
    <row r="107" spans="1:31" s="2" customFormat="1" ht="24.95" customHeight="1">
      <c r="A107" s="38"/>
      <c r="B107" s="39"/>
      <c r="C107" s="23" t="s">
        <v>160</v>
      </c>
      <c r="D107" s="38"/>
      <c r="E107" s="38"/>
      <c r="F107" s="38"/>
      <c r="G107" s="38"/>
      <c r="H107" s="38"/>
      <c r="I107" s="133"/>
      <c r="J107" s="38"/>
      <c r="K107" s="38"/>
      <c r="L107" s="55"/>
      <c r="S107" s="38"/>
      <c r="T107" s="38"/>
      <c r="U107" s="38"/>
      <c r="V107" s="38"/>
      <c r="W107" s="38"/>
      <c r="X107" s="38"/>
      <c r="Y107" s="38"/>
      <c r="Z107" s="38"/>
      <c r="AA107" s="38"/>
      <c r="AB107" s="38"/>
      <c r="AC107" s="38"/>
      <c r="AD107" s="38"/>
      <c r="AE107" s="38"/>
    </row>
    <row r="108" spans="1:31" s="2" customFormat="1" ht="6.95" customHeight="1">
      <c r="A108" s="38"/>
      <c r="B108" s="39"/>
      <c r="C108" s="38"/>
      <c r="D108" s="38"/>
      <c r="E108" s="38"/>
      <c r="F108" s="38"/>
      <c r="G108" s="38"/>
      <c r="H108" s="38"/>
      <c r="I108" s="133"/>
      <c r="J108" s="38"/>
      <c r="K108" s="38"/>
      <c r="L108" s="55"/>
      <c r="S108" s="38"/>
      <c r="T108" s="38"/>
      <c r="U108" s="38"/>
      <c r="V108" s="38"/>
      <c r="W108" s="38"/>
      <c r="X108" s="38"/>
      <c r="Y108" s="38"/>
      <c r="Z108" s="38"/>
      <c r="AA108" s="38"/>
      <c r="AB108" s="38"/>
      <c r="AC108" s="38"/>
      <c r="AD108" s="38"/>
      <c r="AE108" s="38"/>
    </row>
    <row r="109" spans="1:31" s="2" customFormat="1" ht="12" customHeight="1">
      <c r="A109" s="38"/>
      <c r="B109" s="39"/>
      <c r="C109" s="32" t="s">
        <v>16</v>
      </c>
      <c r="D109" s="38"/>
      <c r="E109" s="38"/>
      <c r="F109" s="38"/>
      <c r="G109" s="38"/>
      <c r="H109" s="38"/>
      <c r="I109" s="133"/>
      <c r="J109" s="38"/>
      <c r="K109" s="38"/>
      <c r="L109" s="55"/>
      <c r="S109" s="38"/>
      <c r="T109" s="38"/>
      <c r="U109" s="38"/>
      <c r="V109" s="38"/>
      <c r="W109" s="38"/>
      <c r="X109" s="38"/>
      <c r="Y109" s="38"/>
      <c r="Z109" s="38"/>
      <c r="AA109" s="38"/>
      <c r="AB109" s="38"/>
      <c r="AC109" s="38"/>
      <c r="AD109" s="38"/>
      <c r="AE109" s="38"/>
    </row>
    <row r="110" spans="1:31" s="2" customFormat="1" ht="16.5" customHeight="1">
      <c r="A110" s="38"/>
      <c r="B110" s="39"/>
      <c r="C110" s="38"/>
      <c r="D110" s="38"/>
      <c r="E110" s="132" t="str">
        <f>E7</f>
        <v>Rekonstrukce objektu garáží nákladních vozidel - Rychnov nad Kněžnou</v>
      </c>
      <c r="F110" s="32"/>
      <c r="G110" s="32"/>
      <c r="H110" s="32"/>
      <c r="I110" s="133"/>
      <c r="J110" s="38"/>
      <c r="K110" s="38"/>
      <c r="L110" s="55"/>
      <c r="S110" s="38"/>
      <c r="T110" s="38"/>
      <c r="U110" s="38"/>
      <c r="V110" s="38"/>
      <c r="W110" s="38"/>
      <c r="X110" s="38"/>
      <c r="Y110" s="38"/>
      <c r="Z110" s="38"/>
      <c r="AA110" s="38"/>
      <c r="AB110" s="38"/>
      <c r="AC110" s="38"/>
      <c r="AD110" s="38"/>
      <c r="AE110" s="38"/>
    </row>
    <row r="111" spans="1:31" s="2" customFormat="1" ht="12" customHeight="1">
      <c r="A111" s="38"/>
      <c r="B111" s="39"/>
      <c r="C111" s="32" t="s">
        <v>128</v>
      </c>
      <c r="D111" s="38"/>
      <c r="E111" s="38"/>
      <c r="F111" s="38"/>
      <c r="G111" s="38"/>
      <c r="H111" s="38"/>
      <c r="I111" s="133"/>
      <c r="J111" s="38"/>
      <c r="K111" s="38"/>
      <c r="L111" s="55"/>
      <c r="S111" s="38"/>
      <c r="T111" s="38"/>
      <c r="U111" s="38"/>
      <c r="V111" s="38"/>
      <c r="W111" s="38"/>
      <c r="X111" s="38"/>
      <c r="Y111" s="38"/>
      <c r="Z111" s="38"/>
      <c r="AA111" s="38"/>
      <c r="AB111" s="38"/>
      <c r="AC111" s="38"/>
      <c r="AD111" s="38"/>
      <c r="AE111" s="38"/>
    </row>
    <row r="112" spans="1:31" s="2" customFormat="1" ht="16.5" customHeight="1">
      <c r="A112" s="38"/>
      <c r="B112" s="39"/>
      <c r="C112" s="38"/>
      <c r="D112" s="38"/>
      <c r="E112" s="67" t="str">
        <f>E9</f>
        <v>07 - VZT</v>
      </c>
      <c r="F112" s="38"/>
      <c r="G112" s="38"/>
      <c r="H112" s="38"/>
      <c r="I112" s="133"/>
      <c r="J112" s="38"/>
      <c r="K112" s="38"/>
      <c r="L112" s="55"/>
      <c r="S112" s="38"/>
      <c r="T112" s="38"/>
      <c r="U112" s="38"/>
      <c r="V112" s="38"/>
      <c r="W112" s="38"/>
      <c r="X112" s="38"/>
      <c r="Y112" s="38"/>
      <c r="Z112" s="38"/>
      <c r="AA112" s="38"/>
      <c r="AB112" s="38"/>
      <c r="AC112" s="38"/>
      <c r="AD112" s="38"/>
      <c r="AE112" s="38"/>
    </row>
    <row r="113" spans="1:31" s="2" customFormat="1" ht="6.95" customHeight="1">
      <c r="A113" s="38"/>
      <c r="B113" s="39"/>
      <c r="C113" s="38"/>
      <c r="D113" s="38"/>
      <c r="E113" s="38"/>
      <c r="F113" s="38"/>
      <c r="G113" s="38"/>
      <c r="H113" s="38"/>
      <c r="I113" s="133"/>
      <c r="J113" s="38"/>
      <c r="K113" s="38"/>
      <c r="L113" s="55"/>
      <c r="S113" s="38"/>
      <c r="T113" s="38"/>
      <c r="U113" s="38"/>
      <c r="V113" s="38"/>
      <c r="W113" s="38"/>
      <c r="X113" s="38"/>
      <c r="Y113" s="38"/>
      <c r="Z113" s="38"/>
      <c r="AA113" s="38"/>
      <c r="AB113" s="38"/>
      <c r="AC113" s="38"/>
      <c r="AD113" s="38"/>
      <c r="AE113" s="38"/>
    </row>
    <row r="114" spans="1:31" s="2" customFormat="1" ht="12" customHeight="1">
      <c r="A114" s="38"/>
      <c r="B114" s="39"/>
      <c r="C114" s="32" t="s">
        <v>20</v>
      </c>
      <c r="D114" s="38"/>
      <c r="E114" s="38"/>
      <c r="F114" s="27" t="str">
        <f>F12</f>
        <v>p.č. 2461/49 k.ú. Rychnov nad Kněžnou</v>
      </c>
      <c r="G114" s="38"/>
      <c r="H114" s="38"/>
      <c r="I114" s="134" t="s">
        <v>22</v>
      </c>
      <c r="J114" s="69" t="str">
        <f>IF(J12="","",J12)</f>
        <v>26. 3. 2019</v>
      </c>
      <c r="K114" s="38"/>
      <c r="L114" s="55"/>
      <c r="S114" s="38"/>
      <c r="T114" s="38"/>
      <c r="U114" s="38"/>
      <c r="V114" s="38"/>
      <c r="W114" s="38"/>
      <c r="X114" s="38"/>
      <c r="Y114" s="38"/>
      <c r="Z114" s="38"/>
      <c r="AA114" s="38"/>
      <c r="AB114" s="38"/>
      <c r="AC114" s="38"/>
      <c r="AD114" s="38"/>
      <c r="AE114" s="38"/>
    </row>
    <row r="115" spans="1:31" s="2" customFormat="1" ht="6.95" customHeight="1">
      <c r="A115" s="38"/>
      <c r="B115" s="39"/>
      <c r="C115" s="38"/>
      <c r="D115" s="38"/>
      <c r="E115" s="38"/>
      <c r="F115" s="38"/>
      <c r="G115" s="38"/>
      <c r="H115" s="38"/>
      <c r="I115" s="133"/>
      <c r="J115" s="38"/>
      <c r="K115" s="38"/>
      <c r="L115" s="55"/>
      <c r="S115" s="38"/>
      <c r="T115" s="38"/>
      <c r="U115" s="38"/>
      <c r="V115" s="38"/>
      <c r="W115" s="38"/>
      <c r="X115" s="38"/>
      <c r="Y115" s="38"/>
      <c r="Z115" s="38"/>
      <c r="AA115" s="38"/>
      <c r="AB115" s="38"/>
      <c r="AC115" s="38"/>
      <c r="AD115" s="38"/>
      <c r="AE115" s="38"/>
    </row>
    <row r="116" spans="1:31" s="2" customFormat="1" ht="40.05" customHeight="1">
      <c r="A116" s="38"/>
      <c r="B116" s="39"/>
      <c r="C116" s="32" t="s">
        <v>24</v>
      </c>
      <c r="D116" s="38"/>
      <c r="E116" s="38"/>
      <c r="F116" s="27" t="str">
        <f>E15</f>
        <v>Údržba silnic královéhradeckého kraje, a.s.</v>
      </c>
      <c r="G116" s="38"/>
      <c r="H116" s="38"/>
      <c r="I116" s="134" t="s">
        <v>31</v>
      </c>
      <c r="J116" s="36" t="str">
        <f>E21</f>
        <v>IRBOS s.r.o., Čestice 115, Kostelec n/O</v>
      </c>
      <c r="K116" s="38"/>
      <c r="L116" s="55"/>
      <c r="S116" s="38"/>
      <c r="T116" s="38"/>
      <c r="U116" s="38"/>
      <c r="V116" s="38"/>
      <c r="W116" s="38"/>
      <c r="X116" s="38"/>
      <c r="Y116" s="38"/>
      <c r="Z116" s="38"/>
      <c r="AA116" s="38"/>
      <c r="AB116" s="38"/>
      <c r="AC116" s="38"/>
      <c r="AD116" s="38"/>
      <c r="AE116" s="38"/>
    </row>
    <row r="117" spans="1:31" s="2" customFormat="1" ht="15.15" customHeight="1">
      <c r="A117" s="38"/>
      <c r="B117" s="39"/>
      <c r="C117" s="32" t="s">
        <v>29</v>
      </c>
      <c r="D117" s="38"/>
      <c r="E117" s="38"/>
      <c r="F117" s="27" t="str">
        <f>IF(E18="","",E18)</f>
        <v>Vyplň údaj</v>
      </c>
      <c r="G117" s="38"/>
      <c r="H117" s="38"/>
      <c r="I117" s="134" t="s">
        <v>34</v>
      </c>
      <c r="J117" s="36" t="str">
        <f>E24</f>
        <v xml:space="preserve"> </v>
      </c>
      <c r="K117" s="38"/>
      <c r="L117" s="55"/>
      <c r="S117" s="38"/>
      <c r="T117" s="38"/>
      <c r="U117" s="38"/>
      <c r="V117" s="38"/>
      <c r="W117" s="38"/>
      <c r="X117" s="38"/>
      <c r="Y117" s="38"/>
      <c r="Z117" s="38"/>
      <c r="AA117" s="38"/>
      <c r="AB117" s="38"/>
      <c r="AC117" s="38"/>
      <c r="AD117" s="38"/>
      <c r="AE117" s="38"/>
    </row>
    <row r="118" spans="1:31" s="2" customFormat="1" ht="10.3" customHeight="1">
      <c r="A118" s="38"/>
      <c r="B118" s="39"/>
      <c r="C118" s="38"/>
      <c r="D118" s="38"/>
      <c r="E118" s="38"/>
      <c r="F118" s="38"/>
      <c r="G118" s="38"/>
      <c r="H118" s="38"/>
      <c r="I118" s="133"/>
      <c r="J118" s="38"/>
      <c r="K118" s="38"/>
      <c r="L118" s="55"/>
      <c r="S118" s="38"/>
      <c r="T118" s="38"/>
      <c r="U118" s="38"/>
      <c r="V118" s="38"/>
      <c r="W118" s="38"/>
      <c r="X118" s="38"/>
      <c r="Y118" s="38"/>
      <c r="Z118" s="38"/>
      <c r="AA118" s="38"/>
      <c r="AB118" s="38"/>
      <c r="AC118" s="38"/>
      <c r="AD118" s="38"/>
      <c r="AE118" s="38"/>
    </row>
    <row r="119" spans="1:31" s="11" customFormat="1" ht="29.25" customHeight="1">
      <c r="A119" s="173"/>
      <c r="B119" s="174"/>
      <c r="C119" s="175" t="s">
        <v>161</v>
      </c>
      <c r="D119" s="176" t="s">
        <v>63</v>
      </c>
      <c r="E119" s="176" t="s">
        <v>59</v>
      </c>
      <c r="F119" s="176" t="s">
        <v>60</v>
      </c>
      <c r="G119" s="176" t="s">
        <v>162</v>
      </c>
      <c r="H119" s="176" t="s">
        <v>163</v>
      </c>
      <c r="I119" s="177" t="s">
        <v>164</v>
      </c>
      <c r="J119" s="176" t="s">
        <v>133</v>
      </c>
      <c r="K119" s="178" t="s">
        <v>165</v>
      </c>
      <c r="L119" s="179"/>
      <c r="M119" s="86" t="s">
        <v>1</v>
      </c>
      <c r="N119" s="87" t="s">
        <v>42</v>
      </c>
      <c r="O119" s="87" t="s">
        <v>166</v>
      </c>
      <c r="P119" s="87" t="s">
        <v>167</v>
      </c>
      <c r="Q119" s="87" t="s">
        <v>168</v>
      </c>
      <c r="R119" s="87" t="s">
        <v>169</v>
      </c>
      <c r="S119" s="87" t="s">
        <v>170</v>
      </c>
      <c r="T119" s="88" t="s">
        <v>171</v>
      </c>
      <c r="U119" s="173"/>
      <c r="V119" s="173"/>
      <c r="W119" s="173"/>
      <c r="X119" s="173"/>
      <c r="Y119" s="173"/>
      <c r="Z119" s="173"/>
      <c r="AA119" s="173"/>
      <c r="AB119" s="173"/>
      <c r="AC119" s="173"/>
      <c r="AD119" s="173"/>
      <c r="AE119" s="173"/>
    </row>
    <row r="120" spans="1:63" s="2" customFormat="1" ht="22.8" customHeight="1">
      <c r="A120" s="38"/>
      <c r="B120" s="39"/>
      <c r="C120" s="93" t="s">
        <v>172</v>
      </c>
      <c r="D120" s="38"/>
      <c r="E120" s="38"/>
      <c r="F120" s="38"/>
      <c r="G120" s="38"/>
      <c r="H120" s="38"/>
      <c r="I120" s="133"/>
      <c r="J120" s="180">
        <f>BK120</f>
        <v>0</v>
      </c>
      <c r="K120" s="38"/>
      <c r="L120" s="39"/>
      <c r="M120" s="89"/>
      <c r="N120" s="73"/>
      <c r="O120" s="90"/>
      <c r="P120" s="181">
        <f>P121+P144+P159+P171</f>
        <v>0</v>
      </c>
      <c r="Q120" s="90"/>
      <c r="R120" s="181">
        <f>R121+R144+R159+R171</f>
        <v>0</v>
      </c>
      <c r="S120" s="90"/>
      <c r="T120" s="182">
        <f>T121+T144+T159+T171</f>
        <v>0</v>
      </c>
      <c r="U120" s="38"/>
      <c r="V120" s="38"/>
      <c r="W120" s="38"/>
      <c r="X120" s="38"/>
      <c r="Y120" s="38"/>
      <c r="Z120" s="38"/>
      <c r="AA120" s="38"/>
      <c r="AB120" s="38"/>
      <c r="AC120" s="38"/>
      <c r="AD120" s="38"/>
      <c r="AE120" s="38"/>
      <c r="AT120" s="19" t="s">
        <v>77</v>
      </c>
      <c r="AU120" s="19" t="s">
        <v>135</v>
      </c>
      <c r="BK120" s="183">
        <f>BK121+BK144+BK159+BK171</f>
        <v>0</v>
      </c>
    </row>
    <row r="121" spans="1:63" s="12" customFormat="1" ht="25.9" customHeight="1">
      <c r="A121" s="12"/>
      <c r="B121" s="184"/>
      <c r="C121" s="12"/>
      <c r="D121" s="185" t="s">
        <v>77</v>
      </c>
      <c r="E121" s="186" t="s">
        <v>1340</v>
      </c>
      <c r="F121" s="186" t="s">
        <v>2380</v>
      </c>
      <c r="G121" s="12"/>
      <c r="H121" s="12"/>
      <c r="I121" s="187"/>
      <c r="J121" s="188">
        <f>BK121</f>
        <v>0</v>
      </c>
      <c r="K121" s="12"/>
      <c r="L121" s="184"/>
      <c r="M121" s="189"/>
      <c r="N121" s="190"/>
      <c r="O121" s="190"/>
      <c r="P121" s="191">
        <f>SUM(P122:P143)</f>
        <v>0</v>
      </c>
      <c r="Q121" s="190"/>
      <c r="R121" s="191">
        <f>SUM(R122:R143)</f>
        <v>0</v>
      </c>
      <c r="S121" s="190"/>
      <c r="T121" s="192">
        <f>SUM(T122:T143)</f>
        <v>0</v>
      </c>
      <c r="U121" s="12"/>
      <c r="V121" s="12"/>
      <c r="W121" s="12"/>
      <c r="X121" s="12"/>
      <c r="Y121" s="12"/>
      <c r="Z121" s="12"/>
      <c r="AA121" s="12"/>
      <c r="AB121" s="12"/>
      <c r="AC121" s="12"/>
      <c r="AD121" s="12"/>
      <c r="AE121" s="12"/>
      <c r="AR121" s="185" t="s">
        <v>85</v>
      </c>
      <c r="AT121" s="193" t="s">
        <v>77</v>
      </c>
      <c r="AU121" s="193" t="s">
        <v>78</v>
      </c>
      <c r="AY121" s="185" t="s">
        <v>175</v>
      </c>
      <c r="BK121" s="194">
        <f>SUM(BK122:BK143)</f>
        <v>0</v>
      </c>
    </row>
    <row r="122" spans="1:65" s="2" customFormat="1" ht="33" customHeight="1">
      <c r="A122" s="38"/>
      <c r="B122" s="197"/>
      <c r="C122" s="198" t="s">
        <v>85</v>
      </c>
      <c r="D122" s="198" t="s">
        <v>177</v>
      </c>
      <c r="E122" s="199" t="s">
        <v>2381</v>
      </c>
      <c r="F122" s="200" t="s">
        <v>2382</v>
      </c>
      <c r="G122" s="201" t="s">
        <v>1343</v>
      </c>
      <c r="H122" s="202">
        <v>1</v>
      </c>
      <c r="I122" s="203"/>
      <c r="J122" s="204">
        <f>ROUND(I122*H122,2)</f>
        <v>0</v>
      </c>
      <c r="K122" s="200" t="s">
        <v>1</v>
      </c>
      <c r="L122" s="39"/>
      <c r="M122" s="205" t="s">
        <v>1</v>
      </c>
      <c r="N122" s="206" t="s">
        <v>43</v>
      </c>
      <c r="O122" s="77"/>
      <c r="P122" s="207">
        <f>O122*H122</f>
        <v>0</v>
      </c>
      <c r="Q122" s="207">
        <v>0</v>
      </c>
      <c r="R122" s="207">
        <f>Q122*H122</f>
        <v>0</v>
      </c>
      <c r="S122" s="207">
        <v>0</v>
      </c>
      <c r="T122" s="208">
        <f>S122*H122</f>
        <v>0</v>
      </c>
      <c r="U122" s="38"/>
      <c r="V122" s="38"/>
      <c r="W122" s="38"/>
      <c r="X122" s="38"/>
      <c r="Y122" s="38"/>
      <c r="Z122" s="38"/>
      <c r="AA122" s="38"/>
      <c r="AB122" s="38"/>
      <c r="AC122" s="38"/>
      <c r="AD122" s="38"/>
      <c r="AE122" s="38"/>
      <c r="AR122" s="209" t="s">
        <v>182</v>
      </c>
      <c r="AT122" s="209" t="s">
        <v>177</v>
      </c>
      <c r="AU122" s="209" t="s">
        <v>85</v>
      </c>
      <c r="AY122" s="19" t="s">
        <v>175</v>
      </c>
      <c r="BE122" s="210">
        <f>IF(N122="základní",J122,0)</f>
        <v>0</v>
      </c>
      <c r="BF122" s="210">
        <f>IF(N122="snížená",J122,0)</f>
        <v>0</v>
      </c>
      <c r="BG122" s="210">
        <f>IF(N122="zákl. přenesená",J122,0)</f>
        <v>0</v>
      </c>
      <c r="BH122" s="210">
        <f>IF(N122="sníž. přenesená",J122,0)</f>
        <v>0</v>
      </c>
      <c r="BI122" s="210">
        <f>IF(N122="nulová",J122,0)</f>
        <v>0</v>
      </c>
      <c r="BJ122" s="19" t="s">
        <v>85</v>
      </c>
      <c r="BK122" s="210">
        <f>ROUND(I122*H122,2)</f>
        <v>0</v>
      </c>
      <c r="BL122" s="19" t="s">
        <v>182</v>
      </c>
      <c r="BM122" s="209" t="s">
        <v>87</v>
      </c>
    </row>
    <row r="123" spans="1:65" s="2" customFormat="1" ht="33" customHeight="1">
      <c r="A123" s="38"/>
      <c r="B123" s="197"/>
      <c r="C123" s="198" t="s">
        <v>87</v>
      </c>
      <c r="D123" s="198" t="s">
        <v>177</v>
      </c>
      <c r="E123" s="199" t="s">
        <v>2383</v>
      </c>
      <c r="F123" s="200" t="s">
        <v>2384</v>
      </c>
      <c r="G123" s="201" t="s">
        <v>1343</v>
      </c>
      <c r="H123" s="202">
        <v>1</v>
      </c>
      <c r="I123" s="203"/>
      <c r="J123" s="204">
        <f>ROUND(I123*H123,2)</f>
        <v>0</v>
      </c>
      <c r="K123" s="200" t="s">
        <v>1</v>
      </c>
      <c r="L123" s="39"/>
      <c r="M123" s="205" t="s">
        <v>1</v>
      </c>
      <c r="N123" s="206" t="s">
        <v>43</v>
      </c>
      <c r="O123" s="77"/>
      <c r="P123" s="207">
        <f>O123*H123</f>
        <v>0</v>
      </c>
      <c r="Q123" s="207">
        <v>0</v>
      </c>
      <c r="R123" s="207">
        <f>Q123*H123</f>
        <v>0</v>
      </c>
      <c r="S123" s="207">
        <v>0</v>
      </c>
      <c r="T123" s="208">
        <f>S123*H123</f>
        <v>0</v>
      </c>
      <c r="U123" s="38"/>
      <c r="V123" s="38"/>
      <c r="W123" s="38"/>
      <c r="X123" s="38"/>
      <c r="Y123" s="38"/>
      <c r="Z123" s="38"/>
      <c r="AA123" s="38"/>
      <c r="AB123" s="38"/>
      <c r="AC123" s="38"/>
      <c r="AD123" s="38"/>
      <c r="AE123" s="38"/>
      <c r="AR123" s="209" t="s">
        <v>182</v>
      </c>
      <c r="AT123" s="209" t="s">
        <v>177</v>
      </c>
      <c r="AU123" s="209" t="s">
        <v>85</v>
      </c>
      <c r="AY123" s="19" t="s">
        <v>175</v>
      </c>
      <c r="BE123" s="210">
        <f>IF(N123="základní",J123,0)</f>
        <v>0</v>
      </c>
      <c r="BF123" s="210">
        <f>IF(N123="snížená",J123,0)</f>
        <v>0</v>
      </c>
      <c r="BG123" s="210">
        <f>IF(N123="zákl. přenesená",J123,0)</f>
        <v>0</v>
      </c>
      <c r="BH123" s="210">
        <f>IF(N123="sníž. přenesená",J123,0)</f>
        <v>0</v>
      </c>
      <c r="BI123" s="210">
        <f>IF(N123="nulová",J123,0)</f>
        <v>0</v>
      </c>
      <c r="BJ123" s="19" t="s">
        <v>85</v>
      </c>
      <c r="BK123" s="210">
        <f>ROUND(I123*H123,2)</f>
        <v>0</v>
      </c>
      <c r="BL123" s="19" t="s">
        <v>182</v>
      </c>
      <c r="BM123" s="209" t="s">
        <v>182</v>
      </c>
    </row>
    <row r="124" spans="1:65" s="2" customFormat="1" ht="21.75" customHeight="1">
      <c r="A124" s="38"/>
      <c r="B124" s="197"/>
      <c r="C124" s="198" t="s">
        <v>99</v>
      </c>
      <c r="D124" s="198" t="s">
        <v>177</v>
      </c>
      <c r="E124" s="199" t="s">
        <v>2385</v>
      </c>
      <c r="F124" s="200" t="s">
        <v>2386</v>
      </c>
      <c r="G124" s="201" t="s">
        <v>1343</v>
      </c>
      <c r="H124" s="202">
        <v>1</v>
      </c>
      <c r="I124" s="203"/>
      <c r="J124" s="204">
        <f>ROUND(I124*H124,2)</f>
        <v>0</v>
      </c>
      <c r="K124" s="200" t="s">
        <v>1</v>
      </c>
      <c r="L124" s="39"/>
      <c r="M124" s="205" t="s">
        <v>1</v>
      </c>
      <c r="N124" s="206" t="s">
        <v>43</v>
      </c>
      <c r="O124" s="77"/>
      <c r="P124" s="207">
        <f>O124*H124</f>
        <v>0</v>
      </c>
      <c r="Q124" s="207">
        <v>0</v>
      </c>
      <c r="R124" s="207">
        <f>Q124*H124</f>
        <v>0</v>
      </c>
      <c r="S124" s="207">
        <v>0</v>
      </c>
      <c r="T124" s="208">
        <f>S124*H124</f>
        <v>0</v>
      </c>
      <c r="U124" s="38"/>
      <c r="V124" s="38"/>
      <c r="W124" s="38"/>
      <c r="X124" s="38"/>
      <c r="Y124" s="38"/>
      <c r="Z124" s="38"/>
      <c r="AA124" s="38"/>
      <c r="AB124" s="38"/>
      <c r="AC124" s="38"/>
      <c r="AD124" s="38"/>
      <c r="AE124" s="38"/>
      <c r="AR124" s="209" t="s">
        <v>182</v>
      </c>
      <c r="AT124" s="209" t="s">
        <v>177</v>
      </c>
      <c r="AU124" s="209" t="s">
        <v>85</v>
      </c>
      <c r="AY124" s="19" t="s">
        <v>175</v>
      </c>
      <c r="BE124" s="210">
        <f>IF(N124="základní",J124,0)</f>
        <v>0</v>
      </c>
      <c r="BF124" s="210">
        <f>IF(N124="snížená",J124,0)</f>
        <v>0</v>
      </c>
      <c r="BG124" s="210">
        <f>IF(N124="zákl. přenesená",J124,0)</f>
        <v>0</v>
      </c>
      <c r="BH124" s="210">
        <f>IF(N124="sníž. přenesená",J124,0)</f>
        <v>0</v>
      </c>
      <c r="BI124" s="210">
        <f>IF(N124="nulová",J124,0)</f>
        <v>0</v>
      </c>
      <c r="BJ124" s="19" t="s">
        <v>85</v>
      </c>
      <c r="BK124" s="210">
        <f>ROUND(I124*H124,2)</f>
        <v>0</v>
      </c>
      <c r="BL124" s="19" t="s">
        <v>182</v>
      </c>
      <c r="BM124" s="209" t="s">
        <v>206</v>
      </c>
    </row>
    <row r="125" spans="1:65" s="2" customFormat="1" ht="21.75" customHeight="1">
      <c r="A125" s="38"/>
      <c r="B125" s="197"/>
      <c r="C125" s="198" t="s">
        <v>182</v>
      </c>
      <c r="D125" s="198" t="s">
        <v>177</v>
      </c>
      <c r="E125" s="199" t="s">
        <v>2385</v>
      </c>
      <c r="F125" s="200" t="s">
        <v>2386</v>
      </c>
      <c r="G125" s="201" t="s">
        <v>1343</v>
      </c>
      <c r="H125" s="202">
        <v>1</v>
      </c>
      <c r="I125" s="203"/>
      <c r="J125" s="204">
        <f>ROUND(I125*H125,2)</f>
        <v>0</v>
      </c>
      <c r="K125" s="200" t="s">
        <v>1</v>
      </c>
      <c r="L125" s="39"/>
      <c r="M125" s="205" t="s">
        <v>1</v>
      </c>
      <c r="N125" s="206" t="s">
        <v>43</v>
      </c>
      <c r="O125" s="77"/>
      <c r="P125" s="207">
        <f>O125*H125</f>
        <v>0</v>
      </c>
      <c r="Q125" s="207">
        <v>0</v>
      </c>
      <c r="R125" s="207">
        <f>Q125*H125</f>
        <v>0</v>
      </c>
      <c r="S125" s="207">
        <v>0</v>
      </c>
      <c r="T125" s="208">
        <f>S125*H125</f>
        <v>0</v>
      </c>
      <c r="U125" s="38"/>
      <c r="V125" s="38"/>
      <c r="W125" s="38"/>
      <c r="X125" s="38"/>
      <c r="Y125" s="38"/>
      <c r="Z125" s="38"/>
      <c r="AA125" s="38"/>
      <c r="AB125" s="38"/>
      <c r="AC125" s="38"/>
      <c r="AD125" s="38"/>
      <c r="AE125" s="38"/>
      <c r="AR125" s="209" t="s">
        <v>182</v>
      </c>
      <c r="AT125" s="209" t="s">
        <v>177</v>
      </c>
      <c r="AU125" s="209" t="s">
        <v>85</v>
      </c>
      <c r="AY125" s="19" t="s">
        <v>175</v>
      </c>
      <c r="BE125" s="210">
        <f>IF(N125="základní",J125,0)</f>
        <v>0</v>
      </c>
      <c r="BF125" s="210">
        <f>IF(N125="snížená",J125,0)</f>
        <v>0</v>
      </c>
      <c r="BG125" s="210">
        <f>IF(N125="zákl. přenesená",J125,0)</f>
        <v>0</v>
      </c>
      <c r="BH125" s="210">
        <f>IF(N125="sníž. přenesená",J125,0)</f>
        <v>0</v>
      </c>
      <c r="BI125" s="210">
        <f>IF(N125="nulová",J125,0)</f>
        <v>0</v>
      </c>
      <c r="BJ125" s="19" t="s">
        <v>85</v>
      </c>
      <c r="BK125" s="210">
        <f>ROUND(I125*H125,2)</f>
        <v>0</v>
      </c>
      <c r="BL125" s="19" t="s">
        <v>182</v>
      </c>
      <c r="BM125" s="209" t="s">
        <v>215</v>
      </c>
    </row>
    <row r="126" spans="1:65" s="2" customFormat="1" ht="55.5" customHeight="1">
      <c r="A126" s="38"/>
      <c r="B126" s="197"/>
      <c r="C126" s="198" t="s">
        <v>200</v>
      </c>
      <c r="D126" s="198" t="s">
        <v>177</v>
      </c>
      <c r="E126" s="199" t="s">
        <v>2387</v>
      </c>
      <c r="F126" s="200" t="s">
        <v>2388</v>
      </c>
      <c r="G126" s="201" t="s">
        <v>1343</v>
      </c>
      <c r="H126" s="202">
        <v>2</v>
      </c>
      <c r="I126" s="203"/>
      <c r="J126" s="204">
        <f>ROUND(I126*H126,2)</f>
        <v>0</v>
      </c>
      <c r="K126" s="200" t="s">
        <v>1</v>
      </c>
      <c r="L126" s="39"/>
      <c r="M126" s="205" t="s">
        <v>1</v>
      </c>
      <c r="N126" s="206" t="s">
        <v>43</v>
      </c>
      <c r="O126" s="77"/>
      <c r="P126" s="207">
        <f>O126*H126</f>
        <v>0</v>
      </c>
      <c r="Q126" s="207">
        <v>0</v>
      </c>
      <c r="R126" s="207">
        <f>Q126*H126</f>
        <v>0</v>
      </c>
      <c r="S126" s="207">
        <v>0</v>
      </c>
      <c r="T126" s="208">
        <f>S126*H126</f>
        <v>0</v>
      </c>
      <c r="U126" s="38"/>
      <c r="V126" s="38"/>
      <c r="W126" s="38"/>
      <c r="X126" s="38"/>
      <c r="Y126" s="38"/>
      <c r="Z126" s="38"/>
      <c r="AA126" s="38"/>
      <c r="AB126" s="38"/>
      <c r="AC126" s="38"/>
      <c r="AD126" s="38"/>
      <c r="AE126" s="38"/>
      <c r="AR126" s="209" t="s">
        <v>182</v>
      </c>
      <c r="AT126" s="209" t="s">
        <v>177</v>
      </c>
      <c r="AU126" s="209" t="s">
        <v>85</v>
      </c>
      <c r="AY126" s="19" t="s">
        <v>175</v>
      </c>
      <c r="BE126" s="210">
        <f>IF(N126="základní",J126,0)</f>
        <v>0</v>
      </c>
      <c r="BF126" s="210">
        <f>IF(N126="snížená",J126,0)</f>
        <v>0</v>
      </c>
      <c r="BG126" s="210">
        <f>IF(N126="zákl. přenesená",J126,0)</f>
        <v>0</v>
      </c>
      <c r="BH126" s="210">
        <f>IF(N126="sníž. přenesená",J126,0)</f>
        <v>0</v>
      </c>
      <c r="BI126" s="210">
        <f>IF(N126="nulová",J126,0)</f>
        <v>0</v>
      </c>
      <c r="BJ126" s="19" t="s">
        <v>85</v>
      </c>
      <c r="BK126" s="210">
        <f>ROUND(I126*H126,2)</f>
        <v>0</v>
      </c>
      <c r="BL126" s="19" t="s">
        <v>182</v>
      </c>
      <c r="BM126" s="209" t="s">
        <v>225</v>
      </c>
    </row>
    <row r="127" spans="1:65" s="2" customFormat="1" ht="55.5" customHeight="1">
      <c r="A127" s="38"/>
      <c r="B127" s="197"/>
      <c r="C127" s="198" t="s">
        <v>206</v>
      </c>
      <c r="D127" s="198" t="s">
        <v>177</v>
      </c>
      <c r="E127" s="199" t="s">
        <v>2389</v>
      </c>
      <c r="F127" s="200" t="s">
        <v>2390</v>
      </c>
      <c r="G127" s="201" t="s">
        <v>1343</v>
      </c>
      <c r="H127" s="202">
        <v>1</v>
      </c>
      <c r="I127" s="203"/>
      <c r="J127" s="204">
        <f>ROUND(I127*H127,2)</f>
        <v>0</v>
      </c>
      <c r="K127" s="200" t="s">
        <v>1</v>
      </c>
      <c r="L127" s="39"/>
      <c r="M127" s="205" t="s">
        <v>1</v>
      </c>
      <c r="N127" s="206" t="s">
        <v>43</v>
      </c>
      <c r="O127" s="77"/>
      <c r="P127" s="207">
        <f>O127*H127</f>
        <v>0</v>
      </c>
      <c r="Q127" s="207">
        <v>0</v>
      </c>
      <c r="R127" s="207">
        <f>Q127*H127</f>
        <v>0</v>
      </c>
      <c r="S127" s="207">
        <v>0</v>
      </c>
      <c r="T127" s="208">
        <f>S127*H127</f>
        <v>0</v>
      </c>
      <c r="U127" s="38"/>
      <c r="V127" s="38"/>
      <c r="W127" s="38"/>
      <c r="X127" s="38"/>
      <c r="Y127" s="38"/>
      <c r="Z127" s="38"/>
      <c r="AA127" s="38"/>
      <c r="AB127" s="38"/>
      <c r="AC127" s="38"/>
      <c r="AD127" s="38"/>
      <c r="AE127" s="38"/>
      <c r="AR127" s="209" t="s">
        <v>182</v>
      </c>
      <c r="AT127" s="209" t="s">
        <v>177</v>
      </c>
      <c r="AU127" s="209" t="s">
        <v>85</v>
      </c>
      <c r="AY127" s="19" t="s">
        <v>175</v>
      </c>
      <c r="BE127" s="210">
        <f>IF(N127="základní",J127,0)</f>
        <v>0</v>
      </c>
      <c r="BF127" s="210">
        <f>IF(N127="snížená",J127,0)</f>
        <v>0</v>
      </c>
      <c r="BG127" s="210">
        <f>IF(N127="zákl. přenesená",J127,0)</f>
        <v>0</v>
      </c>
      <c r="BH127" s="210">
        <f>IF(N127="sníž. přenesená",J127,0)</f>
        <v>0</v>
      </c>
      <c r="BI127" s="210">
        <f>IF(N127="nulová",J127,0)</f>
        <v>0</v>
      </c>
      <c r="BJ127" s="19" t="s">
        <v>85</v>
      </c>
      <c r="BK127" s="210">
        <f>ROUND(I127*H127,2)</f>
        <v>0</v>
      </c>
      <c r="BL127" s="19" t="s">
        <v>182</v>
      </c>
      <c r="BM127" s="209" t="s">
        <v>234</v>
      </c>
    </row>
    <row r="128" spans="1:65" s="2" customFormat="1" ht="33" customHeight="1">
      <c r="A128" s="38"/>
      <c r="B128" s="197"/>
      <c r="C128" s="198" t="s">
        <v>211</v>
      </c>
      <c r="D128" s="198" t="s">
        <v>177</v>
      </c>
      <c r="E128" s="199" t="s">
        <v>2391</v>
      </c>
      <c r="F128" s="200" t="s">
        <v>2392</v>
      </c>
      <c r="G128" s="201" t="s">
        <v>1343</v>
      </c>
      <c r="H128" s="202">
        <v>2</v>
      </c>
      <c r="I128" s="203"/>
      <c r="J128" s="204">
        <f>ROUND(I128*H128,2)</f>
        <v>0</v>
      </c>
      <c r="K128" s="200" t="s">
        <v>1</v>
      </c>
      <c r="L128" s="39"/>
      <c r="M128" s="205" t="s">
        <v>1</v>
      </c>
      <c r="N128" s="206" t="s">
        <v>43</v>
      </c>
      <c r="O128" s="77"/>
      <c r="P128" s="207">
        <f>O128*H128</f>
        <v>0</v>
      </c>
      <c r="Q128" s="207">
        <v>0</v>
      </c>
      <c r="R128" s="207">
        <f>Q128*H128</f>
        <v>0</v>
      </c>
      <c r="S128" s="207">
        <v>0</v>
      </c>
      <c r="T128" s="208">
        <f>S128*H128</f>
        <v>0</v>
      </c>
      <c r="U128" s="38"/>
      <c r="V128" s="38"/>
      <c r="W128" s="38"/>
      <c r="X128" s="38"/>
      <c r="Y128" s="38"/>
      <c r="Z128" s="38"/>
      <c r="AA128" s="38"/>
      <c r="AB128" s="38"/>
      <c r="AC128" s="38"/>
      <c r="AD128" s="38"/>
      <c r="AE128" s="38"/>
      <c r="AR128" s="209" t="s">
        <v>182</v>
      </c>
      <c r="AT128" s="209" t="s">
        <v>177</v>
      </c>
      <c r="AU128" s="209" t="s">
        <v>85</v>
      </c>
      <c r="AY128" s="19" t="s">
        <v>175</v>
      </c>
      <c r="BE128" s="210">
        <f>IF(N128="základní",J128,0)</f>
        <v>0</v>
      </c>
      <c r="BF128" s="210">
        <f>IF(N128="snížená",J128,0)</f>
        <v>0</v>
      </c>
      <c r="BG128" s="210">
        <f>IF(N128="zákl. přenesená",J128,0)</f>
        <v>0</v>
      </c>
      <c r="BH128" s="210">
        <f>IF(N128="sníž. přenesená",J128,0)</f>
        <v>0</v>
      </c>
      <c r="BI128" s="210">
        <f>IF(N128="nulová",J128,0)</f>
        <v>0</v>
      </c>
      <c r="BJ128" s="19" t="s">
        <v>85</v>
      </c>
      <c r="BK128" s="210">
        <f>ROUND(I128*H128,2)</f>
        <v>0</v>
      </c>
      <c r="BL128" s="19" t="s">
        <v>182</v>
      </c>
      <c r="BM128" s="209" t="s">
        <v>244</v>
      </c>
    </row>
    <row r="129" spans="1:65" s="2" customFormat="1" ht="33" customHeight="1">
      <c r="A129" s="38"/>
      <c r="B129" s="197"/>
      <c r="C129" s="198" t="s">
        <v>215</v>
      </c>
      <c r="D129" s="198" t="s">
        <v>177</v>
      </c>
      <c r="E129" s="199" t="s">
        <v>2393</v>
      </c>
      <c r="F129" s="200" t="s">
        <v>2394</v>
      </c>
      <c r="G129" s="201" t="s">
        <v>1343</v>
      </c>
      <c r="H129" s="202">
        <v>1</v>
      </c>
      <c r="I129" s="203"/>
      <c r="J129" s="204">
        <f>ROUND(I129*H129,2)</f>
        <v>0</v>
      </c>
      <c r="K129" s="200" t="s">
        <v>1</v>
      </c>
      <c r="L129" s="39"/>
      <c r="M129" s="205" t="s">
        <v>1</v>
      </c>
      <c r="N129" s="206" t="s">
        <v>43</v>
      </c>
      <c r="O129" s="77"/>
      <c r="P129" s="207">
        <f>O129*H129</f>
        <v>0</v>
      </c>
      <c r="Q129" s="207">
        <v>0</v>
      </c>
      <c r="R129" s="207">
        <f>Q129*H129</f>
        <v>0</v>
      </c>
      <c r="S129" s="207">
        <v>0</v>
      </c>
      <c r="T129" s="208">
        <f>S129*H129</f>
        <v>0</v>
      </c>
      <c r="U129" s="38"/>
      <c r="V129" s="38"/>
      <c r="W129" s="38"/>
      <c r="X129" s="38"/>
      <c r="Y129" s="38"/>
      <c r="Z129" s="38"/>
      <c r="AA129" s="38"/>
      <c r="AB129" s="38"/>
      <c r="AC129" s="38"/>
      <c r="AD129" s="38"/>
      <c r="AE129" s="38"/>
      <c r="AR129" s="209" t="s">
        <v>182</v>
      </c>
      <c r="AT129" s="209" t="s">
        <v>177</v>
      </c>
      <c r="AU129" s="209" t="s">
        <v>85</v>
      </c>
      <c r="AY129" s="19" t="s">
        <v>175</v>
      </c>
      <c r="BE129" s="210">
        <f>IF(N129="základní",J129,0)</f>
        <v>0</v>
      </c>
      <c r="BF129" s="210">
        <f>IF(N129="snížená",J129,0)</f>
        <v>0</v>
      </c>
      <c r="BG129" s="210">
        <f>IF(N129="zákl. přenesená",J129,0)</f>
        <v>0</v>
      </c>
      <c r="BH129" s="210">
        <f>IF(N129="sníž. přenesená",J129,0)</f>
        <v>0</v>
      </c>
      <c r="BI129" s="210">
        <f>IF(N129="nulová",J129,0)</f>
        <v>0</v>
      </c>
      <c r="BJ129" s="19" t="s">
        <v>85</v>
      </c>
      <c r="BK129" s="210">
        <f>ROUND(I129*H129,2)</f>
        <v>0</v>
      </c>
      <c r="BL129" s="19" t="s">
        <v>182</v>
      </c>
      <c r="BM129" s="209" t="s">
        <v>253</v>
      </c>
    </row>
    <row r="130" spans="1:65" s="2" customFormat="1" ht="21.75" customHeight="1">
      <c r="A130" s="38"/>
      <c r="B130" s="197"/>
      <c r="C130" s="198" t="s">
        <v>221</v>
      </c>
      <c r="D130" s="198" t="s">
        <v>177</v>
      </c>
      <c r="E130" s="199" t="s">
        <v>2395</v>
      </c>
      <c r="F130" s="200" t="s">
        <v>2396</v>
      </c>
      <c r="G130" s="201" t="s">
        <v>1343</v>
      </c>
      <c r="H130" s="202">
        <v>1</v>
      </c>
      <c r="I130" s="203"/>
      <c r="J130" s="204">
        <f>ROUND(I130*H130,2)</f>
        <v>0</v>
      </c>
      <c r="K130" s="200" t="s">
        <v>1</v>
      </c>
      <c r="L130" s="39"/>
      <c r="M130" s="205" t="s">
        <v>1</v>
      </c>
      <c r="N130" s="206" t="s">
        <v>43</v>
      </c>
      <c r="O130" s="77"/>
      <c r="P130" s="207">
        <f>O130*H130</f>
        <v>0</v>
      </c>
      <c r="Q130" s="207">
        <v>0</v>
      </c>
      <c r="R130" s="207">
        <f>Q130*H130</f>
        <v>0</v>
      </c>
      <c r="S130" s="207">
        <v>0</v>
      </c>
      <c r="T130" s="208">
        <f>S130*H130</f>
        <v>0</v>
      </c>
      <c r="U130" s="38"/>
      <c r="V130" s="38"/>
      <c r="W130" s="38"/>
      <c r="X130" s="38"/>
      <c r="Y130" s="38"/>
      <c r="Z130" s="38"/>
      <c r="AA130" s="38"/>
      <c r="AB130" s="38"/>
      <c r="AC130" s="38"/>
      <c r="AD130" s="38"/>
      <c r="AE130" s="38"/>
      <c r="AR130" s="209" t="s">
        <v>182</v>
      </c>
      <c r="AT130" s="209" t="s">
        <v>177</v>
      </c>
      <c r="AU130" s="209" t="s">
        <v>85</v>
      </c>
      <c r="AY130" s="19" t="s">
        <v>175</v>
      </c>
      <c r="BE130" s="210">
        <f>IF(N130="základní",J130,0)</f>
        <v>0</v>
      </c>
      <c r="BF130" s="210">
        <f>IF(N130="snížená",J130,0)</f>
        <v>0</v>
      </c>
      <c r="BG130" s="210">
        <f>IF(N130="zákl. přenesená",J130,0)</f>
        <v>0</v>
      </c>
      <c r="BH130" s="210">
        <f>IF(N130="sníž. přenesená",J130,0)</f>
        <v>0</v>
      </c>
      <c r="BI130" s="210">
        <f>IF(N130="nulová",J130,0)</f>
        <v>0</v>
      </c>
      <c r="BJ130" s="19" t="s">
        <v>85</v>
      </c>
      <c r="BK130" s="210">
        <f>ROUND(I130*H130,2)</f>
        <v>0</v>
      </c>
      <c r="BL130" s="19" t="s">
        <v>182</v>
      </c>
      <c r="BM130" s="209" t="s">
        <v>263</v>
      </c>
    </row>
    <row r="131" spans="1:65" s="2" customFormat="1" ht="44.25" customHeight="1">
      <c r="A131" s="38"/>
      <c r="B131" s="197"/>
      <c r="C131" s="198" t="s">
        <v>225</v>
      </c>
      <c r="D131" s="198" t="s">
        <v>177</v>
      </c>
      <c r="E131" s="199" t="s">
        <v>2397</v>
      </c>
      <c r="F131" s="200" t="s">
        <v>2398</v>
      </c>
      <c r="G131" s="201" t="s">
        <v>1348</v>
      </c>
      <c r="H131" s="202">
        <v>2</v>
      </c>
      <c r="I131" s="203"/>
      <c r="J131" s="204">
        <f>ROUND(I131*H131,2)</f>
        <v>0</v>
      </c>
      <c r="K131" s="200" t="s">
        <v>1</v>
      </c>
      <c r="L131" s="39"/>
      <c r="M131" s="205" t="s">
        <v>1</v>
      </c>
      <c r="N131" s="206" t="s">
        <v>43</v>
      </c>
      <c r="O131" s="77"/>
      <c r="P131" s="207">
        <f>O131*H131</f>
        <v>0</v>
      </c>
      <c r="Q131" s="207">
        <v>0</v>
      </c>
      <c r="R131" s="207">
        <f>Q131*H131</f>
        <v>0</v>
      </c>
      <c r="S131" s="207">
        <v>0</v>
      </c>
      <c r="T131" s="208">
        <f>S131*H131</f>
        <v>0</v>
      </c>
      <c r="U131" s="38"/>
      <c r="V131" s="38"/>
      <c r="W131" s="38"/>
      <c r="X131" s="38"/>
      <c r="Y131" s="38"/>
      <c r="Z131" s="38"/>
      <c r="AA131" s="38"/>
      <c r="AB131" s="38"/>
      <c r="AC131" s="38"/>
      <c r="AD131" s="38"/>
      <c r="AE131" s="38"/>
      <c r="AR131" s="209" t="s">
        <v>182</v>
      </c>
      <c r="AT131" s="209" t="s">
        <v>177</v>
      </c>
      <c r="AU131" s="209" t="s">
        <v>85</v>
      </c>
      <c r="AY131" s="19" t="s">
        <v>175</v>
      </c>
      <c r="BE131" s="210">
        <f>IF(N131="základní",J131,0)</f>
        <v>0</v>
      </c>
      <c r="BF131" s="210">
        <f>IF(N131="snížená",J131,0)</f>
        <v>0</v>
      </c>
      <c r="BG131" s="210">
        <f>IF(N131="zákl. přenesená",J131,0)</f>
        <v>0</v>
      </c>
      <c r="BH131" s="210">
        <f>IF(N131="sníž. přenesená",J131,0)</f>
        <v>0</v>
      </c>
      <c r="BI131" s="210">
        <f>IF(N131="nulová",J131,0)</f>
        <v>0</v>
      </c>
      <c r="BJ131" s="19" t="s">
        <v>85</v>
      </c>
      <c r="BK131" s="210">
        <f>ROUND(I131*H131,2)</f>
        <v>0</v>
      </c>
      <c r="BL131" s="19" t="s">
        <v>182</v>
      </c>
      <c r="BM131" s="209" t="s">
        <v>285</v>
      </c>
    </row>
    <row r="132" spans="1:65" s="2" customFormat="1" ht="44.25" customHeight="1">
      <c r="A132" s="38"/>
      <c r="B132" s="197"/>
      <c r="C132" s="198" t="s">
        <v>230</v>
      </c>
      <c r="D132" s="198" t="s">
        <v>177</v>
      </c>
      <c r="E132" s="199" t="s">
        <v>2399</v>
      </c>
      <c r="F132" s="200" t="s">
        <v>2400</v>
      </c>
      <c r="G132" s="201" t="s">
        <v>1348</v>
      </c>
      <c r="H132" s="202">
        <v>2</v>
      </c>
      <c r="I132" s="203"/>
      <c r="J132" s="204">
        <f>ROUND(I132*H132,2)</f>
        <v>0</v>
      </c>
      <c r="K132" s="200" t="s">
        <v>1</v>
      </c>
      <c r="L132" s="39"/>
      <c r="M132" s="205" t="s">
        <v>1</v>
      </c>
      <c r="N132" s="206" t="s">
        <v>43</v>
      </c>
      <c r="O132" s="77"/>
      <c r="P132" s="207">
        <f>O132*H132</f>
        <v>0</v>
      </c>
      <c r="Q132" s="207">
        <v>0</v>
      </c>
      <c r="R132" s="207">
        <f>Q132*H132</f>
        <v>0</v>
      </c>
      <c r="S132" s="207">
        <v>0</v>
      </c>
      <c r="T132" s="208">
        <f>S132*H132</f>
        <v>0</v>
      </c>
      <c r="U132" s="38"/>
      <c r="V132" s="38"/>
      <c r="W132" s="38"/>
      <c r="X132" s="38"/>
      <c r="Y132" s="38"/>
      <c r="Z132" s="38"/>
      <c r="AA132" s="38"/>
      <c r="AB132" s="38"/>
      <c r="AC132" s="38"/>
      <c r="AD132" s="38"/>
      <c r="AE132" s="38"/>
      <c r="AR132" s="209" t="s">
        <v>182</v>
      </c>
      <c r="AT132" s="209" t="s">
        <v>177</v>
      </c>
      <c r="AU132" s="209" t="s">
        <v>85</v>
      </c>
      <c r="AY132" s="19" t="s">
        <v>175</v>
      </c>
      <c r="BE132" s="210">
        <f>IF(N132="základní",J132,0)</f>
        <v>0</v>
      </c>
      <c r="BF132" s="210">
        <f>IF(N132="snížená",J132,0)</f>
        <v>0</v>
      </c>
      <c r="BG132" s="210">
        <f>IF(N132="zákl. přenesená",J132,0)</f>
        <v>0</v>
      </c>
      <c r="BH132" s="210">
        <f>IF(N132="sníž. přenesená",J132,0)</f>
        <v>0</v>
      </c>
      <c r="BI132" s="210">
        <f>IF(N132="nulová",J132,0)</f>
        <v>0</v>
      </c>
      <c r="BJ132" s="19" t="s">
        <v>85</v>
      </c>
      <c r="BK132" s="210">
        <f>ROUND(I132*H132,2)</f>
        <v>0</v>
      </c>
      <c r="BL132" s="19" t="s">
        <v>182</v>
      </c>
      <c r="BM132" s="209" t="s">
        <v>294</v>
      </c>
    </row>
    <row r="133" spans="1:65" s="2" customFormat="1" ht="33" customHeight="1">
      <c r="A133" s="38"/>
      <c r="B133" s="197"/>
      <c r="C133" s="198" t="s">
        <v>234</v>
      </c>
      <c r="D133" s="198" t="s">
        <v>177</v>
      </c>
      <c r="E133" s="199" t="s">
        <v>2401</v>
      </c>
      <c r="F133" s="200" t="s">
        <v>2402</v>
      </c>
      <c r="G133" s="201" t="s">
        <v>1348</v>
      </c>
      <c r="H133" s="202">
        <v>1</v>
      </c>
      <c r="I133" s="203"/>
      <c r="J133" s="204">
        <f>ROUND(I133*H133,2)</f>
        <v>0</v>
      </c>
      <c r="K133" s="200" t="s">
        <v>1</v>
      </c>
      <c r="L133" s="39"/>
      <c r="M133" s="205" t="s">
        <v>1</v>
      </c>
      <c r="N133" s="206" t="s">
        <v>43</v>
      </c>
      <c r="O133" s="77"/>
      <c r="P133" s="207">
        <f>O133*H133</f>
        <v>0</v>
      </c>
      <c r="Q133" s="207">
        <v>0</v>
      </c>
      <c r="R133" s="207">
        <f>Q133*H133</f>
        <v>0</v>
      </c>
      <c r="S133" s="207">
        <v>0</v>
      </c>
      <c r="T133" s="208">
        <f>S133*H133</f>
        <v>0</v>
      </c>
      <c r="U133" s="38"/>
      <c r="V133" s="38"/>
      <c r="W133" s="38"/>
      <c r="X133" s="38"/>
      <c r="Y133" s="38"/>
      <c r="Z133" s="38"/>
      <c r="AA133" s="38"/>
      <c r="AB133" s="38"/>
      <c r="AC133" s="38"/>
      <c r="AD133" s="38"/>
      <c r="AE133" s="38"/>
      <c r="AR133" s="209" t="s">
        <v>182</v>
      </c>
      <c r="AT133" s="209" t="s">
        <v>177</v>
      </c>
      <c r="AU133" s="209" t="s">
        <v>85</v>
      </c>
      <c r="AY133" s="19" t="s">
        <v>175</v>
      </c>
      <c r="BE133" s="210">
        <f>IF(N133="základní",J133,0)</f>
        <v>0</v>
      </c>
      <c r="BF133" s="210">
        <f>IF(N133="snížená",J133,0)</f>
        <v>0</v>
      </c>
      <c r="BG133" s="210">
        <f>IF(N133="zákl. přenesená",J133,0)</f>
        <v>0</v>
      </c>
      <c r="BH133" s="210">
        <f>IF(N133="sníž. přenesená",J133,0)</f>
        <v>0</v>
      </c>
      <c r="BI133" s="210">
        <f>IF(N133="nulová",J133,0)</f>
        <v>0</v>
      </c>
      <c r="BJ133" s="19" t="s">
        <v>85</v>
      </c>
      <c r="BK133" s="210">
        <f>ROUND(I133*H133,2)</f>
        <v>0</v>
      </c>
      <c r="BL133" s="19" t="s">
        <v>182</v>
      </c>
      <c r="BM133" s="209" t="s">
        <v>308</v>
      </c>
    </row>
    <row r="134" spans="1:65" s="2" customFormat="1" ht="33" customHeight="1">
      <c r="A134" s="38"/>
      <c r="B134" s="197"/>
      <c r="C134" s="198" t="s">
        <v>239</v>
      </c>
      <c r="D134" s="198" t="s">
        <v>177</v>
      </c>
      <c r="E134" s="199" t="s">
        <v>2403</v>
      </c>
      <c r="F134" s="200" t="s">
        <v>2404</v>
      </c>
      <c r="G134" s="201" t="s">
        <v>1348</v>
      </c>
      <c r="H134" s="202">
        <v>2</v>
      </c>
      <c r="I134" s="203"/>
      <c r="J134" s="204">
        <f>ROUND(I134*H134,2)</f>
        <v>0</v>
      </c>
      <c r="K134" s="200" t="s">
        <v>1</v>
      </c>
      <c r="L134" s="39"/>
      <c r="M134" s="205" t="s">
        <v>1</v>
      </c>
      <c r="N134" s="206" t="s">
        <v>43</v>
      </c>
      <c r="O134" s="77"/>
      <c r="P134" s="207">
        <f>O134*H134</f>
        <v>0</v>
      </c>
      <c r="Q134" s="207">
        <v>0</v>
      </c>
      <c r="R134" s="207">
        <f>Q134*H134</f>
        <v>0</v>
      </c>
      <c r="S134" s="207">
        <v>0</v>
      </c>
      <c r="T134" s="208">
        <f>S134*H134</f>
        <v>0</v>
      </c>
      <c r="U134" s="38"/>
      <c r="V134" s="38"/>
      <c r="W134" s="38"/>
      <c r="X134" s="38"/>
      <c r="Y134" s="38"/>
      <c r="Z134" s="38"/>
      <c r="AA134" s="38"/>
      <c r="AB134" s="38"/>
      <c r="AC134" s="38"/>
      <c r="AD134" s="38"/>
      <c r="AE134" s="38"/>
      <c r="AR134" s="209" t="s">
        <v>182</v>
      </c>
      <c r="AT134" s="209" t="s">
        <v>177</v>
      </c>
      <c r="AU134" s="209" t="s">
        <v>85</v>
      </c>
      <c r="AY134" s="19" t="s">
        <v>175</v>
      </c>
      <c r="BE134" s="210">
        <f>IF(N134="základní",J134,0)</f>
        <v>0</v>
      </c>
      <c r="BF134" s="210">
        <f>IF(N134="snížená",J134,0)</f>
        <v>0</v>
      </c>
      <c r="BG134" s="210">
        <f>IF(N134="zákl. přenesená",J134,0)</f>
        <v>0</v>
      </c>
      <c r="BH134" s="210">
        <f>IF(N134="sníž. přenesená",J134,0)</f>
        <v>0</v>
      </c>
      <c r="BI134" s="210">
        <f>IF(N134="nulová",J134,0)</f>
        <v>0</v>
      </c>
      <c r="BJ134" s="19" t="s">
        <v>85</v>
      </c>
      <c r="BK134" s="210">
        <f>ROUND(I134*H134,2)</f>
        <v>0</v>
      </c>
      <c r="BL134" s="19" t="s">
        <v>182</v>
      </c>
      <c r="BM134" s="209" t="s">
        <v>320</v>
      </c>
    </row>
    <row r="135" spans="1:65" s="2" customFormat="1" ht="21.75" customHeight="1">
      <c r="A135" s="38"/>
      <c r="B135" s="197"/>
      <c r="C135" s="198" t="s">
        <v>244</v>
      </c>
      <c r="D135" s="198" t="s">
        <v>177</v>
      </c>
      <c r="E135" s="199" t="s">
        <v>2405</v>
      </c>
      <c r="F135" s="200" t="s">
        <v>2406</v>
      </c>
      <c r="G135" s="201" t="s">
        <v>1343</v>
      </c>
      <c r="H135" s="202">
        <v>6</v>
      </c>
      <c r="I135" s="203"/>
      <c r="J135" s="204">
        <f>ROUND(I135*H135,2)</f>
        <v>0</v>
      </c>
      <c r="K135" s="200" t="s">
        <v>1</v>
      </c>
      <c r="L135" s="39"/>
      <c r="M135" s="205" t="s">
        <v>1</v>
      </c>
      <c r="N135" s="206" t="s">
        <v>43</v>
      </c>
      <c r="O135" s="77"/>
      <c r="P135" s="207">
        <f>O135*H135</f>
        <v>0</v>
      </c>
      <c r="Q135" s="207">
        <v>0</v>
      </c>
      <c r="R135" s="207">
        <f>Q135*H135</f>
        <v>0</v>
      </c>
      <c r="S135" s="207">
        <v>0</v>
      </c>
      <c r="T135" s="208">
        <f>S135*H135</f>
        <v>0</v>
      </c>
      <c r="U135" s="38"/>
      <c r="V135" s="38"/>
      <c r="W135" s="38"/>
      <c r="X135" s="38"/>
      <c r="Y135" s="38"/>
      <c r="Z135" s="38"/>
      <c r="AA135" s="38"/>
      <c r="AB135" s="38"/>
      <c r="AC135" s="38"/>
      <c r="AD135" s="38"/>
      <c r="AE135" s="38"/>
      <c r="AR135" s="209" t="s">
        <v>182</v>
      </c>
      <c r="AT135" s="209" t="s">
        <v>177</v>
      </c>
      <c r="AU135" s="209" t="s">
        <v>85</v>
      </c>
      <c r="AY135" s="19" t="s">
        <v>175</v>
      </c>
      <c r="BE135" s="210">
        <f>IF(N135="základní",J135,0)</f>
        <v>0</v>
      </c>
      <c r="BF135" s="210">
        <f>IF(N135="snížená",J135,0)</f>
        <v>0</v>
      </c>
      <c r="BG135" s="210">
        <f>IF(N135="zákl. přenesená",J135,0)</f>
        <v>0</v>
      </c>
      <c r="BH135" s="210">
        <f>IF(N135="sníž. přenesená",J135,0)</f>
        <v>0</v>
      </c>
      <c r="BI135" s="210">
        <f>IF(N135="nulová",J135,0)</f>
        <v>0</v>
      </c>
      <c r="BJ135" s="19" t="s">
        <v>85</v>
      </c>
      <c r="BK135" s="210">
        <f>ROUND(I135*H135,2)</f>
        <v>0</v>
      </c>
      <c r="BL135" s="19" t="s">
        <v>182</v>
      </c>
      <c r="BM135" s="209" t="s">
        <v>329</v>
      </c>
    </row>
    <row r="136" spans="1:65" s="2" customFormat="1" ht="21.75" customHeight="1">
      <c r="A136" s="38"/>
      <c r="B136" s="197"/>
      <c r="C136" s="198" t="s">
        <v>8</v>
      </c>
      <c r="D136" s="198" t="s">
        <v>177</v>
      </c>
      <c r="E136" s="199" t="s">
        <v>2407</v>
      </c>
      <c r="F136" s="200" t="s">
        <v>2408</v>
      </c>
      <c r="G136" s="201" t="s">
        <v>1343</v>
      </c>
      <c r="H136" s="202">
        <v>2</v>
      </c>
      <c r="I136" s="203"/>
      <c r="J136" s="204">
        <f>ROUND(I136*H136,2)</f>
        <v>0</v>
      </c>
      <c r="K136" s="200" t="s">
        <v>1</v>
      </c>
      <c r="L136" s="39"/>
      <c r="M136" s="205" t="s">
        <v>1</v>
      </c>
      <c r="N136" s="206" t="s">
        <v>43</v>
      </c>
      <c r="O136" s="77"/>
      <c r="P136" s="207">
        <f>O136*H136</f>
        <v>0</v>
      </c>
      <c r="Q136" s="207">
        <v>0</v>
      </c>
      <c r="R136" s="207">
        <f>Q136*H136</f>
        <v>0</v>
      </c>
      <c r="S136" s="207">
        <v>0</v>
      </c>
      <c r="T136" s="208">
        <f>S136*H136</f>
        <v>0</v>
      </c>
      <c r="U136" s="38"/>
      <c r="V136" s="38"/>
      <c r="W136" s="38"/>
      <c r="X136" s="38"/>
      <c r="Y136" s="38"/>
      <c r="Z136" s="38"/>
      <c r="AA136" s="38"/>
      <c r="AB136" s="38"/>
      <c r="AC136" s="38"/>
      <c r="AD136" s="38"/>
      <c r="AE136" s="38"/>
      <c r="AR136" s="209" t="s">
        <v>182</v>
      </c>
      <c r="AT136" s="209" t="s">
        <v>177</v>
      </c>
      <c r="AU136" s="209" t="s">
        <v>85</v>
      </c>
      <c r="AY136" s="19" t="s">
        <v>175</v>
      </c>
      <c r="BE136" s="210">
        <f>IF(N136="základní",J136,0)</f>
        <v>0</v>
      </c>
      <c r="BF136" s="210">
        <f>IF(N136="snížená",J136,0)</f>
        <v>0</v>
      </c>
      <c r="BG136" s="210">
        <f>IF(N136="zákl. přenesená",J136,0)</f>
        <v>0</v>
      </c>
      <c r="BH136" s="210">
        <f>IF(N136="sníž. přenesená",J136,0)</f>
        <v>0</v>
      </c>
      <c r="BI136" s="210">
        <f>IF(N136="nulová",J136,0)</f>
        <v>0</v>
      </c>
      <c r="BJ136" s="19" t="s">
        <v>85</v>
      </c>
      <c r="BK136" s="210">
        <f>ROUND(I136*H136,2)</f>
        <v>0</v>
      </c>
      <c r="BL136" s="19" t="s">
        <v>182</v>
      </c>
      <c r="BM136" s="209" t="s">
        <v>339</v>
      </c>
    </row>
    <row r="137" spans="1:65" s="2" customFormat="1" ht="21.75" customHeight="1">
      <c r="A137" s="38"/>
      <c r="B137" s="197"/>
      <c r="C137" s="198" t="s">
        <v>253</v>
      </c>
      <c r="D137" s="198" t="s">
        <v>177</v>
      </c>
      <c r="E137" s="199" t="s">
        <v>2409</v>
      </c>
      <c r="F137" s="200" t="s">
        <v>2410</v>
      </c>
      <c r="G137" s="201" t="s">
        <v>1343</v>
      </c>
      <c r="H137" s="202">
        <v>1</v>
      </c>
      <c r="I137" s="203"/>
      <c r="J137" s="204">
        <f>ROUND(I137*H137,2)</f>
        <v>0</v>
      </c>
      <c r="K137" s="200" t="s">
        <v>1</v>
      </c>
      <c r="L137" s="39"/>
      <c r="M137" s="205" t="s">
        <v>1</v>
      </c>
      <c r="N137" s="206" t="s">
        <v>43</v>
      </c>
      <c r="O137" s="77"/>
      <c r="P137" s="207">
        <f>O137*H137</f>
        <v>0</v>
      </c>
      <c r="Q137" s="207">
        <v>0</v>
      </c>
      <c r="R137" s="207">
        <f>Q137*H137</f>
        <v>0</v>
      </c>
      <c r="S137" s="207">
        <v>0</v>
      </c>
      <c r="T137" s="208">
        <f>S137*H137</f>
        <v>0</v>
      </c>
      <c r="U137" s="38"/>
      <c r="V137" s="38"/>
      <c r="W137" s="38"/>
      <c r="X137" s="38"/>
      <c r="Y137" s="38"/>
      <c r="Z137" s="38"/>
      <c r="AA137" s="38"/>
      <c r="AB137" s="38"/>
      <c r="AC137" s="38"/>
      <c r="AD137" s="38"/>
      <c r="AE137" s="38"/>
      <c r="AR137" s="209" t="s">
        <v>182</v>
      </c>
      <c r="AT137" s="209" t="s">
        <v>177</v>
      </c>
      <c r="AU137" s="209" t="s">
        <v>85</v>
      </c>
      <c r="AY137" s="19" t="s">
        <v>175</v>
      </c>
      <c r="BE137" s="210">
        <f>IF(N137="základní",J137,0)</f>
        <v>0</v>
      </c>
      <c r="BF137" s="210">
        <f>IF(N137="snížená",J137,0)</f>
        <v>0</v>
      </c>
      <c r="BG137" s="210">
        <f>IF(N137="zákl. přenesená",J137,0)</f>
        <v>0</v>
      </c>
      <c r="BH137" s="210">
        <f>IF(N137="sníž. přenesená",J137,0)</f>
        <v>0</v>
      </c>
      <c r="BI137" s="210">
        <f>IF(N137="nulová",J137,0)</f>
        <v>0</v>
      </c>
      <c r="BJ137" s="19" t="s">
        <v>85</v>
      </c>
      <c r="BK137" s="210">
        <f>ROUND(I137*H137,2)</f>
        <v>0</v>
      </c>
      <c r="BL137" s="19" t="s">
        <v>182</v>
      </c>
      <c r="BM137" s="209" t="s">
        <v>348</v>
      </c>
    </row>
    <row r="138" spans="1:65" s="2" customFormat="1" ht="21.75" customHeight="1">
      <c r="A138" s="38"/>
      <c r="B138" s="197"/>
      <c r="C138" s="198" t="s">
        <v>259</v>
      </c>
      <c r="D138" s="198" t="s">
        <v>177</v>
      </c>
      <c r="E138" s="199" t="s">
        <v>2411</v>
      </c>
      <c r="F138" s="200" t="s">
        <v>2412</v>
      </c>
      <c r="G138" s="201" t="s">
        <v>1343</v>
      </c>
      <c r="H138" s="202">
        <v>2</v>
      </c>
      <c r="I138" s="203"/>
      <c r="J138" s="204">
        <f>ROUND(I138*H138,2)</f>
        <v>0</v>
      </c>
      <c r="K138" s="200" t="s">
        <v>1</v>
      </c>
      <c r="L138" s="39"/>
      <c r="M138" s="205" t="s">
        <v>1</v>
      </c>
      <c r="N138" s="206" t="s">
        <v>43</v>
      </c>
      <c r="O138" s="77"/>
      <c r="P138" s="207">
        <f>O138*H138</f>
        <v>0</v>
      </c>
      <c r="Q138" s="207">
        <v>0</v>
      </c>
      <c r="R138" s="207">
        <f>Q138*H138</f>
        <v>0</v>
      </c>
      <c r="S138" s="207">
        <v>0</v>
      </c>
      <c r="T138" s="208">
        <f>S138*H138</f>
        <v>0</v>
      </c>
      <c r="U138" s="38"/>
      <c r="V138" s="38"/>
      <c r="W138" s="38"/>
      <c r="X138" s="38"/>
      <c r="Y138" s="38"/>
      <c r="Z138" s="38"/>
      <c r="AA138" s="38"/>
      <c r="AB138" s="38"/>
      <c r="AC138" s="38"/>
      <c r="AD138" s="38"/>
      <c r="AE138" s="38"/>
      <c r="AR138" s="209" t="s">
        <v>182</v>
      </c>
      <c r="AT138" s="209" t="s">
        <v>177</v>
      </c>
      <c r="AU138" s="209" t="s">
        <v>85</v>
      </c>
      <c r="AY138" s="19" t="s">
        <v>175</v>
      </c>
      <c r="BE138" s="210">
        <f>IF(N138="základní",J138,0)</f>
        <v>0</v>
      </c>
      <c r="BF138" s="210">
        <f>IF(N138="snížená",J138,0)</f>
        <v>0</v>
      </c>
      <c r="BG138" s="210">
        <f>IF(N138="zákl. přenesená",J138,0)</f>
        <v>0</v>
      </c>
      <c r="BH138" s="210">
        <f>IF(N138="sníž. přenesená",J138,0)</f>
        <v>0</v>
      </c>
      <c r="BI138" s="210">
        <f>IF(N138="nulová",J138,0)</f>
        <v>0</v>
      </c>
      <c r="BJ138" s="19" t="s">
        <v>85</v>
      </c>
      <c r="BK138" s="210">
        <f>ROUND(I138*H138,2)</f>
        <v>0</v>
      </c>
      <c r="BL138" s="19" t="s">
        <v>182</v>
      </c>
      <c r="BM138" s="209" t="s">
        <v>360</v>
      </c>
    </row>
    <row r="139" spans="1:65" s="2" customFormat="1" ht="21.75" customHeight="1">
      <c r="A139" s="38"/>
      <c r="B139" s="197"/>
      <c r="C139" s="198" t="s">
        <v>263</v>
      </c>
      <c r="D139" s="198" t="s">
        <v>177</v>
      </c>
      <c r="E139" s="199" t="s">
        <v>2413</v>
      </c>
      <c r="F139" s="200" t="s">
        <v>2414</v>
      </c>
      <c r="G139" s="201" t="s">
        <v>1343</v>
      </c>
      <c r="H139" s="202">
        <v>2</v>
      </c>
      <c r="I139" s="203"/>
      <c r="J139" s="204">
        <f>ROUND(I139*H139,2)</f>
        <v>0</v>
      </c>
      <c r="K139" s="200" t="s">
        <v>1</v>
      </c>
      <c r="L139" s="39"/>
      <c r="M139" s="205" t="s">
        <v>1</v>
      </c>
      <c r="N139" s="206" t="s">
        <v>43</v>
      </c>
      <c r="O139" s="77"/>
      <c r="P139" s="207">
        <f>O139*H139</f>
        <v>0</v>
      </c>
      <c r="Q139" s="207">
        <v>0</v>
      </c>
      <c r="R139" s="207">
        <f>Q139*H139</f>
        <v>0</v>
      </c>
      <c r="S139" s="207">
        <v>0</v>
      </c>
      <c r="T139" s="208">
        <f>S139*H139</f>
        <v>0</v>
      </c>
      <c r="U139" s="38"/>
      <c r="V139" s="38"/>
      <c r="W139" s="38"/>
      <c r="X139" s="38"/>
      <c r="Y139" s="38"/>
      <c r="Z139" s="38"/>
      <c r="AA139" s="38"/>
      <c r="AB139" s="38"/>
      <c r="AC139" s="38"/>
      <c r="AD139" s="38"/>
      <c r="AE139" s="38"/>
      <c r="AR139" s="209" t="s">
        <v>182</v>
      </c>
      <c r="AT139" s="209" t="s">
        <v>177</v>
      </c>
      <c r="AU139" s="209" t="s">
        <v>85</v>
      </c>
      <c r="AY139" s="19" t="s">
        <v>175</v>
      </c>
      <c r="BE139" s="210">
        <f>IF(N139="základní",J139,0)</f>
        <v>0</v>
      </c>
      <c r="BF139" s="210">
        <f>IF(N139="snížená",J139,0)</f>
        <v>0</v>
      </c>
      <c r="BG139" s="210">
        <f>IF(N139="zákl. přenesená",J139,0)</f>
        <v>0</v>
      </c>
      <c r="BH139" s="210">
        <f>IF(N139="sníž. přenesená",J139,0)</f>
        <v>0</v>
      </c>
      <c r="BI139" s="210">
        <f>IF(N139="nulová",J139,0)</f>
        <v>0</v>
      </c>
      <c r="BJ139" s="19" t="s">
        <v>85</v>
      </c>
      <c r="BK139" s="210">
        <f>ROUND(I139*H139,2)</f>
        <v>0</v>
      </c>
      <c r="BL139" s="19" t="s">
        <v>182</v>
      </c>
      <c r="BM139" s="209" t="s">
        <v>371</v>
      </c>
    </row>
    <row r="140" spans="1:65" s="2" customFormat="1" ht="21.75" customHeight="1">
      <c r="A140" s="38"/>
      <c r="B140" s="197"/>
      <c r="C140" s="198" t="s">
        <v>270</v>
      </c>
      <c r="D140" s="198" t="s">
        <v>177</v>
      </c>
      <c r="E140" s="199" t="s">
        <v>2415</v>
      </c>
      <c r="F140" s="200" t="s">
        <v>2416</v>
      </c>
      <c r="G140" s="201" t="s">
        <v>1343</v>
      </c>
      <c r="H140" s="202">
        <v>4</v>
      </c>
      <c r="I140" s="203"/>
      <c r="J140" s="204">
        <f>ROUND(I140*H140,2)</f>
        <v>0</v>
      </c>
      <c r="K140" s="200" t="s">
        <v>1</v>
      </c>
      <c r="L140" s="39"/>
      <c r="M140" s="205" t="s">
        <v>1</v>
      </c>
      <c r="N140" s="206" t="s">
        <v>43</v>
      </c>
      <c r="O140" s="77"/>
      <c r="P140" s="207">
        <f>O140*H140</f>
        <v>0</v>
      </c>
      <c r="Q140" s="207">
        <v>0</v>
      </c>
      <c r="R140" s="207">
        <f>Q140*H140</f>
        <v>0</v>
      </c>
      <c r="S140" s="207">
        <v>0</v>
      </c>
      <c r="T140" s="208">
        <f>S140*H140</f>
        <v>0</v>
      </c>
      <c r="U140" s="38"/>
      <c r="V140" s="38"/>
      <c r="W140" s="38"/>
      <c r="X140" s="38"/>
      <c r="Y140" s="38"/>
      <c r="Z140" s="38"/>
      <c r="AA140" s="38"/>
      <c r="AB140" s="38"/>
      <c r="AC140" s="38"/>
      <c r="AD140" s="38"/>
      <c r="AE140" s="38"/>
      <c r="AR140" s="209" t="s">
        <v>182</v>
      </c>
      <c r="AT140" s="209" t="s">
        <v>177</v>
      </c>
      <c r="AU140" s="209" t="s">
        <v>85</v>
      </c>
      <c r="AY140" s="19" t="s">
        <v>175</v>
      </c>
      <c r="BE140" s="210">
        <f>IF(N140="základní",J140,0)</f>
        <v>0</v>
      </c>
      <c r="BF140" s="210">
        <f>IF(N140="snížená",J140,0)</f>
        <v>0</v>
      </c>
      <c r="BG140" s="210">
        <f>IF(N140="zákl. přenesená",J140,0)</f>
        <v>0</v>
      </c>
      <c r="BH140" s="210">
        <f>IF(N140="sníž. přenesená",J140,0)</f>
        <v>0</v>
      </c>
      <c r="BI140" s="210">
        <f>IF(N140="nulová",J140,0)</f>
        <v>0</v>
      </c>
      <c r="BJ140" s="19" t="s">
        <v>85</v>
      </c>
      <c r="BK140" s="210">
        <f>ROUND(I140*H140,2)</f>
        <v>0</v>
      </c>
      <c r="BL140" s="19" t="s">
        <v>182</v>
      </c>
      <c r="BM140" s="209" t="s">
        <v>382</v>
      </c>
    </row>
    <row r="141" spans="1:65" s="2" customFormat="1" ht="16.5" customHeight="1">
      <c r="A141" s="38"/>
      <c r="B141" s="197"/>
      <c r="C141" s="198" t="s">
        <v>285</v>
      </c>
      <c r="D141" s="198" t="s">
        <v>177</v>
      </c>
      <c r="E141" s="199" t="s">
        <v>2417</v>
      </c>
      <c r="F141" s="200" t="s">
        <v>2418</v>
      </c>
      <c r="G141" s="201" t="s">
        <v>1343</v>
      </c>
      <c r="H141" s="202">
        <v>2</v>
      </c>
      <c r="I141" s="203"/>
      <c r="J141" s="204">
        <f>ROUND(I141*H141,2)</f>
        <v>0</v>
      </c>
      <c r="K141" s="200" t="s">
        <v>1</v>
      </c>
      <c r="L141" s="39"/>
      <c r="M141" s="205" t="s">
        <v>1</v>
      </c>
      <c r="N141" s="206" t="s">
        <v>43</v>
      </c>
      <c r="O141" s="77"/>
      <c r="P141" s="207">
        <f>O141*H141</f>
        <v>0</v>
      </c>
      <c r="Q141" s="207">
        <v>0</v>
      </c>
      <c r="R141" s="207">
        <f>Q141*H141</f>
        <v>0</v>
      </c>
      <c r="S141" s="207">
        <v>0</v>
      </c>
      <c r="T141" s="208">
        <f>S141*H141</f>
        <v>0</v>
      </c>
      <c r="U141" s="38"/>
      <c r="V141" s="38"/>
      <c r="W141" s="38"/>
      <c r="X141" s="38"/>
      <c r="Y141" s="38"/>
      <c r="Z141" s="38"/>
      <c r="AA141" s="38"/>
      <c r="AB141" s="38"/>
      <c r="AC141" s="38"/>
      <c r="AD141" s="38"/>
      <c r="AE141" s="38"/>
      <c r="AR141" s="209" t="s">
        <v>182</v>
      </c>
      <c r="AT141" s="209" t="s">
        <v>177</v>
      </c>
      <c r="AU141" s="209" t="s">
        <v>85</v>
      </c>
      <c r="AY141" s="19" t="s">
        <v>175</v>
      </c>
      <c r="BE141" s="210">
        <f>IF(N141="základní",J141,0)</f>
        <v>0</v>
      </c>
      <c r="BF141" s="210">
        <f>IF(N141="snížená",J141,0)</f>
        <v>0</v>
      </c>
      <c r="BG141" s="210">
        <f>IF(N141="zákl. přenesená",J141,0)</f>
        <v>0</v>
      </c>
      <c r="BH141" s="210">
        <f>IF(N141="sníž. přenesená",J141,0)</f>
        <v>0</v>
      </c>
      <c r="BI141" s="210">
        <f>IF(N141="nulová",J141,0)</f>
        <v>0</v>
      </c>
      <c r="BJ141" s="19" t="s">
        <v>85</v>
      </c>
      <c r="BK141" s="210">
        <f>ROUND(I141*H141,2)</f>
        <v>0</v>
      </c>
      <c r="BL141" s="19" t="s">
        <v>182</v>
      </c>
      <c r="BM141" s="209" t="s">
        <v>393</v>
      </c>
    </row>
    <row r="142" spans="1:65" s="2" customFormat="1" ht="44.25" customHeight="1">
      <c r="A142" s="38"/>
      <c r="B142" s="197"/>
      <c r="C142" s="198" t="s">
        <v>7</v>
      </c>
      <c r="D142" s="198" t="s">
        <v>177</v>
      </c>
      <c r="E142" s="199" t="s">
        <v>2419</v>
      </c>
      <c r="F142" s="200" t="s">
        <v>2420</v>
      </c>
      <c r="G142" s="201" t="s">
        <v>2421</v>
      </c>
      <c r="H142" s="202">
        <v>16</v>
      </c>
      <c r="I142" s="203"/>
      <c r="J142" s="204">
        <f>ROUND(I142*H142,2)</f>
        <v>0</v>
      </c>
      <c r="K142" s="200" t="s">
        <v>1</v>
      </c>
      <c r="L142" s="39"/>
      <c r="M142" s="205" t="s">
        <v>1</v>
      </c>
      <c r="N142" s="206" t="s">
        <v>43</v>
      </c>
      <c r="O142" s="77"/>
      <c r="P142" s="207">
        <f>O142*H142</f>
        <v>0</v>
      </c>
      <c r="Q142" s="207">
        <v>0</v>
      </c>
      <c r="R142" s="207">
        <f>Q142*H142</f>
        <v>0</v>
      </c>
      <c r="S142" s="207">
        <v>0</v>
      </c>
      <c r="T142" s="208">
        <f>S142*H142</f>
        <v>0</v>
      </c>
      <c r="U142" s="38"/>
      <c r="V142" s="38"/>
      <c r="W142" s="38"/>
      <c r="X142" s="38"/>
      <c r="Y142" s="38"/>
      <c r="Z142" s="38"/>
      <c r="AA142" s="38"/>
      <c r="AB142" s="38"/>
      <c r="AC142" s="38"/>
      <c r="AD142" s="38"/>
      <c r="AE142" s="38"/>
      <c r="AR142" s="209" t="s">
        <v>182</v>
      </c>
      <c r="AT142" s="209" t="s">
        <v>177</v>
      </c>
      <c r="AU142" s="209" t="s">
        <v>85</v>
      </c>
      <c r="AY142" s="19" t="s">
        <v>175</v>
      </c>
      <c r="BE142" s="210">
        <f>IF(N142="základní",J142,0)</f>
        <v>0</v>
      </c>
      <c r="BF142" s="210">
        <f>IF(N142="snížená",J142,0)</f>
        <v>0</v>
      </c>
      <c r="BG142" s="210">
        <f>IF(N142="zákl. přenesená",J142,0)</f>
        <v>0</v>
      </c>
      <c r="BH142" s="210">
        <f>IF(N142="sníž. přenesená",J142,0)</f>
        <v>0</v>
      </c>
      <c r="BI142" s="210">
        <f>IF(N142="nulová",J142,0)</f>
        <v>0</v>
      </c>
      <c r="BJ142" s="19" t="s">
        <v>85</v>
      </c>
      <c r="BK142" s="210">
        <f>ROUND(I142*H142,2)</f>
        <v>0</v>
      </c>
      <c r="BL142" s="19" t="s">
        <v>182</v>
      </c>
      <c r="BM142" s="209" t="s">
        <v>402</v>
      </c>
    </row>
    <row r="143" spans="1:65" s="2" customFormat="1" ht="44.25" customHeight="1">
      <c r="A143" s="38"/>
      <c r="B143" s="197"/>
      <c r="C143" s="198" t="s">
        <v>294</v>
      </c>
      <c r="D143" s="198" t="s">
        <v>177</v>
      </c>
      <c r="E143" s="199" t="s">
        <v>2422</v>
      </c>
      <c r="F143" s="200" t="s">
        <v>2423</v>
      </c>
      <c r="G143" s="201" t="s">
        <v>180</v>
      </c>
      <c r="H143" s="202">
        <v>70</v>
      </c>
      <c r="I143" s="203"/>
      <c r="J143" s="204">
        <f>ROUND(I143*H143,2)</f>
        <v>0</v>
      </c>
      <c r="K143" s="200" t="s">
        <v>1</v>
      </c>
      <c r="L143" s="39"/>
      <c r="M143" s="205" t="s">
        <v>1</v>
      </c>
      <c r="N143" s="206" t="s">
        <v>43</v>
      </c>
      <c r="O143" s="77"/>
      <c r="P143" s="207">
        <f>O143*H143</f>
        <v>0</v>
      </c>
      <c r="Q143" s="207">
        <v>0</v>
      </c>
      <c r="R143" s="207">
        <f>Q143*H143</f>
        <v>0</v>
      </c>
      <c r="S143" s="207">
        <v>0</v>
      </c>
      <c r="T143" s="208">
        <f>S143*H143</f>
        <v>0</v>
      </c>
      <c r="U143" s="38"/>
      <c r="V143" s="38"/>
      <c r="W143" s="38"/>
      <c r="X143" s="38"/>
      <c r="Y143" s="38"/>
      <c r="Z143" s="38"/>
      <c r="AA143" s="38"/>
      <c r="AB143" s="38"/>
      <c r="AC143" s="38"/>
      <c r="AD143" s="38"/>
      <c r="AE143" s="38"/>
      <c r="AR143" s="209" t="s">
        <v>182</v>
      </c>
      <c r="AT143" s="209" t="s">
        <v>177</v>
      </c>
      <c r="AU143" s="209" t="s">
        <v>85</v>
      </c>
      <c r="AY143" s="19" t="s">
        <v>175</v>
      </c>
      <c r="BE143" s="210">
        <f>IF(N143="základní",J143,0)</f>
        <v>0</v>
      </c>
      <c r="BF143" s="210">
        <f>IF(N143="snížená",J143,0)</f>
        <v>0</v>
      </c>
      <c r="BG143" s="210">
        <f>IF(N143="zákl. přenesená",J143,0)</f>
        <v>0</v>
      </c>
      <c r="BH143" s="210">
        <f>IF(N143="sníž. přenesená",J143,0)</f>
        <v>0</v>
      </c>
      <c r="BI143" s="210">
        <f>IF(N143="nulová",J143,0)</f>
        <v>0</v>
      </c>
      <c r="BJ143" s="19" t="s">
        <v>85</v>
      </c>
      <c r="BK143" s="210">
        <f>ROUND(I143*H143,2)</f>
        <v>0</v>
      </c>
      <c r="BL143" s="19" t="s">
        <v>182</v>
      </c>
      <c r="BM143" s="209" t="s">
        <v>412</v>
      </c>
    </row>
    <row r="144" spans="1:63" s="12" customFormat="1" ht="25.9" customHeight="1">
      <c r="A144" s="12"/>
      <c r="B144" s="184"/>
      <c r="C144" s="12"/>
      <c r="D144" s="185" t="s">
        <v>77</v>
      </c>
      <c r="E144" s="186" t="s">
        <v>1415</v>
      </c>
      <c r="F144" s="186" t="s">
        <v>2424</v>
      </c>
      <c r="G144" s="12"/>
      <c r="H144" s="12"/>
      <c r="I144" s="187"/>
      <c r="J144" s="188">
        <f>BK144</f>
        <v>0</v>
      </c>
      <c r="K144" s="12"/>
      <c r="L144" s="184"/>
      <c r="M144" s="189"/>
      <c r="N144" s="190"/>
      <c r="O144" s="190"/>
      <c r="P144" s="191">
        <f>SUM(P145:P158)</f>
        <v>0</v>
      </c>
      <c r="Q144" s="190"/>
      <c r="R144" s="191">
        <f>SUM(R145:R158)</f>
        <v>0</v>
      </c>
      <c r="S144" s="190"/>
      <c r="T144" s="192">
        <f>SUM(T145:T158)</f>
        <v>0</v>
      </c>
      <c r="U144" s="12"/>
      <c r="V144" s="12"/>
      <c r="W144" s="12"/>
      <c r="X144" s="12"/>
      <c r="Y144" s="12"/>
      <c r="Z144" s="12"/>
      <c r="AA144" s="12"/>
      <c r="AB144" s="12"/>
      <c r="AC144" s="12"/>
      <c r="AD144" s="12"/>
      <c r="AE144" s="12"/>
      <c r="AR144" s="185" t="s">
        <v>85</v>
      </c>
      <c r="AT144" s="193" t="s">
        <v>77</v>
      </c>
      <c r="AU144" s="193" t="s">
        <v>78</v>
      </c>
      <c r="AY144" s="185" t="s">
        <v>175</v>
      </c>
      <c r="BK144" s="194">
        <f>SUM(BK145:BK158)</f>
        <v>0</v>
      </c>
    </row>
    <row r="145" spans="1:65" s="2" customFormat="1" ht="21.75" customHeight="1">
      <c r="A145" s="38"/>
      <c r="B145" s="197"/>
      <c r="C145" s="198" t="s">
        <v>299</v>
      </c>
      <c r="D145" s="198" t="s">
        <v>177</v>
      </c>
      <c r="E145" s="199" t="s">
        <v>2425</v>
      </c>
      <c r="F145" s="200" t="s">
        <v>2426</v>
      </c>
      <c r="G145" s="201" t="s">
        <v>1343</v>
      </c>
      <c r="H145" s="202">
        <v>1</v>
      </c>
      <c r="I145" s="203"/>
      <c r="J145" s="204">
        <f>ROUND(I145*H145,2)</f>
        <v>0</v>
      </c>
      <c r="K145" s="200" t="s">
        <v>1</v>
      </c>
      <c r="L145" s="39"/>
      <c r="M145" s="205" t="s">
        <v>1</v>
      </c>
      <c r="N145" s="206" t="s">
        <v>43</v>
      </c>
      <c r="O145" s="77"/>
      <c r="P145" s="207">
        <f>O145*H145</f>
        <v>0</v>
      </c>
      <c r="Q145" s="207">
        <v>0</v>
      </c>
      <c r="R145" s="207">
        <f>Q145*H145</f>
        <v>0</v>
      </c>
      <c r="S145" s="207">
        <v>0</v>
      </c>
      <c r="T145" s="208">
        <f>S145*H145</f>
        <v>0</v>
      </c>
      <c r="U145" s="38"/>
      <c r="V145" s="38"/>
      <c r="W145" s="38"/>
      <c r="X145" s="38"/>
      <c r="Y145" s="38"/>
      <c r="Z145" s="38"/>
      <c r="AA145" s="38"/>
      <c r="AB145" s="38"/>
      <c r="AC145" s="38"/>
      <c r="AD145" s="38"/>
      <c r="AE145" s="38"/>
      <c r="AR145" s="209" t="s">
        <v>182</v>
      </c>
      <c r="AT145" s="209" t="s">
        <v>177</v>
      </c>
      <c r="AU145" s="209" t="s">
        <v>85</v>
      </c>
      <c r="AY145" s="19" t="s">
        <v>175</v>
      </c>
      <c r="BE145" s="210">
        <f>IF(N145="základní",J145,0)</f>
        <v>0</v>
      </c>
      <c r="BF145" s="210">
        <f>IF(N145="snížená",J145,0)</f>
        <v>0</v>
      </c>
      <c r="BG145" s="210">
        <f>IF(N145="zákl. přenesená",J145,0)</f>
        <v>0</v>
      </c>
      <c r="BH145" s="210">
        <f>IF(N145="sníž. přenesená",J145,0)</f>
        <v>0</v>
      </c>
      <c r="BI145" s="210">
        <f>IF(N145="nulová",J145,0)</f>
        <v>0</v>
      </c>
      <c r="BJ145" s="19" t="s">
        <v>85</v>
      </c>
      <c r="BK145" s="210">
        <f>ROUND(I145*H145,2)</f>
        <v>0</v>
      </c>
      <c r="BL145" s="19" t="s">
        <v>182</v>
      </c>
      <c r="BM145" s="209" t="s">
        <v>449</v>
      </c>
    </row>
    <row r="146" spans="1:65" s="2" customFormat="1" ht="16.5" customHeight="1">
      <c r="A146" s="38"/>
      <c r="B146" s="197"/>
      <c r="C146" s="198" t="s">
        <v>308</v>
      </c>
      <c r="D146" s="198" t="s">
        <v>177</v>
      </c>
      <c r="E146" s="199" t="s">
        <v>2427</v>
      </c>
      <c r="F146" s="200" t="s">
        <v>2428</v>
      </c>
      <c r="G146" s="201" t="s">
        <v>1343</v>
      </c>
      <c r="H146" s="202">
        <v>1</v>
      </c>
      <c r="I146" s="203"/>
      <c r="J146" s="204">
        <f>ROUND(I146*H146,2)</f>
        <v>0</v>
      </c>
      <c r="K146" s="200" t="s">
        <v>1</v>
      </c>
      <c r="L146" s="39"/>
      <c r="M146" s="205" t="s">
        <v>1</v>
      </c>
      <c r="N146" s="206" t="s">
        <v>43</v>
      </c>
      <c r="O146" s="77"/>
      <c r="P146" s="207">
        <f>O146*H146</f>
        <v>0</v>
      </c>
      <c r="Q146" s="207">
        <v>0</v>
      </c>
      <c r="R146" s="207">
        <f>Q146*H146</f>
        <v>0</v>
      </c>
      <c r="S146" s="207">
        <v>0</v>
      </c>
      <c r="T146" s="208">
        <f>S146*H146</f>
        <v>0</v>
      </c>
      <c r="U146" s="38"/>
      <c r="V146" s="38"/>
      <c r="W146" s="38"/>
      <c r="X146" s="38"/>
      <c r="Y146" s="38"/>
      <c r="Z146" s="38"/>
      <c r="AA146" s="38"/>
      <c r="AB146" s="38"/>
      <c r="AC146" s="38"/>
      <c r="AD146" s="38"/>
      <c r="AE146" s="38"/>
      <c r="AR146" s="209" t="s">
        <v>182</v>
      </c>
      <c r="AT146" s="209" t="s">
        <v>177</v>
      </c>
      <c r="AU146" s="209" t="s">
        <v>85</v>
      </c>
      <c r="AY146" s="19" t="s">
        <v>175</v>
      </c>
      <c r="BE146" s="210">
        <f>IF(N146="základní",J146,0)</f>
        <v>0</v>
      </c>
      <c r="BF146" s="210">
        <f>IF(N146="snížená",J146,0)</f>
        <v>0</v>
      </c>
      <c r="BG146" s="210">
        <f>IF(N146="zákl. přenesená",J146,0)</f>
        <v>0</v>
      </c>
      <c r="BH146" s="210">
        <f>IF(N146="sníž. přenesená",J146,0)</f>
        <v>0</v>
      </c>
      <c r="BI146" s="210">
        <f>IF(N146="nulová",J146,0)</f>
        <v>0</v>
      </c>
      <c r="BJ146" s="19" t="s">
        <v>85</v>
      </c>
      <c r="BK146" s="210">
        <f>ROUND(I146*H146,2)</f>
        <v>0</v>
      </c>
      <c r="BL146" s="19" t="s">
        <v>182</v>
      </c>
      <c r="BM146" s="209" t="s">
        <v>459</v>
      </c>
    </row>
    <row r="147" spans="1:65" s="2" customFormat="1" ht="16.5" customHeight="1">
      <c r="A147" s="38"/>
      <c r="B147" s="197"/>
      <c r="C147" s="198" t="s">
        <v>314</v>
      </c>
      <c r="D147" s="198" t="s">
        <v>177</v>
      </c>
      <c r="E147" s="199" t="s">
        <v>2429</v>
      </c>
      <c r="F147" s="200" t="s">
        <v>2430</v>
      </c>
      <c r="G147" s="201" t="s">
        <v>1343</v>
      </c>
      <c r="H147" s="202">
        <v>1</v>
      </c>
      <c r="I147" s="203"/>
      <c r="J147" s="204">
        <f>ROUND(I147*H147,2)</f>
        <v>0</v>
      </c>
      <c r="K147" s="200" t="s">
        <v>1</v>
      </c>
      <c r="L147" s="39"/>
      <c r="M147" s="205" t="s">
        <v>1</v>
      </c>
      <c r="N147" s="206" t="s">
        <v>43</v>
      </c>
      <c r="O147" s="77"/>
      <c r="P147" s="207">
        <f>O147*H147</f>
        <v>0</v>
      </c>
      <c r="Q147" s="207">
        <v>0</v>
      </c>
      <c r="R147" s="207">
        <f>Q147*H147</f>
        <v>0</v>
      </c>
      <c r="S147" s="207">
        <v>0</v>
      </c>
      <c r="T147" s="208">
        <f>S147*H147</f>
        <v>0</v>
      </c>
      <c r="U147" s="38"/>
      <c r="V147" s="38"/>
      <c r="W147" s="38"/>
      <c r="X147" s="38"/>
      <c r="Y147" s="38"/>
      <c r="Z147" s="38"/>
      <c r="AA147" s="38"/>
      <c r="AB147" s="38"/>
      <c r="AC147" s="38"/>
      <c r="AD147" s="38"/>
      <c r="AE147" s="38"/>
      <c r="AR147" s="209" t="s">
        <v>182</v>
      </c>
      <c r="AT147" s="209" t="s">
        <v>177</v>
      </c>
      <c r="AU147" s="209" t="s">
        <v>85</v>
      </c>
      <c r="AY147" s="19" t="s">
        <v>175</v>
      </c>
      <c r="BE147" s="210">
        <f>IF(N147="základní",J147,0)</f>
        <v>0</v>
      </c>
      <c r="BF147" s="210">
        <f>IF(N147="snížená",J147,0)</f>
        <v>0</v>
      </c>
      <c r="BG147" s="210">
        <f>IF(N147="zákl. přenesená",J147,0)</f>
        <v>0</v>
      </c>
      <c r="BH147" s="210">
        <f>IF(N147="sníž. přenesená",J147,0)</f>
        <v>0</v>
      </c>
      <c r="BI147" s="210">
        <f>IF(N147="nulová",J147,0)</f>
        <v>0</v>
      </c>
      <c r="BJ147" s="19" t="s">
        <v>85</v>
      </c>
      <c r="BK147" s="210">
        <f>ROUND(I147*H147,2)</f>
        <v>0</v>
      </c>
      <c r="BL147" s="19" t="s">
        <v>182</v>
      </c>
      <c r="BM147" s="209" t="s">
        <v>473</v>
      </c>
    </row>
    <row r="148" spans="1:65" s="2" customFormat="1" ht="33" customHeight="1">
      <c r="A148" s="38"/>
      <c r="B148" s="197"/>
      <c r="C148" s="198" t="s">
        <v>320</v>
      </c>
      <c r="D148" s="198" t="s">
        <v>177</v>
      </c>
      <c r="E148" s="199" t="s">
        <v>2431</v>
      </c>
      <c r="F148" s="200" t="s">
        <v>2432</v>
      </c>
      <c r="G148" s="201" t="s">
        <v>1343</v>
      </c>
      <c r="H148" s="202">
        <v>1</v>
      </c>
      <c r="I148" s="203"/>
      <c r="J148" s="204">
        <f>ROUND(I148*H148,2)</f>
        <v>0</v>
      </c>
      <c r="K148" s="200" t="s">
        <v>1</v>
      </c>
      <c r="L148" s="39"/>
      <c r="M148" s="205" t="s">
        <v>1</v>
      </c>
      <c r="N148" s="206" t="s">
        <v>43</v>
      </c>
      <c r="O148" s="77"/>
      <c r="P148" s="207">
        <f>O148*H148</f>
        <v>0</v>
      </c>
      <c r="Q148" s="207">
        <v>0</v>
      </c>
      <c r="R148" s="207">
        <f>Q148*H148</f>
        <v>0</v>
      </c>
      <c r="S148" s="207">
        <v>0</v>
      </c>
      <c r="T148" s="208">
        <f>S148*H148</f>
        <v>0</v>
      </c>
      <c r="U148" s="38"/>
      <c r="V148" s="38"/>
      <c r="W148" s="38"/>
      <c r="X148" s="38"/>
      <c r="Y148" s="38"/>
      <c r="Z148" s="38"/>
      <c r="AA148" s="38"/>
      <c r="AB148" s="38"/>
      <c r="AC148" s="38"/>
      <c r="AD148" s="38"/>
      <c r="AE148" s="38"/>
      <c r="AR148" s="209" t="s">
        <v>182</v>
      </c>
      <c r="AT148" s="209" t="s">
        <v>177</v>
      </c>
      <c r="AU148" s="209" t="s">
        <v>85</v>
      </c>
      <c r="AY148" s="19" t="s">
        <v>175</v>
      </c>
      <c r="BE148" s="210">
        <f>IF(N148="základní",J148,0)</f>
        <v>0</v>
      </c>
      <c r="BF148" s="210">
        <f>IF(N148="snížená",J148,0)</f>
        <v>0</v>
      </c>
      <c r="BG148" s="210">
        <f>IF(N148="zákl. přenesená",J148,0)</f>
        <v>0</v>
      </c>
      <c r="BH148" s="210">
        <f>IF(N148="sníž. přenesená",J148,0)</f>
        <v>0</v>
      </c>
      <c r="BI148" s="210">
        <f>IF(N148="nulová",J148,0)</f>
        <v>0</v>
      </c>
      <c r="BJ148" s="19" t="s">
        <v>85</v>
      </c>
      <c r="BK148" s="210">
        <f>ROUND(I148*H148,2)</f>
        <v>0</v>
      </c>
      <c r="BL148" s="19" t="s">
        <v>182</v>
      </c>
      <c r="BM148" s="209" t="s">
        <v>484</v>
      </c>
    </row>
    <row r="149" spans="1:65" s="2" customFormat="1" ht="16.5" customHeight="1">
      <c r="A149" s="38"/>
      <c r="B149" s="197"/>
      <c r="C149" s="198" t="s">
        <v>324</v>
      </c>
      <c r="D149" s="198" t="s">
        <v>177</v>
      </c>
      <c r="E149" s="199" t="s">
        <v>2433</v>
      </c>
      <c r="F149" s="200" t="s">
        <v>2434</v>
      </c>
      <c r="G149" s="201" t="s">
        <v>1343</v>
      </c>
      <c r="H149" s="202">
        <v>1</v>
      </c>
      <c r="I149" s="203"/>
      <c r="J149" s="204">
        <f>ROUND(I149*H149,2)</f>
        <v>0</v>
      </c>
      <c r="K149" s="200" t="s">
        <v>1</v>
      </c>
      <c r="L149" s="39"/>
      <c r="M149" s="205" t="s">
        <v>1</v>
      </c>
      <c r="N149" s="206" t="s">
        <v>43</v>
      </c>
      <c r="O149" s="77"/>
      <c r="P149" s="207">
        <f>O149*H149</f>
        <v>0</v>
      </c>
      <c r="Q149" s="207">
        <v>0</v>
      </c>
      <c r="R149" s="207">
        <f>Q149*H149</f>
        <v>0</v>
      </c>
      <c r="S149" s="207">
        <v>0</v>
      </c>
      <c r="T149" s="208">
        <f>S149*H149</f>
        <v>0</v>
      </c>
      <c r="U149" s="38"/>
      <c r="V149" s="38"/>
      <c r="W149" s="38"/>
      <c r="X149" s="38"/>
      <c r="Y149" s="38"/>
      <c r="Z149" s="38"/>
      <c r="AA149" s="38"/>
      <c r="AB149" s="38"/>
      <c r="AC149" s="38"/>
      <c r="AD149" s="38"/>
      <c r="AE149" s="38"/>
      <c r="AR149" s="209" t="s">
        <v>182</v>
      </c>
      <c r="AT149" s="209" t="s">
        <v>177</v>
      </c>
      <c r="AU149" s="209" t="s">
        <v>85</v>
      </c>
      <c r="AY149" s="19" t="s">
        <v>175</v>
      </c>
      <c r="BE149" s="210">
        <f>IF(N149="základní",J149,0)</f>
        <v>0</v>
      </c>
      <c r="BF149" s="210">
        <f>IF(N149="snížená",J149,0)</f>
        <v>0</v>
      </c>
      <c r="BG149" s="210">
        <f>IF(N149="zákl. přenesená",J149,0)</f>
        <v>0</v>
      </c>
      <c r="BH149" s="210">
        <f>IF(N149="sníž. přenesená",J149,0)</f>
        <v>0</v>
      </c>
      <c r="BI149" s="210">
        <f>IF(N149="nulová",J149,0)</f>
        <v>0</v>
      </c>
      <c r="BJ149" s="19" t="s">
        <v>85</v>
      </c>
      <c r="BK149" s="210">
        <f>ROUND(I149*H149,2)</f>
        <v>0</v>
      </c>
      <c r="BL149" s="19" t="s">
        <v>182</v>
      </c>
      <c r="BM149" s="209" t="s">
        <v>493</v>
      </c>
    </row>
    <row r="150" spans="1:65" s="2" customFormat="1" ht="21.75" customHeight="1">
      <c r="A150" s="38"/>
      <c r="B150" s="197"/>
      <c r="C150" s="198" t="s">
        <v>329</v>
      </c>
      <c r="D150" s="198" t="s">
        <v>177</v>
      </c>
      <c r="E150" s="199" t="s">
        <v>2435</v>
      </c>
      <c r="F150" s="200" t="s">
        <v>2436</v>
      </c>
      <c r="G150" s="201" t="s">
        <v>1343</v>
      </c>
      <c r="H150" s="202">
        <v>1</v>
      </c>
      <c r="I150" s="203"/>
      <c r="J150" s="204">
        <f>ROUND(I150*H150,2)</f>
        <v>0</v>
      </c>
      <c r="K150" s="200" t="s">
        <v>1</v>
      </c>
      <c r="L150" s="39"/>
      <c r="M150" s="205" t="s">
        <v>1</v>
      </c>
      <c r="N150" s="206" t="s">
        <v>43</v>
      </c>
      <c r="O150" s="77"/>
      <c r="P150" s="207">
        <f>O150*H150</f>
        <v>0</v>
      </c>
      <c r="Q150" s="207">
        <v>0</v>
      </c>
      <c r="R150" s="207">
        <f>Q150*H150</f>
        <v>0</v>
      </c>
      <c r="S150" s="207">
        <v>0</v>
      </c>
      <c r="T150" s="208">
        <f>S150*H150</f>
        <v>0</v>
      </c>
      <c r="U150" s="38"/>
      <c r="V150" s="38"/>
      <c r="W150" s="38"/>
      <c r="X150" s="38"/>
      <c r="Y150" s="38"/>
      <c r="Z150" s="38"/>
      <c r="AA150" s="38"/>
      <c r="AB150" s="38"/>
      <c r="AC150" s="38"/>
      <c r="AD150" s="38"/>
      <c r="AE150" s="38"/>
      <c r="AR150" s="209" t="s">
        <v>182</v>
      </c>
      <c r="AT150" s="209" t="s">
        <v>177</v>
      </c>
      <c r="AU150" s="209" t="s">
        <v>85</v>
      </c>
      <c r="AY150" s="19" t="s">
        <v>175</v>
      </c>
      <c r="BE150" s="210">
        <f>IF(N150="základní",J150,0)</f>
        <v>0</v>
      </c>
      <c r="BF150" s="210">
        <f>IF(N150="snížená",J150,0)</f>
        <v>0</v>
      </c>
      <c r="BG150" s="210">
        <f>IF(N150="zákl. přenesená",J150,0)</f>
        <v>0</v>
      </c>
      <c r="BH150" s="210">
        <f>IF(N150="sníž. přenesená",J150,0)</f>
        <v>0</v>
      </c>
      <c r="BI150" s="210">
        <f>IF(N150="nulová",J150,0)</f>
        <v>0</v>
      </c>
      <c r="BJ150" s="19" t="s">
        <v>85</v>
      </c>
      <c r="BK150" s="210">
        <f>ROUND(I150*H150,2)</f>
        <v>0</v>
      </c>
      <c r="BL150" s="19" t="s">
        <v>182</v>
      </c>
      <c r="BM150" s="209" t="s">
        <v>503</v>
      </c>
    </row>
    <row r="151" spans="1:65" s="2" customFormat="1" ht="21.75" customHeight="1">
      <c r="A151" s="38"/>
      <c r="B151" s="197"/>
      <c r="C151" s="198" t="s">
        <v>335</v>
      </c>
      <c r="D151" s="198" t="s">
        <v>177</v>
      </c>
      <c r="E151" s="199" t="s">
        <v>2437</v>
      </c>
      <c r="F151" s="200" t="s">
        <v>2438</v>
      </c>
      <c r="G151" s="201" t="s">
        <v>1343</v>
      </c>
      <c r="H151" s="202">
        <v>3</v>
      </c>
      <c r="I151" s="203"/>
      <c r="J151" s="204">
        <f>ROUND(I151*H151,2)</f>
        <v>0</v>
      </c>
      <c r="K151" s="200" t="s">
        <v>1</v>
      </c>
      <c r="L151" s="39"/>
      <c r="M151" s="205" t="s">
        <v>1</v>
      </c>
      <c r="N151" s="206" t="s">
        <v>43</v>
      </c>
      <c r="O151" s="77"/>
      <c r="P151" s="207">
        <f>O151*H151</f>
        <v>0</v>
      </c>
      <c r="Q151" s="207">
        <v>0</v>
      </c>
      <c r="R151" s="207">
        <f>Q151*H151</f>
        <v>0</v>
      </c>
      <c r="S151" s="207">
        <v>0</v>
      </c>
      <c r="T151" s="208">
        <f>S151*H151</f>
        <v>0</v>
      </c>
      <c r="U151" s="38"/>
      <c r="V151" s="38"/>
      <c r="W151" s="38"/>
      <c r="X151" s="38"/>
      <c r="Y151" s="38"/>
      <c r="Z151" s="38"/>
      <c r="AA151" s="38"/>
      <c r="AB151" s="38"/>
      <c r="AC151" s="38"/>
      <c r="AD151" s="38"/>
      <c r="AE151" s="38"/>
      <c r="AR151" s="209" t="s">
        <v>182</v>
      </c>
      <c r="AT151" s="209" t="s">
        <v>177</v>
      </c>
      <c r="AU151" s="209" t="s">
        <v>85</v>
      </c>
      <c r="AY151" s="19" t="s">
        <v>175</v>
      </c>
      <c r="BE151" s="210">
        <f>IF(N151="základní",J151,0)</f>
        <v>0</v>
      </c>
      <c r="BF151" s="210">
        <f>IF(N151="snížená",J151,0)</f>
        <v>0</v>
      </c>
      <c r="BG151" s="210">
        <f>IF(N151="zákl. přenesená",J151,0)</f>
        <v>0</v>
      </c>
      <c r="BH151" s="210">
        <f>IF(N151="sníž. přenesená",J151,0)</f>
        <v>0</v>
      </c>
      <c r="BI151" s="210">
        <f>IF(N151="nulová",J151,0)</f>
        <v>0</v>
      </c>
      <c r="BJ151" s="19" t="s">
        <v>85</v>
      </c>
      <c r="BK151" s="210">
        <f>ROUND(I151*H151,2)</f>
        <v>0</v>
      </c>
      <c r="BL151" s="19" t="s">
        <v>182</v>
      </c>
      <c r="BM151" s="209" t="s">
        <v>518</v>
      </c>
    </row>
    <row r="152" spans="1:65" s="2" customFormat="1" ht="21.75" customHeight="1">
      <c r="A152" s="38"/>
      <c r="B152" s="197"/>
      <c r="C152" s="198" t="s">
        <v>339</v>
      </c>
      <c r="D152" s="198" t="s">
        <v>177</v>
      </c>
      <c r="E152" s="199" t="s">
        <v>2439</v>
      </c>
      <c r="F152" s="200" t="s">
        <v>2440</v>
      </c>
      <c r="G152" s="201" t="s">
        <v>1343</v>
      </c>
      <c r="H152" s="202">
        <v>4</v>
      </c>
      <c r="I152" s="203"/>
      <c r="J152" s="204">
        <f>ROUND(I152*H152,2)</f>
        <v>0</v>
      </c>
      <c r="K152" s="200" t="s">
        <v>1</v>
      </c>
      <c r="L152" s="39"/>
      <c r="M152" s="205" t="s">
        <v>1</v>
      </c>
      <c r="N152" s="206" t="s">
        <v>43</v>
      </c>
      <c r="O152" s="77"/>
      <c r="P152" s="207">
        <f>O152*H152</f>
        <v>0</v>
      </c>
      <c r="Q152" s="207">
        <v>0</v>
      </c>
      <c r="R152" s="207">
        <f>Q152*H152</f>
        <v>0</v>
      </c>
      <c r="S152" s="207">
        <v>0</v>
      </c>
      <c r="T152" s="208">
        <f>S152*H152</f>
        <v>0</v>
      </c>
      <c r="U152" s="38"/>
      <c r="V152" s="38"/>
      <c r="W152" s="38"/>
      <c r="X152" s="38"/>
      <c r="Y152" s="38"/>
      <c r="Z152" s="38"/>
      <c r="AA152" s="38"/>
      <c r="AB152" s="38"/>
      <c r="AC152" s="38"/>
      <c r="AD152" s="38"/>
      <c r="AE152" s="38"/>
      <c r="AR152" s="209" t="s">
        <v>182</v>
      </c>
      <c r="AT152" s="209" t="s">
        <v>177</v>
      </c>
      <c r="AU152" s="209" t="s">
        <v>85</v>
      </c>
      <c r="AY152" s="19" t="s">
        <v>175</v>
      </c>
      <c r="BE152" s="210">
        <f>IF(N152="základní",J152,0)</f>
        <v>0</v>
      </c>
      <c r="BF152" s="210">
        <f>IF(N152="snížená",J152,0)</f>
        <v>0</v>
      </c>
      <c r="BG152" s="210">
        <f>IF(N152="zákl. přenesená",J152,0)</f>
        <v>0</v>
      </c>
      <c r="BH152" s="210">
        <f>IF(N152="sníž. přenesená",J152,0)</f>
        <v>0</v>
      </c>
      <c r="BI152" s="210">
        <f>IF(N152="nulová",J152,0)</f>
        <v>0</v>
      </c>
      <c r="BJ152" s="19" t="s">
        <v>85</v>
      </c>
      <c r="BK152" s="210">
        <f>ROUND(I152*H152,2)</f>
        <v>0</v>
      </c>
      <c r="BL152" s="19" t="s">
        <v>182</v>
      </c>
      <c r="BM152" s="209" t="s">
        <v>528</v>
      </c>
    </row>
    <row r="153" spans="1:65" s="2" customFormat="1" ht="16.5" customHeight="1">
      <c r="A153" s="38"/>
      <c r="B153" s="197"/>
      <c r="C153" s="198" t="s">
        <v>344</v>
      </c>
      <c r="D153" s="198" t="s">
        <v>177</v>
      </c>
      <c r="E153" s="199" t="s">
        <v>2441</v>
      </c>
      <c r="F153" s="200" t="s">
        <v>2442</v>
      </c>
      <c r="G153" s="201" t="s">
        <v>1343</v>
      </c>
      <c r="H153" s="202">
        <v>2</v>
      </c>
      <c r="I153" s="203"/>
      <c r="J153" s="204">
        <f>ROUND(I153*H153,2)</f>
        <v>0</v>
      </c>
      <c r="K153" s="200" t="s">
        <v>1</v>
      </c>
      <c r="L153" s="39"/>
      <c r="M153" s="205" t="s">
        <v>1</v>
      </c>
      <c r="N153" s="206" t="s">
        <v>43</v>
      </c>
      <c r="O153" s="77"/>
      <c r="P153" s="207">
        <f>O153*H153</f>
        <v>0</v>
      </c>
      <c r="Q153" s="207">
        <v>0</v>
      </c>
      <c r="R153" s="207">
        <f>Q153*H153</f>
        <v>0</v>
      </c>
      <c r="S153" s="207">
        <v>0</v>
      </c>
      <c r="T153" s="208">
        <f>S153*H153</f>
        <v>0</v>
      </c>
      <c r="U153" s="38"/>
      <c r="V153" s="38"/>
      <c r="W153" s="38"/>
      <c r="X153" s="38"/>
      <c r="Y153" s="38"/>
      <c r="Z153" s="38"/>
      <c r="AA153" s="38"/>
      <c r="AB153" s="38"/>
      <c r="AC153" s="38"/>
      <c r="AD153" s="38"/>
      <c r="AE153" s="38"/>
      <c r="AR153" s="209" t="s">
        <v>182</v>
      </c>
      <c r="AT153" s="209" t="s">
        <v>177</v>
      </c>
      <c r="AU153" s="209" t="s">
        <v>85</v>
      </c>
      <c r="AY153" s="19" t="s">
        <v>175</v>
      </c>
      <c r="BE153" s="210">
        <f>IF(N153="základní",J153,0)</f>
        <v>0</v>
      </c>
      <c r="BF153" s="210">
        <f>IF(N153="snížená",J153,0)</f>
        <v>0</v>
      </c>
      <c r="BG153" s="210">
        <f>IF(N153="zákl. přenesená",J153,0)</f>
        <v>0</v>
      </c>
      <c r="BH153" s="210">
        <f>IF(N153="sníž. přenesená",J153,0)</f>
        <v>0</v>
      </c>
      <c r="BI153" s="210">
        <f>IF(N153="nulová",J153,0)</f>
        <v>0</v>
      </c>
      <c r="BJ153" s="19" t="s">
        <v>85</v>
      </c>
      <c r="BK153" s="210">
        <f>ROUND(I153*H153,2)</f>
        <v>0</v>
      </c>
      <c r="BL153" s="19" t="s">
        <v>182</v>
      </c>
      <c r="BM153" s="209" t="s">
        <v>537</v>
      </c>
    </row>
    <row r="154" spans="1:65" s="2" customFormat="1" ht="44.25" customHeight="1">
      <c r="A154" s="38"/>
      <c r="B154" s="197"/>
      <c r="C154" s="198" t="s">
        <v>348</v>
      </c>
      <c r="D154" s="198" t="s">
        <v>177</v>
      </c>
      <c r="E154" s="199" t="s">
        <v>2419</v>
      </c>
      <c r="F154" s="200" t="s">
        <v>2420</v>
      </c>
      <c r="G154" s="201" t="s">
        <v>2421</v>
      </c>
      <c r="H154" s="202">
        <v>10</v>
      </c>
      <c r="I154" s="203"/>
      <c r="J154" s="204">
        <f>ROUND(I154*H154,2)</f>
        <v>0</v>
      </c>
      <c r="K154" s="200" t="s">
        <v>1</v>
      </c>
      <c r="L154" s="39"/>
      <c r="M154" s="205" t="s">
        <v>1</v>
      </c>
      <c r="N154" s="206" t="s">
        <v>43</v>
      </c>
      <c r="O154" s="77"/>
      <c r="P154" s="207">
        <f>O154*H154</f>
        <v>0</v>
      </c>
      <c r="Q154" s="207">
        <v>0</v>
      </c>
      <c r="R154" s="207">
        <f>Q154*H154</f>
        <v>0</v>
      </c>
      <c r="S154" s="207">
        <v>0</v>
      </c>
      <c r="T154" s="208">
        <f>S154*H154</f>
        <v>0</v>
      </c>
      <c r="U154" s="38"/>
      <c r="V154" s="38"/>
      <c r="W154" s="38"/>
      <c r="X154" s="38"/>
      <c r="Y154" s="38"/>
      <c r="Z154" s="38"/>
      <c r="AA154" s="38"/>
      <c r="AB154" s="38"/>
      <c r="AC154" s="38"/>
      <c r="AD154" s="38"/>
      <c r="AE154" s="38"/>
      <c r="AR154" s="209" t="s">
        <v>182</v>
      </c>
      <c r="AT154" s="209" t="s">
        <v>177</v>
      </c>
      <c r="AU154" s="209" t="s">
        <v>85</v>
      </c>
      <c r="AY154" s="19" t="s">
        <v>175</v>
      </c>
      <c r="BE154" s="210">
        <f>IF(N154="základní",J154,0)</f>
        <v>0</v>
      </c>
      <c r="BF154" s="210">
        <f>IF(N154="snížená",J154,0)</f>
        <v>0</v>
      </c>
      <c r="BG154" s="210">
        <f>IF(N154="zákl. přenesená",J154,0)</f>
        <v>0</v>
      </c>
      <c r="BH154" s="210">
        <f>IF(N154="sníž. přenesená",J154,0)</f>
        <v>0</v>
      </c>
      <c r="BI154" s="210">
        <f>IF(N154="nulová",J154,0)</f>
        <v>0</v>
      </c>
      <c r="BJ154" s="19" t="s">
        <v>85</v>
      </c>
      <c r="BK154" s="210">
        <f>ROUND(I154*H154,2)</f>
        <v>0</v>
      </c>
      <c r="BL154" s="19" t="s">
        <v>182</v>
      </c>
      <c r="BM154" s="209" t="s">
        <v>546</v>
      </c>
    </row>
    <row r="155" spans="1:65" s="2" customFormat="1" ht="44.25" customHeight="1">
      <c r="A155" s="38"/>
      <c r="B155" s="197"/>
      <c r="C155" s="198" t="s">
        <v>353</v>
      </c>
      <c r="D155" s="198" t="s">
        <v>177</v>
      </c>
      <c r="E155" s="199" t="s">
        <v>2443</v>
      </c>
      <c r="F155" s="200" t="s">
        <v>2444</v>
      </c>
      <c r="G155" s="201" t="s">
        <v>2421</v>
      </c>
      <c r="H155" s="202">
        <v>9</v>
      </c>
      <c r="I155" s="203"/>
      <c r="J155" s="204">
        <f>ROUND(I155*H155,2)</f>
        <v>0</v>
      </c>
      <c r="K155" s="200" t="s">
        <v>1</v>
      </c>
      <c r="L155" s="39"/>
      <c r="M155" s="205" t="s">
        <v>1</v>
      </c>
      <c r="N155" s="206" t="s">
        <v>43</v>
      </c>
      <c r="O155" s="77"/>
      <c r="P155" s="207">
        <f>O155*H155</f>
        <v>0</v>
      </c>
      <c r="Q155" s="207">
        <v>0</v>
      </c>
      <c r="R155" s="207">
        <f>Q155*H155</f>
        <v>0</v>
      </c>
      <c r="S155" s="207">
        <v>0</v>
      </c>
      <c r="T155" s="208">
        <f>S155*H155</f>
        <v>0</v>
      </c>
      <c r="U155" s="38"/>
      <c r="V155" s="38"/>
      <c r="W155" s="38"/>
      <c r="X155" s="38"/>
      <c r="Y155" s="38"/>
      <c r="Z155" s="38"/>
      <c r="AA155" s="38"/>
      <c r="AB155" s="38"/>
      <c r="AC155" s="38"/>
      <c r="AD155" s="38"/>
      <c r="AE155" s="38"/>
      <c r="AR155" s="209" t="s">
        <v>182</v>
      </c>
      <c r="AT155" s="209" t="s">
        <v>177</v>
      </c>
      <c r="AU155" s="209" t="s">
        <v>85</v>
      </c>
      <c r="AY155" s="19" t="s">
        <v>175</v>
      </c>
      <c r="BE155" s="210">
        <f>IF(N155="základní",J155,0)</f>
        <v>0</v>
      </c>
      <c r="BF155" s="210">
        <f>IF(N155="snížená",J155,0)</f>
        <v>0</v>
      </c>
      <c r="BG155" s="210">
        <f>IF(N155="zákl. přenesená",J155,0)</f>
        <v>0</v>
      </c>
      <c r="BH155" s="210">
        <f>IF(N155="sníž. přenesená",J155,0)</f>
        <v>0</v>
      </c>
      <c r="BI155" s="210">
        <f>IF(N155="nulová",J155,0)</f>
        <v>0</v>
      </c>
      <c r="BJ155" s="19" t="s">
        <v>85</v>
      </c>
      <c r="BK155" s="210">
        <f>ROUND(I155*H155,2)</f>
        <v>0</v>
      </c>
      <c r="BL155" s="19" t="s">
        <v>182</v>
      </c>
      <c r="BM155" s="209" t="s">
        <v>556</v>
      </c>
    </row>
    <row r="156" spans="1:65" s="2" customFormat="1" ht="44.25" customHeight="1">
      <c r="A156" s="38"/>
      <c r="B156" s="197"/>
      <c r="C156" s="198" t="s">
        <v>360</v>
      </c>
      <c r="D156" s="198" t="s">
        <v>177</v>
      </c>
      <c r="E156" s="199" t="s">
        <v>2445</v>
      </c>
      <c r="F156" s="200" t="s">
        <v>2446</v>
      </c>
      <c r="G156" s="201" t="s">
        <v>2421</v>
      </c>
      <c r="H156" s="202">
        <v>2</v>
      </c>
      <c r="I156" s="203"/>
      <c r="J156" s="204">
        <f>ROUND(I156*H156,2)</f>
        <v>0</v>
      </c>
      <c r="K156" s="200" t="s">
        <v>1</v>
      </c>
      <c r="L156" s="39"/>
      <c r="M156" s="205" t="s">
        <v>1</v>
      </c>
      <c r="N156" s="206" t="s">
        <v>43</v>
      </c>
      <c r="O156" s="77"/>
      <c r="P156" s="207">
        <f>O156*H156</f>
        <v>0</v>
      </c>
      <c r="Q156" s="207">
        <v>0</v>
      </c>
      <c r="R156" s="207">
        <f>Q156*H156</f>
        <v>0</v>
      </c>
      <c r="S156" s="207">
        <v>0</v>
      </c>
      <c r="T156" s="208">
        <f>S156*H156</f>
        <v>0</v>
      </c>
      <c r="U156" s="38"/>
      <c r="V156" s="38"/>
      <c r="W156" s="38"/>
      <c r="X156" s="38"/>
      <c r="Y156" s="38"/>
      <c r="Z156" s="38"/>
      <c r="AA156" s="38"/>
      <c r="AB156" s="38"/>
      <c r="AC156" s="38"/>
      <c r="AD156" s="38"/>
      <c r="AE156" s="38"/>
      <c r="AR156" s="209" t="s">
        <v>182</v>
      </c>
      <c r="AT156" s="209" t="s">
        <v>177</v>
      </c>
      <c r="AU156" s="209" t="s">
        <v>85</v>
      </c>
      <c r="AY156" s="19" t="s">
        <v>175</v>
      </c>
      <c r="BE156" s="210">
        <f>IF(N156="základní",J156,0)</f>
        <v>0</v>
      </c>
      <c r="BF156" s="210">
        <f>IF(N156="snížená",J156,0)</f>
        <v>0</v>
      </c>
      <c r="BG156" s="210">
        <f>IF(N156="zákl. přenesená",J156,0)</f>
        <v>0</v>
      </c>
      <c r="BH156" s="210">
        <f>IF(N156="sníž. přenesená",J156,0)</f>
        <v>0</v>
      </c>
      <c r="BI156" s="210">
        <f>IF(N156="nulová",J156,0)</f>
        <v>0</v>
      </c>
      <c r="BJ156" s="19" t="s">
        <v>85</v>
      </c>
      <c r="BK156" s="210">
        <f>ROUND(I156*H156,2)</f>
        <v>0</v>
      </c>
      <c r="BL156" s="19" t="s">
        <v>182</v>
      </c>
      <c r="BM156" s="209" t="s">
        <v>570</v>
      </c>
    </row>
    <row r="157" spans="1:65" s="2" customFormat="1" ht="44.25" customHeight="1">
      <c r="A157" s="38"/>
      <c r="B157" s="197"/>
      <c r="C157" s="198" t="s">
        <v>366</v>
      </c>
      <c r="D157" s="198" t="s">
        <v>177</v>
      </c>
      <c r="E157" s="199" t="s">
        <v>2422</v>
      </c>
      <c r="F157" s="200" t="s">
        <v>2423</v>
      </c>
      <c r="G157" s="201" t="s">
        <v>180</v>
      </c>
      <c r="H157" s="202">
        <v>1</v>
      </c>
      <c r="I157" s="203"/>
      <c r="J157" s="204">
        <f>ROUND(I157*H157,2)</f>
        <v>0</v>
      </c>
      <c r="K157" s="200" t="s">
        <v>1</v>
      </c>
      <c r="L157" s="39"/>
      <c r="M157" s="205" t="s">
        <v>1</v>
      </c>
      <c r="N157" s="206" t="s">
        <v>43</v>
      </c>
      <c r="O157" s="77"/>
      <c r="P157" s="207">
        <f>O157*H157</f>
        <v>0</v>
      </c>
      <c r="Q157" s="207">
        <v>0</v>
      </c>
      <c r="R157" s="207">
        <f>Q157*H157</f>
        <v>0</v>
      </c>
      <c r="S157" s="207">
        <v>0</v>
      </c>
      <c r="T157" s="208">
        <f>S157*H157</f>
        <v>0</v>
      </c>
      <c r="U157" s="38"/>
      <c r="V157" s="38"/>
      <c r="W157" s="38"/>
      <c r="X157" s="38"/>
      <c r="Y157" s="38"/>
      <c r="Z157" s="38"/>
      <c r="AA157" s="38"/>
      <c r="AB157" s="38"/>
      <c r="AC157" s="38"/>
      <c r="AD157" s="38"/>
      <c r="AE157" s="38"/>
      <c r="AR157" s="209" t="s">
        <v>182</v>
      </c>
      <c r="AT157" s="209" t="s">
        <v>177</v>
      </c>
      <c r="AU157" s="209" t="s">
        <v>85</v>
      </c>
      <c r="AY157" s="19" t="s">
        <v>175</v>
      </c>
      <c r="BE157" s="210">
        <f>IF(N157="základní",J157,0)</f>
        <v>0</v>
      </c>
      <c r="BF157" s="210">
        <f>IF(N157="snížená",J157,0)</f>
        <v>0</v>
      </c>
      <c r="BG157" s="210">
        <f>IF(N157="zákl. přenesená",J157,0)</f>
        <v>0</v>
      </c>
      <c r="BH157" s="210">
        <f>IF(N157="sníž. přenesená",J157,0)</f>
        <v>0</v>
      </c>
      <c r="BI157" s="210">
        <f>IF(N157="nulová",J157,0)</f>
        <v>0</v>
      </c>
      <c r="BJ157" s="19" t="s">
        <v>85</v>
      </c>
      <c r="BK157" s="210">
        <f>ROUND(I157*H157,2)</f>
        <v>0</v>
      </c>
      <c r="BL157" s="19" t="s">
        <v>182</v>
      </c>
      <c r="BM157" s="209" t="s">
        <v>580</v>
      </c>
    </row>
    <row r="158" spans="1:65" s="2" customFormat="1" ht="33" customHeight="1">
      <c r="A158" s="38"/>
      <c r="B158" s="197"/>
      <c r="C158" s="198" t="s">
        <v>371</v>
      </c>
      <c r="D158" s="198" t="s">
        <v>177</v>
      </c>
      <c r="E158" s="199" t="s">
        <v>2447</v>
      </c>
      <c r="F158" s="200" t="s">
        <v>2448</v>
      </c>
      <c r="G158" s="201" t="s">
        <v>180</v>
      </c>
      <c r="H158" s="202">
        <v>1</v>
      </c>
      <c r="I158" s="203"/>
      <c r="J158" s="204">
        <f>ROUND(I158*H158,2)</f>
        <v>0</v>
      </c>
      <c r="K158" s="200" t="s">
        <v>1</v>
      </c>
      <c r="L158" s="39"/>
      <c r="M158" s="205" t="s">
        <v>1</v>
      </c>
      <c r="N158" s="206" t="s">
        <v>43</v>
      </c>
      <c r="O158" s="77"/>
      <c r="P158" s="207">
        <f>O158*H158</f>
        <v>0</v>
      </c>
      <c r="Q158" s="207">
        <v>0</v>
      </c>
      <c r="R158" s="207">
        <f>Q158*H158</f>
        <v>0</v>
      </c>
      <c r="S158" s="207">
        <v>0</v>
      </c>
      <c r="T158" s="208">
        <f>S158*H158</f>
        <v>0</v>
      </c>
      <c r="U158" s="38"/>
      <c r="V158" s="38"/>
      <c r="W158" s="38"/>
      <c r="X158" s="38"/>
      <c r="Y158" s="38"/>
      <c r="Z158" s="38"/>
      <c r="AA158" s="38"/>
      <c r="AB158" s="38"/>
      <c r="AC158" s="38"/>
      <c r="AD158" s="38"/>
      <c r="AE158" s="38"/>
      <c r="AR158" s="209" t="s">
        <v>182</v>
      </c>
      <c r="AT158" s="209" t="s">
        <v>177</v>
      </c>
      <c r="AU158" s="209" t="s">
        <v>85</v>
      </c>
      <c r="AY158" s="19" t="s">
        <v>175</v>
      </c>
      <c r="BE158" s="210">
        <f>IF(N158="základní",J158,0)</f>
        <v>0</v>
      </c>
      <c r="BF158" s="210">
        <f>IF(N158="snížená",J158,0)</f>
        <v>0</v>
      </c>
      <c r="BG158" s="210">
        <f>IF(N158="zákl. přenesená",J158,0)</f>
        <v>0</v>
      </c>
      <c r="BH158" s="210">
        <f>IF(N158="sníž. přenesená",J158,0)</f>
        <v>0</v>
      </c>
      <c r="BI158" s="210">
        <f>IF(N158="nulová",J158,0)</f>
        <v>0</v>
      </c>
      <c r="BJ158" s="19" t="s">
        <v>85</v>
      </c>
      <c r="BK158" s="210">
        <f>ROUND(I158*H158,2)</f>
        <v>0</v>
      </c>
      <c r="BL158" s="19" t="s">
        <v>182</v>
      </c>
      <c r="BM158" s="209" t="s">
        <v>598</v>
      </c>
    </row>
    <row r="159" spans="1:63" s="12" customFormat="1" ht="25.9" customHeight="1">
      <c r="A159" s="12"/>
      <c r="B159" s="184"/>
      <c r="C159" s="12"/>
      <c r="D159" s="185" t="s">
        <v>77</v>
      </c>
      <c r="E159" s="186" t="s">
        <v>1446</v>
      </c>
      <c r="F159" s="186" t="s">
        <v>2449</v>
      </c>
      <c r="G159" s="12"/>
      <c r="H159" s="12"/>
      <c r="I159" s="187"/>
      <c r="J159" s="188">
        <f>BK159</f>
        <v>0</v>
      </c>
      <c r="K159" s="12"/>
      <c r="L159" s="184"/>
      <c r="M159" s="189"/>
      <c r="N159" s="190"/>
      <c r="O159" s="190"/>
      <c r="P159" s="191">
        <f>SUM(P160:P170)</f>
        <v>0</v>
      </c>
      <c r="Q159" s="190"/>
      <c r="R159" s="191">
        <f>SUM(R160:R170)</f>
        <v>0</v>
      </c>
      <c r="S159" s="190"/>
      <c r="T159" s="192">
        <f>SUM(T160:T170)</f>
        <v>0</v>
      </c>
      <c r="U159" s="12"/>
      <c r="V159" s="12"/>
      <c r="W159" s="12"/>
      <c r="X159" s="12"/>
      <c r="Y159" s="12"/>
      <c r="Z159" s="12"/>
      <c r="AA159" s="12"/>
      <c r="AB159" s="12"/>
      <c r="AC159" s="12"/>
      <c r="AD159" s="12"/>
      <c r="AE159" s="12"/>
      <c r="AR159" s="185" t="s">
        <v>85</v>
      </c>
      <c r="AT159" s="193" t="s">
        <v>77</v>
      </c>
      <c r="AU159" s="193" t="s">
        <v>78</v>
      </c>
      <c r="AY159" s="185" t="s">
        <v>175</v>
      </c>
      <c r="BK159" s="194">
        <f>SUM(BK160:BK170)</f>
        <v>0</v>
      </c>
    </row>
    <row r="160" spans="1:65" s="2" customFormat="1" ht="44.25" customHeight="1">
      <c r="A160" s="38"/>
      <c r="B160" s="197"/>
      <c r="C160" s="198" t="s">
        <v>376</v>
      </c>
      <c r="D160" s="198" t="s">
        <v>177</v>
      </c>
      <c r="E160" s="199" t="s">
        <v>2450</v>
      </c>
      <c r="F160" s="200" t="s">
        <v>2451</v>
      </c>
      <c r="G160" s="201" t="s">
        <v>1348</v>
      </c>
      <c r="H160" s="202">
        <v>1</v>
      </c>
      <c r="I160" s="203"/>
      <c r="J160" s="204">
        <f>ROUND(I160*H160,2)</f>
        <v>0</v>
      </c>
      <c r="K160" s="200" t="s">
        <v>1</v>
      </c>
      <c r="L160" s="39"/>
      <c r="M160" s="205" t="s">
        <v>1</v>
      </c>
      <c r="N160" s="206" t="s">
        <v>43</v>
      </c>
      <c r="O160" s="77"/>
      <c r="P160" s="207">
        <f>O160*H160</f>
        <v>0</v>
      </c>
      <c r="Q160" s="207">
        <v>0</v>
      </c>
      <c r="R160" s="207">
        <f>Q160*H160</f>
        <v>0</v>
      </c>
      <c r="S160" s="207">
        <v>0</v>
      </c>
      <c r="T160" s="208">
        <f>S160*H160</f>
        <v>0</v>
      </c>
      <c r="U160" s="38"/>
      <c r="V160" s="38"/>
      <c r="W160" s="38"/>
      <c r="X160" s="38"/>
      <c r="Y160" s="38"/>
      <c r="Z160" s="38"/>
      <c r="AA160" s="38"/>
      <c r="AB160" s="38"/>
      <c r="AC160" s="38"/>
      <c r="AD160" s="38"/>
      <c r="AE160" s="38"/>
      <c r="AR160" s="209" t="s">
        <v>182</v>
      </c>
      <c r="AT160" s="209" t="s">
        <v>177</v>
      </c>
      <c r="AU160" s="209" t="s">
        <v>85</v>
      </c>
      <c r="AY160" s="19" t="s">
        <v>175</v>
      </c>
      <c r="BE160" s="210">
        <f>IF(N160="základní",J160,0)</f>
        <v>0</v>
      </c>
      <c r="BF160" s="210">
        <f>IF(N160="snížená",J160,0)</f>
        <v>0</v>
      </c>
      <c r="BG160" s="210">
        <f>IF(N160="zákl. přenesená",J160,0)</f>
        <v>0</v>
      </c>
      <c r="BH160" s="210">
        <f>IF(N160="sníž. přenesená",J160,0)</f>
        <v>0</v>
      </c>
      <c r="BI160" s="210">
        <f>IF(N160="nulová",J160,0)</f>
        <v>0</v>
      </c>
      <c r="BJ160" s="19" t="s">
        <v>85</v>
      </c>
      <c r="BK160" s="210">
        <f>ROUND(I160*H160,2)</f>
        <v>0</v>
      </c>
      <c r="BL160" s="19" t="s">
        <v>182</v>
      </c>
      <c r="BM160" s="209" t="s">
        <v>608</v>
      </c>
    </row>
    <row r="161" spans="1:65" s="2" customFormat="1" ht="44.25" customHeight="1">
      <c r="A161" s="38"/>
      <c r="B161" s="197"/>
      <c r="C161" s="198" t="s">
        <v>382</v>
      </c>
      <c r="D161" s="198" t="s">
        <v>177</v>
      </c>
      <c r="E161" s="199" t="s">
        <v>2450</v>
      </c>
      <c r="F161" s="200" t="s">
        <v>2451</v>
      </c>
      <c r="G161" s="201" t="s">
        <v>1348</v>
      </c>
      <c r="H161" s="202">
        <v>1</v>
      </c>
      <c r="I161" s="203"/>
      <c r="J161" s="204">
        <f>ROUND(I161*H161,2)</f>
        <v>0</v>
      </c>
      <c r="K161" s="200" t="s">
        <v>1</v>
      </c>
      <c r="L161" s="39"/>
      <c r="M161" s="205" t="s">
        <v>1</v>
      </c>
      <c r="N161" s="206" t="s">
        <v>43</v>
      </c>
      <c r="O161" s="77"/>
      <c r="P161" s="207">
        <f>O161*H161</f>
        <v>0</v>
      </c>
      <c r="Q161" s="207">
        <v>0</v>
      </c>
      <c r="R161" s="207">
        <f>Q161*H161</f>
        <v>0</v>
      </c>
      <c r="S161" s="207">
        <v>0</v>
      </c>
      <c r="T161" s="208">
        <f>S161*H161</f>
        <v>0</v>
      </c>
      <c r="U161" s="38"/>
      <c r="V161" s="38"/>
      <c r="W161" s="38"/>
      <c r="X161" s="38"/>
      <c r="Y161" s="38"/>
      <c r="Z161" s="38"/>
      <c r="AA161" s="38"/>
      <c r="AB161" s="38"/>
      <c r="AC161" s="38"/>
      <c r="AD161" s="38"/>
      <c r="AE161" s="38"/>
      <c r="AR161" s="209" t="s">
        <v>182</v>
      </c>
      <c r="AT161" s="209" t="s">
        <v>177</v>
      </c>
      <c r="AU161" s="209" t="s">
        <v>85</v>
      </c>
      <c r="AY161" s="19" t="s">
        <v>175</v>
      </c>
      <c r="BE161" s="210">
        <f>IF(N161="základní",J161,0)</f>
        <v>0</v>
      </c>
      <c r="BF161" s="210">
        <f>IF(N161="snížená",J161,0)</f>
        <v>0</v>
      </c>
      <c r="BG161" s="210">
        <f>IF(N161="zákl. přenesená",J161,0)</f>
        <v>0</v>
      </c>
      <c r="BH161" s="210">
        <f>IF(N161="sníž. přenesená",J161,0)</f>
        <v>0</v>
      </c>
      <c r="BI161" s="210">
        <f>IF(N161="nulová",J161,0)</f>
        <v>0</v>
      </c>
      <c r="BJ161" s="19" t="s">
        <v>85</v>
      </c>
      <c r="BK161" s="210">
        <f>ROUND(I161*H161,2)</f>
        <v>0</v>
      </c>
      <c r="BL161" s="19" t="s">
        <v>182</v>
      </c>
      <c r="BM161" s="209" t="s">
        <v>619</v>
      </c>
    </row>
    <row r="162" spans="1:65" s="2" customFormat="1" ht="21.75" customHeight="1">
      <c r="A162" s="38"/>
      <c r="B162" s="197"/>
      <c r="C162" s="198" t="s">
        <v>388</v>
      </c>
      <c r="D162" s="198" t="s">
        <v>177</v>
      </c>
      <c r="E162" s="199" t="s">
        <v>2452</v>
      </c>
      <c r="F162" s="200" t="s">
        <v>2453</v>
      </c>
      <c r="G162" s="201" t="s">
        <v>1343</v>
      </c>
      <c r="H162" s="202">
        <v>2</v>
      </c>
      <c r="I162" s="203"/>
      <c r="J162" s="204">
        <f>ROUND(I162*H162,2)</f>
        <v>0</v>
      </c>
      <c r="K162" s="200" t="s">
        <v>1</v>
      </c>
      <c r="L162" s="39"/>
      <c r="M162" s="205" t="s">
        <v>1</v>
      </c>
      <c r="N162" s="206" t="s">
        <v>43</v>
      </c>
      <c r="O162" s="77"/>
      <c r="P162" s="207">
        <f>O162*H162</f>
        <v>0</v>
      </c>
      <c r="Q162" s="207">
        <v>0</v>
      </c>
      <c r="R162" s="207">
        <f>Q162*H162</f>
        <v>0</v>
      </c>
      <c r="S162" s="207">
        <v>0</v>
      </c>
      <c r="T162" s="208">
        <f>S162*H162</f>
        <v>0</v>
      </c>
      <c r="U162" s="38"/>
      <c r="V162" s="38"/>
      <c r="W162" s="38"/>
      <c r="X162" s="38"/>
      <c r="Y162" s="38"/>
      <c r="Z162" s="38"/>
      <c r="AA162" s="38"/>
      <c r="AB162" s="38"/>
      <c r="AC162" s="38"/>
      <c r="AD162" s="38"/>
      <c r="AE162" s="38"/>
      <c r="AR162" s="209" t="s">
        <v>182</v>
      </c>
      <c r="AT162" s="209" t="s">
        <v>177</v>
      </c>
      <c r="AU162" s="209" t="s">
        <v>85</v>
      </c>
      <c r="AY162" s="19" t="s">
        <v>175</v>
      </c>
      <c r="BE162" s="210">
        <f>IF(N162="základní",J162,0)</f>
        <v>0</v>
      </c>
      <c r="BF162" s="210">
        <f>IF(N162="snížená",J162,0)</f>
        <v>0</v>
      </c>
      <c r="BG162" s="210">
        <f>IF(N162="zákl. přenesená",J162,0)</f>
        <v>0</v>
      </c>
      <c r="BH162" s="210">
        <f>IF(N162="sníž. přenesená",J162,0)</f>
        <v>0</v>
      </c>
      <c r="BI162" s="210">
        <f>IF(N162="nulová",J162,0)</f>
        <v>0</v>
      </c>
      <c r="BJ162" s="19" t="s">
        <v>85</v>
      </c>
      <c r="BK162" s="210">
        <f>ROUND(I162*H162,2)</f>
        <v>0</v>
      </c>
      <c r="BL162" s="19" t="s">
        <v>182</v>
      </c>
      <c r="BM162" s="209" t="s">
        <v>626</v>
      </c>
    </row>
    <row r="163" spans="1:65" s="2" customFormat="1" ht="21.75" customHeight="1">
      <c r="A163" s="38"/>
      <c r="B163" s="197"/>
      <c r="C163" s="198" t="s">
        <v>393</v>
      </c>
      <c r="D163" s="198" t="s">
        <v>177</v>
      </c>
      <c r="E163" s="199" t="s">
        <v>2454</v>
      </c>
      <c r="F163" s="200" t="s">
        <v>2455</v>
      </c>
      <c r="G163" s="201" t="s">
        <v>1343</v>
      </c>
      <c r="H163" s="202">
        <v>2</v>
      </c>
      <c r="I163" s="203"/>
      <c r="J163" s="204">
        <f>ROUND(I163*H163,2)</f>
        <v>0</v>
      </c>
      <c r="K163" s="200" t="s">
        <v>1</v>
      </c>
      <c r="L163" s="39"/>
      <c r="M163" s="205" t="s">
        <v>1</v>
      </c>
      <c r="N163" s="206" t="s">
        <v>43</v>
      </c>
      <c r="O163" s="77"/>
      <c r="P163" s="207">
        <f>O163*H163</f>
        <v>0</v>
      </c>
      <c r="Q163" s="207">
        <v>0</v>
      </c>
      <c r="R163" s="207">
        <f>Q163*H163</f>
        <v>0</v>
      </c>
      <c r="S163" s="207">
        <v>0</v>
      </c>
      <c r="T163" s="208">
        <f>S163*H163</f>
        <v>0</v>
      </c>
      <c r="U163" s="38"/>
      <c r="V163" s="38"/>
      <c r="W163" s="38"/>
      <c r="X163" s="38"/>
      <c r="Y163" s="38"/>
      <c r="Z163" s="38"/>
      <c r="AA163" s="38"/>
      <c r="AB163" s="38"/>
      <c r="AC163" s="38"/>
      <c r="AD163" s="38"/>
      <c r="AE163" s="38"/>
      <c r="AR163" s="209" t="s">
        <v>182</v>
      </c>
      <c r="AT163" s="209" t="s">
        <v>177</v>
      </c>
      <c r="AU163" s="209" t="s">
        <v>85</v>
      </c>
      <c r="AY163" s="19" t="s">
        <v>175</v>
      </c>
      <c r="BE163" s="210">
        <f>IF(N163="základní",J163,0)</f>
        <v>0</v>
      </c>
      <c r="BF163" s="210">
        <f>IF(N163="snížená",J163,0)</f>
        <v>0</v>
      </c>
      <c r="BG163" s="210">
        <f>IF(N163="zákl. přenesená",J163,0)</f>
        <v>0</v>
      </c>
      <c r="BH163" s="210">
        <f>IF(N163="sníž. přenesená",J163,0)</f>
        <v>0</v>
      </c>
      <c r="BI163" s="210">
        <f>IF(N163="nulová",J163,0)</f>
        <v>0</v>
      </c>
      <c r="BJ163" s="19" t="s">
        <v>85</v>
      </c>
      <c r="BK163" s="210">
        <f>ROUND(I163*H163,2)</f>
        <v>0</v>
      </c>
      <c r="BL163" s="19" t="s">
        <v>182</v>
      </c>
      <c r="BM163" s="209" t="s">
        <v>635</v>
      </c>
    </row>
    <row r="164" spans="1:65" s="2" customFormat="1" ht="16.5" customHeight="1">
      <c r="A164" s="38"/>
      <c r="B164" s="197"/>
      <c r="C164" s="198" t="s">
        <v>398</v>
      </c>
      <c r="D164" s="198" t="s">
        <v>177</v>
      </c>
      <c r="E164" s="199" t="s">
        <v>2456</v>
      </c>
      <c r="F164" s="200" t="s">
        <v>2457</v>
      </c>
      <c r="G164" s="201" t="s">
        <v>1343</v>
      </c>
      <c r="H164" s="202">
        <v>2</v>
      </c>
      <c r="I164" s="203"/>
      <c r="J164" s="204">
        <f>ROUND(I164*H164,2)</f>
        <v>0</v>
      </c>
      <c r="K164" s="200" t="s">
        <v>1</v>
      </c>
      <c r="L164" s="39"/>
      <c r="M164" s="205" t="s">
        <v>1</v>
      </c>
      <c r="N164" s="206" t="s">
        <v>43</v>
      </c>
      <c r="O164" s="77"/>
      <c r="P164" s="207">
        <f>O164*H164</f>
        <v>0</v>
      </c>
      <c r="Q164" s="207">
        <v>0</v>
      </c>
      <c r="R164" s="207">
        <f>Q164*H164</f>
        <v>0</v>
      </c>
      <c r="S164" s="207">
        <v>0</v>
      </c>
      <c r="T164" s="208">
        <f>S164*H164</f>
        <v>0</v>
      </c>
      <c r="U164" s="38"/>
      <c r="V164" s="38"/>
      <c r="W164" s="38"/>
      <c r="X164" s="38"/>
      <c r="Y164" s="38"/>
      <c r="Z164" s="38"/>
      <c r="AA164" s="38"/>
      <c r="AB164" s="38"/>
      <c r="AC164" s="38"/>
      <c r="AD164" s="38"/>
      <c r="AE164" s="38"/>
      <c r="AR164" s="209" t="s">
        <v>182</v>
      </c>
      <c r="AT164" s="209" t="s">
        <v>177</v>
      </c>
      <c r="AU164" s="209" t="s">
        <v>85</v>
      </c>
      <c r="AY164" s="19" t="s">
        <v>175</v>
      </c>
      <c r="BE164" s="210">
        <f>IF(N164="základní",J164,0)</f>
        <v>0</v>
      </c>
      <c r="BF164" s="210">
        <f>IF(N164="snížená",J164,0)</f>
        <v>0</v>
      </c>
      <c r="BG164" s="210">
        <f>IF(N164="zákl. přenesená",J164,0)</f>
        <v>0</v>
      </c>
      <c r="BH164" s="210">
        <f>IF(N164="sníž. přenesená",J164,0)</f>
        <v>0</v>
      </c>
      <c r="BI164" s="210">
        <f>IF(N164="nulová",J164,0)</f>
        <v>0</v>
      </c>
      <c r="BJ164" s="19" t="s">
        <v>85</v>
      </c>
      <c r="BK164" s="210">
        <f>ROUND(I164*H164,2)</f>
        <v>0</v>
      </c>
      <c r="BL164" s="19" t="s">
        <v>182</v>
      </c>
      <c r="BM164" s="209" t="s">
        <v>646</v>
      </c>
    </row>
    <row r="165" spans="1:65" s="2" customFormat="1" ht="33" customHeight="1">
      <c r="A165" s="38"/>
      <c r="B165" s="197"/>
      <c r="C165" s="198" t="s">
        <v>402</v>
      </c>
      <c r="D165" s="198" t="s">
        <v>177</v>
      </c>
      <c r="E165" s="199" t="s">
        <v>2458</v>
      </c>
      <c r="F165" s="200" t="s">
        <v>2459</v>
      </c>
      <c r="G165" s="201" t="s">
        <v>1343</v>
      </c>
      <c r="H165" s="202">
        <v>2</v>
      </c>
      <c r="I165" s="203"/>
      <c r="J165" s="204">
        <f>ROUND(I165*H165,2)</f>
        <v>0</v>
      </c>
      <c r="K165" s="200" t="s">
        <v>1</v>
      </c>
      <c r="L165" s="39"/>
      <c r="M165" s="205" t="s">
        <v>1</v>
      </c>
      <c r="N165" s="206" t="s">
        <v>43</v>
      </c>
      <c r="O165" s="77"/>
      <c r="P165" s="207">
        <f>O165*H165</f>
        <v>0</v>
      </c>
      <c r="Q165" s="207">
        <v>0</v>
      </c>
      <c r="R165" s="207">
        <f>Q165*H165</f>
        <v>0</v>
      </c>
      <c r="S165" s="207">
        <v>0</v>
      </c>
      <c r="T165" s="208">
        <f>S165*H165</f>
        <v>0</v>
      </c>
      <c r="U165" s="38"/>
      <c r="V165" s="38"/>
      <c r="W165" s="38"/>
      <c r="X165" s="38"/>
      <c r="Y165" s="38"/>
      <c r="Z165" s="38"/>
      <c r="AA165" s="38"/>
      <c r="AB165" s="38"/>
      <c r="AC165" s="38"/>
      <c r="AD165" s="38"/>
      <c r="AE165" s="38"/>
      <c r="AR165" s="209" t="s">
        <v>182</v>
      </c>
      <c r="AT165" s="209" t="s">
        <v>177</v>
      </c>
      <c r="AU165" s="209" t="s">
        <v>85</v>
      </c>
      <c r="AY165" s="19" t="s">
        <v>175</v>
      </c>
      <c r="BE165" s="210">
        <f>IF(N165="základní",J165,0)</f>
        <v>0</v>
      </c>
      <c r="BF165" s="210">
        <f>IF(N165="snížená",J165,0)</f>
        <v>0</v>
      </c>
      <c r="BG165" s="210">
        <f>IF(N165="zákl. přenesená",J165,0)</f>
        <v>0</v>
      </c>
      <c r="BH165" s="210">
        <f>IF(N165="sníž. přenesená",J165,0)</f>
        <v>0</v>
      </c>
      <c r="BI165" s="210">
        <f>IF(N165="nulová",J165,0)</f>
        <v>0</v>
      </c>
      <c r="BJ165" s="19" t="s">
        <v>85</v>
      </c>
      <c r="BK165" s="210">
        <f>ROUND(I165*H165,2)</f>
        <v>0</v>
      </c>
      <c r="BL165" s="19" t="s">
        <v>182</v>
      </c>
      <c r="BM165" s="209" t="s">
        <v>656</v>
      </c>
    </row>
    <row r="166" spans="1:65" s="2" customFormat="1" ht="16.5" customHeight="1">
      <c r="A166" s="38"/>
      <c r="B166" s="197"/>
      <c r="C166" s="198" t="s">
        <v>407</v>
      </c>
      <c r="D166" s="198" t="s">
        <v>177</v>
      </c>
      <c r="E166" s="199" t="s">
        <v>2460</v>
      </c>
      <c r="F166" s="200" t="s">
        <v>2461</v>
      </c>
      <c r="G166" s="201" t="s">
        <v>1343</v>
      </c>
      <c r="H166" s="202">
        <v>2</v>
      </c>
      <c r="I166" s="203"/>
      <c r="J166" s="204">
        <f>ROUND(I166*H166,2)</f>
        <v>0</v>
      </c>
      <c r="K166" s="200" t="s">
        <v>1</v>
      </c>
      <c r="L166" s="39"/>
      <c r="M166" s="205" t="s">
        <v>1</v>
      </c>
      <c r="N166" s="206" t="s">
        <v>43</v>
      </c>
      <c r="O166" s="77"/>
      <c r="P166" s="207">
        <f>O166*H166</f>
        <v>0</v>
      </c>
      <c r="Q166" s="207">
        <v>0</v>
      </c>
      <c r="R166" s="207">
        <f>Q166*H166</f>
        <v>0</v>
      </c>
      <c r="S166" s="207">
        <v>0</v>
      </c>
      <c r="T166" s="208">
        <f>S166*H166</f>
        <v>0</v>
      </c>
      <c r="U166" s="38"/>
      <c r="V166" s="38"/>
      <c r="W166" s="38"/>
      <c r="X166" s="38"/>
      <c r="Y166" s="38"/>
      <c r="Z166" s="38"/>
      <c r="AA166" s="38"/>
      <c r="AB166" s="38"/>
      <c r="AC166" s="38"/>
      <c r="AD166" s="38"/>
      <c r="AE166" s="38"/>
      <c r="AR166" s="209" t="s">
        <v>182</v>
      </c>
      <c r="AT166" s="209" t="s">
        <v>177</v>
      </c>
      <c r="AU166" s="209" t="s">
        <v>85</v>
      </c>
      <c r="AY166" s="19" t="s">
        <v>175</v>
      </c>
      <c r="BE166" s="210">
        <f>IF(N166="základní",J166,0)</f>
        <v>0</v>
      </c>
      <c r="BF166" s="210">
        <f>IF(N166="snížená",J166,0)</f>
        <v>0</v>
      </c>
      <c r="BG166" s="210">
        <f>IF(N166="zákl. přenesená",J166,0)</f>
        <v>0</v>
      </c>
      <c r="BH166" s="210">
        <f>IF(N166="sníž. přenesená",J166,0)</f>
        <v>0</v>
      </c>
      <c r="BI166" s="210">
        <f>IF(N166="nulová",J166,0)</f>
        <v>0</v>
      </c>
      <c r="BJ166" s="19" t="s">
        <v>85</v>
      </c>
      <c r="BK166" s="210">
        <f>ROUND(I166*H166,2)</f>
        <v>0</v>
      </c>
      <c r="BL166" s="19" t="s">
        <v>182</v>
      </c>
      <c r="BM166" s="209" t="s">
        <v>668</v>
      </c>
    </row>
    <row r="167" spans="1:65" s="2" customFormat="1" ht="16.5" customHeight="1">
      <c r="A167" s="38"/>
      <c r="B167" s="197"/>
      <c r="C167" s="198" t="s">
        <v>412</v>
      </c>
      <c r="D167" s="198" t="s">
        <v>177</v>
      </c>
      <c r="E167" s="199" t="s">
        <v>2441</v>
      </c>
      <c r="F167" s="200" t="s">
        <v>2442</v>
      </c>
      <c r="G167" s="201" t="s">
        <v>1343</v>
      </c>
      <c r="H167" s="202">
        <v>4</v>
      </c>
      <c r="I167" s="203"/>
      <c r="J167" s="204">
        <f>ROUND(I167*H167,2)</f>
        <v>0</v>
      </c>
      <c r="K167" s="200" t="s">
        <v>1</v>
      </c>
      <c r="L167" s="39"/>
      <c r="M167" s="205" t="s">
        <v>1</v>
      </c>
      <c r="N167" s="206" t="s">
        <v>43</v>
      </c>
      <c r="O167" s="77"/>
      <c r="P167" s="207">
        <f>O167*H167</f>
        <v>0</v>
      </c>
      <c r="Q167" s="207">
        <v>0</v>
      </c>
      <c r="R167" s="207">
        <f>Q167*H167</f>
        <v>0</v>
      </c>
      <c r="S167" s="207">
        <v>0</v>
      </c>
      <c r="T167" s="208">
        <f>S167*H167</f>
        <v>0</v>
      </c>
      <c r="U167" s="38"/>
      <c r="V167" s="38"/>
      <c r="W167" s="38"/>
      <c r="X167" s="38"/>
      <c r="Y167" s="38"/>
      <c r="Z167" s="38"/>
      <c r="AA167" s="38"/>
      <c r="AB167" s="38"/>
      <c r="AC167" s="38"/>
      <c r="AD167" s="38"/>
      <c r="AE167" s="38"/>
      <c r="AR167" s="209" t="s">
        <v>182</v>
      </c>
      <c r="AT167" s="209" t="s">
        <v>177</v>
      </c>
      <c r="AU167" s="209" t="s">
        <v>85</v>
      </c>
      <c r="AY167" s="19" t="s">
        <v>175</v>
      </c>
      <c r="BE167" s="210">
        <f>IF(N167="základní",J167,0)</f>
        <v>0</v>
      </c>
      <c r="BF167" s="210">
        <f>IF(N167="snížená",J167,0)</f>
        <v>0</v>
      </c>
      <c r="BG167" s="210">
        <f>IF(N167="zákl. přenesená",J167,0)</f>
        <v>0</v>
      </c>
      <c r="BH167" s="210">
        <f>IF(N167="sníž. přenesená",J167,0)</f>
        <v>0</v>
      </c>
      <c r="BI167" s="210">
        <f>IF(N167="nulová",J167,0)</f>
        <v>0</v>
      </c>
      <c r="BJ167" s="19" t="s">
        <v>85</v>
      </c>
      <c r="BK167" s="210">
        <f>ROUND(I167*H167,2)</f>
        <v>0</v>
      </c>
      <c r="BL167" s="19" t="s">
        <v>182</v>
      </c>
      <c r="BM167" s="209" t="s">
        <v>679</v>
      </c>
    </row>
    <row r="168" spans="1:65" s="2" customFormat="1" ht="44.25" customHeight="1">
      <c r="A168" s="38"/>
      <c r="B168" s="197"/>
      <c r="C168" s="198" t="s">
        <v>445</v>
      </c>
      <c r="D168" s="198" t="s">
        <v>177</v>
      </c>
      <c r="E168" s="199" t="s">
        <v>2462</v>
      </c>
      <c r="F168" s="200" t="s">
        <v>2444</v>
      </c>
      <c r="G168" s="201" t="s">
        <v>2421</v>
      </c>
      <c r="H168" s="202">
        <v>23</v>
      </c>
      <c r="I168" s="203"/>
      <c r="J168" s="204">
        <f>ROUND(I168*H168,2)</f>
        <v>0</v>
      </c>
      <c r="K168" s="200" t="s">
        <v>1</v>
      </c>
      <c r="L168" s="39"/>
      <c r="M168" s="205" t="s">
        <v>1</v>
      </c>
      <c r="N168" s="206" t="s">
        <v>43</v>
      </c>
      <c r="O168" s="77"/>
      <c r="P168" s="207">
        <f>O168*H168</f>
        <v>0</v>
      </c>
      <c r="Q168" s="207">
        <v>0</v>
      </c>
      <c r="R168" s="207">
        <f>Q168*H168</f>
        <v>0</v>
      </c>
      <c r="S168" s="207">
        <v>0</v>
      </c>
      <c r="T168" s="208">
        <f>S168*H168</f>
        <v>0</v>
      </c>
      <c r="U168" s="38"/>
      <c r="V168" s="38"/>
      <c r="W168" s="38"/>
      <c r="X168" s="38"/>
      <c r="Y168" s="38"/>
      <c r="Z168" s="38"/>
      <c r="AA168" s="38"/>
      <c r="AB168" s="38"/>
      <c r="AC168" s="38"/>
      <c r="AD168" s="38"/>
      <c r="AE168" s="38"/>
      <c r="AR168" s="209" t="s">
        <v>182</v>
      </c>
      <c r="AT168" s="209" t="s">
        <v>177</v>
      </c>
      <c r="AU168" s="209" t="s">
        <v>85</v>
      </c>
      <c r="AY168" s="19" t="s">
        <v>175</v>
      </c>
      <c r="BE168" s="210">
        <f>IF(N168="základní",J168,0)</f>
        <v>0</v>
      </c>
      <c r="BF168" s="210">
        <f>IF(N168="snížená",J168,0)</f>
        <v>0</v>
      </c>
      <c r="BG168" s="210">
        <f>IF(N168="zákl. přenesená",J168,0)</f>
        <v>0</v>
      </c>
      <c r="BH168" s="210">
        <f>IF(N168="sníž. přenesená",J168,0)</f>
        <v>0</v>
      </c>
      <c r="BI168" s="210">
        <f>IF(N168="nulová",J168,0)</f>
        <v>0</v>
      </c>
      <c r="BJ168" s="19" t="s">
        <v>85</v>
      </c>
      <c r="BK168" s="210">
        <f>ROUND(I168*H168,2)</f>
        <v>0</v>
      </c>
      <c r="BL168" s="19" t="s">
        <v>182</v>
      </c>
      <c r="BM168" s="209" t="s">
        <v>689</v>
      </c>
    </row>
    <row r="169" spans="1:65" s="2" customFormat="1" ht="44.25" customHeight="1">
      <c r="A169" s="38"/>
      <c r="B169" s="197"/>
      <c r="C169" s="198" t="s">
        <v>449</v>
      </c>
      <c r="D169" s="198" t="s">
        <v>177</v>
      </c>
      <c r="E169" s="199" t="s">
        <v>2463</v>
      </c>
      <c r="F169" s="200" t="s">
        <v>2423</v>
      </c>
      <c r="G169" s="201" t="s">
        <v>180</v>
      </c>
      <c r="H169" s="202">
        <v>2</v>
      </c>
      <c r="I169" s="203"/>
      <c r="J169" s="204">
        <f>ROUND(I169*H169,2)</f>
        <v>0</v>
      </c>
      <c r="K169" s="200" t="s">
        <v>1</v>
      </c>
      <c r="L169" s="39"/>
      <c r="M169" s="205" t="s">
        <v>1</v>
      </c>
      <c r="N169" s="206" t="s">
        <v>43</v>
      </c>
      <c r="O169" s="77"/>
      <c r="P169" s="207">
        <f>O169*H169</f>
        <v>0</v>
      </c>
      <c r="Q169" s="207">
        <v>0</v>
      </c>
      <c r="R169" s="207">
        <f>Q169*H169</f>
        <v>0</v>
      </c>
      <c r="S169" s="207">
        <v>0</v>
      </c>
      <c r="T169" s="208">
        <f>S169*H169</f>
        <v>0</v>
      </c>
      <c r="U169" s="38"/>
      <c r="V169" s="38"/>
      <c r="W169" s="38"/>
      <c r="X169" s="38"/>
      <c r="Y169" s="38"/>
      <c r="Z169" s="38"/>
      <c r="AA169" s="38"/>
      <c r="AB169" s="38"/>
      <c r="AC169" s="38"/>
      <c r="AD169" s="38"/>
      <c r="AE169" s="38"/>
      <c r="AR169" s="209" t="s">
        <v>182</v>
      </c>
      <c r="AT169" s="209" t="s">
        <v>177</v>
      </c>
      <c r="AU169" s="209" t="s">
        <v>85</v>
      </c>
      <c r="AY169" s="19" t="s">
        <v>175</v>
      </c>
      <c r="BE169" s="210">
        <f>IF(N169="základní",J169,0)</f>
        <v>0</v>
      </c>
      <c r="BF169" s="210">
        <f>IF(N169="snížená",J169,0)</f>
        <v>0</v>
      </c>
      <c r="BG169" s="210">
        <f>IF(N169="zákl. přenesená",J169,0)</f>
        <v>0</v>
      </c>
      <c r="BH169" s="210">
        <f>IF(N169="sníž. přenesená",J169,0)</f>
        <v>0</v>
      </c>
      <c r="BI169" s="210">
        <f>IF(N169="nulová",J169,0)</f>
        <v>0</v>
      </c>
      <c r="BJ169" s="19" t="s">
        <v>85</v>
      </c>
      <c r="BK169" s="210">
        <f>ROUND(I169*H169,2)</f>
        <v>0</v>
      </c>
      <c r="BL169" s="19" t="s">
        <v>182</v>
      </c>
      <c r="BM169" s="209" t="s">
        <v>699</v>
      </c>
    </row>
    <row r="170" spans="1:65" s="2" customFormat="1" ht="33" customHeight="1">
      <c r="A170" s="38"/>
      <c r="B170" s="197"/>
      <c r="C170" s="198" t="s">
        <v>453</v>
      </c>
      <c r="D170" s="198" t="s">
        <v>177</v>
      </c>
      <c r="E170" s="199" t="s">
        <v>2447</v>
      </c>
      <c r="F170" s="200" t="s">
        <v>2448</v>
      </c>
      <c r="G170" s="201" t="s">
        <v>180</v>
      </c>
      <c r="H170" s="202">
        <v>3</v>
      </c>
      <c r="I170" s="203"/>
      <c r="J170" s="204">
        <f>ROUND(I170*H170,2)</f>
        <v>0</v>
      </c>
      <c r="K170" s="200" t="s">
        <v>1</v>
      </c>
      <c r="L170" s="39"/>
      <c r="M170" s="205" t="s">
        <v>1</v>
      </c>
      <c r="N170" s="206" t="s">
        <v>43</v>
      </c>
      <c r="O170" s="77"/>
      <c r="P170" s="207">
        <f>O170*H170</f>
        <v>0</v>
      </c>
      <c r="Q170" s="207">
        <v>0</v>
      </c>
      <c r="R170" s="207">
        <f>Q170*H170</f>
        <v>0</v>
      </c>
      <c r="S170" s="207">
        <v>0</v>
      </c>
      <c r="T170" s="208">
        <f>S170*H170</f>
        <v>0</v>
      </c>
      <c r="U170" s="38"/>
      <c r="V170" s="38"/>
      <c r="W170" s="38"/>
      <c r="X170" s="38"/>
      <c r="Y170" s="38"/>
      <c r="Z170" s="38"/>
      <c r="AA170" s="38"/>
      <c r="AB170" s="38"/>
      <c r="AC170" s="38"/>
      <c r="AD170" s="38"/>
      <c r="AE170" s="38"/>
      <c r="AR170" s="209" t="s">
        <v>182</v>
      </c>
      <c r="AT170" s="209" t="s">
        <v>177</v>
      </c>
      <c r="AU170" s="209" t="s">
        <v>85</v>
      </c>
      <c r="AY170" s="19" t="s">
        <v>175</v>
      </c>
      <c r="BE170" s="210">
        <f>IF(N170="základní",J170,0)</f>
        <v>0</v>
      </c>
      <c r="BF170" s="210">
        <f>IF(N170="snížená",J170,0)</f>
        <v>0</v>
      </c>
      <c r="BG170" s="210">
        <f>IF(N170="zákl. přenesená",J170,0)</f>
        <v>0</v>
      </c>
      <c r="BH170" s="210">
        <f>IF(N170="sníž. přenesená",J170,0)</f>
        <v>0</v>
      </c>
      <c r="BI170" s="210">
        <f>IF(N170="nulová",J170,0)</f>
        <v>0</v>
      </c>
      <c r="BJ170" s="19" t="s">
        <v>85</v>
      </c>
      <c r="BK170" s="210">
        <f>ROUND(I170*H170,2)</f>
        <v>0</v>
      </c>
      <c r="BL170" s="19" t="s">
        <v>182</v>
      </c>
      <c r="BM170" s="209" t="s">
        <v>714</v>
      </c>
    </row>
    <row r="171" spans="1:63" s="12" customFormat="1" ht="25.9" customHeight="1">
      <c r="A171" s="12"/>
      <c r="B171" s="184"/>
      <c r="C171" s="12"/>
      <c r="D171" s="185" t="s">
        <v>77</v>
      </c>
      <c r="E171" s="186" t="s">
        <v>1466</v>
      </c>
      <c r="F171" s="186" t="s">
        <v>2464</v>
      </c>
      <c r="G171" s="12"/>
      <c r="H171" s="12"/>
      <c r="I171" s="187"/>
      <c r="J171" s="188">
        <f>BK171</f>
        <v>0</v>
      </c>
      <c r="K171" s="12"/>
      <c r="L171" s="184"/>
      <c r="M171" s="189"/>
      <c r="N171" s="190"/>
      <c r="O171" s="190"/>
      <c r="P171" s="191">
        <f>SUM(P172:P173)</f>
        <v>0</v>
      </c>
      <c r="Q171" s="190"/>
      <c r="R171" s="191">
        <f>SUM(R172:R173)</f>
        <v>0</v>
      </c>
      <c r="S171" s="190"/>
      <c r="T171" s="192">
        <f>SUM(T172:T173)</f>
        <v>0</v>
      </c>
      <c r="U171" s="12"/>
      <c r="V171" s="12"/>
      <c r="W171" s="12"/>
      <c r="X171" s="12"/>
      <c r="Y171" s="12"/>
      <c r="Z171" s="12"/>
      <c r="AA171" s="12"/>
      <c r="AB171" s="12"/>
      <c r="AC171" s="12"/>
      <c r="AD171" s="12"/>
      <c r="AE171" s="12"/>
      <c r="AR171" s="185" t="s">
        <v>85</v>
      </c>
      <c r="AT171" s="193" t="s">
        <v>77</v>
      </c>
      <c r="AU171" s="193" t="s">
        <v>78</v>
      </c>
      <c r="AY171" s="185" t="s">
        <v>175</v>
      </c>
      <c r="BK171" s="194">
        <f>SUM(BK172:BK173)</f>
        <v>0</v>
      </c>
    </row>
    <row r="172" spans="1:65" s="2" customFormat="1" ht="16.5" customHeight="1">
      <c r="A172" s="38"/>
      <c r="B172" s="197"/>
      <c r="C172" s="198" t="s">
        <v>459</v>
      </c>
      <c r="D172" s="198" t="s">
        <v>177</v>
      </c>
      <c r="E172" s="199" t="s">
        <v>2465</v>
      </c>
      <c r="F172" s="200" t="s">
        <v>2466</v>
      </c>
      <c r="G172" s="201" t="s">
        <v>379</v>
      </c>
      <c r="H172" s="202">
        <v>1</v>
      </c>
      <c r="I172" s="203"/>
      <c r="J172" s="204">
        <f>ROUND(I172*H172,2)</f>
        <v>0</v>
      </c>
      <c r="K172" s="200" t="s">
        <v>1</v>
      </c>
      <c r="L172" s="39"/>
      <c r="M172" s="205" t="s">
        <v>1</v>
      </c>
      <c r="N172" s="206" t="s">
        <v>43</v>
      </c>
      <c r="O172" s="77"/>
      <c r="P172" s="207">
        <f>O172*H172</f>
        <v>0</v>
      </c>
      <c r="Q172" s="207">
        <v>0</v>
      </c>
      <c r="R172" s="207">
        <f>Q172*H172</f>
        <v>0</v>
      </c>
      <c r="S172" s="207">
        <v>0</v>
      </c>
      <c r="T172" s="208">
        <f>S172*H172</f>
        <v>0</v>
      </c>
      <c r="U172" s="38"/>
      <c r="V172" s="38"/>
      <c r="W172" s="38"/>
      <c r="X172" s="38"/>
      <c r="Y172" s="38"/>
      <c r="Z172" s="38"/>
      <c r="AA172" s="38"/>
      <c r="AB172" s="38"/>
      <c r="AC172" s="38"/>
      <c r="AD172" s="38"/>
      <c r="AE172" s="38"/>
      <c r="AR172" s="209" t="s">
        <v>182</v>
      </c>
      <c r="AT172" s="209" t="s">
        <v>177</v>
      </c>
      <c r="AU172" s="209" t="s">
        <v>85</v>
      </c>
      <c r="AY172" s="19" t="s">
        <v>175</v>
      </c>
      <c r="BE172" s="210">
        <f>IF(N172="základní",J172,0)</f>
        <v>0</v>
      </c>
      <c r="BF172" s="210">
        <f>IF(N172="snížená",J172,0)</f>
        <v>0</v>
      </c>
      <c r="BG172" s="210">
        <f>IF(N172="zákl. přenesená",J172,0)</f>
        <v>0</v>
      </c>
      <c r="BH172" s="210">
        <f>IF(N172="sníž. přenesená",J172,0)</f>
        <v>0</v>
      </c>
      <c r="BI172" s="210">
        <f>IF(N172="nulová",J172,0)</f>
        <v>0</v>
      </c>
      <c r="BJ172" s="19" t="s">
        <v>85</v>
      </c>
      <c r="BK172" s="210">
        <f>ROUND(I172*H172,2)</f>
        <v>0</v>
      </c>
      <c r="BL172" s="19" t="s">
        <v>182</v>
      </c>
      <c r="BM172" s="209" t="s">
        <v>2467</v>
      </c>
    </row>
    <row r="173" spans="1:65" s="2" customFormat="1" ht="16.5" customHeight="1">
      <c r="A173" s="38"/>
      <c r="B173" s="197"/>
      <c r="C173" s="198" t="s">
        <v>466</v>
      </c>
      <c r="D173" s="198" t="s">
        <v>177</v>
      </c>
      <c r="E173" s="199" t="s">
        <v>2468</v>
      </c>
      <c r="F173" s="200" t="s">
        <v>2469</v>
      </c>
      <c r="G173" s="201" t="s">
        <v>379</v>
      </c>
      <c r="H173" s="202">
        <v>1</v>
      </c>
      <c r="I173" s="203"/>
      <c r="J173" s="204">
        <f>ROUND(I173*H173,2)</f>
        <v>0</v>
      </c>
      <c r="K173" s="200" t="s">
        <v>1</v>
      </c>
      <c r="L173" s="39"/>
      <c r="M173" s="259" t="s">
        <v>1</v>
      </c>
      <c r="N173" s="260" t="s">
        <v>43</v>
      </c>
      <c r="O173" s="261"/>
      <c r="P173" s="262">
        <f>O173*H173</f>
        <v>0</v>
      </c>
      <c r="Q173" s="262">
        <v>0</v>
      </c>
      <c r="R173" s="262">
        <f>Q173*H173</f>
        <v>0</v>
      </c>
      <c r="S173" s="262">
        <v>0</v>
      </c>
      <c r="T173" s="263">
        <f>S173*H173</f>
        <v>0</v>
      </c>
      <c r="U173" s="38"/>
      <c r="V173" s="38"/>
      <c r="W173" s="38"/>
      <c r="X173" s="38"/>
      <c r="Y173" s="38"/>
      <c r="Z173" s="38"/>
      <c r="AA173" s="38"/>
      <c r="AB173" s="38"/>
      <c r="AC173" s="38"/>
      <c r="AD173" s="38"/>
      <c r="AE173" s="38"/>
      <c r="AR173" s="209" t="s">
        <v>182</v>
      </c>
      <c r="AT173" s="209" t="s">
        <v>177</v>
      </c>
      <c r="AU173" s="209" t="s">
        <v>85</v>
      </c>
      <c r="AY173" s="19" t="s">
        <v>175</v>
      </c>
      <c r="BE173" s="210">
        <f>IF(N173="základní",J173,0)</f>
        <v>0</v>
      </c>
      <c r="BF173" s="210">
        <f>IF(N173="snížená",J173,0)</f>
        <v>0</v>
      </c>
      <c r="BG173" s="210">
        <f>IF(N173="zákl. přenesená",J173,0)</f>
        <v>0</v>
      </c>
      <c r="BH173" s="210">
        <f>IF(N173="sníž. přenesená",J173,0)</f>
        <v>0</v>
      </c>
      <c r="BI173" s="210">
        <f>IF(N173="nulová",J173,0)</f>
        <v>0</v>
      </c>
      <c r="BJ173" s="19" t="s">
        <v>85</v>
      </c>
      <c r="BK173" s="210">
        <f>ROUND(I173*H173,2)</f>
        <v>0</v>
      </c>
      <c r="BL173" s="19" t="s">
        <v>182</v>
      </c>
      <c r="BM173" s="209" t="s">
        <v>2470</v>
      </c>
    </row>
    <row r="174" spans="1:31" s="2" customFormat="1" ht="6.95" customHeight="1">
      <c r="A174" s="38"/>
      <c r="B174" s="60"/>
      <c r="C174" s="61"/>
      <c r="D174" s="61"/>
      <c r="E174" s="61"/>
      <c r="F174" s="61"/>
      <c r="G174" s="61"/>
      <c r="H174" s="61"/>
      <c r="I174" s="157"/>
      <c r="J174" s="61"/>
      <c r="K174" s="61"/>
      <c r="L174" s="39"/>
      <c r="M174" s="38"/>
      <c r="O174" s="38"/>
      <c r="P174" s="38"/>
      <c r="Q174" s="38"/>
      <c r="R174" s="38"/>
      <c r="S174" s="38"/>
      <c r="T174" s="38"/>
      <c r="U174" s="38"/>
      <c r="V174" s="38"/>
      <c r="W174" s="38"/>
      <c r="X174" s="38"/>
      <c r="Y174" s="38"/>
      <c r="Z174" s="38"/>
      <c r="AA174" s="38"/>
      <c r="AB174" s="38"/>
      <c r="AC174" s="38"/>
      <c r="AD174" s="38"/>
      <c r="AE174" s="38"/>
    </row>
  </sheetData>
  <autoFilter ref="C119:K173"/>
  <mergeCells count="9">
    <mergeCell ref="E7:H7"/>
    <mergeCell ref="E9:H9"/>
    <mergeCell ref="E18:H18"/>
    <mergeCell ref="E27:H27"/>
    <mergeCell ref="E85:H85"/>
    <mergeCell ref="E87:H87"/>
    <mergeCell ref="E110:H110"/>
    <mergeCell ref="E112:H11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12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8" t="s">
        <v>5</v>
      </c>
      <c r="M2" s="1"/>
      <c r="N2" s="1"/>
      <c r="O2" s="1"/>
      <c r="P2" s="1"/>
      <c r="Q2" s="1"/>
      <c r="R2" s="1"/>
      <c r="S2" s="1"/>
      <c r="T2" s="1"/>
      <c r="U2" s="1"/>
      <c r="V2" s="1"/>
      <c r="AT2" s="19" t="s">
        <v>126</v>
      </c>
    </row>
    <row r="3" spans="2:46" s="1" customFormat="1" ht="6.95" customHeight="1">
      <c r="B3" s="20"/>
      <c r="C3" s="21"/>
      <c r="D3" s="21"/>
      <c r="E3" s="21"/>
      <c r="F3" s="21"/>
      <c r="G3" s="21"/>
      <c r="H3" s="21"/>
      <c r="I3" s="130"/>
      <c r="J3" s="21"/>
      <c r="K3" s="21"/>
      <c r="L3" s="22"/>
      <c r="AT3" s="19" t="s">
        <v>87</v>
      </c>
    </row>
    <row r="4" spans="2:46" s="1" customFormat="1" ht="24.95" customHeight="1">
      <c r="B4" s="22"/>
      <c r="D4" s="23" t="s">
        <v>127</v>
      </c>
      <c r="I4" s="129"/>
      <c r="L4" s="22"/>
      <c r="M4" s="131" t="s">
        <v>10</v>
      </c>
      <c r="AT4" s="19" t="s">
        <v>3</v>
      </c>
    </row>
    <row r="5" spans="2:12" s="1" customFormat="1" ht="6.95" customHeight="1">
      <c r="B5" s="22"/>
      <c r="I5" s="129"/>
      <c r="L5" s="22"/>
    </row>
    <row r="6" spans="2:12" s="1" customFormat="1" ht="12" customHeight="1">
      <c r="B6" s="22"/>
      <c r="D6" s="32" t="s">
        <v>16</v>
      </c>
      <c r="I6" s="129"/>
      <c r="L6" s="22"/>
    </row>
    <row r="7" spans="2:12" s="1" customFormat="1" ht="16.5" customHeight="1">
      <c r="B7" s="22"/>
      <c r="E7" s="132" t="str">
        <f>'Rekapitulace stavby'!K6</f>
        <v>Rekonstrukce objektu garáží nákladních vozidel - Rychnov nad Kněžnou</v>
      </c>
      <c r="F7" s="32"/>
      <c r="G7" s="32"/>
      <c r="H7" s="32"/>
      <c r="I7" s="129"/>
      <c r="L7" s="22"/>
    </row>
    <row r="8" spans="1:31" s="2" customFormat="1" ht="12" customHeight="1">
      <c r="A8" s="38"/>
      <c r="B8" s="39"/>
      <c r="C8" s="38"/>
      <c r="D8" s="32" t="s">
        <v>128</v>
      </c>
      <c r="E8" s="38"/>
      <c r="F8" s="38"/>
      <c r="G8" s="38"/>
      <c r="H8" s="38"/>
      <c r="I8" s="133"/>
      <c r="J8" s="38"/>
      <c r="K8" s="38"/>
      <c r="L8" s="55"/>
      <c r="S8" s="38"/>
      <c r="T8" s="38"/>
      <c r="U8" s="38"/>
      <c r="V8" s="38"/>
      <c r="W8" s="38"/>
      <c r="X8" s="38"/>
      <c r="Y8" s="38"/>
      <c r="Z8" s="38"/>
      <c r="AA8" s="38"/>
      <c r="AB8" s="38"/>
      <c r="AC8" s="38"/>
      <c r="AD8" s="38"/>
      <c r="AE8" s="38"/>
    </row>
    <row r="9" spans="1:31" s="2" customFormat="1" ht="16.5" customHeight="1">
      <c r="A9" s="38"/>
      <c r="B9" s="39"/>
      <c r="C9" s="38"/>
      <c r="D9" s="38"/>
      <c r="E9" s="67" t="s">
        <v>2471</v>
      </c>
      <c r="F9" s="38"/>
      <c r="G9" s="38"/>
      <c r="H9" s="38"/>
      <c r="I9" s="133"/>
      <c r="J9" s="38"/>
      <c r="K9" s="38"/>
      <c r="L9" s="55"/>
      <c r="S9" s="38"/>
      <c r="T9" s="38"/>
      <c r="U9" s="38"/>
      <c r="V9" s="38"/>
      <c r="W9" s="38"/>
      <c r="X9" s="38"/>
      <c r="Y9" s="38"/>
      <c r="Z9" s="38"/>
      <c r="AA9" s="38"/>
      <c r="AB9" s="38"/>
      <c r="AC9" s="38"/>
      <c r="AD9" s="38"/>
      <c r="AE9" s="38"/>
    </row>
    <row r="10" spans="1:31" s="2" customFormat="1" ht="12">
      <c r="A10" s="38"/>
      <c r="B10" s="39"/>
      <c r="C10" s="38"/>
      <c r="D10" s="38"/>
      <c r="E10" s="38"/>
      <c r="F10" s="38"/>
      <c r="G10" s="38"/>
      <c r="H10" s="38"/>
      <c r="I10" s="133"/>
      <c r="J10" s="38"/>
      <c r="K10" s="38"/>
      <c r="L10" s="55"/>
      <c r="S10" s="38"/>
      <c r="T10" s="38"/>
      <c r="U10" s="38"/>
      <c r="V10" s="38"/>
      <c r="W10" s="38"/>
      <c r="X10" s="38"/>
      <c r="Y10" s="38"/>
      <c r="Z10" s="38"/>
      <c r="AA10" s="38"/>
      <c r="AB10" s="38"/>
      <c r="AC10" s="38"/>
      <c r="AD10" s="38"/>
      <c r="AE10" s="38"/>
    </row>
    <row r="11" spans="1:31" s="2" customFormat="1" ht="12" customHeight="1">
      <c r="A11" s="38"/>
      <c r="B11" s="39"/>
      <c r="C11" s="38"/>
      <c r="D11" s="32" t="s">
        <v>18</v>
      </c>
      <c r="E11" s="38"/>
      <c r="F11" s="27" t="s">
        <v>1</v>
      </c>
      <c r="G11" s="38"/>
      <c r="H11" s="38"/>
      <c r="I11" s="134" t="s">
        <v>19</v>
      </c>
      <c r="J11" s="27" t="s">
        <v>1</v>
      </c>
      <c r="K11" s="38"/>
      <c r="L11" s="55"/>
      <c r="S11" s="38"/>
      <c r="T11" s="38"/>
      <c r="U11" s="38"/>
      <c r="V11" s="38"/>
      <c r="W11" s="38"/>
      <c r="X11" s="38"/>
      <c r="Y11" s="38"/>
      <c r="Z11" s="38"/>
      <c r="AA11" s="38"/>
      <c r="AB11" s="38"/>
      <c r="AC11" s="38"/>
      <c r="AD11" s="38"/>
      <c r="AE11" s="38"/>
    </row>
    <row r="12" spans="1:31" s="2" customFormat="1" ht="12" customHeight="1">
      <c r="A12" s="38"/>
      <c r="B12" s="39"/>
      <c r="C12" s="38"/>
      <c r="D12" s="32" t="s">
        <v>20</v>
      </c>
      <c r="E12" s="38"/>
      <c r="F12" s="27" t="s">
        <v>21</v>
      </c>
      <c r="G12" s="38"/>
      <c r="H12" s="38"/>
      <c r="I12" s="134" t="s">
        <v>22</v>
      </c>
      <c r="J12" s="69" t="str">
        <f>'Rekapitulace stavby'!AN8</f>
        <v>26. 3. 2019</v>
      </c>
      <c r="K12" s="38"/>
      <c r="L12" s="55"/>
      <c r="S12" s="38"/>
      <c r="T12" s="38"/>
      <c r="U12" s="38"/>
      <c r="V12" s="38"/>
      <c r="W12" s="38"/>
      <c r="X12" s="38"/>
      <c r="Y12" s="38"/>
      <c r="Z12" s="38"/>
      <c r="AA12" s="38"/>
      <c r="AB12" s="38"/>
      <c r="AC12" s="38"/>
      <c r="AD12" s="38"/>
      <c r="AE12" s="38"/>
    </row>
    <row r="13" spans="1:31" s="2" customFormat="1" ht="10.8" customHeight="1">
      <c r="A13" s="38"/>
      <c r="B13" s="39"/>
      <c r="C13" s="38"/>
      <c r="D13" s="38"/>
      <c r="E13" s="38"/>
      <c r="F13" s="38"/>
      <c r="G13" s="38"/>
      <c r="H13" s="38"/>
      <c r="I13" s="133"/>
      <c r="J13" s="38"/>
      <c r="K13" s="38"/>
      <c r="L13" s="55"/>
      <c r="S13" s="38"/>
      <c r="T13" s="38"/>
      <c r="U13" s="38"/>
      <c r="V13" s="38"/>
      <c r="W13" s="38"/>
      <c r="X13" s="38"/>
      <c r="Y13" s="38"/>
      <c r="Z13" s="38"/>
      <c r="AA13" s="38"/>
      <c r="AB13" s="38"/>
      <c r="AC13" s="38"/>
      <c r="AD13" s="38"/>
      <c r="AE13" s="38"/>
    </row>
    <row r="14" spans="1:31" s="2" customFormat="1" ht="12" customHeight="1">
      <c r="A14" s="38"/>
      <c r="B14" s="39"/>
      <c r="C14" s="38"/>
      <c r="D14" s="32" t="s">
        <v>24</v>
      </c>
      <c r="E14" s="38"/>
      <c r="F14" s="38"/>
      <c r="G14" s="38"/>
      <c r="H14" s="38"/>
      <c r="I14" s="134" t="s">
        <v>25</v>
      </c>
      <c r="J14" s="27" t="s">
        <v>26</v>
      </c>
      <c r="K14" s="38"/>
      <c r="L14" s="55"/>
      <c r="S14" s="38"/>
      <c r="T14" s="38"/>
      <c r="U14" s="38"/>
      <c r="V14" s="38"/>
      <c r="W14" s="38"/>
      <c r="X14" s="38"/>
      <c r="Y14" s="38"/>
      <c r="Z14" s="38"/>
      <c r="AA14" s="38"/>
      <c r="AB14" s="38"/>
      <c r="AC14" s="38"/>
      <c r="AD14" s="38"/>
      <c r="AE14" s="38"/>
    </row>
    <row r="15" spans="1:31" s="2" customFormat="1" ht="18" customHeight="1">
      <c r="A15" s="38"/>
      <c r="B15" s="39"/>
      <c r="C15" s="38"/>
      <c r="D15" s="38"/>
      <c r="E15" s="27" t="s">
        <v>27</v>
      </c>
      <c r="F15" s="38"/>
      <c r="G15" s="38"/>
      <c r="H15" s="38"/>
      <c r="I15" s="134" t="s">
        <v>28</v>
      </c>
      <c r="J15" s="27" t="s">
        <v>1</v>
      </c>
      <c r="K15" s="38"/>
      <c r="L15" s="55"/>
      <c r="S15" s="38"/>
      <c r="T15" s="38"/>
      <c r="U15" s="38"/>
      <c r="V15" s="38"/>
      <c r="W15" s="38"/>
      <c r="X15" s="38"/>
      <c r="Y15" s="38"/>
      <c r="Z15" s="38"/>
      <c r="AA15" s="38"/>
      <c r="AB15" s="38"/>
      <c r="AC15" s="38"/>
      <c r="AD15" s="38"/>
      <c r="AE15" s="38"/>
    </row>
    <row r="16" spans="1:31" s="2" customFormat="1" ht="6.95" customHeight="1">
      <c r="A16" s="38"/>
      <c r="B16" s="39"/>
      <c r="C16" s="38"/>
      <c r="D16" s="38"/>
      <c r="E16" s="38"/>
      <c r="F16" s="38"/>
      <c r="G16" s="38"/>
      <c r="H16" s="38"/>
      <c r="I16" s="133"/>
      <c r="J16" s="38"/>
      <c r="K16" s="38"/>
      <c r="L16" s="55"/>
      <c r="S16" s="38"/>
      <c r="T16" s="38"/>
      <c r="U16" s="38"/>
      <c r="V16" s="38"/>
      <c r="W16" s="38"/>
      <c r="X16" s="38"/>
      <c r="Y16" s="38"/>
      <c r="Z16" s="38"/>
      <c r="AA16" s="38"/>
      <c r="AB16" s="38"/>
      <c r="AC16" s="38"/>
      <c r="AD16" s="38"/>
      <c r="AE16" s="38"/>
    </row>
    <row r="17" spans="1:31" s="2" customFormat="1" ht="12" customHeight="1">
      <c r="A17" s="38"/>
      <c r="B17" s="39"/>
      <c r="C17" s="38"/>
      <c r="D17" s="32" t="s">
        <v>29</v>
      </c>
      <c r="E17" s="38"/>
      <c r="F17" s="38"/>
      <c r="G17" s="38"/>
      <c r="H17" s="38"/>
      <c r="I17" s="134" t="s">
        <v>25</v>
      </c>
      <c r="J17" s="33" t="str">
        <f>'Rekapitulace stavby'!AN13</f>
        <v>Vyplň údaj</v>
      </c>
      <c r="K17" s="38"/>
      <c r="L17" s="55"/>
      <c r="S17" s="38"/>
      <c r="T17" s="38"/>
      <c r="U17" s="38"/>
      <c r="V17" s="38"/>
      <c r="W17" s="38"/>
      <c r="X17" s="38"/>
      <c r="Y17" s="38"/>
      <c r="Z17" s="38"/>
      <c r="AA17" s="38"/>
      <c r="AB17" s="38"/>
      <c r="AC17" s="38"/>
      <c r="AD17" s="38"/>
      <c r="AE17" s="38"/>
    </row>
    <row r="18" spans="1:31" s="2" customFormat="1" ht="18" customHeight="1">
      <c r="A18" s="38"/>
      <c r="B18" s="39"/>
      <c r="C18" s="38"/>
      <c r="D18" s="38"/>
      <c r="E18" s="33" t="str">
        <f>'Rekapitulace stavby'!E14</f>
        <v>Vyplň údaj</v>
      </c>
      <c r="F18" s="27"/>
      <c r="G18" s="27"/>
      <c r="H18" s="27"/>
      <c r="I18" s="134" t="s">
        <v>28</v>
      </c>
      <c r="J18" s="33" t="str">
        <f>'Rekapitulace stavby'!AN14</f>
        <v>Vyplň údaj</v>
      </c>
      <c r="K18" s="38"/>
      <c r="L18" s="55"/>
      <c r="S18" s="38"/>
      <c r="T18" s="38"/>
      <c r="U18" s="38"/>
      <c r="V18" s="38"/>
      <c r="W18" s="38"/>
      <c r="X18" s="38"/>
      <c r="Y18" s="38"/>
      <c r="Z18" s="38"/>
      <c r="AA18" s="38"/>
      <c r="AB18" s="38"/>
      <c r="AC18" s="38"/>
      <c r="AD18" s="38"/>
      <c r="AE18" s="38"/>
    </row>
    <row r="19" spans="1:31" s="2" customFormat="1" ht="6.95" customHeight="1">
      <c r="A19" s="38"/>
      <c r="B19" s="39"/>
      <c r="C19" s="38"/>
      <c r="D19" s="38"/>
      <c r="E19" s="38"/>
      <c r="F19" s="38"/>
      <c r="G19" s="38"/>
      <c r="H19" s="38"/>
      <c r="I19" s="133"/>
      <c r="J19" s="38"/>
      <c r="K19" s="38"/>
      <c r="L19" s="55"/>
      <c r="S19" s="38"/>
      <c r="T19" s="38"/>
      <c r="U19" s="38"/>
      <c r="V19" s="38"/>
      <c r="W19" s="38"/>
      <c r="X19" s="38"/>
      <c r="Y19" s="38"/>
      <c r="Z19" s="38"/>
      <c r="AA19" s="38"/>
      <c r="AB19" s="38"/>
      <c r="AC19" s="38"/>
      <c r="AD19" s="38"/>
      <c r="AE19" s="38"/>
    </row>
    <row r="20" spans="1:31" s="2" customFormat="1" ht="12" customHeight="1">
      <c r="A20" s="38"/>
      <c r="B20" s="39"/>
      <c r="C20" s="38"/>
      <c r="D20" s="32" t="s">
        <v>31</v>
      </c>
      <c r="E20" s="38"/>
      <c r="F20" s="38"/>
      <c r="G20" s="38"/>
      <c r="H20" s="38"/>
      <c r="I20" s="134" t="s">
        <v>25</v>
      </c>
      <c r="J20" s="27" t="s">
        <v>1</v>
      </c>
      <c r="K20" s="38"/>
      <c r="L20" s="55"/>
      <c r="S20" s="38"/>
      <c r="T20" s="38"/>
      <c r="U20" s="38"/>
      <c r="V20" s="38"/>
      <c r="W20" s="38"/>
      <c r="X20" s="38"/>
      <c r="Y20" s="38"/>
      <c r="Z20" s="38"/>
      <c r="AA20" s="38"/>
      <c r="AB20" s="38"/>
      <c r="AC20" s="38"/>
      <c r="AD20" s="38"/>
      <c r="AE20" s="38"/>
    </row>
    <row r="21" spans="1:31" s="2" customFormat="1" ht="18" customHeight="1">
      <c r="A21" s="38"/>
      <c r="B21" s="39"/>
      <c r="C21" s="38"/>
      <c r="D21" s="38"/>
      <c r="E21" s="27" t="s">
        <v>32</v>
      </c>
      <c r="F21" s="38"/>
      <c r="G21" s="38"/>
      <c r="H21" s="38"/>
      <c r="I21" s="134" t="s">
        <v>28</v>
      </c>
      <c r="J21" s="27" t="s">
        <v>1</v>
      </c>
      <c r="K21" s="38"/>
      <c r="L21" s="55"/>
      <c r="S21" s="38"/>
      <c r="T21" s="38"/>
      <c r="U21" s="38"/>
      <c r="V21" s="38"/>
      <c r="W21" s="38"/>
      <c r="X21" s="38"/>
      <c r="Y21" s="38"/>
      <c r="Z21" s="38"/>
      <c r="AA21" s="38"/>
      <c r="AB21" s="38"/>
      <c r="AC21" s="38"/>
      <c r="AD21" s="38"/>
      <c r="AE21" s="38"/>
    </row>
    <row r="22" spans="1:31" s="2" customFormat="1" ht="6.95" customHeight="1">
      <c r="A22" s="38"/>
      <c r="B22" s="39"/>
      <c r="C22" s="38"/>
      <c r="D22" s="38"/>
      <c r="E22" s="38"/>
      <c r="F22" s="38"/>
      <c r="G22" s="38"/>
      <c r="H22" s="38"/>
      <c r="I22" s="133"/>
      <c r="J22" s="38"/>
      <c r="K22" s="38"/>
      <c r="L22" s="55"/>
      <c r="S22" s="38"/>
      <c r="T22" s="38"/>
      <c r="U22" s="38"/>
      <c r="V22" s="38"/>
      <c r="W22" s="38"/>
      <c r="X22" s="38"/>
      <c r="Y22" s="38"/>
      <c r="Z22" s="38"/>
      <c r="AA22" s="38"/>
      <c r="AB22" s="38"/>
      <c r="AC22" s="38"/>
      <c r="AD22" s="38"/>
      <c r="AE22" s="38"/>
    </row>
    <row r="23" spans="1:31" s="2" customFormat="1" ht="12" customHeight="1">
      <c r="A23" s="38"/>
      <c r="B23" s="39"/>
      <c r="C23" s="38"/>
      <c r="D23" s="32" t="s">
        <v>34</v>
      </c>
      <c r="E23" s="38"/>
      <c r="F23" s="38"/>
      <c r="G23" s="38"/>
      <c r="H23" s="38"/>
      <c r="I23" s="134" t="s">
        <v>25</v>
      </c>
      <c r="J23" s="27" t="str">
        <f>IF('Rekapitulace stavby'!AN19="","",'Rekapitulace stavby'!AN19)</f>
        <v/>
      </c>
      <c r="K23" s="38"/>
      <c r="L23" s="55"/>
      <c r="S23" s="38"/>
      <c r="T23" s="38"/>
      <c r="U23" s="38"/>
      <c r="V23" s="38"/>
      <c r="W23" s="38"/>
      <c r="X23" s="38"/>
      <c r="Y23" s="38"/>
      <c r="Z23" s="38"/>
      <c r="AA23" s="38"/>
      <c r="AB23" s="38"/>
      <c r="AC23" s="38"/>
      <c r="AD23" s="38"/>
      <c r="AE23" s="38"/>
    </row>
    <row r="24" spans="1:31" s="2" customFormat="1" ht="18" customHeight="1">
      <c r="A24" s="38"/>
      <c r="B24" s="39"/>
      <c r="C24" s="38"/>
      <c r="D24" s="38"/>
      <c r="E24" s="27" t="str">
        <f>IF('Rekapitulace stavby'!E20="","",'Rekapitulace stavby'!E20)</f>
        <v xml:space="preserve"> </v>
      </c>
      <c r="F24" s="38"/>
      <c r="G24" s="38"/>
      <c r="H24" s="38"/>
      <c r="I24" s="134" t="s">
        <v>28</v>
      </c>
      <c r="J24" s="27" t="str">
        <f>IF('Rekapitulace stavby'!AN20="","",'Rekapitulace stavby'!AN20)</f>
        <v/>
      </c>
      <c r="K24" s="38"/>
      <c r="L24" s="55"/>
      <c r="S24" s="38"/>
      <c r="T24" s="38"/>
      <c r="U24" s="38"/>
      <c r="V24" s="38"/>
      <c r="W24" s="38"/>
      <c r="X24" s="38"/>
      <c r="Y24" s="38"/>
      <c r="Z24" s="38"/>
      <c r="AA24" s="38"/>
      <c r="AB24" s="38"/>
      <c r="AC24" s="38"/>
      <c r="AD24" s="38"/>
      <c r="AE24" s="38"/>
    </row>
    <row r="25" spans="1:31" s="2" customFormat="1" ht="6.95" customHeight="1">
      <c r="A25" s="38"/>
      <c r="B25" s="39"/>
      <c r="C25" s="38"/>
      <c r="D25" s="38"/>
      <c r="E25" s="38"/>
      <c r="F25" s="38"/>
      <c r="G25" s="38"/>
      <c r="H25" s="38"/>
      <c r="I25" s="133"/>
      <c r="J25" s="38"/>
      <c r="K25" s="38"/>
      <c r="L25" s="55"/>
      <c r="S25" s="38"/>
      <c r="T25" s="38"/>
      <c r="U25" s="38"/>
      <c r="V25" s="38"/>
      <c r="W25" s="38"/>
      <c r="X25" s="38"/>
      <c r="Y25" s="38"/>
      <c r="Z25" s="38"/>
      <c r="AA25" s="38"/>
      <c r="AB25" s="38"/>
      <c r="AC25" s="38"/>
      <c r="AD25" s="38"/>
      <c r="AE25" s="38"/>
    </row>
    <row r="26" spans="1:31" s="2" customFormat="1" ht="12" customHeight="1">
      <c r="A26" s="38"/>
      <c r="B26" s="39"/>
      <c r="C26" s="38"/>
      <c r="D26" s="32" t="s">
        <v>36</v>
      </c>
      <c r="E26" s="38"/>
      <c r="F26" s="38"/>
      <c r="G26" s="38"/>
      <c r="H26" s="38"/>
      <c r="I26" s="133"/>
      <c r="J26" s="38"/>
      <c r="K26" s="38"/>
      <c r="L26" s="55"/>
      <c r="S26" s="38"/>
      <c r="T26" s="38"/>
      <c r="U26" s="38"/>
      <c r="V26" s="38"/>
      <c r="W26" s="38"/>
      <c r="X26" s="38"/>
      <c r="Y26" s="38"/>
      <c r="Z26" s="38"/>
      <c r="AA26" s="38"/>
      <c r="AB26" s="38"/>
      <c r="AC26" s="38"/>
      <c r="AD26" s="38"/>
      <c r="AE26" s="38"/>
    </row>
    <row r="27" spans="1:31" s="8" customFormat="1" ht="214.5" customHeight="1">
      <c r="A27" s="135"/>
      <c r="B27" s="136"/>
      <c r="C27" s="135"/>
      <c r="D27" s="135"/>
      <c r="E27" s="36" t="s">
        <v>130</v>
      </c>
      <c r="F27" s="36"/>
      <c r="G27" s="36"/>
      <c r="H27" s="36"/>
      <c r="I27" s="137"/>
      <c r="J27" s="135"/>
      <c r="K27" s="135"/>
      <c r="L27" s="138"/>
      <c r="S27" s="135"/>
      <c r="T27" s="135"/>
      <c r="U27" s="135"/>
      <c r="V27" s="135"/>
      <c r="W27" s="135"/>
      <c r="X27" s="135"/>
      <c r="Y27" s="135"/>
      <c r="Z27" s="135"/>
      <c r="AA27" s="135"/>
      <c r="AB27" s="135"/>
      <c r="AC27" s="135"/>
      <c r="AD27" s="135"/>
      <c r="AE27" s="135"/>
    </row>
    <row r="28" spans="1:31" s="2" customFormat="1" ht="6.95" customHeight="1">
      <c r="A28" s="38"/>
      <c r="B28" s="39"/>
      <c r="C28" s="38"/>
      <c r="D28" s="38"/>
      <c r="E28" s="38"/>
      <c r="F28" s="38"/>
      <c r="G28" s="38"/>
      <c r="H28" s="38"/>
      <c r="I28" s="133"/>
      <c r="J28" s="38"/>
      <c r="K28" s="38"/>
      <c r="L28" s="55"/>
      <c r="S28" s="38"/>
      <c r="T28" s="38"/>
      <c r="U28" s="38"/>
      <c r="V28" s="38"/>
      <c r="W28" s="38"/>
      <c r="X28" s="38"/>
      <c r="Y28" s="38"/>
      <c r="Z28" s="38"/>
      <c r="AA28" s="38"/>
      <c r="AB28" s="38"/>
      <c r="AC28" s="38"/>
      <c r="AD28" s="38"/>
      <c r="AE28" s="38"/>
    </row>
    <row r="29" spans="1:31" s="2" customFormat="1" ht="6.95" customHeight="1">
      <c r="A29" s="38"/>
      <c r="B29" s="39"/>
      <c r="C29" s="38"/>
      <c r="D29" s="90"/>
      <c r="E29" s="90"/>
      <c r="F29" s="90"/>
      <c r="G29" s="90"/>
      <c r="H29" s="90"/>
      <c r="I29" s="139"/>
      <c r="J29" s="90"/>
      <c r="K29" s="90"/>
      <c r="L29" s="55"/>
      <c r="S29" s="38"/>
      <c r="T29" s="38"/>
      <c r="U29" s="38"/>
      <c r="V29" s="38"/>
      <c r="W29" s="38"/>
      <c r="X29" s="38"/>
      <c r="Y29" s="38"/>
      <c r="Z29" s="38"/>
      <c r="AA29" s="38"/>
      <c r="AB29" s="38"/>
      <c r="AC29" s="38"/>
      <c r="AD29" s="38"/>
      <c r="AE29" s="38"/>
    </row>
    <row r="30" spans="1:31" s="2" customFormat="1" ht="25.4" customHeight="1">
      <c r="A30" s="38"/>
      <c r="B30" s="39"/>
      <c r="C30" s="38"/>
      <c r="D30" s="140" t="s">
        <v>38</v>
      </c>
      <c r="E30" s="38"/>
      <c r="F30" s="38"/>
      <c r="G30" s="38"/>
      <c r="H30" s="38"/>
      <c r="I30" s="133"/>
      <c r="J30" s="96">
        <f>ROUND(J117,2)</f>
        <v>0</v>
      </c>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139"/>
      <c r="J31" s="90"/>
      <c r="K31" s="90"/>
      <c r="L31" s="55"/>
      <c r="S31" s="38"/>
      <c r="T31" s="38"/>
      <c r="U31" s="38"/>
      <c r="V31" s="38"/>
      <c r="W31" s="38"/>
      <c r="X31" s="38"/>
      <c r="Y31" s="38"/>
      <c r="Z31" s="38"/>
      <c r="AA31" s="38"/>
      <c r="AB31" s="38"/>
      <c r="AC31" s="38"/>
      <c r="AD31" s="38"/>
      <c r="AE31" s="38"/>
    </row>
    <row r="32" spans="1:31" s="2" customFormat="1" ht="14.4" customHeight="1">
      <c r="A32" s="38"/>
      <c r="B32" s="39"/>
      <c r="C32" s="38"/>
      <c r="D32" s="38"/>
      <c r="E32" s="38"/>
      <c r="F32" s="43" t="s">
        <v>40</v>
      </c>
      <c r="G32" s="38"/>
      <c r="H32" s="38"/>
      <c r="I32" s="141" t="s">
        <v>39</v>
      </c>
      <c r="J32" s="43" t="s">
        <v>41</v>
      </c>
      <c r="K32" s="38"/>
      <c r="L32" s="55"/>
      <c r="S32" s="38"/>
      <c r="T32" s="38"/>
      <c r="U32" s="38"/>
      <c r="V32" s="38"/>
      <c r="W32" s="38"/>
      <c r="X32" s="38"/>
      <c r="Y32" s="38"/>
      <c r="Z32" s="38"/>
      <c r="AA32" s="38"/>
      <c r="AB32" s="38"/>
      <c r="AC32" s="38"/>
      <c r="AD32" s="38"/>
      <c r="AE32" s="38"/>
    </row>
    <row r="33" spans="1:31" s="2" customFormat="1" ht="14.4" customHeight="1">
      <c r="A33" s="38"/>
      <c r="B33" s="39"/>
      <c r="C33" s="38"/>
      <c r="D33" s="142" t="s">
        <v>42</v>
      </c>
      <c r="E33" s="32" t="s">
        <v>43</v>
      </c>
      <c r="F33" s="143">
        <f>ROUND((SUM(BE117:BE128)),2)</f>
        <v>0</v>
      </c>
      <c r="G33" s="38"/>
      <c r="H33" s="38"/>
      <c r="I33" s="144">
        <v>0.21</v>
      </c>
      <c r="J33" s="143">
        <f>ROUND(((SUM(BE117:BE128))*I33),2)</f>
        <v>0</v>
      </c>
      <c r="K33" s="38"/>
      <c r="L33" s="55"/>
      <c r="S33" s="38"/>
      <c r="T33" s="38"/>
      <c r="U33" s="38"/>
      <c r="V33" s="38"/>
      <c r="W33" s="38"/>
      <c r="X33" s="38"/>
      <c r="Y33" s="38"/>
      <c r="Z33" s="38"/>
      <c r="AA33" s="38"/>
      <c r="AB33" s="38"/>
      <c r="AC33" s="38"/>
      <c r="AD33" s="38"/>
      <c r="AE33" s="38"/>
    </row>
    <row r="34" spans="1:31" s="2" customFormat="1" ht="14.4" customHeight="1">
      <c r="A34" s="38"/>
      <c r="B34" s="39"/>
      <c r="C34" s="38"/>
      <c r="D34" s="38"/>
      <c r="E34" s="32" t="s">
        <v>44</v>
      </c>
      <c r="F34" s="143">
        <f>ROUND((SUM(BF117:BF128)),2)</f>
        <v>0</v>
      </c>
      <c r="G34" s="38"/>
      <c r="H34" s="38"/>
      <c r="I34" s="144">
        <v>0.15</v>
      </c>
      <c r="J34" s="143">
        <f>ROUND(((SUM(BF117:BF128))*I34),2)</f>
        <v>0</v>
      </c>
      <c r="K34" s="38"/>
      <c r="L34" s="55"/>
      <c r="S34" s="38"/>
      <c r="T34" s="38"/>
      <c r="U34" s="38"/>
      <c r="V34" s="38"/>
      <c r="W34" s="38"/>
      <c r="X34" s="38"/>
      <c r="Y34" s="38"/>
      <c r="Z34" s="38"/>
      <c r="AA34" s="38"/>
      <c r="AB34" s="38"/>
      <c r="AC34" s="38"/>
      <c r="AD34" s="38"/>
      <c r="AE34" s="38"/>
    </row>
    <row r="35" spans="1:31" s="2" customFormat="1" ht="14.4" customHeight="1" hidden="1">
      <c r="A35" s="38"/>
      <c r="B35" s="39"/>
      <c r="C35" s="38"/>
      <c r="D35" s="38"/>
      <c r="E35" s="32" t="s">
        <v>45</v>
      </c>
      <c r="F35" s="143">
        <f>ROUND((SUM(BG117:BG128)),2)</f>
        <v>0</v>
      </c>
      <c r="G35" s="38"/>
      <c r="H35" s="38"/>
      <c r="I35" s="144">
        <v>0.21</v>
      </c>
      <c r="J35" s="143">
        <f>0</f>
        <v>0</v>
      </c>
      <c r="K35" s="38"/>
      <c r="L35" s="55"/>
      <c r="S35" s="38"/>
      <c r="T35" s="38"/>
      <c r="U35" s="38"/>
      <c r="V35" s="38"/>
      <c r="W35" s="38"/>
      <c r="X35" s="38"/>
      <c r="Y35" s="38"/>
      <c r="Z35" s="38"/>
      <c r="AA35" s="38"/>
      <c r="AB35" s="38"/>
      <c r="AC35" s="38"/>
      <c r="AD35" s="38"/>
      <c r="AE35" s="38"/>
    </row>
    <row r="36" spans="1:31" s="2" customFormat="1" ht="14.4" customHeight="1" hidden="1">
      <c r="A36" s="38"/>
      <c r="B36" s="39"/>
      <c r="C36" s="38"/>
      <c r="D36" s="38"/>
      <c r="E36" s="32" t="s">
        <v>46</v>
      </c>
      <c r="F36" s="143">
        <f>ROUND((SUM(BH117:BH128)),2)</f>
        <v>0</v>
      </c>
      <c r="G36" s="38"/>
      <c r="H36" s="38"/>
      <c r="I36" s="144">
        <v>0.15</v>
      </c>
      <c r="J36" s="143">
        <f>0</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47</v>
      </c>
      <c r="F37" s="143">
        <f>ROUND((SUM(BI117:BI128)),2)</f>
        <v>0</v>
      </c>
      <c r="G37" s="38"/>
      <c r="H37" s="38"/>
      <c r="I37" s="144">
        <v>0</v>
      </c>
      <c r="J37" s="143">
        <f>0</f>
        <v>0</v>
      </c>
      <c r="K37" s="38"/>
      <c r="L37" s="55"/>
      <c r="S37" s="38"/>
      <c r="T37" s="38"/>
      <c r="U37" s="38"/>
      <c r="V37" s="38"/>
      <c r="W37" s="38"/>
      <c r="X37" s="38"/>
      <c r="Y37" s="38"/>
      <c r="Z37" s="38"/>
      <c r="AA37" s="38"/>
      <c r="AB37" s="38"/>
      <c r="AC37" s="38"/>
      <c r="AD37" s="38"/>
      <c r="AE37" s="38"/>
    </row>
    <row r="38" spans="1:31" s="2" customFormat="1" ht="6.95" customHeight="1">
      <c r="A38" s="38"/>
      <c r="B38" s="39"/>
      <c r="C38" s="38"/>
      <c r="D38" s="38"/>
      <c r="E38" s="38"/>
      <c r="F38" s="38"/>
      <c r="G38" s="38"/>
      <c r="H38" s="38"/>
      <c r="I38" s="133"/>
      <c r="J38" s="38"/>
      <c r="K38" s="38"/>
      <c r="L38" s="55"/>
      <c r="S38" s="38"/>
      <c r="T38" s="38"/>
      <c r="U38" s="38"/>
      <c r="V38" s="38"/>
      <c r="W38" s="38"/>
      <c r="X38" s="38"/>
      <c r="Y38" s="38"/>
      <c r="Z38" s="38"/>
      <c r="AA38" s="38"/>
      <c r="AB38" s="38"/>
      <c r="AC38" s="38"/>
      <c r="AD38" s="38"/>
      <c r="AE38" s="38"/>
    </row>
    <row r="39" spans="1:31" s="2" customFormat="1" ht="25.4" customHeight="1">
      <c r="A39" s="38"/>
      <c r="B39" s="39"/>
      <c r="C39" s="145"/>
      <c r="D39" s="146" t="s">
        <v>48</v>
      </c>
      <c r="E39" s="81"/>
      <c r="F39" s="81"/>
      <c r="G39" s="147" t="s">
        <v>49</v>
      </c>
      <c r="H39" s="148" t="s">
        <v>50</v>
      </c>
      <c r="I39" s="149"/>
      <c r="J39" s="150">
        <f>SUM(J30:J37)</f>
        <v>0</v>
      </c>
      <c r="K39" s="151"/>
      <c r="L39" s="55"/>
      <c r="S39" s="38"/>
      <c r="T39" s="38"/>
      <c r="U39" s="38"/>
      <c r="V39" s="38"/>
      <c r="W39" s="38"/>
      <c r="X39" s="38"/>
      <c r="Y39" s="38"/>
      <c r="Z39" s="38"/>
      <c r="AA39" s="38"/>
      <c r="AB39" s="38"/>
      <c r="AC39" s="38"/>
      <c r="AD39" s="38"/>
      <c r="AE39" s="38"/>
    </row>
    <row r="40" spans="1:31" s="2" customFormat="1" ht="14.4" customHeight="1">
      <c r="A40" s="38"/>
      <c r="B40" s="39"/>
      <c r="C40" s="38"/>
      <c r="D40" s="38"/>
      <c r="E40" s="38"/>
      <c r="F40" s="38"/>
      <c r="G40" s="38"/>
      <c r="H40" s="38"/>
      <c r="I40" s="133"/>
      <c r="J40" s="38"/>
      <c r="K40" s="38"/>
      <c r="L40" s="55"/>
      <c r="S40" s="38"/>
      <c r="T40" s="38"/>
      <c r="U40" s="38"/>
      <c r="V40" s="38"/>
      <c r="W40" s="38"/>
      <c r="X40" s="38"/>
      <c r="Y40" s="38"/>
      <c r="Z40" s="38"/>
      <c r="AA40" s="38"/>
      <c r="AB40" s="38"/>
      <c r="AC40" s="38"/>
      <c r="AD40" s="38"/>
      <c r="AE40" s="38"/>
    </row>
    <row r="41" spans="2:12" s="1" customFormat="1" ht="14.4" customHeight="1">
      <c r="B41" s="22"/>
      <c r="I41" s="129"/>
      <c r="L41" s="22"/>
    </row>
    <row r="42" spans="2:12" s="1" customFormat="1" ht="14.4" customHeight="1">
      <c r="B42" s="22"/>
      <c r="I42" s="129"/>
      <c r="L42" s="22"/>
    </row>
    <row r="43" spans="2:12" s="1" customFormat="1" ht="14.4" customHeight="1">
      <c r="B43" s="22"/>
      <c r="I43" s="129"/>
      <c r="L43" s="22"/>
    </row>
    <row r="44" spans="2:12" s="1" customFormat="1" ht="14.4" customHeight="1">
      <c r="B44" s="22"/>
      <c r="I44" s="129"/>
      <c r="L44" s="22"/>
    </row>
    <row r="45" spans="2:12" s="1" customFormat="1" ht="14.4" customHeight="1">
      <c r="B45" s="22"/>
      <c r="I45" s="129"/>
      <c r="L45" s="22"/>
    </row>
    <row r="46" spans="2:12" s="1" customFormat="1" ht="14.4" customHeight="1">
      <c r="B46" s="22"/>
      <c r="I46" s="129"/>
      <c r="L46" s="22"/>
    </row>
    <row r="47" spans="2:12" s="1" customFormat="1" ht="14.4" customHeight="1">
      <c r="B47" s="22"/>
      <c r="I47" s="129"/>
      <c r="L47" s="22"/>
    </row>
    <row r="48" spans="2:12" s="1" customFormat="1" ht="14.4" customHeight="1">
      <c r="B48" s="22"/>
      <c r="I48" s="129"/>
      <c r="L48" s="22"/>
    </row>
    <row r="49" spans="2:12" s="1" customFormat="1" ht="14.4" customHeight="1">
      <c r="B49" s="22"/>
      <c r="I49" s="129"/>
      <c r="L49" s="22"/>
    </row>
    <row r="50" spans="2:12" s="2" customFormat="1" ht="14.4" customHeight="1">
      <c r="B50" s="55"/>
      <c r="D50" s="56" t="s">
        <v>51</v>
      </c>
      <c r="E50" s="57"/>
      <c r="F50" s="57"/>
      <c r="G50" s="56" t="s">
        <v>52</v>
      </c>
      <c r="H50" s="57"/>
      <c r="I50" s="152"/>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53</v>
      </c>
      <c r="E61" s="41"/>
      <c r="F61" s="153" t="s">
        <v>54</v>
      </c>
      <c r="G61" s="58" t="s">
        <v>53</v>
      </c>
      <c r="H61" s="41"/>
      <c r="I61" s="154"/>
      <c r="J61" s="155" t="s">
        <v>54</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55</v>
      </c>
      <c r="E65" s="59"/>
      <c r="F65" s="59"/>
      <c r="G65" s="56" t="s">
        <v>56</v>
      </c>
      <c r="H65" s="59"/>
      <c r="I65" s="156"/>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53</v>
      </c>
      <c r="E76" s="41"/>
      <c r="F76" s="153" t="s">
        <v>54</v>
      </c>
      <c r="G76" s="58" t="s">
        <v>53</v>
      </c>
      <c r="H76" s="41"/>
      <c r="I76" s="154"/>
      <c r="J76" s="155" t="s">
        <v>54</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157"/>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158"/>
      <c r="J81" s="63"/>
      <c r="K81" s="63"/>
      <c r="L81" s="55"/>
      <c r="S81" s="38"/>
      <c r="T81" s="38"/>
      <c r="U81" s="38"/>
      <c r="V81" s="38"/>
      <c r="W81" s="38"/>
      <c r="X81" s="38"/>
      <c r="Y81" s="38"/>
      <c r="Z81" s="38"/>
      <c r="AA81" s="38"/>
      <c r="AB81" s="38"/>
      <c r="AC81" s="38"/>
      <c r="AD81" s="38"/>
      <c r="AE81" s="38"/>
    </row>
    <row r="82" spans="1:31" s="2" customFormat="1" ht="24.95" customHeight="1">
      <c r="A82" s="38"/>
      <c r="B82" s="39"/>
      <c r="C82" s="23" t="s">
        <v>131</v>
      </c>
      <c r="D82" s="38"/>
      <c r="E82" s="38"/>
      <c r="F82" s="38"/>
      <c r="G82" s="38"/>
      <c r="H82" s="38"/>
      <c r="I82" s="133"/>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133"/>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133"/>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32" t="str">
        <f>E7</f>
        <v>Rekonstrukce objektu garáží nákladních vozidel - Rychnov nad Kněžnou</v>
      </c>
      <c r="F85" s="32"/>
      <c r="G85" s="32"/>
      <c r="H85" s="32"/>
      <c r="I85" s="133"/>
      <c r="J85" s="38"/>
      <c r="K85" s="38"/>
      <c r="L85" s="55"/>
      <c r="S85" s="38"/>
      <c r="T85" s="38"/>
      <c r="U85" s="38"/>
      <c r="V85" s="38"/>
      <c r="W85" s="38"/>
      <c r="X85" s="38"/>
      <c r="Y85" s="38"/>
      <c r="Z85" s="38"/>
      <c r="AA85" s="38"/>
      <c r="AB85" s="38"/>
      <c r="AC85" s="38"/>
      <c r="AD85" s="38"/>
      <c r="AE85" s="38"/>
    </row>
    <row r="86" spans="1:31" s="2" customFormat="1" ht="12" customHeight="1">
      <c r="A86" s="38"/>
      <c r="B86" s="39"/>
      <c r="C86" s="32" t="s">
        <v>128</v>
      </c>
      <c r="D86" s="38"/>
      <c r="E86" s="38"/>
      <c r="F86" s="38"/>
      <c r="G86" s="38"/>
      <c r="H86" s="38"/>
      <c r="I86" s="133"/>
      <c r="J86" s="38"/>
      <c r="K86" s="38"/>
      <c r="L86" s="55"/>
      <c r="S86" s="38"/>
      <c r="T86" s="38"/>
      <c r="U86" s="38"/>
      <c r="V86" s="38"/>
      <c r="W86" s="38"/>
      <c r="X86" s="38"/>
      <c r="Y86" s="38"/>
      <c r="Z86" s="38"/>
      <c r="AA86" s="38"/>
      <c r="AB86" s="38"/>
      <c r="AC86" s="38"/>
      <c r="AD86" s="38"/>
      <c r="AE86" s="38"/>
    </row>
    <row r="87" spans="1:31" s="2" customFormat="1" ht="16.5" customHeight="1">
      <c r="A87" s="38"/>
      <c r="B87" s="39"/>
      <c r="C87" s="38"/>
      <c r="D87" s="38"/>
      <c r="E87" s="67" t="str">
        <f>E9</f>
        <v xml:space="preserve">VRN - Vedlejší rozpočtové náklady </v>
      </c>
      <c r="F87" s="38"/>
      <c r="G87" s="38"/>
      <c r="H87" s="38"/>
      <c r="I87" s="133"/>
      <c r="J87" s="38"/>
      <c r="K87" s="38"/>
      <c r="L87" s="55"/>
      <c r="S87" s="38"/>
      <c r="T87" s="38"/>
      <c r="U87" s="38"/>
      <c r="V87" s="38"/>
      <c r="W87" s="38"/>
      <c r="X87" s="38"/>
      <c r="Y87" s="38"/>
      <c r="Z87" s="38"/>
      <c r="AA87" s="38"/>
      <c r="AB87" s="38"/>
      <c r="AC87" s="38"/>
      <c r="AD87" s="38"/>
      <c r="AE87" s="38"/>
    </row>
    <row r="88" spans="1:31" s="2" customFormat="1" ht="6.95" customHeight="1">
      <c r="A88" s="38"/>
      <c r="B88" s="39"/>
      <c r="C88" s="38"/>
      <c r="D88" s="38"/>
      <c r="E88" s="38"/>
      <c r="F88" s="38"/>
      <c r="G88" s="38"/>
      <c r="H88" s="38"/>
      <c r="I88" s="133"/>
      <c r="J88" s="38"/>
      <c r="K88" s="38"/>
      <c r="L88" s="55"/>
      <c r="S88" s="38"/>
      <c r="T88" s="38"/>
      <c r="U88" s="38"/>
      <c r="V88" s="38"/>
      <c r="W88" s="38"/>
      <c r="X88" s="38"/>
      <c r="Y88" s="38"/>
      <c r="Z88" s="38"/>
      <c r="AA88" s="38"/>
      <c r="AB88" s="38"/>
      <c r="AC88" s="38"/>
      <c r="AD88" s="38"/>
      <c r="AE88" s="38"/>
    </row>
    <row r="89" spans="1:31" s="2" customFormat="1" ht="12" customHeight="1">
      <c r="A89" s="38"/>
      <c r="B89" s="39"/>
      <c r="C89" s="32" t="s">
        <v>20</v>
      </c>
      <c r="D89" s="38"/>
      <c r="E89" s="38"/>
      <c r="F89" s="27" t="str">
        <f>F12</f>
        <v>p.č. 2461/49 k.ú. Rychnov nad Kněžnou</v>
      </c>
      <c r="G89" s="38"/>
      <c r="H89" s="38"/>
      <c r="I89" s="134" t="s">
        <v>22</v>
      </c>
      <c r="J89" s="69" t="str">
        <f>IF(J12="","",J12)</f>
        <v>26. 3. 2019</v>
      </c>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133"/>
      <c r="J90" s="38"/>
      <c r="K90" s="38"/>
      <c r="L90" s="55"/>
      <c r="S90" s="38"/>
      <c r="T90" s="38"/>
      <c r="U90" s="38"/>
      <c r="V90" s="38"/>
      <c r="W90" s="38"/>
      <c r="X90" s="38"/>
      <c r="Y90" s="38"/>
      <c r="Z90" s="38"/>
      <c r="AA90" s="38"/>
      <c r="AB90" s="38"/>
      <c r="AC90" s="38"/>
      <c r="AD90" s="38"/>
      <c r="AE90" s="38"/>
    </row>
    <row r="91" spans="1:31" s="2" customFormat="1" ht="40.05" customHeight="1">
      <c r="A91" s="38"/>
      <c r="B91" s="39"/>
      <c r="C91" s="32" t="s">
        <v>24</v>
      </c>
      <c r="D91" s="38"/>
      <c r="E91" s="38"/>
      <c r="F91" s="27" t="str">
        <f>E15</f>
        <v>Údržba silnic královéhradeckého kraje, a.s.</v>
      </c>
      <c r="G91" s="38"/>
      <c r="H91" s="38"/>
      <c r="I91" s="134" t="s">
        <v>31</v>
      </c>
      <c r="J91" s="36" t="str">
        <f>E21</f>
        <v>IRBOS s.r.o., Čestice 115, Kostelec n/O</v>
      </c>
      <c r="K91" s="38"/>
      <c r="L91" s="55"/>
      <c r="S91" s="38"/>
      <c r="T91" s="38"/>
      <c r="U91" s="38"/>
      <c r="V91" s="38"/>
      <c r="W91" s="38"/>
      <c r="X91" s="38"/>
      <c r="Y91" s="38"/>
      <c r="Z91" s="38"/>
      <c r="AA91" s="38"/>
      <c r="AB91" s="38"/>
      <c r="AC91" s="38"/>
      <c r="AD91" s="38"/>
      <c r="AE91" s="38"/>
    </row>
    <row r="92" spans="1:31" s="2" customFormat="1" ht="15.15" customHeight="1">
      <c r="A92" s="38"/>
      <c r="B92" s="39"/>
      <c r="C92" s="32" t="s">
        <v>29</v>
      </c>
      <c r="D92" s="38"/>
      <c r="E92" s="38"/>
      <c r="F92" s="27" t="str">
        <f>IF(E18="","",E18)</f>
        <v>Vyplň údaj</v>
      </c>
      <c r="G92" s="38"/>
      <c r="H92" s="38"/>
      <c r="I92" s="134" t="s">
        <v>34</v>
      </c>
      <c r="J92" s="36" t="str">
        <f>E24</f>
        <v xml:space="preserve"> </v>
      </c>
      <c r="K92" s="38"/>
      <c r="L92" s="55"/>
      <c r="S92" s="38"/>
      <c r="T92" s="38"/>
      <c r="U92" s="38"/>
      <c r="V92" s="38"/>
      <c r="W92" s="38"/>
      <c r="X92" s="38"/>
      <c r="Y92" s="38"/>
      <c r="Z92" s="38"/>
      <c r="AA92" s="38"/>
      <c r="AB92" s="38"/>
      <c r="AC92" s="38"/>
      <c r="AD92" s="38"/>
      <c r="AE92" s="38"/>
    </row>
    <row r="93" spans="1:31" s="2" customFormat="1" ht="10.3" customHeight="1">
      <c r="A93" s="38"/>
      <c r="B93" s="39"/>
      <c r="C93" s="38"/>
      <c r="D93" s="38"/>
      <c r="E93" s="38"/>
      <c r="F93" s="38"/>
      <c r="G93" s="38"/>
      <c r="H93" s="38"/>
      <c r="I93" s="133"/>
      <c r="J93" s="38"/>
      <c r="K93" s="38"/>
      <c r="L93" s="55"/>
      <c r="S93" s="38"/>
      <c r="T93" s="38"/>
      <c r="U93" s="38"/>
      <c r="V93" s="38"/>
      <c r="W93" s="38"/>
      <c r="X93" s="38"/>
      <c r="Y93" s="38"/>
      <c r="Z93" s="38"/>
      <c r="AA93" s="38"/>
      <c r="AB93" s="38"/>
      <c r="AC93" s="38"/>
      <c r="AD93" s="38"/>
      <c r="AE93" s="38"/>
    </row>
    <row r="94" spans="1:31" s="2" customFormat="1" ht="29.25" customHeight="1">
      <c r="A94" s="38"/>
      <c r="B94" s="39"/>
      <c r="C94" s="159" t="s">
        <v>132</v>
      </c>
      <c r="D94" s="145"/>
      <c r="E94" s="145"/>
      <c r="F94" s="145"/>
      <c r="G94" s="145"/>
      <c r="H94" s="145"/>
      <c r="I94" s="160"/>
      <c r="J94" s="161" t="s">
        <v>133</v>
      </c>
      <c r="K94" s="145"/>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133"/>
      <c r="J95" s="38"/>
      <c r="K95" s="38"/>
      <c r="L95" s="55"/>
      <c r="S95" s="38"/>
      <c r="T95" s="38"/>
      <c r="U95" s="38"/>
      <c r="V95" s="38"/>
      <c r="W95" s="38"/>
      <c r="X95" s="38"/>
      <c r="Y95" s="38"/>
      <c r="Z95" s="38"/>
      <c r="AA95" s="38"/>
      <c r="AB95" s="38"/>
      <c r="AC95" s="38"/>
      <c r="AD95" s="38"/>
      <c r="AE95" s="38"/>
    </row>
    <row r="96" spans="1:47" s="2" customFormat="1" ht="22.8" customHeight="1">
      <c r="A96" s="38"/>
      <c r="B96" s="39"/>
      <c r="C96" s="162" t="s">
        <v>134</v>
      </c>
      <c r="D96" s="38"/>
      <c r="E96" s="38"/>
      <c r="F96" s="38"/>
      <c r="G96" s="38"/>
      <c r="H96" s="38"/>
      <c r="I96" s="133"/>
      <c r="J96" s="96">
        <f>J117</f>
        <v>0</v>
      </c>
      <c r="K96" s="38"/>
      <c r="L96" s="55"/>
      <c r="S96" s="38"/>
      <c r="T96" s="38"/>
      <c r="U96" s="38"/>
      <c r="V96" s="38"/>
      <c r="W96" s="38"/>
      <c r="X96" s="38"/>
      <c r="Y96" s="38"/>
      <c r="Z96" s="38"/>
      <c r="AA96" s="38"/>
      <c r="AB96" s="38"/>
      <c r="AC96" s="38"/>
      <c r="AD96" s="38"/>
      <c r="AE96" s="38"/>
      <c r="AU96" s="19" t="s">
        <v>135</v>
      </c>
    </row>
    <row r="97" spans="1:31" s="9" customFormat="1" ht="24.95" customHeight="1">
      <c r="A97" s="9"/>
      <c r="B97" s="163"/>
      <c r="C97" s="9"/>
      <c r="D97" s="164" t="s">
        <v>1697</v>
      </c>
      <c r="E97" s="165"/>
      <c r="F97" s="165"/>
      <c r="G97" s="165"/>
      <c r="H97" s="165"/>
      <c r="I97" s="166"/>
      <c r="J97" s="167">
        <f>J118</f>
        <v>0</v>
      </c>
      <c r="K97" s="9"/>
      <c r="L97" s="163"/>
      <c r="S97" s="9"/>
      <c r="T97" s="9"/>
      <c r="U97" s="9"/>
      <c r="V97" s="9"/>
      <c r="W97" s="9"/>
      <c r="X97" s="9"/>
      <c r="Y97" s="9"/>
      <c r="Z97" s="9"/>
      <c r="AA97" s="9"/>
      <c r="AB97" s="9"/>
      <c r="AC97" s="9"/>
      <c r="AD97" s="9"/>
      <c r="AE97" s="9"/>
    </row>
    <row r="98" spans="1:31" s="2" customFormat="1" ht="21.8" customHeight="1">
      <c r="A98" s="38"/>
      <c r="B98" s="39"/>
      <c r="C98" s="38"/>
      <c r="D98" s="38"/>
      <c r="E98" s="38"/>
      <c r="F98" s="38"/>
      <c r="G98" s="38"/>
      <c r="H98" s="38"/>
      <c r="I98" s="133"/>
      <c r="J98" s="38"/>
      <c r="K98" s="38"/>
      <c r="L98" s="55"/>
      <c r="S98" s="38"/>
      <c r="T98" s="38"/>
      <c r="U98" s="38"/>
      <c r="V98" s="38"/>
      <c r="W98" s="38"/>
      <c r="X98" s="38"/>
      <c r="Y98" s="38"/>
      <c r="Z98" s="38"/>
      <c r="AA98" s="38"/>
      <c r="AB98" s="38"/>
      <c r="AC98" s="38"/>
      <c r="AD98" s="38"/>
      <c r="AE98" s="38"/>
    </row>
    <row r="99" spans="1:31" s="2" customFormat="1" ht="6.95" customHeight="1">
      <c r="A99" s="38"/>
      <c r="B99" s="60"/>
      <c r="C99" s="61"/>
      <c r="D99" s="61"/>
      <c r="E99" s="61"/>
      <c r="F99" s="61"/>
      <c r="G99" s="61"/>
      <c r="H99" s="61"/>
      <c r="I99" s="157"/>
      <c r="J99" s="61"/>
      <c r="K99" s="61"/>
      <c r="L99" s="55"/>
      <c r="S99" s="38"/>
      <c r="T99" s="38"/>
      <c r="U99" s="38"/>
      <c r="V99" s="38"/>
      <c r="W99" s="38"/>
      <c r="X99" s="38"/>
      <c r="Y99" s="38"/>
      <c r="Z99" s="38"/>
      <c r="AA99" s="38"/>
      <c r="AB99" s="38"/>
      <c r="AC99" s="38"/>
      <c r="AD99" s="38"/>
      <c r="AE99" s="38"/>
    </row>
    <row r="103" spans="1:31" s="2" customFormat="1" ht="6.95" customHeight="1">
      <c r="A103" s="38"/>
      <c r="B103" s="62"/>
      <c r="C103" s="63"/>
      <c r="D103" s="63"/>
      <c r="E103" s="63"/>
      <c r="F103" s="63"/>
      <c r="G103" s="63"/>
      <c r="H103" s="63"/>
      <c r="I103" s="158"/>
      <c r="J103" s="63"/>
      <c r="K103" s="63"/>
      <c r="L103" s="55"/>
      <c r="S103" s="38"/>
      <c r="T103" s="38"/>
      <c r="U103" s="38"/>
      <c r="V103" s="38"/>
      <c r="W103" s="38"/>
      <c r="X103" s="38"/>
      <c r="Y103" s="38"/>
      <c r="Z103" s="38"/>
      <c r="AA103" s="38"/>
      <c r="AB103" s="38"/>
      <c r="AC103" s="38"/>
      <c r="AD103" s="38"/>
      <c r="AE103" s="38"/>
    </row>
    <row r="104" spans="1:31" s="2" customFormat="1" ht="24.95" customHeight="1">
      <c r="A104" s="38"/>
      <c r="B104" s="39"/>
      <c r="C104" s="23" t="s">
        <v>160</v>
      </c>
      <c r="D104" s="38"/>
      <c r="E104" s="38"/>
      <c r="F104" s="38"/>
      <c r="G104" s="38"/>
      <c r="H104" s="38"/>
      <c r="I104" s="133"/>
      <c r="J104" s="38"/>
      <c r="K104" s="38"/>
      <c r="L104" s="55"/>
      <c r="S104" s="38"/>
      <c r="T104" s="38"/>
      <c r="U104" s="38"/>
      <c r="V104" s="38"/>
      <c r="W104" s="38"/>
      <c r="X104" s="38"/>
      <c r="Y104" s="38"/>
      <c r="Z104" s="38"/>
      <c r="AA104" s="38"/>
      <c r="AB104" s="38"/>
      <c r="AC104" s="38"/>
      <c r="AD104" s="38"/>
      <c r="AE104" s="38"/>
    </row>
    <row r="105" spans="1:31" s="2" customFormat="1" ht="6.95" customHeight="1">
      <c r="A105" s="38"/>
      <c r="B105" s="39"/>
      <c r="C105" s="38"/>
      <c r="D105" s="38"/>
      <c r="E105" s="38"/>
      <c r="F105" s="38"/>
      <c r="G105" s="38"/>
      <c r="H105" s="38"/>
      <c r="I105" s="133"/>
      <c r="J105" s="38"/>
      <c r="K105" s="38"/>
      <c r="L105" s="55"/>
      <c r="S105" s="38"/>
      <c r="T105" s="38"/>
      <c r="U105" s="38"/>
      <c r="V105" s="38"/>
      <c r="W105" s="38"/>
      <c r="X105" s="38"/>
      <c r="Y105" s="38"/>
      <c r="Z105" s="38"/>
      <c r="AA105" s="38"/>
      <c r="AB105" s="38"/>
      <c r="AC105" s="38"/>
      <c r="AD105" s="38"/>
      <c r="AE105" s="38"/>
    </row>
    <row r="106" spans="1:31" s="2" customFormat="1" ht="12" customHeight="1">
      <c r="A106" s="38"/>
      <c r="B106" s="39"/>
      <c r="C106" s="32" t="s">
        <v>16</v>
      </c>
      <c r="D106" s="38"/>
      <c r="E106" s="38"/>
      <c r="F106" s="38"/>
      <c r="G106" s="38"/>
      <c r="H106" s="38"/>
      <c r="I106" s="133"/>
      <c r="J106" s="38"/>
      <c r="K106" s="38"/>
      <c r="L106" s="55"/>
      <c r="S106" s="38"/>
      <c r="T106" s="38"/>
      <c r="U106" s="38"/>
      <c r="V106" s="38"/>
      <c r="W106" s="38"/>
      <c r="X106" s="38"/>
      <c r="Y106" s="38"/>
      <c r="Z106" s="38"/>
      <c r="AA106" s="38"/>
      <c r="AB106" s="38"/>
      <c r="AC106" s="38"/>
      <c r="AD106" s="38"/>
      <c r="AE106" s="38"/>
    </row>
    <row r="107" spans="1:31" s="2" customFormat="1" ht="16.5" customHeight="1">
      <c r="A107" s="38"/>
      <c r="B107" s="39"/>
      <c r="C107" s="38"/>
      <c r="D107" s="38"/>
      <c r="E107" s="132" t="str">
        <f>E7</f>
        <v>Rekonstrukce objektu garáží nákladních vozidel - Rychnov nad Kněžnou</v>
      </c>
      <c r="F107" s="32"/>
      <c r="G107" s="32"/>
      <c r="H107" s="32"/>
      <c r="I107" s="133"/>
      <c r="J107" s="38"/>
      <c r="K107" s="38"/>
      <c r="L107" s="55"/>
      <c r="S107" s="38"/>
      <c r="T107" s="38"/>
      <c r="U107" s="38"/>
      <c r="V107" s="38"/>
      <c r="W107" s="38"/>
      <c r="X107" s="38"/>
      <c r="Y107" s="38"/>
      <c r="Z107" s="38"/>
      <c r="AA107" s="38"/>
      <c r="AB107" s="38"/>
      <c r="AC107" s="38"/>
      <c r="AD107" s="38"/>
      <c r="AE107" s="38"/>
    </row>
    <row r="108" spans="1:31" s="2" customFormat="1" ht="12" customHeight="1">
      <c r="A108" s="38"/>
      <c r="B108" s="39"/>
      <c r="C108" s="32" t="s">
        <v>128</v>
      </c>
      <c r="D108" s="38"/>
      <c r="E108" s="38"/>
      <c r="F108" s="38"/>
      <c r="G108" s="38"/>
      <c r="H108" s="38"/>
      <c r="I108" s="133"/>
      <c r="J108" s="38"/>
      <c r="K108" s="38"/>
      <c r="L108" s="55"/>
      <c r="S108" s="38"/>
      <c r="T108" s="38"/>
      <c r="U108" s="38"/>
      <c r="V108" s="38"/>
      <c r="W108" s="38"/>
      <c r="X108" s="38"/>
      <c r="Y108" s="38"/>
      <c r="Z108" s="38"/>
      <c r="AA108" s="38"/>
      <c r="AB108" s="38"/>
      <c r="AC108" s="38"/>
      <c r="AD108" s="38"/>
      <c r="AE108" s="38"/>
    </row>
    <row r="109" spans="1:31" s="2" customFormat="1" ht="16.5" customHeight="1">
      <c r="A109" s="38"/>
      <c r="B109" s="39"/>
      <c r="C109" s="38"/>
      <c r="D109" s="38"/>
      <c r="E109" s="67" t="str">
        <f>E9</f>
        <v xml:space="preserve">VRN - Vedlejší rozpočtové náklady </v>
      </c>
      <c r="F109" s="38"/>
      <c r="G109" s="38"/>
      <c r="H109" s="38"/>
      <c r="I109" s="133"/>
      <c r="J109" s="38"/>
      <c r="K109" s="38"/>
      <c r="L109" s="55"/>
      <c r="S109" s="38"/>
      <c r="T109" s="38"/>
      <c r="U109" s="38"/>
      <c r="V109" s="38"/>
      <c r="W109" s="38"/>
      <c r="X109" s="38"/>
      <c r="Y109" s="38"/>
      <c r="Z109" s="38"/>
      <c r="AA109" s="38"/>
      <c r="AB109" s="38"/>
      <c r="AC109" s="38"/>
      <c r="AD109" s="38"/>
      <c r="AE109" s="38"/>
    </row>
    <row r="110" spans="1:31" s="2" customFormat="1" ht="6.95" customHeight="1">
      <c r="A110" s="38"/>
      <c r="B110" s="39"/>
      <c r="C110" s="38"/>
      <c r="D110" s="38"/>
      <c r="E110" s="38"/>
      <c r="F110" s="38"/>
      <c r="G110" s="38"/>
      <c r="H110" s="38"/>
      <c r="I110" s="133"/>
      <c r="J110" s="38"/>
      <c r="K110" s="38"/>
      <c r="L110" s="55"/>
      <c r="S110" s="38"/>
      <c r="T110" s="38"/>
      <c r="U110" s="38"/>
      <c r="V110" s="38"/>
      <c r="W110" s="38"/>
      <c r="X110" s="38"/>
      <c r="Y110" s="38"/>
      <c r="Z110" s="38"/>
      <c r="AA110" s="38"/>
      <c r="AB110" s="38"/>
      <c r="AC110" s="38"/>
      <c r="AD110" s="38"/>
      <c r="AE110" s="38"/>
    </row>
    <row r="111" spans="1:31" s="2" customFormat="1" ht="12" customHeight="1">
      <c r="A111" s="38"/>
      <c r="B111" s="39"/>
      <c r="C111" s="32" t="s">
        <v>20</v>
      </c>
      <c r="D111" s="38"/>
      <c r="E111" s="38"/>
      <c r="F111" s="27" t="str">
        <f>F12</f>
        <v>p.č. 2461/49 k.ú. Rychnov nad Kněžnou</v>
      </c>
      <c r="G111" s="38"/>
      <c r="H111" s="38"/>
      <c r="I111" s="134" t="s">
        <v>22</v>
      </c>
      <c r="J111" s="69" t="str">
        <f>IF(J12="","",J12)</f>
        <v>26. 3. 2019</v>
      </c>
      <c r="K111" s="38"/>
      <c r="L111" s="55"/>
      <c r="S111" s="38"/>
      <c r="T111" s="38"/>
      <c r="U111" s="38"/>
      <c r="V111" s="38"/>
      <c r="W111" s="38"/>
      <c r="X111" s="38"/>
      <c r="Y111" s="38"/>
      <c r="Z111" s="38"/>
      <c r="AA111" s="38"/>
      <c r="AB111" s="38"/>
      <c r="AC111" s="38"/>
      <c r="AD111" s="38"/>
      <c r="AE111" s="38"/>
    </row>
    <row r="112" spans="1:31" s="2" customFormat="1" ht="6.95" customHeight="1">
      <c r="A112" s="38"/>
      <c r="B112" s="39"/>
      <c r="C112" s="38"/>
      <c r="D112" s="38"/>
      <c r="E112" s="38"/>
      <c r="F112" s="38"/>
      <c r="G112" s="38"/>
      <c r="H112" s="38"/>
      <c r="I112" s="133"/>
      <c r="J112" s="38"/>
      <c r="K112" s="38"/>
      <c r="L112" s="55"/>
      <c r="S112" s="38"/>
      <c r="T112" s="38"/>
      <c r="U112" s="38"/>
      <c r="V112" s="38"/>
      <c r="W112" s="38"/>
      <c r="X112" s="38"/>
      <c r="Y112" s="38"/>
      <c r="Z112" s="38"/>
      <c r="AA112" s="38"/>
      <c r="AB112" s="38"/>
      <c r="AC112" s="38"/>
      <c r="AD112" s="38"/>
      <c r="AE112" s="38"/>
    </row>
    <row r="113" spans="1:31" s="2" customFormat="1" ht="40.05" customHeight="1">
      <c r="A113" s="38"/>
      <c r="B113" s="39"/>
      <c r="C113" s="32" t="s">
        <v>24</v>
      </c>
      <c r="D113" s="38"/>
      <c r="E113" s="38"/>
      <c r="F113" s="27" t="str">
        <f>E15</f>
        <v>Údržba silnic královéhradeckého kraje, a.s.</v>
      </c>
      <c r="G113" s="38"/>
      <c r="H113" s="38"/>
      <c r="I113" s="134" t="s">
        <v>31</v>
      </c>
      <c r="J113" s="36" t="str">
        <f>E21</f>
        <v>IRBOS s.r.o., Čestice 115, Kostelec n/O</v>
      </c>
      <c r="K113" s="38"/>
      <c r="L113" s="55"/>
      <c r="S113" s="38"/>
      <c r="T113" s="38"/>
      <c r="U113" s="38"/>
      <c r="V113" s="38"/>
      <c r="W113" s="38"/>
      <c r="X113" s="38"/>
      <c r="Y113" s="38"/>
      <c r="Z113" s="38"/>
      <c r="AA113" s="38"/>
      <c r="AB113" s="38"/>
      <c r="AC113" s="38"/>
      <c r="AD113" s="38"/>
      <c r="AE113" s="38"/>
    </row>
    <row r="114" spans="1:31" s="2" customFormat="1" ht="15.15" customHeight="1">
      <c r="A114" s="38"/>
      <c r="B114" s="39"/>
      <c r="C114" s="32" t="s">
        <v>29</v>
      </c>
      <c r="D114" s="38"/>
      <c r="E114" s="38"/>
      <c r="F114" s="27" t="str">
        <f>IF(E18="","",E18)</f>
        <v>Vyplň údaj</v>
      </c>
      <c r="G114" s="38"/>
      <c r="H114" s="38"/>
      <c r="I114" s="134" t="s">
        <v>34</v>
      </c>
      <c r="J114" s="36" t="str">
        <f>E24</f>
        <v xml:space="preserve"> </v>
      </c>
      <c r="K114" s="38"/>
      <c r="L114" s="55"/>
      <c r="S114" s="38"/>
      <c r="T114" s="38"/>
      <c r="U114" s="38"/>
      <c r="V114" s="38"/>
      <c r="W114" s="38"/>
      <c r="X114" s="38"/>
      <c r="Y114" s="38"/>
      <c r="Z114" s="38"/>
      <c r="AA114" s="38"/>
      <c r="AB114" s="38"/>
      <c r="AC114" s="38"/>
      <c r="AD114" s="38"/>
      <c r="AE114" s="38"/>
    </row>
    <row r="115" spans="1:31" s="2" customFormat="1" ht="10.3" customHeight="1">
      <c r="A115" s="38"/>
      <c r="B115" s="39"/>
      <c r="C115" s="38"/>
      <c r="D115" s="38"/>
      <c r="E115" s="38"/>
      <c r="F115" s="38"/>
      <c r="G115" s="38"/>
      <c r="H115" s="38"/>
      <c r="I115" s="133"/>
      <c r="J115" s="38"/>
      <c r="K115" s="38"/>
      <c r="L115" s="55"/>
      <c r="S115" s="38"/>
      <c r="T115" s="38"/>
      <c r="U115" s="38"/>
      <c r="V115" s="38"/>
      <c r="W115" s="38"/>
      <c r="X115" s="38"/>
      <c r="Y115" s="38"/>
      <c r="Z115" s="38"/>
      <c r="AA115" s="38"/>
      <c r="AB115" s="38"/>
      <c r="AC115" s="38"/>
      <c r="AD115" s="38"/>
      <c r="AE115" s="38"/>
    </row>
    <row r="116" spans="1:31" s="11" customFormat="1" ht="29.25" customHeight="1">
      <c r="A116" s="173"/>
      <c r="B116" s="174"/>
      <c r="C116" s="175" t="s">
        <v>161</v>
      </c>
      <c r="D116" s="176" t="s">
        <v>63</v>
      </c>
      <c r="E116" s="176" t="s">
        <v>59</v>
      </c>
      <c r="F116" s="176" t="s">
        <v>60</v>
      </c>
      <c r="G116" s="176" t="s">
        <v>162</v>
      </c>
      <c r="H116" s="176" t="s">
        <v>163</v>
      </c>
      <c r="I116" s="177" t="s">
        <v>164</v>
      </c>
      <c r="J116" s="176" t="s">
        <v>133</v>
      </c>
      <c r="K116" s="178" t="s">
        <v>165</v>
      </c>
      <c r="L116" s="179"/>
      <c r="M116" s="86" t="s">
        <v>1</v>
      </c>
      <c r="N116" s="87" t="s">
        <v>42</v>
      </c>
      <c r="O116" s="87" t="s">
        <v>166</v>
      </c>
      <c r="P116" s="87" t="s">
        <v>167</v>
      </c>
      <c r="Q116" s="87" t="s">
        <v>168</v>
      </c>
      <c r="R116" s="87" t="s">
        <v>169</v>
      </c>
      <c r="S116" s="87" t="s">
        <v>170</v>
      </c>
      <c r="T116" s="88" t="s">
        <v>171</v>
      </c>
      <c r="U116" s="173"/>
      <c r="V116" s="173"/>
      <c r="W116" s="173"/>
      <c r="X116" s="173"/>
      <c r="Y116" s="173"/>
      <c r="Z116" s="173"/>
      <c r="AA116" s="173"/>
      <c r="AB116" s="173"/>
      <c r="AC116" s="173"/>
      <c r="AD116" s="173"/>
      <c r="AE116" s="173"/>
    </row>
    <row r="117" spans="1:63" s="2" customFormat="1" ht="22.8" customHeight="1">
      <c r="A117" s="38"/>
      <c r="B117" s="39"/>
      <c r="C117" s="93" t="s">
        <v>172</v>
      </c>
      <c r="D117" s="38"/>
      <c r="E117" s="38"/>
      <c r="F117" s="38"/>
      <c r="G117" s="38"/>
      <c r="H117" s="38"/>
      <c r="I117" s="133"/>
      <c r="J117" s="180">
        <f>BK117</f>
        <v>0</v>
      </c>
      <c r="K117" s="38"/>
      <c r="L117" s="39"/>
      <c r="M117" s="89"/>
      <c r="N117" s="73"/>
      <c r="O117" s="90"/>
      <c r="P117" s="181">
        <f>P118</f>
        <v>0</v>
      </c>
      <c r="Q117" s="90"/>
      <c r="R117" s="181">
        <f>R118</f>
        <v>0</v>
      </c>
      <c r="S117" s="90"/>
      <c r="T117" s="182">
        <f>T118</f>
        <v>0</v>
      </c>
      <c r="U117" s="38"/>
      <c r="V117" s="38"/>
      <c r="W117" s="38"/>
      <c r="X117" s="38"/>
      <c r="Y117" s="38"/>
      <c r="Z117" s="38"/>
      <c r="AA117" s="38"/>
      <c r="AB117" s="38"/>
      <c r="AC117" s="38"/>
      <c r="AD117" s="38"/>
      <c r="AE117" s="38"/>
      <c r="AT117" s="19" t="s">
        <v>77</v>
      </c>
      <c r="AU117" s="19" t="s">
        <v>135</v>
      </c>
      <c r="BK117" s="183">
        <f>BK118</f>
        <v>0</v>
      </c>
    </row>
    <row r="118" spans="1:63" s="12" customFormat="1" ht="25.9" customHeight="1">
      <c r="A118" s="12"/>
      <c r="B118" s="184"/>
      <c r="C118" s="12"/>
      <c r="D118" s="185" t="s">
        <v>77</v>
      </c>
      <c r="E118" s="186" t="s">
        <v>124</v>
      </c>
      <c r="F118" s="186" t="s">
        <v>1921</v>
      </c>
      <c r="G118" s="12"/>
      <c r="H118" s="12"/>
      <c r="I118" s="187"/>
      <c r="J118" s="188">
        <f>BK118</f>
        <v>0</v>
      </c>
      <c r="K118" s="12"/>
      <c r="L118" s="184"/>
      <c r="M118" s="189"/>
      <c r="N118" s="190"/>
      <c r="O118" s="190"/>
      <c r="P118" s="191">
        <f>SUM(P119:P128)</f>
        <v>0</v>
      </c>
      <c r="Q118" s="190"/>
      <c r="R118" s="191">
        <f>SUM(R119:R128)</f>
        <v>0</v>
      </c>
      <c r="S118" s="190"/>
      <c r="T118" s="192">
        <f>SUM(T119:T128)</f>
        <v>0</v>
      </c>
      <c r="U118" s="12"/>
      <c r="V118" s="12"/>
      <c r="W118" s="12"/>
      <c r="X118" s="12"/>
      <c r="Y118" s="12"/>
      <c r="Z118" s="12"/>
      <c r="AA118" s="12"/>
      <c r="AB118" s="12"/>
      <c r="AC118" s="12"/>
      <c r="AD118" s="12"/>
      <c r="AE118" s="12"/>
      <c r="AR118" s="185" t="s">
        <v>200</v>
      </c>
      <c r="AT118" s="193" t="s">
        <v>77</v>
      </c>
      <c r="AU118" s="193" t="s">
        <v>78</v>
      </c>
      <c r="AY118" s="185" t="s">
        <v>175</v>
      </c>
      <c r="BK118" s="194">
        <f>SUM(BK119:BK128)</f>
        <v>0</v>
      </c>
    </row>
    <row r="119" spans="1:65" s="2" customFormat="1" ht="16.5" customHeight="1">
      <c r="A119" s="38"/>
      <c r="B119" s="197"/>
      <c r="C119" s="198" t="s">
        <v>85</v>
      </c>
      <c r="D119" s="198" t="s">
        <v>177</v>
      </c>
      <c r="E119" s="199" t="s">
        <v>2472</v>
      </c>
      <c r="F119" s="200" t="s">
        <v>1923</v>
      </c>
      <c r="G119" s="201" t="s">
        <v>1926</v>
      </c>
      <c r="H119" s="202">
        <v>1</v>
      </c>
      <c r="I119" s="203"/>
      <c r="J119" s="204">
        <f>ROUND(I119*H119,2)</f>
        <v>0</v>
      </c>
      <c r="K119" s="200" t="s">
        <v>181</v>
      </c>
      <c r="L119" s="39"/>
      <c r="M119" s="205" t="s">
        <v>1</v>
      </c>
      <c r="N119" s="206" t="s">
        <v>43</v>
      </c>
      <c r="O119" s="77"/>
      <c r="P119" s="207">
        <f>O119*H119</f>
        <v>0</v>
      </c>
      <c r="Q119" s="207">
        <v>0</v>
      </c>
      <c r="R119" s="207">
        <f>Q119*H119</f>
        <v>0</v>
      </c>
      <c r="S119" s="207">
        <v>0</v>
      </c>
      <c r="T119" s="208">
        <f>S119*H119</f>
        <v>0</v>
      </c>
      <c r="U119" s="38"/>
      <c r="V119" s="38"/>
      <c r="W119" s="38"/>
      <c r="X119" s="38"/>
      <c r="Y119" s="38"/>
      <c r="Z119" s="38"/>
      <c r="AA119" s="38"/>
      <c r="AB119" s="38"/>
      <c r="AC119" s="38"/>
      <c r="AD119" s="38"/>
      <c r="AE119" s="38"/>
      <c r="AR119" s="209" t="s">
        <v>1927</v>
      </c>
      <c r="AT119" s="209" t="s">
        <v>177</v>
      </c>
      <c r="AU119" s="209" t="s">
        <v>85</v>
      </c>
      <c r="AY119" s="19" t="s">
        <v>175</v>
      </c>
      <c r="BE119" s="210">
        <f>IF(N119="základní",J119,0)</f>
        <v>0</v>
      </c>
      <c r="BF119" s="210">
        <f>IF(N119="snížená",J119,0)</f>
        <v>0</v>
      </c>
      <c r="BG119" s="210">
        <f>IF(N119="zákl. přenesená",J119,0)</f>
        <v>0</v>
      </c>
      <c r="BH119" s="210">
        <f>IF(N119="sníž. přenesená",J119,0)</f>
        <v>0</v>
      </c>
      <c r="BI119" s="210">
        <f>IF(N119="nulová",J119,0)</f>
        <v>0</v>
      </c>
      <c r="BJ119" s="19" t="s">
        <v>85</v>
      </c>
      <c r="BK119" s="210">
        <f>ROUND(I119*H119,2)</f>
        <v>0</v>
      </c>
      <c r="BL119" s="19" t="s">
        <v>1927</v>
      </c>
      <c r="BM119" s="209" t="s">
        <v>2473</v>
      </c>
    </row>
    <row r="120" spans="1:47" s="2" customFormat="1" ht="12">
      <c r="A120" s="38"/>
      <c r="B120" s="39"/>
      <c r="C120" s="38"/>
      <c r="D120" s="212" t="s">
        <v>274</v>
      </c>
      <c r="E120" s="38"/>
      <c r="F120" s="228" t="s">
        <v>2474</v>
      </c>
      <c r="G120" s="38"/>
      <c r="H120" s="38"/>
      <c r="I120" s="133"/>
      <c r="J120" s="38"/>
      <c r="K120" s="38"/>
      <c r="L120" s="39"/>
      <c r="M120" s="229"/>
      <c r="N120" s="230"/>
      <c r="O120" s="77"/>
      <c r="P120" s="77"/>
      <c r="Q120" s="77"/>
      <c r="R120" s="77"/>
      <c r="S120" s="77"/>
      <c r="T120" s="78"/>
      <c r="U120" s="38"/>
      <c r="V120" s="38"/>
      <c r="W120" s="38"/>
      <c r="X120" s="38"/>
      <c r="Y120" s="38"/>
      <c r="Z120" s="38"/>
      <c r="AA120" s="38"/>
      <c r="AB120" s="38"/>
      <c r="AC120" s="38"/>
      <c r="AD120" s="38"/>
      <c r="AE120" s="38"/>
      <c r="AT120" s="19" t="s">
        <v>274</v>
      </c>
      <c r="AU120" s="19" t="s">
        <v>85</v>
      </c>
    </row>
    <row r="121" spans="1:65" s="2" customFormat="1" ht="16.5" customHeight="1">
      <c r="A121" s="38"/>
      <c r="B121" s="197"/>
      <c r="C121" s="198" t="s">
        <v>87</v>
      </c>
      <c r="D121" s="198" t="s">
        <v>177</v>
      </c>
      <c r="E121" s="199" t="s">
        <v>2475</v>
      </c>
      <c r="F121" s="200" t="s">
        <v>2476</v>
      </c>
      <c r="G121" s="201" t="s">
        <v>1926</v>
      </c>
      <c r="H121" s="202">
        <v>1</v>
      </c>
      <c r="I121" s="203"/>
      <c r="J121" s="204">
        <f>ROUND(I121*H121,2)</f>
        <v>0</v>
      </c>
      <c r="K121" s="200" t="s">
        <v>181</v>
      </c>
      <c r="L121" s="39"/>
      <c r="M121" s="205" t="s">
        <v>1</v>
      </c>
      <c r="N121" s="206" t="s">
        <v>43</v>
      </c>
      <c r="O121" s="77"/>
      <c r="P121" s="207">
        <f>O121*H121</f>
        <v>0</v>
      </c>
      <c r="Q121" s="207">
        <v>0</v>
      </c>
      <c r="R121" s="207">
        <f>Q121*H121</f>
        <v>0</v>
      </c>
      <c r="S121" s="207">
        <v>0</v>
      </c>
      <c r="T121" s="208">
        <f>S121*H121</f>
        <v>0</v>
      </c>
      <c r="U121" s="38"/>
      <c r="V121" s="38"/>
      <c r="W121" s="38"/>
      <c r="X121" s="38"/>
      <c r="Y121" s="38"/>
      <c r="Z121" s="38"/>
      <c r="AA121" s="38"/>
      <c r="AB121" s="38"/>
      <c r="AC121" s="38"/>
      <c r="AD121" s="38"/>
      <c r="AE121" s="38"/>
      <c r="AR121" s="209" t="s">
        <v>1927</v>
      </c>
      <c r="AT121" s="209" t="s">
        <v>177</v>
      </c>
      <c r="AU121" s="209" t="s">
        <v>85</v>
      </c>
      <c r="AY121" s="19" t="s">
        <v>175</v>
      </c>
      <c r="BE121" s="210">
        <f>IF(N121="základní",J121,0)</f>
        <v>0</v>
      </c>
      <c r="BF121" s="210">
        <f>IF(N121="snížená",J121,0)</f>
        <v>0</v>
      </c>
      <c r="BG121" s="210">
        <f>IF(N121="zákl. přenesená",J121,0)</f>
        <v>0</v>
      </c>
      <c r="BH121" s="210">
        <f>IF(N121="sníž. přenesená",J121,0)</f>
        <v>0</v>
      </c>
      <c r="BI121" s="210">
        <f>IF(N121="nulová",J121,0)</f>
        <v>0</v>
      </c>
      <c r="BJ121" s="19" t="s">
        <v>85</v>
      </c>
      <c r="BK121" s="210">
        <f>ROUND(I121*H121,2)</f>
        <v>0</v>
      </c>
      <c r="BL121" s="19" t="s">
        <v>1927</v>
      </c>
      <c r="BM121" s="209" t="s">
        <v>2477</v>
      </c>
    </row>
    <row r="122" spans="1:47" s="2" customFormat="1" ht="12">
      <c r="A122" s="38"/>
      <c r="B122" s="39"/>
      <c r="C122" s="38"/>
      <c r="D122" s="212" t="s">
        <v>274</v>
      </c>
      <c r="E122" s="38"/>
      <c r="F122" s="228" t="s">
        <v>2478</v>
      </c>
      <c r="G122" s="38"/>
      <c r="H122" s="38"/>
      <c r="I122" s="133"/>
      <c r="J122" s="38"/>
      <c r="K122" s="38"/>
      <c r="L122" s="39"/>
      <c r="M122" s="229"/>
      <c r="N122" s="230"/>
      <c r="O122" s="77"/>
      <c r="P122" s="77"/>
      <c r="Q122" s="77"/>
      <c r="R122" s="77"/>
      <c r="S122" s="77"/>
      <c r="T122" s="78"/>
      <c r="U122" s="38"/>
      <c r="V122" s="38"/>
      <c r="W122" s="38"/>
      <c r="X122" s="38"/>
      <c r="Y122" s="38"/>
      <c r="Z122" s="38"/>
      <c r="AA122" s="38"/>
      <c r="AB122" s="38"/>
      <c r="AC122" s="38"/>
      <c r="AD122" s="38"/>
      <c r="AE122" s="38"/>
      <c r="AT122" s="19" t="s">
        <v>274</v>
      </c>
      <c r="AU122" s="19" t="s">
        <v>85</v>
      </c>
    </row>
    <row r="123" spans="1:65" s="2" customFormat="1" ht="16.5" customHeight="1">
      <c r="A123" s="38"/>
      <c r="B123" s="197"/>
      <c r="C123" s="198" t="s">
        <v>99</v>
      </c>
      <c r="D123" s="198" t="s">
        <v>177</v>
      </c>
      <c r="E123" s="199" t="s">
        <v>2479</v>
      </c>
      <c r="F123" s="200" t="s">
        <v>2480</v>
      </c>
      <c r="G123" s="201" t="s">
        <v>1926</v>
      </c>
      <c r="H123" s="202">
        <v>1</v>
      </c>
      <c r="I123" s="203"/>
      <c r="J123" s="204">
        <f>ROUND(I123*H123,2)</f>
        <v>0</v>
      </c>
      <c r="K123" s="200" t="s">
        <v>181</v>
      </c>
      <c r="L123" s="39"/>
      <c r="M123" s="205" t="s">
        <v>1</v>
      </c>
      <c r="N123" s="206" t="s">
        <v>43</v>
      </c>
      <c r="O123" s="77"/>
      <c r="P123" s="207">
        <f>O123*H123</f>
        <v>0</v>
      </c>
      <c r="Q123" s="207">
        <v>0</v>
      </c>
      <c r="R123" s="207">
        <f>Q123*H123</f>
        <v>0</v>
      </c>
      <c r="S123" s="207">
        <v>0</v>
      </c>
      <c r="T123" s="208">
        <f>S123*H123</f>
        <v>0</v>
      </c>
      <c r="U123" s="38"/>
      <c r="V123" s="38"/>
      <c r="W123" s="38"/>
      <c r="X123" s="38"/>
      <c r="Y123" s="38"/>
      <c r="Z123" s="38"/>
      <c r="AA123" s="38"/>
      <c r="AB123" s="38"/>
      <c r="AC123" s="38"/>
      <c r="AD123" s="38"/>
      <c r="AE123" s="38"/>
      <c r="AR123" s="209" t="s">
        <v>1927</v>
      </c>
      <c r="AT123" s="209" t="s">
        <v>177</v>
      </c>
      <c r="AU123" s="209" t="s">
        <v>85</v>
      </c>
      <c r="AY123" s="19" t="s">
        <v>175</v>
      </c>
      <c r="BE123" s="210">
        <f>IF(N123="základní",J123,0)</f>
        <v>0</v>
      </c>
      <c r="BF123" s="210">
        <f>IF(N123="snížená",J123,0)</f>
        <v>0</v>
      </c>
      <c r="BG123" s="210">
        <f>IF(N123="zákl. přenesená",J123,0)</f>
        <v>0</v>
      </c>
      <c r="BH123" s="210">
        <f>IF(N123="sníž. přenesená",J123,0)</f>
        <v>0</v>
      </c>
      <c r="BI123" s="210">
        <f>IF(N123="nulová",J123,0)</f>
        <v>0</v>
      </c>
      <c r="BJ123" s="19" t="s">
        <v>85</v>
      </c>
      <c r="BK123" s="210">
        <f>ROUND(I123*H123,2)</f>
        <v>0</v>
      </c>
      <c r="BL123" s="19" t="s">
        <v>1927</v>
      </c>
      <c r="BM123" s="209" t="s">
        <v>2481</v>
      </c>
    </row>
    <row r="124" spans="1:65" s="2" customFormat="1" ht="16.5" customHeight="1">
      <c r="A124" s="38"/>
      <c r="B124" s="197"/>
      <c r="C124" s="198" t="s">
        <v>182</v>
      </c>
      <c r="D124" s="198" t="s">
        <v>177</v>
      </c>
      <c r="E124" s="199" t="s">
        <v>2482</v>
      </c>
      <c r="F124" s="200" t="s">
        <v>2483</v>
      </c>
      <c r="G124" s="201" t="s">
        <v>1926</v>
      </c>
      <c r="H124" s="202">
        <v>1</v>
      </c>
      <c r="I124" s="203"/>
      <c r="J124" s="204">
        <f>ROUND(I124*H124,2)</f>
        <v>0</v>
      </c>
      <c r="K124" s="200" t="s">
        <v>181</v>
      </c>
      <c r="L124" s="39"/>
      <c r="M124" s="205" t="s">
        <v>1</v>
      </c>
      <c r="N124" s="206" t="s">
        <v>43</v>
      </c>
      <c r="O124" s="77"/>
      <c r="P124" s="207">
        <f>O124*H124</f>
        <v>0</v>
      </c>
      <c r="Q124" s="207">
        <v>0</v>
      </c>
      <c r="R124" s="207">
        <f>Q124*H124</f>
        <v>0</v>
      </c>
      <c r="S124" s="207">
        <v>0</v>
      </c>
      <c r="T124" s="208">
        <f>S124*H124</f>
        <v>0</v>
      </c>
      <c r="U124" s="38"/>
      <c r="V124" s="38"/>
      <c r="W124" s="38"/>
      <c r="X124" s="38"/>
      <c r="Y124" s="38"/>
      <c r="Z124" s="38"/>
      <c r="AA124" s="38"/>
      <c r="AB124" s="38"/>
      <c r="AC124" s="38"/>
      <c r="AD124" s="38"/>
      <c r="AE124" s="38"/>
      <c r="AR124" s="209" t="s">
        <v>1927</v>
      </c>
      <c r="AT124" s="209" t="s">
        <v>177</v>
      </c>
      <c r="AU124" s="209" t="s">
        <v>85</v>
      </c>
      <c r="AY124" s="19" t="s">
        <v>175</v>
      </c>
      <c r="BE124" s="210">
        <f>IF(N124="základní",J124,0)</f>
        <v>0</v>
      </c>
      <c r="BF124" s="210">
        <f>IF(N124="snížená",J124,0)</f>
        <v>0</v>
      </c>
      <c r="BG124" s="210">
        <f>IF(N124="zákl. přenesená",J124,0)</f>
        <v>0</v>
      </c>
      <c r="BH124" s="210">
        <f>IF(N124="sníž. přenesená",J124,0)</f>
        <v>0</v>
      </c>
      <c r="BI124" s="210">
        <f>IF(N124="nulová",J124,0)</f>
        <v>0</v>
      </c>
      <c r="BJ124" s="19" t="s">
        <v>85</v>
      </c>
      <c r="BK124" s="210">
        <f>ROUND(I124*H124,2)</f>
        <v>0</v>
      </c>
      <c r="BL124" s="19" t="s">
        <v>1927</v>
      </c>
      <c r="BM124" s="209" t="s">
        <v>2484</v>
      </c>
    </row>
    <row r="125" spans="1:65" s="2" customFormat="1" ht="16.5" customHeight="1">
      <c r="A125" s="38"/>
      <c r="B125" s="197"/>
      <c r="C125" s="198" t="s">
        <v>200</v>
      </c>
      <c r="D125" s="198" t="s">
        <v>177</v>
      </c>
      <c r="E125" s="199" t="s">
        <v>2485</v>
      </c>
      <c r="F125" s="200" t="s">
        <v>2486</v>
      </c>
      <c r="G125" s="201" t="s">
        <v>1926</v>
      </c>
      <c r="H125" s="202">
        <v>1</v>
      </c>
      <c r="I125" s="203"/>
      <c r="J125" s="204">
        <f>ROUND(I125*H125,2)</f>
        <v>0</v>
      </c>
      <c r="K125" s="200" t="s">
        <v>181</v>
      </c>
      <c r="L125" s="39"/>
      <c r="M125" s="205" t="s">
        <v>1</v>
      </c>
      <c r="N125" s="206" t="s">
        <v>43</v>
      </c>
      <c r="O125" s="77"/>
      <c r="P125" s="207">
        <f>O125*H125</f>
        <v>0</v>
      </c>
      <c r="Q125" s="207">
        <v>0</v>
      </c>
      <c r="R125" s="207">
        <f>Q125*H125</f>
        <v>0</v>
      </c>
      <c r="S125" s="207">
        <v>0</v>
      </c>
      <c r="T125" s="208">
        <f>S125*H125</f>
        <v>0</v>
      </c>
      <c r="U125" s="38"/>
      <c r="V125" s="38"/>
      <c r="W125" s="38"/>
      <c r="X125" s="38"/>
      <c r="Y125" s="38"/>
      <c r="Z125" s="38"/>
      <c r="AA125" s="38"/>
      <c r="AB125" s="38"/>
      <c r="AC125" s="38"/>
      <c r="AD125" s="38"/>
      <c r="AE125" s="38"/>
      <c r="AR125" s="209" t="s">
        <v>1927</v>
      </c>
      <c r="AT125" s="209" t="s">
        <v>177</v>
      </c>
      <c r="AU125" s="209" t="s">
        <v>85</v>
      </c>
      <c r="AY125" s="19" t="s">
        <v>175</v>
      </c>
      <c r="BE125" s="210">
        <f>IF(N125="základní",J125,0)</f>
        <v>0</v>
      </c>
      <c r="BF125" s="210">
        <f>IF(N125="snížená",J125,0)</f>
        <v>0</v>
      </c>
      <c r="BG125" s="210">
        <f>IF(N125="zákl. přenesená",J125,0)</f>
        <v>0</v>
      </c>
      <c r="BH125" s="210">
        <f>IF(N125="sníž. přenesená",J125,0)</f>
        <v>0</v>
      </c>
      <c r="BI125" s="210">
        <f>IF(N125="nulová",J125,0)</f>
        <v>0</v>
      </c>
      <c r="BJ125" s="19" t="s">
        <v>85</v>
      </c>
      <c r="BK125" s="210">
        <f>ROUND(I125*H125,2)</f>
        <v>0</v>
      </c>
      <c r="BL125" s="19" t="s">
        <v>1927</v>
      </c>
      <c r="BM125" s="209" t="s">
        <v>2487</v>
      </c>
    </row>
    <row r="126" spans="1:65" s="2" customFormat="1" ht="16.5" customHeight="1">
      <c r="A126" s="38"/>
      <c r="B126" s="197"/>
      <c r="C126" s="198" t="s">
        <v>206</v>
      </c>
      <c r="D126" s="198" t="s">
        <v>177</v>
      </c>
      <c r="E126" s="199" t="s">
        <v>2488</v>
      </c>
      <c r="F126" s="200" t="s">
        <v>2489</v>
      </c>
      <c r="G126" s="201" t="s">
        <v>1926</v>
      </c>
      <c r="H126" s="202">
        <v>1</v>
      </c>
      <c r="I126" s="203"/>
      <c r="J126" s="204">
        <f>ROUND(I126*H126,2)</f>
        <v>0</v>
      </c>
      <c r="K126" s="200" t="s">
        <v>181</v>
      </c>
      <c r="L126" s="39"/>
      <c r="M126" s="205" t="s">
        <v>1</v>
      </c>
      <c r="N126" s="206" t="s">
        <v>43</v>
      </c>
      <c r="O126" s="77"/>
      <c r="P126" s="207">
        <f>O126*H126</f>
        <v>0</v>
      </c>
      <c r="Q126" s="207">
        <v>0</v>
      </c>
      <c r="R126" s="207">
        <f>Q126*H126</f>
        <v>0</v>
      </c>
      <c r="S126" s="207">
        <v>0</v>
      </c>
      <c r="T126" s="208">
        <f>S126*H126</f>
        <v>0</v>
      </c>
      <c r="U126" s="38"/>
      <c r="V126" s="38"/>
      <c r="W126" s="38"/>
      <c r="X126" s="38"/>
      <c r="Y126" s="38"/>
      <c r="Z126" s="38"/>
      <c r="AA126" s="38"/>
      <c r="AB126" s="38"/>
      <c r="AC126" s="38"/>
      <c r="AD126" s="38"/>
      <c r="AE126" s="38"/>
      <c r="AR126" s="209" t="s">
        <v>1927</v>
      </c>
      <c r="AT126" s="209" t="s">
        <v>177</v>
      </c>
      <c r="AU126" s="209" t="s">
        <v>85</v>
      </c>
      <c r="AY126" s="19" t="s">
        <v>175</v>
      </c>
      <c r="BE126" s="210">
        <f>IF(N126="základní",J126,0)</f>
        <v>0</v>
      </c>
      <c r="BF126" s="210">
        <f>IF(N126="snížená",J126,0)</f>
        <v>0</v>
      </c>
      <c r="BG126" s="210">
        <f>IF(N126="zákl. přenesená",J126,0)</f>
        <v>0</v>
      </c>
      <c r="BH126" s="210">
        <f>IF(N126="sníž. přenesená",J126,0)</f>
        <v>0</v>
      </c>
      <c r="BI126" s="210">
        <f>IF(N126="nulová",J126,0)</f>
        <v>0</v>
      </c>
      <c r="BJ126" s="19" t="s">
        <v>85</v>
      </c>
      <c r="BK126" s="210">
        <f>ROUND(I126*H126,2)</f>
        <v>0</v>
      </c>
      <c r="BL126" s="19" t="s">
        <v>1927</v>
      </c>
      <c r="BM126" s="209" t="s">
        <v>2490</v>
      </c>
    </row>
    <row r="127" spans="1:65" s="2" customFormat="1" ht="16.5" customHeight="1">
      <c r="A127" s="38"/>
      <c r="B127" s="197"/>
      <c r="C127" s="198" t="s">
        <v>211</v>
      </c>
      <c r="D127" s="198" t="s">
        <v>177</v>
      </c>
      <c r="E127" s="199" t="s">
        <v>2491</v>
      </c>
      <c r="F127" s="200" t="s">
        <v>2492</v>
      </c>
      <c r="G127" s="201" t="s">
        <v>1926</v>
      </c>
      <c r="H127" s="202">
        <v>1</v>
      </c>
      <c r="I127" s="203"/>
      <c r="J127" s="204">
        <f>ROUND(I127*H127,2)</f>
        <v>0</v>
      </c>
      <c r="K127" s="200" t="s">
        <v>181</v>
      </c>
      <c r="L127" s="39"/>
      <c r="M127" s="205" t="s">
        <v>1</v>
      </c>
      <c r="N127" s="206" t="s">
        <v>43</v>
      </c>
      <c r="O127" s="77"/>
      <c r="P127" s="207">
        <f>O127*H127</f>
        <v>0</v>
      </c>
      <c r="Q127" s="207">
        <v>0</v>
      </c>
      <c r="R127" s="207">
        <f>Q127*H127</f>
        <v>0</v>
      </c>
      <c r="S127" s="207">
        <v>0</v>
      </c>
      <c r="T127" s="208">
        <f>S127*H127</f>
        <v>0</v>
      </c>
      <c r="U127" s="38"/>
      <c r="V127" s="38"/>
      <c r="W127" s="38"/>
      <c r="X127" s="38"/>
      <c r="Y127" s="38"/>
      <c r="Z127" s="38"/>
      <c r="AA127" s="38"/>
      <c r="AB127" s="38"/>
      <c r="AC127" s="38"/>
      <c r="AD127" s="38"/>
      <c r="AE127" s="38"/>
      <c r="AR127" s="209" t="s">
        <v>1927</v>
      </c>
      <c r="AT127" s="209" t="s">
        <v>177</v>
      </c>
      <c r="AU127" s="209" t="s">
        <v>85</v>
      </c>
      <c r="AY127" s="19" t="s">
        <v>175</v>
      </c>
      <c r="BE127" s="210">
        <f>IF(N127="základní",J127,0)</f>
        <v>0</v>
      </c>
      <c r="BF127" s="210">
        <f>IF(N127="snížená",J127,0)</f>
        <v>0</v>
      </c>
      <c r="BG127" s="210">
        <f>IF(N127="zákl. přenesená",J127,0)</f>
        <v>0</v>
      </c>
      <c r="BH127" s="210">
        <f>IF(N127="sníž. přenesená",J127,0)</f>
        <v>0</v>
      </c>
      <c r="BI127" s="210">
        <f>IF(N127="nulová",J127,0)</f>
        <v>0</v>
      </c>
      <c r="BJ127" s="19" t="s">
        <v>85</v>
      </c>
      <c r="BK127" s="210">
        <f>ROUND(I127*H127,2)</f>
        <v>0</v>
      </c>
      <c r="BL127" s="19" t="s">
        <v>1927</v>
      </c>
      <c r="BM127" s="209" t="s">
        <v>2493</v>
      </c>
    </row>
    <row r="128" spans="1:65" s="2" customFormat="1" ht="16.5" customHeight="1">
      <c r="A128" s="38"/>
      <c r="B128" s="197"/>
      <c r="C128" s="198" t="s">
        <v>215</v>
      </c>
      <c r="D128" s="198" t="s">
        <v>177</v>
      </c>
      <c r="E128" s="199" t="s">
        <v>2494</v>
      </c>
      <c r="F128" s="200" t="s">
        <v>2495</v>
      </c>
      <c r="G128" s="201" t="s">
        <v>1926</v>
      </c>
      <c r="H128" s="202">
        <v>1</v>
      </c>
      <c r="I128" s="203"/>
      <c r="J128" s="204">
        <f>ROUND(I128*H128,2)</f>
        <v>0</v>
      </c>
      <c r="K128" s="200" t="s">
        <v>181</v>
      </c>
      <c r="L128" s="39"/>
      <c r="M128" s="259" t="s">
        <v>1</v>
      </c>
      <c r="N128" s="260" t="s">
        <v>43</v>
      </c>
      <c r="O128" s="261"/>
      <c r="P128" s="262">
        <f>O128*H128</f>
        <v>0</v>
      </c>
      <c r="Q128" s="262">
        <v>0</v>
      </c>
      <c r="R128" s="262">
        <f>Q128*H128</f>
        <v>0</v>
      </c>
      <c r="S128" s="262">
        <v>0</v>
      </c>
      <c r="T128" s="263">
        <f>S128*H128</f>
        <v>0</v>
      </c>
      <c r="U128" s="38"/>
      <c r="V128" s="38"/>
      <c r="W128" s="38"/>
      <c r="X128" s="38"/>
      <c r="Y128" s="38"/>
      <c r="Z128" s="38"/>
      <c r="AA128" s="38"/>
      <c r="AB128" s="38"/>
      <c r="AC128" s="38"/>
      <c r="AD128" s="38"/>
      <c r="AE128" s="38"/>
      <c r="AR128" s="209" t="s">
        <v>1927</v>
      </c>
      <c r="AT128" s="209" t="s">
        <v>177</v>
      </c>
      <c r="AU128" s="209" t="s">
        <v>85</v>
      </c>
      <c r="AY128" s="19" t="s">
        <v>175</v>
      </c>
      <c r="BE128" s="210">
        <f>IF(N128="základní",J128,0)</f>
        <v>0</v>
      </c>
      <c r="BF128" s="210">
        <f>IF(N128="snížená",J128,0)</f>
        <v>0</v>
      </c>
      <c r="BG128" s="210">
        <f>IF(N128="zákl. přenesená",J128,0)</f>
        <v>0</v>
      </c>
      <c r="BH128" s="210">
        <f>IF(N128="sníž. přenesená",J128,0)</f>
        <v>0</v>
      </c>
      <c r="BI128" s="210">
        <f>IF(N128="nulová",J128,0)</f>
        <v>0</v>
      </c>
      <c r="BJ128" s="19" t="s">
        <v>85</v>
      </c>
      <c r="BK128" s="210">
        <f>ROUND(I128*H128,2)</f>
        <v>0</v>
      </c>
      <c r="BL128" s="19" t="s">
        <v>1927</v>
      </c>
      <c r="BM128" s="209" t="s">
        <v>2496</v>
      </c>
    </row>
    <row r="129" spans="1:31" s="2" customFormat="1" ht="6.95" customHeight="1">
      <c r="A129" s="38"/>
      <c r="B129" s="60"/>
      <c r="C129" s="61"/>
      <c r="D129" s="61"/>
      <c r="E129" s="61"/>
      <c r="F129" s="61"/>
      <c r="G129" s="61"/>
      <c r="H129" s="61"/>
      <c r="I129" s="157"/>
      <c r="J129" s="61"/>
      <c r="K129" s="61"/>
      <c r="L129" s="39"/>
      <c r="M129" s="38"/>
      <c r="O129" s="38"/>
      <c r="P129" s="38"/>
      <c r="Q129" s="38"/>
      <c r="R129" s="38"/>
      <c r="S129" s="38"/>
      <c r="T129" s="38"/>
      <c r="U129" s="38"/>
      <c r="V129" s="38"/>
      <c r="W129" s="38"/>
      <c r="X129" s="38"/>
      <c r="Y129" s="38"/>
      <c r="Z129" s="38"/>
      <c r="AA129" s="38"/>
      <c r="AB129" s="38"/>
      <c r="AC129" s="38"/>
      <c r="AD129" s="38"/>
      <c r="AE129" s="38"/>
    </row>
  </sheetData>
  <autoFilter ref="C116:K128"/>
  <mergeCells count="9">
    <mergeCell ref="E7:H7"/>
    <mergeCell ref="E9:H9"/>
    <mergeCell ref="E18:H18"/>
    <mergeCell ref="E27:H27"/>
    <mergeCell ref="E85:H85"/>
    <mergeCell ref="E87:H87"/>
    <mergeCell ref="E107:H107"/>
    <mergeCell ref="E109:H10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93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8" t="s">
        <v>5</v>
      </c>
      <c r="M2" s="1"/>
      <c r="N2" s="1"/>
      <c r="O2" s="1"/>
      <c r="P2" s="1"/>
      <c r="Q2" s="1"/>
      <c r="R2" s="1"/>
      <c r="S2" s="1"/>
      <c r="T2" s="1"/>
      <c r="U2" s="1"/>
      <c r="V2" s="1"/>
      <c r="AT2" s="19" t="s">
        <v>86</v>
      </c>
    </row>
    <row r="3" spans="2:46" s="1" customFormat="1" ht="6.95" customHeight="1">
      <c r="B3" s="20"/>
      <c r="C3" s="21"/>
      <c r="D3" s="21"/>
      <c r="E3" s="21"/>
      <c r="F3" s="21"/>
      <c r="G3" s="21"/>
      <c r="H3" s="21"/>
      <c r="I3" s="130"/>
      <c r="J3" s="21"/>
      <c r="K3" s="21"/>
      <c r="L3" s="22"/>
      <c r="AT3" s="19" t="s">
        <v>87</v>
      </c>
    </row>
    <row r="4" spans="2:46" s="1" customFormat="1" ht="24.95" customHeight="1">
      <c r="B4" s="22"/>
      <c r="D4" s="23" t="s">
        <v>127</v>
      </c>
      <c r="I4" s="129"/>
      <c r="L4" s="22"/>
      <c r="M4" s="131" t="s">
        <v>10</v>
      </c>
      <c r="AT4" s="19" t="s">
        <v>3</v>
      </c>
    </row>
    <row r="5" spans="2:12" s="1" customFormat="1" ht="6.95" customHeight="1">
      <c r="B5" s="22"/>
      <c r="I5" s="129"/>
      <c r="L5" s="22"/>
    </row>
    <row r="6" spans="2:12" s="1" customFormat="1" ht="12" customHeight="1">
      <c r="B6" s="22"/>
      <c r="D6" s="32" t="s">
        <v>16</v>
      </c>
      <c r="I6" s="129"/>
      <c r="L6" s="22"/>
    </row>
    <row r="7" spans="2:12" s="1" customFormat="1" ht="16.5" customHeight="1">
      <c r="B7" s="22"/>
      <c r="E7" s="132" t="str">
        <f>'Rekapitulace stavby'!K6</f>
        <v>Rekonstrukce objektu garáží nákladních vozidel - Rychnov nad Kněžnou</v>
      </c>
      <c r="F7" s="32"/>
      <c r="G7" s="32"/>
      <c r="H7" s="32"/>
      <c r="I7" s="129"/>
      <c r="L7" s="22"/>
    </row>
    <row r="8" spans="1:31" s="2" customFormat="1" ht="12" customHeight="1">
      <c r="A8" s="38"/>
      <c r="B8" s="39"/>
      <c r="C8" s="38"/>
      <c r="D8" s="32" t="s">
        <v>128</v>
      </c>
      <c r="E8" s="38"/>
      <c r="F8" s="38"/>
      <c r="G8" s="38"/>
      <c r="H8" s="38"/>
      <c r="I8" s="133"/>
      <c r="J8" s="38"/>
      <c r="K8" s="38"/>
      <c r="L8" s="55"/>
      <c r="S8" s="38"/>
      <c r="T8" s="38"/>
      <c r="U8" s="38"/>
      <c r="V8" s="38"/>
      <c r="W8" s="38"/>
      <c r="X8" s="38"/>
      <c r="Y8" s="38"/>
      <c r="Z8" s="38"/>
      <c r="AA8" s="38"/>
      <c r="AB8" s="38"/>
      <c r="AC8" s="38"/>
      <c r="AD8" s="38"/>
      <c r="AE8" s="38"/>
    </row>
    <row r="9" spans="1:31" s="2" customFormat="1" ht="16.5" customHeight="1">
      <c r="A9" s="38"/>
      <c r="B9" s="39"/>
      <c r="C9" s="38"/>
      <c r="D9" s="38"/>
      <c r="E9" s="67" t="s">
        <v>129</v>
      </c>
      <c r="F9" s="38"/>
      <c r="G9" s="38"/>
      <c r="H9" s="38"/>
      <c r="I9" s="133"/>
      <c r="J9" s="38"/>
      <c r="K9" s="38"/>
      <c r="L9" s="55"/>
      <c r="S9" s="38"/>
      <c r="T9" s="38"/>
      <c r="U9" s="38"/>
      <c r="V9" s="38"/>
      <c r="W9" s="38"/>
      <c r="X9" s="38"/>
      <c r="Y9" s="38"/>
      <c r="Z9" s="38"/>
      <c r="AA9" s="38"/>
      <c r="AB9" s="38"/>
      <c r="AC9" s="38"/>
      <c r="AD9" s="38"/>
      <c r="AE9" s="38"/>
    </row>
    <row r="10" spans="1:31" s="2" customFormat="1" ht="12">
      <c r="A10" s="38"/>
      <c r="B10" s="39"/>
      <c r="C10" s="38"/>
      <c r="D10" s="38"/>
      <c r="E10" s="38"/>
      <c r="F10" s="38"/>
      <c r="G10" s="38"/>
      <c r="H10" s="38"/>
      <c r="I10" s="133"/>
      <c r="J10" s="38"/>
      <c r="K10" s="38"/>
      <c r="L10" s="55"/>
      <c r="S10" s="38"/>
      <c r="T10" s="38"/>
      <c r="U10" s="38"/>
      <c r="V10" s="38"/>
      <c r="W10" s="38"/>
      <c r="X10" s="38"/>
      <c r="Y10" s="38"/>
      <c r="Z10" s="38"/>
      <c r="AA10" s="38"/>
      <c r="AB10" s="38"/>
      <c r="AC10" s="38"/>
      <c r="AD10" s="38"/>
      <c r="AE10" s="38"/>
    </row>
    <row r="11" spans="1:31" s="2" customFormat="1" ht="12" customHeight="1">
      <c r="A11" s="38"/>
      <c r="B11" s="39"/>
      <c r="C11" s="38"/>
      <c r="D11" s="32" t="s">
        <v>18</v>
      </c>
      <c r="E11" s="38"/>
      <c r="F11" s="27" t="s">
        <v>1</v>
      </c>
      <c r="G11" s="38"/>
      <c r="H11" s="38"/>
      <c r="I11" s="134" t="s">
        <v>19</v>
      </c>
      <c r="J11" s="27" t="s">
        <v>1</v>
      </c>
      <c r="K11" s="38"/>
      <c r="L11" s="55"/>
      <c r="S11" s="38"/>
      <c r="T11" s="38"/>
      <c r="U11" s="38"/>
      <c r="V11" s="38"/>
      <c r="W11" s="38"/>
      <c r="X11" s="38"/>
      <c r="Y11" s="38"/>
      <c r="Z11" s="38"/>
      <c r="AA11" s="38"/>
      <c r="AB11" s="38"/>
      <c r="AC11" s="38"/>
      <c r="AD11" s="38"/>
      <c r="AE11" s="38"/>
    </row>
    <row r="12" spans="1:31" s="2" customFormat="1" ht="12" customHeight="1">
      <c r="A12" s="38"/>
      <c r="B12" s="39"/>
      <c r="C12" s="38"/>
      <c r="D12" s="32" t="s">
        <v>20</v>
      </c>
      <c r="E12" s="38"/>
      <c r="F12" s="27" t="s">
        <v>21</v>
      </c>
      <c r="G12" s="38"/>
      <c r="H12" s="38"/>
      <c r="I12" s="134" t="s">
        <v>22</v>
      </c>
      <c r="J12" s="69" t="str">
        <f>'Rekapitulace stavby'!AN8</f>
        <v>26. 3. 2019</v>
      </c>
      <c r="K12" s="38"/>
      <c r="L12" s="55"/>
      <c r="S12" s="38"/>
      <c r="T12" s="38"/>
      <c r="U12" s="38"/>
      <c r="V12" s="38"/>
      <c r="W12" s="38"/>
      <c r="X12" s="38"/>
      <c r="Y12" s="38"/>
      <c r="Z12" s="38"/>
      <c r="AA12" s="38"/>
      <c r="AB12" s="38"/>
      <c r="AC12" s="38"/>
      <c r="AD12" s="38"/>
      <c r="AE12" s="38"/>
    </row>
    <row r="13" spans="1:31" s="2" customFormat="1" ht="10.8" customHeight="1">
      <c r="A13" s="38"/>
      <c r="B13" s="39"/>
      <c r="C13" s="38"/>
      <c r="D13" s="38"/>
      <c r="E13" s="38"/>
      <c r="F13" s="38"/>
      <c r="G13" s="38"/>
      <c r="H13" s="38"/>
      <c r="I13" s="133"/>
      <c r="J13" s="38"/>
      <c r="K13" s="38"/>
      <c r="L13" s="55"/>
      <c r="S13" s="38"/>
      <c r="T13" s="38"/>
      <c r="U13" s="38"/>
      <c r="V13" s="38"/>
      <c r="W13" s="38"/>
      <c r="X13" s="38"/>
      <c r="Y13" s="38"/>
      <c r="Z13" s="38"/>
      <c r="AA13" s="38"/>
      <c r="AB13" s="38"/>
      <c r="AC13" s="38"/>
      <c r="AD13" s="38"/>
      <c r="AE13" s="38"/>
    </row>
    <row r="14" spans="1:31" s="2" customFormat="1" ht="12" customHeight="1">
      <c r="A14" s="38"/>
      <c r="B14" s="39"/>
      <c r="C14" s="38"/>
      <c r="D14" s="32" t="s">
        <v>24</v>
      </c>
      <c r="E14" s="38"/>
      <c r="F14" s="38"/>
      <c r="G14" s="38"/>
      <c r="H14" s="38"/>
      <c r="I14" s="134" t="s">
        <v>25</v>
      </c>
      <c r="J14" s="27" t="s">
        <v>26</v>
      </c>
      <c r="K14" s="38"/>
      <c r="L14" s="55"/>
      <c r="S14" s="38"/>
      <c r="T14" s="38"/>
      <c r="U14" s="38"/>
      <c r="V14" s="38"/>
      <c r="W14" s="38"/>
      <c r="X14" s="38"/>
      <c r="Y14" s="38"/>
      <c r="Z14" s="38"/>
      <c r="AA14" s="38"/>
      <c r="AB14" s="38"/>
      <c r="AC14" s="38"/>
      <c r="AD14" s="38"/>
      <c r="AE14" s="38"/>
    </row>
    <row r="15" spans="1:31" s="2" customFormat="1" ht="18" customHeight="1">
      <c r="A15" s="38"/>
      <c r="B15" s="39"/>
      <c r="C15" s="38"/>
      <c r="D15" s="38"/>
      <c r="E15" s="27" t="s">
        <v>27</v>
      </c>
      <c r="F15" s="38"/>
      <c r="G15" s="38"/>
      <c r="H15" s="38"/>
      <c r="I15" s="134" t="s">
        <v>28</v>
      </c>
      <c r="J15" s="27" t="s">
        <v>1</v>
      </c>
      <c r="K15" s="38"/>
      <c r="L15" s="55"/>
      <c r="S15" s="38"/>
      <c r="T15" s="38"/>
      <c r="U15" s="38"/>
      <c r="V15" s="38"/>
      <c r="W15" s="38"/>
      <c r="X15" s="38"/>
      <c r="Y15" s="38"/>
      <c r="Z15" s="38"/>
      <c r="AA15" s="38"/>
      <c r="AB15" s="38"/>
      <c r="AC15" s="38"/>
      <c r="AD15" s="38"/>
      <c r="AE15" s="38"/>
    </row>
    <row r="16" spans="1:31" s="2" customFormat="1" ht="6.95" customHeight="1">
      <c r="A16" s="38"/>
      <c r="B16" s="39"/>
      <c r="C16" s="38"/>
      <c r="D16" s="38"/>
      <c r="E16" s="38"/>
      <c r="F16" s="38"/>
      <c r="G16" s="38"/>
      <c r="H16" s="38"/>
      <c r="I16" s="133"/>
      <c r="J16" s="38"/>
      <c r="K16" s="38"/>
      <c r="L16" s="55"/>
      <c r="S16" s="38"/>
      <c r="T16" s="38"/>
      <c r="U16" s="38"/>
      <c r="V16" s="38"/>
      <c r="W16" s="38"/>
      <c r="X16" s="38"/>
      <c r="Y16" s="38"/>
      <c r="Z16" s="38"/>
      <c r="AA16" s="38"/>
      <c r="AB16" s="38"/>
      <c r="AC16" s="38"/>
      <c r="AD16" s="38"/>
      <c r="AE16" s="38"/>
    </row>
    <row r="17" spans="1:31" s="2" customFormat="1" ht="12" customHeight="1">
      <c r="A17" s="38"/>
      <c r="B17" s="39"/>
      <c r="C17" s="38"/>
      <c r="D17" s="32" t="s">
        <v>29</v>
      </c>
      <c r="E17" s="38"/>
      <c r="F17" s="38"/>
      <c r="G17" s="38"/>
      <c r="H17" s="38"/>
      <c r="I17" s="134" t="s">
        <v>25</v>
      </c>
      <c r="J17" s="33" t="str">
        <f>'Rekapitulace stavby'!AN13</f>
        <v>Vyplň údaj</v>
      </c>
      <c r="K17" s="38"/>
      <c r="L17" s="55"/>
      <c r="S17" s="38"/>
      <c r="T17" s="38"/>
      <c r="U17" s="38"/>
      <c r="V17" s="38"/>
      <c r="W17" s="38"/>
      <c r="X17" s="38"/>
      <c r="Y17" s="38"/>
      <c r="Z17" s="38"/>
      <c r="AA17" s="38"/>
      <c r="AB17" s="38"/>
      <c r="AC17" s="38"/>
      <c r="AD17" s="38"/>
      <c r="AE17" s="38"/>
    </row>
    <row r="18" spans="1:31" s="2" customFormat="1" ht="18" customHeight="1">
      <c r="A18" s="38"/>
      <c r="B18" s="39"/>
      <c r="C18" s="38"/>
      <c r="D18" s="38"/>
      <c r="E18" s="33" t="str">
        <f>'Rekapitulace stavby'!E14</f>
        <v>Vyplň údaj</v>
      </c>
      <c r="F18" s="27"/>
      <c r="G18" s="27"/>
      <c r="H18" s="27"/>
      <c r="I18" s="134" t="s">
        <v>28</v>
      </c>
      <c r="J18" s="33" t="str">
        <f>'Rekapitulace stavby'!AN14</f>
        <v>Vyplň údaj</v>
      </c>
      <c r="K18" s="38"/>
      <c r="L18" s="55"/>
      <c r="S18" s="38"/>
      <c r="T18" s="38"/>
      <c r="U18" s="38"/>
      <c r="V18" s="38"/>
      <c r="W18" s="38"/>
      <c r="X18" s="38"/>
      <c r="Y18" s="38"/>
      <c r="Z18" s="38"/>
      <c r="AA18" s="38"/>
      <c r="AB18" s="38"/>
      <c r="AC18" s="38"/>
      <c r="AD18" s="38"/>
      <c r="AE18" s="38"/>
    </row>
    <row r="19" spans="1:31" s="2" customFormat="1" ht="6.95" customHeight="1">
      <c r="A19" s="38"/>
      <c r="B19" s="39"/>
      <c r="C19" s="38"/>
      <c r="D19" s="38"/>
      <c r="E19" s="38"/>
      <c r="F19" s="38"/>
      <c r="G19" s="38"/>
      <c r="H19" s="38"/>
      <c r="I19" s="133"/>
      <c r="J19" s="38"/>
      <c r="K19" s="38"/>
      <c r="L19" s="55"/>
      <c r="S19" s="38"/>
      <c r="T19" s="38"/>
      <c r="U19" s="38"/>
      <c r="V19" s="38"/>
      <c r="W19" s="38"/>
      <c r="X19" s="38"/>
      <c r="Y19" s="38"/>
      <c r="Z19" s="38"/>
      <c r="AA19" s="38"/>
      <c r="AB19" s="38"/>
      <c r="AC19" s="38"/>
      <c r="AD19" s="38"/>
      <c r="AE19" s="38"/>
    </row>
    <row r="20" spans="1:31" s="2" customFormat="1" ht="12" customHeight="1">
      <c r="A20" s="38"/>
      <c r="B20" s="39"/>
      <c r="C20" s="38"/>
      <c r="D20" s="32" t="s">
        <v>31</v>
      </c>
      <c r="E20" s="38"/>
      <c r="F20" s="38"/>
      <c r="G20" s="38"/>
      <c r="H20" s="38"/>
      <c r="I20" s="134" t="s">
        <v>25</v>
      </c>
      <c r="J20" s="27" t="s">
        <v>1</v>
      </c>
      <c r="K20" s="38"/>
      <c r="L20" s="55"/>
      <c r="S20" s="38"/>
      <c r="T20" s="38"/>
      <c r="U20" s="38"/>
      <c r="V20" s="38"/>
      <c r="W20" s="38"/>
      <c r="X20" s="38"/>
      <c r="Y20" s="38"/>
      <c r="Z20" s="38"/>
      <c r="AA20" s="38"/>
      <c r="AB20" s="38"/>
      <c r="AC20" s="38"/>
      <c r="AD20" s="38"/>
      <c r="AE20" s="38"/>
    </row>
    <row r="21" spans="1:31" s="2" customFormat="1" ht="18" customHeight="1">
      <c r="A21" s="38"/>
      <c r="B21" s="39"/>
      <c r="C21" s="38"/>
      <c r="D21" s="38"/>
      <c r="E21" s="27" t="s">
        <v>32</v>
      </c>
      <c r="F21" s="38"/>
      <c r="G21" s="38"/>
      <c r="H21" s="38"/>
      <c r="I21" s="134" t="s">
        <v>28</v>
      </c>
      <c r="J21" s="27" t="s">
        <v>1</v>
      </c>
      <c r="K21" s="38"/>
      <c r="L21" s="55"/>
      <c r="S21" s="38"/>
      <c r="T21" s="38"/>
      <c r="U21" s="38"/>
      <c r="V21" s="38"/>
      <c r="W21" s="38"/>
      <c r="X21" s="38"/>
      <c r="Y21" s="38"/>
      <c r="Z21" s="38"/>
      <c r="AA21" s="38"/>
      <c r="AB21" s="38"/>
      <c r="AC21" s="38"/>
      <c r="AD21" s="38"/>
      <c r="AE21" s="38"/>
    </row>
    <row r="22" spans="1:31" s="2" customFormat="1" ht="6.95" customHeight="1">
      <c r="A22" s="38"/>
      <c r="B22" s="39"/>
      <c r="C22" s="38"/>
      <c r="D22" s="38"/>
      <c r="E22" s="38"/>
      <c r="F22" s="38"/>
      <c r="G22" s="38"/>
      <c r="H22" s="38"/>
      <c r="I22" s="133"/>
      <c r="J22" s="38"/>
      <c r="K22" s="38"/>
      <c r="L22" s="55"/>
      <c r="S22" s="38"/>
      <c r="T22" s="38"/>
      <c r="U22" s="38"/>
      <c r="V22" s="38"/>
      <c r="W22" s="38"/>
      <c r="X22" s="38"/>
      <c r="Y22" s="38"/>
      <c r="Z22" s="38"/>
      <c r="AA22" s="38"/>
      <c r="AB22" s="38"/>
      <c r="AC22" s="38"/>
      <c r="AD22" s="38"/>
      <c r="AE22" s="38"/>
    </row>
    <row r="23" spans="1:31" s="2" customFormat="1" ht="12" customHeight="1">
      <c r="A23" s="38"/>
      <c r="B23" s="39"/>
      <c r="C23" s="38"/>
      <c r="D23" s="32" t="s">
        <v>34</v>
      </c>
      <c r="E23" s="38"/>
      <c r="F23" s="38"/>
      <c r="G23" s="38"/>
      <c r="H23" s="38"/>
      <c r="I23" s="134" t="s">
        <v>25</v>
      </c>
      <c r="J23" s="27" t="str">
        <f>IF('Rekapitulace stavby'!AN19="","",'Rekapitulace stavby'!AN19)</f>
        <v/>
      </c>
      <c r="K23" s="38"/>
      <c r="L23" s="55"/>
      <c r="S23" s="38"/>
      <c r="T23" s="38"/>
      <c r="U23" s="38"/>
      <c r="V23" s="38"/>
      <c r="W23" s="38"/>
      <c r="X23" s="38"/>
      <c r="Y23" s="38"/>
      <c r="Z23" s="38"/>
      <c r="AA23" s="38"/>
      <c r="AB23" s="38"/>
      <c r="AC23" s="38"/>
      <c r="AD23" s="38"/>
      <c r="AE23" s="38"/>
    </row>
    <row r="24" spans="1:31" s="2" customFormat="1" ht="18" customHeight="1">
      <c r="A24" s="38"/>
      <c r="B24" s="39"/>
      <c r="C24" s="38"/>
      <c r="D24" s="38"/>
      <c r="E24" s="27" t="str">
        <f>IF('Rekapitulace stavby'!E20="","",'Rekapitulace stavby'!E20)</f>
        <v xml:space="preserve"> </v>
      </c>
      <c r="F24" s="38"/>
      <c r="G24" s="38"/>
      <c r="H24" s="38"/>
      <c r="I24" s="134" t="s">
        <v>28</v>
      </c>
      <c r="J24" s="27" t="str">
        <f>IF('Rekapitulace stavby'!AN20="","",'Rekapitulace stavby'!AN20)</f>
        <v/>
      </c>
      <c r="K24" s="38"/>
      <c r="L24" s="55"/>
      <c r="S24" s="38"/>
      <c r="T24" s="38"/>
      <c r="U24" s="38"/>
      <c r="V24" s="38"/>
      <c r="W24" s="38"/>
      <c r="X24" s="38"/>
      <c r="Y24" s="38"/>
      <c r="Z24" s="38"/>
      <c r="AA24" s="38"/>
      <c r="AB24" s="38"/>
      <c r="AC24" s="38"/>
      <c r="AD24" s="38"/>
      <c r="AE24" s="38"/>
    </row>
    <row r="25" spans="1:31" s="2" customFormat="1" ht="6.95" customHeight="1">
      <c r="A25" s="38"/>
      <c r="B25" s="39"/>
      <c r="C25" s="38"/>
      <c r="D25" s="38"/>
      <c r="E25" s="38"/>
      <c r="F25" s="38"/>
      <c r="G25" s="38"/>
      <c r="H25" s="38"/>
      <c r="I25" s="133"/>
      <c r="J25" s="38"/>
      <c r="K25" s="38"/>
      <c r="L25" s="55"/>
      <c r="S25" s="38"/>
      <c r="T25" s="38"/>
      <c r="U25" s="38"/>
      <c r="V25" s="38"/>
      <c r="W25" s="38"/>
      <c r="X25" s="38"/>
      <c r="Y25" s="38"/>
      <c r="Z25" s="38"/>
      <c r="AA25" s="38"/>
      <c r="AB25" s="38"/>
      <c r="AC25" s="38"/>
      <c r="AD25" s="38"/>
      <c r="AE25" s="38"/>
    </row>
    <row r="26" spans="1:31" s="2" customFormat="1" ht="12" customHeight="1">
      <c r="A26" s="38"/>
      <c r="B26" s="39"/>
      <c r="C26" s="38"/>
      <c r="D26" s="32" t="s">
        <v>36</v>
      </c>
      <c r="E26" s="38"/>
      <c r="F26" s="38"/>
      <c r="G26" s="38"/>
      <c r="H26" s="38"/>
      <c r="I26" s="133"/>
      <c r="J26" s="38"/>
      <c r="K26" s="38"/>
      <c r="L26" s="55"/>
      <c r="S26" s="38"/>
      <c r="T26" s="38"/>
      <c r="U26" s="38"/>
      <c r="V26" s="38"/>
      <c r="W26" s="38"/>
      <c r="X26" s="38"/>
      <c r="Y26" s="38"/>
      <c r="Z26" s="38"/>
      <c r="AA26" s="38"/>
      <c r="AB26" s="38"/>
      <c r="AC26" s="38"/>
      <c r="AD26" s="38"/>
      <c r="AE26" s="38"/>
    </row>
    <row r="27" spans="1:31" s="8" customFormat="1" ht="214.5" customHeight="1">
      <c r="A27" s="135"/>
      <c r="B27" s="136"/>
      <c r="C27" s="135"/>
      <c r="D27" s="135"/>
      <c r="E27" s="36" t="s">
        <v>130</v>
      </c>
      <c r="F27" s="36"/>
      <c r="G27" s="36"/>
      <c r="H27" s="36"/>
      <c r="I27" s="137"/>
      <c r="J27" s="135"/>
      <c r="K27" s="135"/>
      <c r="L27" s="138"/>
      <c r="S27" s="135"/>
      <c r="T27" s="135"/>
      <c r="U27" s="135"/>
      <c r="V27" s="135"/>
      <c r="W27" s="135"/>
      <c r="X27" s="135"/>
      <c r="Y27" s="135"/>
      <c r="Z27" s="135"/>
      <c r="AA27" s="135"/>
      <c r="AB27" s="135"/>
      <c r="AC27" s="135"/>
      <c r="AD27" s="135"/>
      <c r="AE27" s="135"/>
    </row>
    <row r="28" spans="1:31" s="2" customFormat="1" ht="6.95" customHeight="1">
      <c r="A28" s="38"/>
      <c r="B28" s="39"/>
      <c r="C28" s="38"/>
      <c r="D28" s="38"/>
      <c r="E28" s="38"/>
      <c r="F28" s="38"/>
      <c r="G28" s="38"/>
      <c r="H28" s="38"/>
      <c r="I28" s="133"/>
      <c r="J28" s="38"/>
      <c r="K28" s="38"/>
      <c r="L28" s="55"/>
      <c r="S28" s="38"/>
      <c r="T28" s="38"/>
      <c r="U28" s="38"/>
      <c r="V28" s="38"/>
      <c r="W28" s="38"/>
      <c r="X28" s="38"/>
      <c r="Y28" s="38"/>
      <c r="Z28" s="38"/>
      <c r="AA28" s="38"/>
      <c r="AB28" s="38"/>
      <c r="AC28" s="38"/>
      <c r="AD28" s="38"/>
      <c r="AE28" s="38"/>
    </row>
    <row r="29" spans="1:31" s="2" customFormat="1" ht="6.95" customHeight="1">
      <c r="A29" s="38"/>
      <c r="B29" s="39"/>
      <c r="C29" s="38"/>
      <c r="D29" s="90"/>
      <c r="E29" s="90"/>
      <c r="F29" s="90"/>
      <c r="G29" s="90"/>
      <c r="H29" s="90"/>
      <c r="I29" s="139"/>
      <c r="J29" s="90"/>
      <c r="K29" s="90"/>
      <c r="L29" s="55"/>
      <c r="S29" s="38"/>
      <c r="T29" s="38"/>
      <c r="U29" s="38"/>
      <c r="V29" s="38"/>
      <c r="W29" s="38"/>
      <c r="X29" s="38"/>
      <c r="Y29" s="38"/>
      <c r="Z29" s="38"/>
      <c r="AA29" s="38"/>
      <c r="AB29" s="38"/>
      <c r="AC29" s="38"/>
      <c r="AD29" s="38"/>
      <c r="AE29" s="38"/>
    </row>
    <row r="30" spans="1:31" s="2" customFormat="1" ht="25.4" customHeight="1">
      <c r="A30" s="38"/>
      <c r="B30" s="39"/>
      <c r="C30" s="38"/>
      <c r="D30" s="140" t="s">
        <v>38</v>
      </c>
      <c r="E30" s="38"/>
      <c r="F30" s="38"/>
      <c r="G30" s="38"/>
      <c r="H30" s="38"/>
      <c r="I30" s="133"/>
      <c r="J30" s="96">
        <f>ROUND(J140,2)</f>
        <v>0</v>
      </c>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139"/>
      <c r="J31" s="90"/>
      <c r="K31" s="90"/>
      <c r="L31" s="55"/>
      <c r="S31" s="38"/>
      <c r="T31" s="38"/>
      <c r="U31" s="38"/>
      <c r="V31" s="38"/>
      <c r="W31" s="38"/>
      <c r="X31" s="38"/>
      <c r="Y31" s="38"/>
      <c r="Z31" s="38"/>
      <c r="AA31" s="38"/>
      <c r="AB31" s="38"/>
      <c r="AC31" s="38"/>
      <c r="AD31" s="38"/>
      <c r="AE31" s="38"/>
    </row>
    <row r="32" spans="1:31" s="2" customFormat="1" ht="14.4" customHeight="1">
      <c r="A32" s="38"/>
      <c r="B32" s="39"/>
      <c r="C32" s="38"/>
      <c r="D32" s="38"/>
      <c r="E32" s="38"/>
      <c r="F32" s="43" t="s">
        <v>40</v>
      </c>
      <c r="G32" s="38"/>
      <c r="H32" s="38"/>
      <c r="I32" s="141" t="s">
        <v>39</v>
      </c>
      <c r="J32" s="43" t="s">
        <v>41</v>
      </c>
      <c r="K32" s="38"/>
      <c r="L32" s="55"/>
      <c r="S32" s="38"/>
      <c r="T32" s="38"/>
      <c r="U32" s="38"/>
      <c r="V32" s="38"/>
      <c r="W32" s="38"/>
      <c r="X32" s="38"/>
      <c r="Y32" s="38"/>
      <c r="Z32" s="38"/>
      <c r="AA32" s="38"/>
      <c r="AB32" s="38"/>
      <c r="AC32" s="38"/>
      <c r="AD32" s="38"/>
      <c r="AE32" s="38"/>
    </row>
    <row r="33" spans="1:31" s="2" customFormat="1" ht="14.4" customHeight="1">
      <c r="A33" s="38"/>
      <c r="B33" s="39"/>
      <c r="C33" s="38"/>
      <c r="D33" s="142" t="s">
        <v>42</v>
      </c>
      <c r="E33" s="32" t="s">
        <v>43</v>
      </c>
      <c r="F33" s="143">
        <f>ROUND((SUM(BE140:BE937)),2)</f>
        <v>0</v>
      </c>
      <c r="G33" s="38"/>
      <c r="H33" s="38"/>
      <c r="I33" s="144">
        <v>0.21</v>
      </c>
      <c r="J33" s="143">
        <f>ROUND(((SUM(BE140:BE937))*I33),2)</f>
        <v>0</v>
      </c>
      <c r="K33" s="38"/>
      <c r="L33" s="55"/>
      <c r="S33" s="38"/>
      <c r="T33" s="38"/>
      <c r="U33" s="38"/>
      <c r="V33" s="38"/>
      <c r="W33" s="38"/>
      <c r="X33" s="38"/>
      <c r="Y33" s="38"/>
      <c r="Z33" s="38"/>
      <c r="AA33" s="38"/>
      <c r="AB33" s="38"/>
      <c r="AC33" s="38"/>
      <c r="AD33" s="38"/>
      <c r="AE33" s="38"/>
    </row>
    <row r="34" spans="1:31" s="2" customFormat="1" ht="14.4" customHeight="1">
      <c r="A34" s="38"/>
      <c r="B34" s="39"/>
      <c r="C34" s="38"/>
      <c r="D34" s="38"/>
      <c r="E34" s="32" t="s">
        <v>44</v>
      </c>
      <c r="F34" s="143">
        <f>ROUND((SUM(BF140:BF937)),2)</f>
        <v>0</v>
      </c>
      <c r="G34" s="38"/>
      <c r="H34" s="38"/>
      <c r="I34" s="144">
        <v>0.15</v>
      </c>
      <c r="J34" s="143">
        <f>ROUND(((SUM(BF140:BF937))*I34),2)</f>
        <v>0</v>
      </c>
      <c r="K34" s="38"/>
      <c r="L34" s="55"/>
      <c r="S34" s="38"/>
      <c r="T34" s="38"/>
      <c r="U34" s="38"/>
      <c r="V34" s="38"/>
      <c r="W34" s="38"/>
      <c r="X34" s="38"/>
      <c r="Y34" s="38"/>
      <c r="Z34" s="38"/>
      <c r="AA34" s="38"/>
      <c r="AB34" s="38"/>
      <c r="AC34" s="38"/>
      <c r="AD34" s="38"/>
      <c r="AE34" s="38"/>
    </row>
    <row r="35" spans="1:31" s="2" customFormat="1" ht="14.4" customHeight="1" hidden="1">
      <c r="A35" s="38"/>
      <c r="B35" s="39"/>
      <c r="C35" s="38"/>
      <c r="D35" s="38"/>
      <c r="E35" s="32" t="s">
        <v>45</v>
      </c>
      <c r="F35" s="143">
        <f>ROUND((SUM(BG140:BG937)),2)</f>
        <v>0</v>
      </c>
      <c r="G35" s="38"/>
      <c r="H35" s="38"/>
      <c r="I35" s="144">
        <v>0.21</v>
      </c>
      <c r="J35" s="143">
        <f>0</f>
        <v>0</v>
      </c>
      <c r="K35" s="38"/>
      <c r="L35" s="55"/>
      <c r="S35" s="38"/>
      <c r="T35" s="38"/>
      <c r="U35" s="38"/>
      <c r="V35" s="38"/>
      <c r="W35" s="38"/>
      <c r="X35" s="38"/>
      <c r="Y35" s="38"/>
      <c r="Z35" s="38"/>
      <c r="AA35" s="38"/>
      <c r="AB35" s="38"/>
      <c r="AC35" s="38"/>
      <c r="AD35" s="38"/>
      <c r="AE35" s="38"/>
    </row>
    <row r="36" spans="1:31" s="2" customFormat="1" ht="14.4" customHeight="1" hidden="1">
      <c r="A36" s="38"/>
      <c r="B36" s="39"/>
      <c r="C36" s="38"/>
      <c r="D36" s="38"/>
      <c r="E36" s="32" t="s">
        <v>46</v>
      </c>
      <c r="F36" s="143">
        <f>ROUND((SUM(BH140:BH937)),2)</f>
        <v>0</v>
      </c>
      <c r="G36" s="38"/>
      <c r="H36" s="38"/>
      <c r="I36" s="144">
        <v>0.15</v>
      </c>
      <c r="J36" s="143">
        <f>0</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47</v>
      </c>
      <c r="F37" s="143">
        <f>ROUND((SUM(BI140:BI937)),2)</f>
        <v>0</v>
      </c>
      <c r="G37" s="38"/>
      <c r="H37" s="38"/>
      <c r="I37" s="144">
        <v>0</v>
      </c>
      <c r="J37" s="143">
        <f>0</f>
        <v>0</v>
      </c>
      <c r="K37" s="38"/>
      <c r="L37" s="55"/>
      <c r="S37" s="38"/>
      <c r="T37" s="38"/>
      <c r="U37" s="38"/>
      <c r="V37" s="38"/>
      <c r="W37" s="38"/>
      <c r="X37" s="38"/>
      <c r="Y37" s="38"/>
      <c r="Z37" s="38"/>
      <c r="AA37" s="38"/>
      <c r="AB37" s="38"/>
      <c r="AC37" s="38"/>
      <c r="AD37" s="38"/>
      <c r="AE37" s="38"/>
    </row>
    <row r="38" spans="1:31" s="2" customFormat="1" ht="6.95" customHeight="1">
      <c r="A38" s="38"/>
      <c r="B38" s="39"/>
      <c r="C38" s="38"/>
      <c r="D38" s="38"/>
      <c r="E38" s="38"/>
      <c r="F38" s="38"/>
      <c r="G38" s="38"/>
      <c r="H38" s="38"/>
      <c r="I38" s="133"/>
      <c r="J38" s="38"/>
      <c r="K38" s="38"/>
      <c r="L38" s="55"/>
      <c r="S38" s="38"/>
      <c r="T38" s="38"/>
      <c r="U38" s="38"/>
      <c r="V38" s="38"/>
      <c r="W38" s="38"/>
      <c r="X38" s="38"/>
      <c r="Y38" s="38"/>
      <c r="Z38" s="38"/>
      <c r="AA38" s="38"/>
      <c r="AB38" s="38"/>
      <c r="AC38" s="38"/>
      <c r="AD38" s="38"/>
      <c r="AE38" s="38"/>
    </row>
    <row r="39" spans="1:31" s="2" customFormat="1" ht="25.4" customHeight="1">
      <c r="A39" s="38"/>
      <c r="B39" s="39"/>
      <c r="C39" s="145"/>
      <c r="D39" s="146" t="s">
        <v>48</v>
      </c>
      <c r="E39" s="81"/>
      <c r="F39" s="81"/>
      <c r="G39" s="147" t="s">
        <v>49</v>
      </c>
      <c r="H39" s="148" t="s">
        <v>50</v>
      </c>
      <c r="I39" s="149"/>
      <c r="J39" s="150">
        <f>SUM(J30:J37)</f>
        <v>0</v>
      </c>
      <c r="K39" s="151"/>
      <c r="L39" s="55"/>
      <c r="S39" s="38"/>
      <c r="T39" s="38"/>
      <c r="U39" s="38"/>
      <c r="V39" s="38"/>
      <c r="W39" s="38"/>
      <c r="X39" s="38"/>
      <c r="Y39" s="38"/>
      <c r="Z39" s="38"/>
      <c r="AA39" s="38"/>
      <c r="AB39" s="38"/>
      <c r="AC39" s="38"/>
      <c r="AD39" s="38"/>
      <c r="AE39" s="38"/>
    </row>
    <row r="40" spans="1:31" s="2" customFormat="1" ht="14.4" customHeight="1">
      <c r="A40" s="38"/>
      <c r="B40" s="39"/>
      <c r="C40" s="38"/>
      <c r="D40" s="38"/>
      <c r="E40" s="38"/>
      <c r="F40" s="38"/>
      <c r="G40" s="38"/>
      <c r="H40" s="38"/>
      <c r="I40" s="133"/>
      <c r="J40" s="38"/>
      <c r="K40" s="38"/>
      <c r="L40" s="55"/>
      <c r="S40" s="38"/>
      <c r="T40" s="38"/>
      <c r="U40" s="38"/>
      <c r="V40" s="38"/>
      <c r="W40" s="38"/>
      <c r="X40" s="38"/>
      <c r="Y40" s="38"/>
      <c r="Z40" s="38"/>
      <c r="AA40" s="38"/>
      <c r="AB40" s="38"/>
      <c r="AC40" s="38"/>
      <c r="AD40" s="38"/>
      <c r="AE40" s="38"/>
    </row>
    <row r="41" spans="2:12" s="1" customFormat="1" ht="14.4" customHeight="1">
      <c r="B41" s="22"/>
      <c r="I41" s="129"/>
      <c r="L41" s="22"/>
    </row>
    <row r="42" spans="2:12" s="1" customFormat="1" ht="14.4" customHeight="1">
      <c r="B42" s="22"/>
      <c r="I42" s="129"/>
      <c r="L42" s="22"/>
    </row>
    <row r="43" spans="2:12" s="1" customFormat="1" ht="14.4" customHeight="1">
      <c r="B43" s="22"/>
      <c r="I43" s="129"/>
      <c r="L43" s="22"/>
    </row>
    <row r="44" spans="2:12" s="1" customFormat="1" ht="14.4" customHeight="1">
      <c r="B44" s="22"/>
      <c r="I44" s="129"/>
      <c r="L44" s="22"/>
    </row>
    <row r="45" spans="2:12" s="1" customFormat="1" ht="14.4" customHeight="1">
      <c r="B45" s="22"/>
      <c r="I45" s="129"/>
      <c r="L45" s="22"/>
    </row>
    <row r="46" spans="2:12" s="1" customFormat="1" ht="14.4" customHeight="1">
      <c r="B46" s="22"/>
      <c r="I46" s="129"/>
      <c r="L46" s="22"/>
    </row>
    <row r="47" spans="2:12" s="1" customFormat="1" ht="14.4" customHeight="1">
      <c r="B47" s="22"/>
      <c r="I47" s="129"/>
      <c r="L47" s="22"/>
    </row>
    <row r="48" spans="2:12" s="1" customFormat="1" ht="14.4" customHeight="1">
      <c r="B48" s="22"/>
      <c r="I48" s="129"/>
      <c r="L48" s="22"/>
    </row>
    <row r="49" spans="2:12" s="1" customFormat="1" ht="14.4" customHeight="1">
      <c r="B49" s="22"/>
      <c r="I49" s="129"/>
      <c r="L49" s="22"/>
    </row>
    <row r="50" spans="2:12" s="2" customFormat="1" ht="14.4" customHeight="1">
      <c r="B50" s="55"/>
      <c r="D50" s="56" t="s">
        <v>51</v>
      </c>
      <c r="E50" s="57"/>
      <c r="F50" s="57"/>
      <c r="G50" s="56" t="s">
        <v>52</v>
      </c>
      <c r="H50" s="57"/>
      <c r="I50" s="152"/>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53</v>
      </c>
      <c r="E61" s="41"/>
      <c r="F61" s="153" t="s">
        <v>54</v>
      </c>
      <c r="G61" s="58" t="s">
        <v>53</v>
      </c>
      <c r="H61" s="41"/>
      <c r="I61" s="154"/>
      <c r="J61" s="155" t="s">
        <v>54</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55</v>
      </c>
      <c r="E65" s="59"/>
      <c r="F65" s="59"/>
      <c r="G65" s="56" t="s">
        <v>56</v>
      </c>
      <c r="H65" s="59"/>
      <c r="I65" s="156"/>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53</v>
      </c>
      <c r="E76" s="41"/>
      <c r="F76" s="153" t="s">
        <v>54</v>
      </c>
      <c r="G76" s="58" t="s">
        <v>53</v>
      </c>
      <c r="H76" s="41"/>
      <c r="I76" s="154"/>
      <c r="J76" s="155" t="s">
        <v>54</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157"/>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158"/>
      <c r="J81" s="63"/>
      <c r="K81" s="63"/>
      <c r="L81" s="55"/>
      <c r="S81" s="38"/>
      <c r="T81" s="38"/>
      <c r="U81" s="38"/>
      <c r="V81" s="38"/>
      <c r="W81" s="38"/>
      <c r="X81" s="38"/>
      <c r="Y81" s="38"/>
      <c r="Z81" s="38"/>
      <c r="AA81" s="38"/>
      <c r="AB81" s="38"/>
      <c r="AC81" s="38"/>
      <c r="AD81" s="38"/>
      <c r="AE81" s="38"/>
    </row>
    <row r="82" spans="1:31" s="2" customFormat="1" ht="24.95" customHeight="1">
      <c r="A82" s="38"/>
      <c r="B82" s="39"/>
      <c r="C82" s="23" t="s">
        <v>131</v>
      </c>
      <c r="D82" s="38"/>
      <c r="E82" s="38"/>
      <c r="F82" s="38"/>
      <c r="G82" s="38"/>
      <c r="H82" s="38"/>
      <c r="I82" s="133"/>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133"/>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133"/>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32" t="str">
        <f>E7</f>
        <v>Rekonstrukce objektu garáží nákladních vozidel - Rychnov nad Kněžnou</v>
      </c>
      <c r="F85" s="32"/>
      <c r="G85" s="32"/>
      <c r="H85" s="32"/>
      <c r="I85" s="133"/>
      <c r="J85" s="38"/>
      <c r="K85" s="38"/>
      <c r="L85" s="55"/>
      <c r="S85" s="38"/>
      <c r="T85" s="38"/>
      <c r="U85" s="38"/>
      <c r="V85" s="38"/>
      <c r="W85" s="38"/>
      <c r="X85" s="38"/>
      <c r="Y85" s="38"/>
      <c r="Z85" s="38"/>
      <c r="AA85" s="38"/>
      <c r="AB85" s="38"/>
      <c r="AC85" s="38"/>
      <c r="AD85" s="38"/>
      <c r="AE85" s="38"/>
    </row>
    <row r="86" spans="1:31" s="2" customFormat="1" ht="12" customHeight="1">
      <c r="A86" s="38"/>
      <c r="B86" s="39"/>
      <c r="C86" s="32" t="s">
        <v>128</v>
      </c>
      <c r="D86" s="38"/>
      <c r="E86" s="38"/>
      <c r="F86" s="38"/>
      <c r="G86" s="38"/>
      <c r="H86" s="38"/>
      <c r="I86" s="133"/>
      <c r="J86" s="38"/>
      <c r="K86" s="38"/>
      <c r="L86" s="55"/>
      <c r="S86" s="38"/>
      <c r="T86" s="38"/>
      <c r="U86" s="38"/>
      <c r="V86" s="38"/>
      <c r="W86" s="38"/>
      <c r="X86" s="38"/>
      <c r="Y86" s="38"/>
      <c r="Z86" s="38"/>
      <c r="AA86" s="38"/>
      <c r="AB86" s="38"/>
      <c r="AC86" s="38"/>
      <c r="AD86" s="38"/>
      <c r="AE86" s="38"/>
    </row>
    <row r="87" spans="1:31" s="2" customFormat="1" ht="16.5" customHeight="1">
      <c r="A87" s="38"/>
      <c r="B87" s="39"/>
      <c r="C87" s="38"/>
      <c r="D87" s="38"/>
      <c r="E87" s="67" t="str">
        <f>E9</f>
        <v>01 - Výstavba garáží</v>
      </c>
      <c r="F87" s="38"/>
      <c r="G87" s="38"/>
      <c r="H87" s="38"/>
      <c r="I87" s="133"/>
      <c r="J87" s="38"/>
      <c r="K87" s="38"/>
      <c r="L87" s="55"/>
      <c r="S87" s="38"/>
      <c r="T87" s="38"/>
      <c r="U87" s="38"/>
      <c r="V87" s="38"/>
      <c r="W87" s="38"/>
      <c r="X87" s="38"/>
      <c r="Y87" s="38"/>
      <c r="Z87" s="38"/>
      <c r="AA87" s="38"/>
      <c r="AB87" s="38"/>
      <c r="AC87" s="38"/>
      <c r="AD87" s="38"/>
      <c r="AE87" s="38"/>
    </row>
    <row r="88" spans="1:31" s="2" customFormat="1" ht="6.95" customHeight="1">
      <c r="A88" s="38"/>
      <c r="B88" s="39"/>
      <c r="C88" s="38"/>
      <c r="D88" s="38"/>
      <c r="E88" s="38"/>
      <c r="F88" s="38"/>
      <c r="G88" s="38"/>
      <c r="H88" s="38"/>
      <c r="I88" s="133"/>
      <c r="J88" s="38"/>
      <c r="K88" s="38"/>
      <c r="L88" s="55"/>
      <c r="S88" s="38"/>
      <c r="T88" s="38"/>
      <c r="U88" s="38"/>
      <c r="V88" s="38"/>
      <c r="W88" s="38"/>
      <c r="X88" s="38"/>
      <c r="Y88" s="38"/>
      <c r="Z88" s="38"/>
      <c r="AA88" s="38"/>
      <c r="AB88" s="38"/>
      <c r="AC88" s="38"/>
      <c r="AD88" s="38"/>
      <c r="AE88" s="38"/>
    </row>
    <row r="89" spans="1:31" s="2" customFormat="1" ht="12" customHeight="1">
      <c r="A89" s="38"/>
      <c r="B89" s="39"/>
      <c r="C89" s="32" t="s">
        <v>20</v>
      </c>
      <c r="D89" s="38"/>
      <c r="E89" s="38"/>
      <c r="F89" s="27" t="str">
        <f>F12</f>
        <v>p.č. 2461/49 k.ú. Rychnov nad Kněžnou</v>
      </c>
      <c r="G89" s="38"/>
      <c r="H89" s="38"/>
      <c r="I89" s="134" t="s">
        <v>22</v>
      </c>
      <c r="J89" s="69" t="str">
        <f>IF(J12="","",J12)</f>
        <v>26. 3. 2019</v>
      </c>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133"/>
      <c r="J90" s="38"/>
      <c r="K90" s="38"/>
      <c r="L90" s="55"/>
      <c r="S90" s="38"/>
      <c r="T90" s="38"/>
      <c r="U90" s="38"/>
      <c r="V90" s="38"/>
      <c r="W90" s="38"/>
      <c r="X90" s="38"/>
      <c r="Y90" s="38"/>
      <c r="Z90" s="38"/>
      <c r="AA90" s="38"/>
      <c r="AB90" s="38"/>
      <c r="AC90" s="38"/>
      <c r="AD90" s="38"/>
      <c r="AE90" s="38"/>
    </row>
    <row r="91" spans="1:31" s="2" customFormat="1" ht="40.05" customHeight="1">
      <c r="A91" s="38"/>
      <c r="B91" s="39"/>
      <c r="C91" s="32" t="s">
        <v>24</v>
      </c>
      <c r="D91" s="38"/>
      <c r="E91" s="38"/>
      <c r="F91" s="27" t="str">
        <f>E15</f>
        <v>Údržba silnic královéhradeckého kraje, a.s.</v>
      </c>
      <c r="G91" s="38"/>
      <c r="H91" s="38"/>
      <c r="I91" s="134" t="s">
        <v>31</v>
      </c>
      <c r="J91" s="36" t="str">
        <f>E21</f>
        <v>IRBOS s.r.o., Čestice 115, Kostelec n/O</v>
      </c>
      <c r="K91" s="38"/>
      <c r="L91" s="55"/>
      <c r="S91" s="38"/>
      <c r="T91" s="38"/>
      <c r="U91" s="38"/>
      <c r="V91" s="38"/>
      <c r="W91" s="38"/>
      <c r="X91" s="38"/>
      <c r="Y91" s="38"/>
      <c r="Z91" s="38"/>
      <c r="AA91" s="38"/>
      <c r="AB91" s="38"/>
      <c r="AC91" s="38"/>
      <c r="AD91" s="38"/>
      <c r="AE91" s="38"/>
    </row>
    <row r="92" spans="1:31" s="2" customFormat="1" ht="15.15" customHeight="1">
      <c r="A92" s="38"/>
      <c r="B92" s="39"/>
      <c r="C92" s="32" t="s">
        <v>29</v>
      </c>
      <c r="D92" s="38"/>
      <c r="E92" s="38"/>
      <c r="F92" s="27" t="str">
        <f>IF(E18="","",E18)</f>
        <v>Vyplň údaj</v>
      </c>
      <c r="G92" s="38"/>
      <c r="H92" s="38"/>
      <c r="I92" s="134" t="s">
        <v>34</v>
      </c>
      <c r="J92" s="36" t="str">
        <f>E24</f>
        <v xml:space="preserve"> </v>
      </c>
      <c r="K92" s="38"/>
      <c r="L92" s="55"/>
      <c r="S92" s="38"/>
      <c r="T92" s="38"/>
      <c r="U92" s="38"/>
      <c r="V92" s="38"/>
      <c r="W92" s="38"/>
      <c r="X92" s="38"/>
      <c r="Y92" s="38"/>
      <c r="Z92" s="38"/>
      <c r="AA92" s="38"/>
      <c r="AB92" s="38"/>
      <c r="AC92" s="38"/>
      <c r="AD92" s="38"/>
      <c r="AE92" s="38"/>
    </row>
    <row r="93" spans="1:31" s="2" customFormat="1" ht="10.3" customHeight="1">
      <c r="A93" s="38"/>
      <c r="B93" s="39"/>
      <c r="C93" s="38"/>
      <c r="D93" s="38"/>
      <c r="E93" s="38"/>
      <c r="F93" s="38"/>
      <c r="G93" s="38"/>
      <c r="H93" s="38"/>
      <c r="I93" s="133"/>
      <c r="J93" s="38"/>
      <c r="K93" s="38"/>
      <c r="L93" s="55"/>
      <c r="S93" s="38"/>
      <c r="T93" s="38"/>
      <c r="U93" s="38"/>
      <c r="V93" s="38"/>
      <c r="W93" s="38"/>
      <c r="X93" s="38"/>
      <c r="Y93" s="38"/>
      <c r="Z93" s="38"/>
      <c r="AA93" s="38"/>
      <c r="AB93" s="38"/>
      <c r="AC93" s="38"/>
      <c r="AD93" s="38"/>
      <c r="AE93" s="38"/>
    </row>
    <row r="94" spans="1:31" s="2" customFormat="1" ht="29.25" customHeight="1">
      <c r="A94" s="38"/>
      <c r="B94" s="39"/>
      <c r="C94" s="159" t="s">
        <v>132</v>
      </c>
      <c r="D94" s="145"/>
      <c r="E94" s="145"/>
      <c r="F94" s="145"/>
      <c r="G94" s="145"/>
      <c r="H94" s="145"/>
      <c r="I94" s="160"/>
      <c r="J94" s="161" t="s">
        <v>133</v>
      </c>
      <c r="K94" s="145"/>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133"/>
      <c r="J95" s="38"/>
      <c r="K95" s="38"/>
      <c r="L95" s="55"/>
      <c r="S95" s="38"/>
      <c r="T95" s="38"/>
      <c r="U95" s="38"/>
      <c r="V95" s="38"/>
      <c r="W95" s="38"/>
      <c r="X95" s="38"/>
      <c r="Y95" s="38"/>
      <c r="Z95" s="38"/>
      <c r="AA95" s="38"/>
      <c r="AB95" s="38"/>
      <c r="AC95" s="38"/>
      <c r="AD95" s="38"/>
      <c r="AE95" s="38"/>
    </row>
    <row r="96" spans="1:47" s="2" customFormat="1" ht="22.8" customHeight="1">
      <c r="A96" s="38"/>
      <c r="B96" s="39"/>
      <c r="C96" s="162" t="s">
        <v>134</v>
      </c>
      <c r="D96" s="38"/>
      <c r="E96" s="38"/>
      <c r="F96" s="38"/>
      <c r="G96" s="38"/>
      <c r="H96" s="38"/>
      <c r="I96" s="133"/>
      <c r="J96" s="96">
        <f>J140</f>
        <v>0</v>
      </c>
      <c r="K96" s="38"/>
      <c r="L96" s="55"/>
      <c r="S96" s="38"/>
      <c r="T96" s="38"/>
      <c r="U96" s="38"/>
      <c r="V96" s="38"/>
      <c r="W96" s="38"/>
      <c r="X96" s="38"/>
      <c r="Y96" s="38"/>
      <c r="Z96" s="38"/>
      <c r="AA96" s="38"/>
      <c r="AB96" s="38"/>
      <c r="AC96" s="38"/>
      <c r="AD96" s="38"/>
      <c r="AE96" s="38"/>
      <c r="AU96" s="19" t="s">
        <v>135</v>
      </c>
    </row>
    <row r="97" spans="1:31" s="9" customFormat="1" ht="24.95" customHeight="1">
      <c r="A97" s="9"/>
      <c r="B97" s="163"/>
      <c r="C97" s="9"/>
      <c r="D97" s="164" t="s">
        <v>136</v>
      </c>
      <c r="E97" s="165"/>
      <c r="F97" s="165"/>
      <c r="G97" s="165"/>
      <c r="H97" s="165"/>
      <c r="I97" s="166"/>
      <c r="J97" s="167">
        <f>J141</f>
        <v>0</v>
      </c>
      <c r="K97" s="9"/>
      <c r="L97" s="163"/>
      <c r="S97" s="9"/>
      <c r="T97" s="9"/>
      <c r="U97" s="9"/>
      <c r="V97" s="9"/>
      <c r="W97" s="9"/>
      <c r="X97" s="9"/>
      <c r="Y97" s="9"/>
      <c r="Z97" s="9"/>
      <c r="AA97" s="9"/>
      <c r="AB97" s="9"/>
      <c r="AC97" s="9"/>
      <c r="AD97" s="9"/>
      <c r="AE97" s="9"/>
    </row>
    <row r="98" spans="1:31" s="10" customFormat="1" ht="19.9" customHeight="1">
      <c r="A98" s="10"/>
      <c r="B98" s="168"/>
      <c r="C98" s="10"/>
      <c r="D98" s="169" t="s">
        <v>137</v>
      </c>
      <c r="E98" s="170"/>
      <c r="F98" s="170"/>
      <c r="G98" s="170"/>
      <c r="H98" s="170"/>
      <c r="I98" s="171"/>
      <c r="J98" s="172">
        <f>J142</f>
        <v>0</v>
      </c>
      <c r="K98" s="10"/>
      <c r="L98" s="168"/>
      <c r="S98" s="10"/>
      <c r="T98" s="10"/>
      <c r="U98" s="10"/>
      <c r="V98" s="10"/>
      <c r="W98" s="10"/>
      <c r="X98" s="10"/>
      <c r="Y98" s="10"/>
      <c r="Z98" s="10"/>
      <c r="AA98" s="10"/>
      <c r="AB98" s="10"/>
      <c r="AC98" s="10"/>
      <c r="AD98" s="10"/>
      <c r="AE98" s="10"/>
    </row>
    <row r="99" spans="1:31" s="10" customFormat="1" ht="19.9" customHeight="1">
      <c r="A99" s="10"/>
      <c r="B99" s="168"/>
      <c r="C99" s="10"/>
      <c r="D99" s="169" t="s">
        <v>138</v>
      </c>
      <c r="E99" s="170"/>
      <c r="F99" s="170"/>
      <c r="G99" s="170"/>
      <c r="H99" s="170"/>
      <c r="I99" s="171"/>
      <c r="J99" s="172">
        <f>J183</f>
        <v>0</v>
      </c>
      <c r="K99" s="10"/>
      <c r="L99" s="168"/>
      <c r="S99" s="10"/>
      <c r="T99" s="10"/>
      <c r="U99" s="10"/>
      <c r="V99" s="10"/>
      <c r="W99" s="10"/>
      <c r="X99" s="10"/>
      <c r="Y99" s="10"/>
      <c r="Z99" s="10"/>
      <c r="AA99" s="10"/>
      <c r="AB99" s="10"/>
      <c r="AC99" s="10"/>
      <c r="AD99" s="10"/>
      <c r="AE99" s="10"/>
    </row>
    <row r="100" spans="1:31" s="10" customFormat="1" ht="19.9" customHeight="1">
      <c r="A100" s="10"/>
      <c r="B100" s="168"/>
      <c r="C100" s="10"/>
      <c r="D100" s="169" t="s">
        <v>139</v>
      </c>
      <c r="E100" s="170"/>
      <c r="F100" s="170"/>
      <c r="G100" s="170"/>
      <c r="H100" s="170"/>
      <c r="I100" s="171"/>
      <c r="J100" s="172">
        <f>J270</f>
        <v>0</v>
      </c>
      <c r="K100" s="10"/>
      <c r="L100" s="168"/>
      <c r="S100" s="10"/>
      <c r="T100" s="10"/>
      <c r="U100" s="10"/>
      <c r="V100" s="10"/>
      <c r="W100" s="10"/>
      <c r="X100" s="10"/>
      <c r="Y100" s="10"/>
      <c r="Z100" s="10"/>
      <c r="AA100" s="10"/>
      <c r="AB100" s="10"/>
      <c r="AC100" s="10"/>
      <c r="AD100" s="10"/>
      <c r="AE100" s="10"/>
    </row>
    <row r="101" spans="1:31" s="10" customFormat="1" ht="19.9" customHeight="1">
      <c r="A101" s="10"/>
      <c r="B101" s="168"/>
      <c r="C101" s="10"/>
      <c r="D101" s="169" t="s">
        <v>140</v>
      </c>
      <c r="E101" s="170"/>
      <c r="F101" s="170"/>
      <c r="G101" s="170"/>
      <c r="H101" s="170"/>
      <c r="I101" s="171"/>
      <c r="J101" s="172">
        <f>J373</f>
        <v>0</v>
      </c>
      <c r="K101" s="10"/>
      <c r="L101" s="168"/>
      <c r="S101" s="10"/>
      <c r="T101" s="10"/>
      <c r="U101" s="10"/>
      <c r="V101" s="10"/>
      <c r="W101" s="10"/>
      <c r="X101" s="10"/>
      <c r="Y101" s="10"/>
      <c r="Z101" s="10"/>
      <c r="AA101" s="10"/>
      <c r="AB101" s="10"/>
      <c r="AC101" s="10"/>
      <c r="AD101" s="10"/>
      <c r="AE101" s="10"/>
    </row>
    <row r="102" spans="1:31" s="10" customFormat="1" ht="19.9" customHeight="1">
      <c r="A102" s="10"/>
      <c r="B102" s="168"/>
      <c r="C102" s="10"/>
      <c r="D102" s="169" t="s">
        <v>141</v>
      </c>
      <c r="E102" s="170"/>
      <c r="F102" s="170"/>
      <c r="G102" s="170"/>
      <c r="H102" s="170"/>
      <c r="I102" s="171"/>
      <c r="J102" s="172">
        <f>J408</f>
        <v>0</v>
      </c>
      <c r="K102" s="10"/>
      <c r="L102" s="168"/>
      <c r="S102" s="10"/>
      <c r="T102" s="10"/>
      <c r="U102" s="10"/>
      <c r="V102" s="10"/>
      <c r="W102" s="10"/>
      <c r="X102" s="10"/>
      <c r="Y102" s="10"/>
      <c r="Z102" s="10"/>
      <c r="AA102" s="10"/>
      <c r="AB102" s="10"/>
      <c r="AC102" s="10"/>
      <c r="AD102" s="10"/>
      <c r="AE102" s="10"/>
    </row>
    <row r="103" spans="1:31" s="10" customFormat="1" ht="19.9" customHeight="1">
      <c r="A103" s="10"/>
      <c r="B103" s="168"/>
      <c r="C103" s="10"/>
      <c r="D103" s="169" t="s">
        <v>142</v>
      </c>
      <c r="E103" s="170"/>
      <c r="F103" s="170"/>
      <c r="G103" s="170"/>
      <c r="H103" s="170"/>
      <c r="I103" s="171"/>
      <c r="J103" s="172">
        <f>J428</f>
        <v>0</v>
      </c>
      <c r="K103" s="10"/>
      <c r="L103" s="168"/>
      <c r="S103" s="10"/>
      <c r="T103" s="10"/>
      <c r="U103" s="10"/>
      <c r="V103" s="10"/>
      <c r="W103" s="10"/>
      <c r="X103" s="10"/>
      <c r="Y103" s="10"/>
      <c r="Z103" s="10"/>
      <c r="AA103" s="10"/>
      <c r="AB103" s="10"/>
      <c r="AC103" s="10"/>
      <c r="AD103" s="10"/>
      <c r="AE103" s="10"/>
    </row>
    <row r="104" spans="1:31" s="10" customFormat="1" ht="19.9" customHeight="1">
      <c r="A104" s="10"/>
      <c r="B104" s="168"/>
      <c r="C104" s="10"/>
      <c r="D104" s="169" t="s">
        <v>143</v>
      </c>
      <c r="E104" s="170"/>
      <c r="F104" s="170"/>
      <c r="G104" s="170"/>
      <c r="H104" s="170"/>
      <c r="I104" s="171"/>
      <c r="J104" s="172">
        <f>J600</f>
        <v>0</v>
      </c>
      <c r="K104" s="10"/>
      <c r="L104" s="168"/>
      <c r="S104" s="10"/>
      <c r="T104" s="10"/>
      <c r="U104" s="10"/>
      <c r="V104" s="10"/>
      <c r="W104" s="10"/>
      <c r="X104" s="10"/>
      <c r="Y104" s="10"/>
      <c r="Z104" s="10"/>
      <c r="AA104" s="10"/>
      <c r="AB104" s="10"/>
      <c r="AC104" s="10"/>
      <c r="AD104" s="10"/>
      <c r="AE104" s="10"/>
    </row>
    <row r="105" spans="1:31" s="10" customFormat="1" ht="19.9" customHeight="1">
      <c r="A105" s="10"/>
      <c r="B105" s="168"/>
      <c r="C105" s="10"/>
      <c r="D105" s="169" t="s">
        <v>144</v>
      </c>
      <c r="E105" s="170"/>
      <c r="F105" s="170"/>
      <c r="G105" s="170"/>
      <c r="H105" s="170"/>
      <c r="I105" s="171"/>
      <c r="J105" s="172">
        <f>J666</f>
        <v>0</v>
      </c>
      <c r="K105" s="10"/>
      <c r="L105" s="168"/>
      <c r="S105" s="10"/>
      <c r="T105" s="10"/>
      <c r="U105" s="10"/>
      <c r="V105" s="10"/>
      <c r="W105" s="10"/>
      <c r="X105" s="10"/>
      <c r="Y105" s="10"/>
      <c r="Z105" s="10"/>
      <c r="AA105" s="10"/>
      <c r="AB105" s="10"/>
      <c r="AC105" s="10"/>
      <c r="AD105" s="10"/>
      <c r="AE105" s="10"/>
    </row>
    <row r="106" spans="1:31" s="10" customFormat="1" ht="19.9" customHeight="1">
      <c r="A106" s="10"/>
      <c r="B106" s="168"/>
      <c r="C106" s="10"/>
      <c r="D106" s="169" t="s">
        <v>145</v>
      </c>
      <c r="E106" s="170"/>
      <c r="F106" s="170"/>
      <c r="G106" s="170"/>
      <c r="H106" s="170"/>
      <c r="I106" s="171"/>
      <c r="J106" s="172">
        <f>J672</f>
        <v>0</v>
      </c>
      <c r="K106" s="10"/>
      <c r="L106" s="168"/>
      <c r="S106" s="10"/>
      <c r="T106" s="10"/>
      <c r="U106" s="10"/>
      <c r="V106" s="10"/>
      <c r="W106" s="10"/>
      <c r="X106" s="10"/>
      <c r="Y106" s="10"/>
      <c r="Z106" s="10"/>
      <c r="AA106" s="10"/>
      <c r="AB106" s="10"/>
      <c r="AC106" s="10"/>
      <c r="AD106" s="10"/>
      <c r="AE106" s="10"/>
    </row>
    <row r="107" spans="1:31" s="9" customFormat="1" ht="24.95" customHeight="1">
      <c r="A107" s="9"/>
      <c r="B107" s="163"/>
      <c r="C107" s="9"/>
      <c r="D107" s="164" t="s">
        <v>146</v>
      </c>
      <c r="E107" s="165"/>
      <c r="F107" s="165"/>
      <c r="G107" s="165"/>
      <c r="H107" s="165"/>
      <c r="I107" s="166"/>
      <c r="J107" s="167">
        <f>J675</f>
        <v>0</v>
      </c>
      <c r="K107" s="9"/>
      <c r="L107" s="163"/>
      <c r="S107" s="9"/>
      <c r="T107" s="9"/>
      <c r="U107" s="9"/>
      <c r="V107" s="9"/>
      <c r="W107" s="9"/>
      <c r="X107" s="9"/>
      <c r="Y107" s="9"/>
      <c r="Z107" s="9"/>
      <c r="AA107" s="9"/>
      <c r="AB107" s="9"/>
      <c r="AC107" s="9"/>
      <c r="AD107" s="9"/>
      <c r="AE107" s="9"/>
    </row>
    <row r="108" spans="1:31" s="10" customFormat="1" ht="19.9" customHeight="1">
      <c r="A108" s="10"/>
      <c r="B108" s="168"/>
      <c r="C108" s="10"/>
      <c r="D108" s="169" t="s">
        <v>147</v>
      </c>
      <c r="E108" s="170"/>
      <c r="F108" s="170"/>
      <c r="G108" s="170"/>
      <c r="H108" s="170"/>
      <c r="I108" s="171"/>
      <c r="J108" s="172">
        <f>J676</f>
        <v>0</v>
      </c>
      <c r="K108" s="10"/>
      <c r="L108" s="168"/>
      <c r="S108" s="10"/>
      <c r="T108" s="10"/>
      <c r="U108" s="10"/>
      <c r="V108" s="10"/>
      <c r="W108" s="10"/>
      <c r="X108" s="10"/>
      <c r="Y108" s="10"/>
      <c r="Z108" s="10"/>
      <c r="AA108" s="10"/>
      <c r="AB108" s="10"/>
      <c r="AC108" s="10"/>
      <c r="AD108" s="10"/>
      <c r="AE108" s="10"/>
    </row>
    <row r="109" spans="1:31" s="10" customFormat="1" ht="19.9" customHeight="1">
      <c r="A109" s="10"/>
      <c r="B109" s="168"/>
      <c r="C109" s="10"/>
      <c r="D109" s="169" t="s">
        <v>148</v>
      </c>
      <c r="E109" s="170"/>
      <c r="F109" s="170"/>
      <c r="G109" s="170"/>
      <c r="H109" s="170"/>
      <c r="I109" s="171"/>
      <c r="J109" s="172">
        <f>J727</f>
        <v>0</v>
      </c>
      <c r="K109" s="10"/>
      <c r="L109" s="168"/>
      <c r="S109" s="10"/>
      <c r="T109" s="10"/>
      <c r="U109" s="10"/>
      <c r="V109" s="10"/>
      <c r="W109" s="10"/>
      <c r="X109" s="10"/>
      <c r="Y109" s="10"/>
      <c r="Z109" s="10"/>
      <c r="AA109" s="10"/>
      <c r="AB109" s="10"/>
      <c r="AC109" s="10"/>
      <c r="AD109" s="10"/>
      <c r="AE109" s="10"/>
    </row>
    <row r="110" spans="1:31" s="10" customFormat="1" ht="19.9" customHeight="1">
      <c r="A110" s="10"/>
      <c r="B110" s="168"/>
      <c r="C110" s="10"/>
      <c r="D110" s="169" t="s">
        <v>149</v>
      </c>
      <c r="E110" s="170"/>
      <c r="F110" s="170"/>
      <c r="G110" s="170"/>
      <c r="H110" s="170"/>
      <c r="I110" s="171"/>
      <c r="J110" s="172">
        <f>J733</f>
        <v>0</v>
      </c>
      <c r="K110" s="10"/>
      <c r="L110" s="168"/>
      <c r="S110" s="10"/>
      <c r="T110" s="10"/>
      <c r="U110" s="10"/>
      <c r="V110" s="10"/>
      <c r="W110" s="10"/>
      <c r="X110" s="10"/>
      <c r="Y110" s="10"/>
      <c r="Z110" s="10"/>
      <c r="AA110" s="10"/>
      <c r="AB110" s="10"/>
      <c r="AC110" s="10"/>
      <c r="AD110" s="10"/>
      <c r="AE110" s="10"/>
    </row>
    <row r="111" spans="1:31" s="10" customFormat="1" ht="19.9" customHeight="1">
      <c r="A111" s="10"/>
      <c r="B111" s="168"/>
      <c r="C111" s="10"/>
      <c r="D111" s="169" t="s">
        <v>150</v>
      </c>
      <c r="E111" s="170"/>
      <c r="F111" s="170"/>
      <c r="G111" s="170"/>
      <c r="H111" s="170"/>
      <c r="I111" s="171"/>
      <c r="J111" s="172">
        <f>J736</f>
        <v>0</v>
      </c>
      <c r="K111" s="10"/>
      <c r="L111" s="168"/>
      <c r="S111" s="10"/>
      <c r="T111" s="10"/>
      <c r="U111" s="10"/>
      <c r="V111" s="10"/>
      <c r="W111" s="10"/>
      <c r="X111" s="10"/>
      <c r="Y111" s="10"/>
      <c r="Z111" s="10"/>
      <c r="AA111" s="10"/>
      <c r="AB111" s="10"/>
      <c r="AC111" s="10"/>
      <c r="AD111" s="10"/>
      <c r="AE111" s="10"/>
    </row>
    <row r="112" spans="1:31" s="10" customFormat="1" ht="19.9" customHeight="1">
      <c r="A112" s="10"/>
      <c r="B112" s="168"/>
      <c r="C112" s="10"/>
      <c r="D112" s="169" t="s">
        <v>151</v>
      </c>
      <c r="E112" s="170"/>
      <c r="F112" s="170"/>
      <c r="G112" s="170"/>
      <c r="H112" s="170"/>
      <c r="I112" s="171"/>
      <c r="J112" s="172">
        <f>J749</f>
        <v>0</v>
      </c>
      <c r="K112" s="10"/>
      <c r="L112" s="168"/>
      <c r="S112" s="10"/>
      <c r="T112" s="10"/>
      <c r="U112" s="10"/>
      <c r="V112" s="10"/>
      <c r="W112" s="10"/>
      <c r="X112" s="10"/>
      <c r="Y112" s="10"/>
      <c r="Z112" s="10"/>
      <c r="AA112" s="10"/>
      <c r="AB112" s="10"/>
      <c r="AC112" s="10"/>
      <c r="AD112" s="10"/>
      <c r="AE112" s="10"/>
    </row>
    <row r="113" spans="1:31" s="10" customFormat="1" ht="19.9" customHeight="1">
      <c r="A113" s="10"/>
      <c r="B113" s="168"/>
      <c r="C113" s="10"/>
      <c r="D113" s="169" t="s">
        <v>152</v>
      </c>
      <c r="E113" s="170"/>
      <c r="F113" s="170"/>
      <c r="G113" s="170"/>
      <c r="H113" s="170"/>
      <c r="I113" s="171"/>
      <c r="J113" s="172">
        <f>J763</f>
        <v>0</v>
      </c>
      <c r="K113" s="10"/>
      <c r="L113" s="168"/>
      <c r="S113" s="10"/>
      <c r="T113" s="10"/>
      <c r="U113" s="10"/>
      <c r="V113" s="10"/>
      <c r="W113" s="10"/>
      <c r="X113" s="10"/>
      <c r="Y113" s="10"/>
      <c r="Z113" s="10"/>
      <c r="AA113" s="10"/>
      <c r="AB113" s="10"/>
      <c r="AC113" s="10"/>
      <c r="AD113" s="10"/>
      <c r="AE113" s="10"/>
    </row>
    <row r="114" spans="1:31" s="10" customFormat="1" ht="19.9" customHeight="1">
      <c r="A114" s="10"/>
      <c r="B114" s="168"/>
      <c r="C114" s="10"/>
      <c r="D114" s="169" t="s">
        <v>153</v>
      </c>
      <c r="E114" s="170"/>
      <c r="F114" s="170"/>
      <c r="G114" s="170"/>
      <c r="H114" s="170"/>
      <c r="I114" s="171"/>
      <c r="J114" s="172">
        <f>J803</f>
        <v>0</v>
      </c>
      <c r="K114" s="10"/>
      <c r="L114" s="168"/>
      <c r="S114" s="10"/>
      <c r="T114" s="10"/>
      <c r="U114" s="10"/>
      <c r="V114" s="10"/>
      <c r="W114" s="10"/>
      <c r="X114" s="10"/>
      <c r="Y114" s="10"/>
      <c r="Z114" s="10"/>
      <c r="AA114" s="10"/>
      <c r="AB114" s="10"/>
      <c r="AC114" s="10"/>
      <c r="AD114" s="10"/>
      <c r="AE114" s="10"/>
    </row>
    <row r="115" spans="1:31" s="10" customFormat="1" ht="19.9" customHeight="1">
      <c r="A115" s="10"/>
      <c r="B115" s="168"/>
      <c r="C115" s="10"/>
      <c r="D115" s="169" t="s">
        <v>154</v>
      </c>
      <c r="E115" s="170"/>
      <c r="F115" s="170"/>
      <c r="G115" s="170"/>
      <c r="H115" s="170"/>
      <c r="I115" s="171"/>
      <c r="J115" s="172">
        <f>J843</f>
        <v>0</v>
      </c>
      <c r="K115" s="10"/>
      <c r="L115" s="168"/>
      <c r="S115" s="10"/>
      <c r="T115" s="10"/>
      <c r="U115" s="10"/>
      <c r="V115" s="10"/>
      <c r="W115" s="10"/>
      <c r="X115" s="10"/>
      <c r="Y115" s="10"/>
      <c r="Z115" s="10"/>
      <c r="AA115" s="10"/>
      <c r="AB115" s="10"/>
      <c r="AC115" s="10"/>
      <c r="AD115" s="10"/>
      <c r="AE115" s="10"/>
    </row>
    <row r="116" spans="1:31" s="10" customFormat="1" ht="19.9" customHeight="1">
      <c r="A116" s="10"/>
      <c r="B116" s="168"/>
      <c r="C116" s="10"/>
      <c r="D116" s="169" t="s">
        <v>155</v>
      </c>
      <c r="E116" s="170"/>
      <c r="F116" s="170"/>
      <c r="G116" s="170"/>
      <c r="H116" s="170"/>
      <c r="I116" s="171"/>
      <c r="J116" s="172">
        <f>J878</f>
        <v>0</v>
      </c>
      <c r="K116" s="10"/>
      <c r="L116" s="168"/>
      <c r="S116" s="10"/>
      <c r="T116" s="10"/>
      <c r="U116" s="10"/>
      <c r="V116" s="10"/>
      <c r="W116" s="10"/>
      <c r="X116" s="10"/>
      <c r="Y116" s="10"/>
      <c r="Z116" s="10"/>
      <c r="AA116" s="10"/>
      <c r="AB116" s="10"/>
      <c r="AC116" s="10"/>
      <c r="AD116" s="10"/>
      <c r="AE116" s="10"/>
    </row>
    <row r="117" spans="1:31" s="10" customFormat="1" ht="19.9" customHeight="1">
      <c r="A117" s="10"/>
      <c r="B117" s="168"/>
      <c r="C117" s="10"/>
      <c r="D117" s="169" t="s">
        <v>156</v>
      </c>
      <c r="E117" s="170"/>
      <c r="F117" s="170"/>
      <c r="G117" s="170"/>
      <c r="H117" s="170"/>
      <c r="I117" s="171"/>
      <c r="J117" s="172">
        <f>J891</f>
        <v>0</v>
      </c>
      <c r="K117" s="10"/>
      <c r="L117" s="168"/>
      <c r="S117" s="10"/>
      <c r="T117" s="10"/>
      <c r="U117" s="10"/>
      <c r="V117" s="10"/>
      <c r="W117" s="10"/>
      <c r="X117" s="10"/>
      <c r="Y117" s="10"/>
      <c r="Z117" s="10"/>
      <c r="AA117" s="10"/>
      <c r="AB117" s="10"/>
      <c r="AC117" s="10"/>
      <c r="AD117" s="10"/>
      <c r="AE117" s="10"/>
    </row>
    <row r="118" spans="1:31" s="10" customFormat="1" ht="19.9" customHeight="1">
      <c r="A118" s="10"/>
      <c r="B118" s="168"/>
      <c r="C118" s="10"/>
      <c r="D118" s="169" t="s">
        <v>157</v>
      </c>
      <c r="E118" s="170"/>
      <c r="F118" s="170"/>
      <c r="G118" s="170"/>
      <c r="H118" s="170"/>
      <c r="I118" s="171"/>
      <c r="J118" s="172">
        <f>J898</f>
        <v>0</v>
      </c>
      <c r="K118" s="10"/>
      <c r="L118" s="168"/>
      <c r="S118" s="10"/>
      <c r="T118" s="10"/>
      <c r="U118" s="10"/>
      <c r="V118" s="10"/>
      <c r="W118" s="10"/>
      <c r="X118" s="10"/>
      <c r="Y118" s="10"/>
      <c r="Z118" s="10"/>
      <c r="AA118" s="10"/>
      <c r="AB118" s="10"/>
      <c r="AC118" s="10"/>
      <c r="AD118" s="10"/>
      <c r="AE118" s="10"/>
    </row>
    <row r="119" spans="1:31" s="9" customFormat="1" ht="24.95" customHeight="1">
      <c r="A119" s="9"/>
      <c r="B119" s="163"/>
      <c r="C119" s="9"/>
      <c r="D119" s="164" t="s">
        <v>158</v>
      </c>
      <c r="E119" s="165"/>
      <c r="F119" s="165"/>
      <c r="G119" s="165"/>
      <c r="H119" s="165"/>
      <c r="I119" s="166"/>
      <c r="J119" s="167">
        <f>J923</f>
        <v>0</v>
      </c>
      <c r="K119" s="9"/>
      <c r="L119" s="163"/>
      <c r="S119" s="9"/>
      <c r="T119" s="9"/>
      <c r="U119" s="9"/>
      <c r="V119" s="9"/>
      <c r="W119" s="9"/>
      <c r="X119" s="9"/>
      <c r="Y119" s="9"/>
      <c r="Z119" s="9"/>
      <c r="AA119" s="9"/>
      <c r="AB119" s="9"/>
      <c r="AC119" s="9"/>
      <c r="AD119" s="9"/>
      <c r="AE119" s="9"/>
    </row>
    <row r="120" spans="1:31" s="9" customFormat="1" ht="24.95" customHeight="1">
      <c r="A120" s="9"/>
      <c r="B120" s="163"/>
      <c r="C120" s="9"/>
      <c r="D120" s="164" t="s">
        <v>159</v>
      </c>
      <c r="E120" s="165"/>
      <c r="F120" s="165"/>
      <c r="G120" s="165"/>
      <c r="H120" s="165"/>
      <c r="I120" s="166"/>
      <c r="J120" s="167">
        <f>J935</f>
        <v>0</v>
      </c>
      <c r="K120" s="9"/>
      <c r="L120" s="163"/>
      <c r="S120" s="9"/>
      <c r="T120" s="9"/>
      <c r="U120" s="9"/>
      <c r="V120" s="9"/>
      <c r="W120" s="9"/>
      <c r="X120" s="9"/>
      <c r="Y120" s="9"/>
      <c r="Z120" s="9"/>
      <c r="AA120" s="9"/>
      <c r="AB120" s="9"/>
      <c r="AC120" s="9"/>
      <c r="AD120" s="9"/>
      <c r="AE120" s="9"/>
    </row>
    <row r="121" spans="1:31" s="2" customFormat="1" ht="21.8" customHeight="1">
      <c r="A121" s="38"/>
      <c r="B121" s="39"/>
      <c r="C121" s="38"/>
      <c r="D121" s="38"/>
      <c r="E121" s="38"/>
      <c r="F121" s="38"/>
      <c r="G121" s="38"/>
      <c r="H121" s="38"/>
      <c r="I121" s="133"/>
      <c r="J121" s="38"/>
      <c r="K121" s="38"/>
      <c r="L121" s="55"/>
      <c r="S121" s="38"/>
      <c r="T121" s="38"/>
      <c r="U121" s="38"/>
      <c r="V121" s="38"/>
      <c r="W121" s="38"/>
      <c r="X121" s="38"/>
      <c r="Y121" s="38"/>
      <c r="Z121" s="38"/>
      <c r="AA121" s="38"/>
      <c r="AB121" s="38"/>
      <c r="AC121" s="38"/>
      <c r="AD121" s="38"/>
      <c r="AE121" s="38"/>
    </row>
    <row r="122" spans="1:31" s="2" customFormat="1" ht="6.95" customHeight="1">
      <c r="A122" s="38"/>
      <c r="B122" s="60"/>
      <c r="C122" s="61"/>
      <c r="D122" s="61"/>
      <c r="E122" s="61"/>
      <c r="F122" s="61"/>
      <c r="G122" s="61"/>
      <c r="H122" s="61"/>
      <c r="I122" s="157"/>
      <c r="J122" s="61"/>
      <c r="K122" s="61"/>
      <c r="L122" s="55"/>
      <c r="S122" s="38"/>
      <c r="T122" s="38"/>
      <c r="U122" s="38"/>
      <c r="V122" s="38"/>
      <c r="W122" s="38"/>
      <c r="X122" s="38"/>
      <c r="Y122" s="38"/>
      <c r="Z122" s="38"/>
      <c r="AA122" s="38"/>
      <c r="AB122" s="38"/>
      <c r="AC122" s="38"/>
      <c r="AD122" s="38"/>
      <c r="AE122" s="38"/>
    </row>
    <row r="126" spans="1:31" s="2" customFormat="1" ht="6.95" customHeight="1">
      <c r="A126" s="38"/>
      <c r="B126" s="62"/>
      <c r="C126" s="63"/>
      <c r="D126" s="63"/>
      <c r="E126" s="63"/>
      <c r="F126" s="63"/>
      <c r="G126" s="63"/>
      <c r="H126" s="63"/>
      <c r="I126" s="158"/>
      <c r="J126" s="63"/>
      <c r="K126" s="63"/>
      <c r="L126" s="55"/>
      <c r="S126" s="38"/>
      <c r="T126" s="38"/>
      <c r="U126" s="38"/>
      <c r="V126" s="38"/>
      <c r="W126" s="38"/>
      <c r="X126" s="38"/>
      <c r="Y126" s="38"/>
      <c r="Z126" s="38"/>
      <c r="AA126" s="38"/>
      <c r="AB126" s="38"/>
      <c r="AC126" s="38"/>
      <c r="AD126" s="38"/>
      <c r="AE126" s="38"/>
    </row>
    <row r="127" spans="1:31" s="2" customFormat="1" ht="24.95" customHeight="1">
      <c r="A127" s="38"/>
      <c r="B127" s="39"/>
      <c r="C127" s="23" t="s">
        <v>160</v>
      </c>
      <c r="D127" s="38"/>
      <c r="E127" s="38"/>
      <c r="F127" s="38"/>
      <c r="G127" s="38"/>
      <c r="H127" s="38"/>
      <c r="I127" s="133"/>
      <c r="J127" s="38"/>
      <c r="K127" s="38"/>
      <c r="L127" s="55"/>
      <c r="S127" s="38"/>
      <c r="T127" s="38"/>
      <c r="U127" s="38"/>
      <c r="V127" s="38"/>
      <c r="W127" s="38"/>
      <c r="X127" s="38"/>
      <c r="Y127" s="38"/>
      <c r="Z127" s="38"/>
      <c r="AA127" s="38"/>
      <c r="AB127" s="38"/>
      <c r="AC127" s="38"/>
      <c r="AD127" s="38"/>
      <c r="AE127" s="38"/>
    </row>
    <row r="128" spans="1:31" s="2" customFormat="1" ht="6.95" customHeight="1">
      <c r="A128" s="38"/>
      <c r="B128" s="39"/>
      <c r="C128" s="38"/>
      <c r="D128" s="38"/>
      <c r="E128" s="38"/>
      <c r="F128" s="38"/>
      <c r="G128" s="38"/>
      <c r="H128" s="38"/>
      <c r="I128" s="133"/>
      <c r="J128" s="38"/>
      <c r="K128" s="38"/>
      <c r="L128" s="55"/>
      <c r="S128" s="38"/>
      <c r="T128" s="38"/>
      <c r="U128" s="38"/>
      <c r="V128" s="38"/>
      <c r="W128" s="38"/>
      <c r="X128" s="38"/>
      <c r="Y128" s="38"/>
      <c r="Z128" s="38"/>
      <c r="AA128" s="38"/>
      <c r="AB128" s="38"/>
      <c r="AC128" s="38"/>
      <c r="AD128" s="38"/>
      <c r="AE128" s="38"/>
    </row>
    <row r="129" spans="1:31" s="2" customFormat="1" ht="12" customHeight="1">
      <c r="A129" s="38"/>
      <c r="B129" s="39"/>
      <c r="C129" s="32" t="s">
        <v>16</v>
      </c>
      <c r="D129" s="38"/>
      <c r="E129" s="38"/>
      <c r="F129" s="38"/>
      <c r="G129" s="38"/>
      <c r="H129" s="38"/>
      <c r="I129" s="133"/>
      <c r="J129" s="38"/>
      <c r="K129" s="38"/>
      <c r="L129" s="55"/>
      <c r="S129" s="38"/>
      <c r="T129" s="38"/>
      <c r="U129" s="38"/>
      <c r="V129" s="38"/>
      <c r="W129" s="38"/>
      <c r="X129" s="38"/>
      <c r="Y129" s="38"/>
      <c r="Z129" s="38"/>
      <c r="AA129" s="38"/>
      <c r="AB129" s="38"/>
      <c r="AC129" s="38"/>
      <c r="AD129" s="38"/>
      <c r="AE129" s="38"/>
    </row>
    <row r="130" spans="1:31" s="2" customFormat="1" ht="16.5" customHeight="1">
      <c r="A130" s="38"/>
      <c r="B130" s="39"/>
      <c r="C130" s="38"/>
      <c r="D130" s="38"/>
      <c r="E130" s="132" t="str">
        <f>E7</f>
        <v>Rekonstrukce objektu garáží nákladních vozidel - Rychnov nad Kněžnou</v>
      </c>
      <c r="F130" s="32"/>
      <c r="G130" s="32"/>
      <c r="H130" s="32"/>
      <c r="I130" s="133"/>
      <c r="J130" s="38"/>
      <c r="K130" s="38"/>
      <c r="L130" s="55"/>
      <c r="S130" s="38"/>
      <c r="T130" s="38"/>
      <c r="U130" s="38"/>
      <c r="V130" s="38"/>
      <c r="W130" s="38"/>
      <c r="X130" s="38"/>
      <c r="Y130" s="38"/>
      <c r="Z130" s="38"/>
      <c r="AA130" s="38"/>
      <c r="AB130" s="38"/>
      <c r="AC130" s="38"/>
      <c r="AD130" s="38"/>
      <c r="AE130" s="38"/>
    </row>
    <row r="131" spans="1:31" s="2" customFormat="1" ht="12" customHeight="1">
      <c r="A131" s="38"/>
      <c r="B131" s="39"/>
      <c r="C131" s="32" t="s">
        <v>128</v>
      </c>
      <c r="D131" s="38"/>
      <c r="E131" s="38"/>
      <c r="F131" s="38"/>
      <c r="G131" s="38"/>
      <c r="H131" s="38"/>
      <c r="I131" s="133"/>
      <c r="J131" s="38"/>
      <c r="K131" s="38"/>
      <c r="L131" s="55"/>
      <c r="S131" s="38"/>
      <c r="T131" s="38"/>
      <c r="U131" s="38"/>
      <c r="V131" s="38"/>
      <c r="W131" s="38"/>
      <c r="X131" s="38"/>
      <c r="Y131" s="38"/>
      <c r="Z131" s="38"/>
      <c r="AA131" s="38"/>
      <c r="AB131" s="38"/>
      <c r="AC131" s="38"/>
      <c r="AD131" s="38"/>
      <c r="AE131" s="38"/>
    </row>
    <row r="132" spans="1:31" s="2" customFormat="1" ht="16.5" customHeight="1">
      <c r="A132" s="38"/>
      <c r="B132" s="39"/>
      <c r="C132" s="38"/>
      <c r="D132" s="38"/>
      <c r="E132" s="67" t="str">
        <f>E9</f>
        <v>01 - Výstavba garáží</v>
      </c>
      <c r="F132" s="38"/>
      <c r="G132" s="38"/>
      <c r="H132" s="38"/>
      <c r="I132" s="133"/>
      <c r="J132" s="38"/>
      <c r="K132" s="38"/>
      <c r="L132" s="55"/>
      <c r="S132" s="38"/>
      <c r="T132" s="38"/>
      <c r="U132" s="38"/>
      <c r="V132" s="38"/>
      <c r="W132" s="38"/>
      <c r="X132" s="38"/>
      <c r="Y132" s="38"/>
      <c r="Z132" s="38"/>
      <c r="AA132" s="38"/>
      <c r="AB132" s="38"/>
      <c r="AC132" s="38"/>
      <c r="AD132" s="38"/>
      <c r="AE132" s="38"/>
    </row>
    <row r="133" spans="1:31" s="2" customFormat="1" ht="6.95" customHeight="1">
      <c r="A133" s="38"/>
      <c r="B133" s="39"/>
      <c r="C133" s="38"/>
      <c r="D133" s="38"/>
      <c r="E133" s="38"/>
      <c r="F133" s="38"/>
      <c r="G133" s="38"/>
      <c r="H133" s="38"/>
      <c r="I133" s="133"/>
      <c r="J133" s="38"/>
      <c r="K133" s="38"/>
      <c r="L133" s="55"/>
      <c r="S133" s="38"/>
      <c r="T133" s="38"/>
      <c r="U133" s="38"/>
      <c r="V133" s="38"/>
      <c r="W133" s="38"/>
      <c r="X133" s="38"/>
      <c r="Y133" s="38"/>
      <c r="Z133" s="38"/>
      <c r="AA133" s="38"/>
      <c r="AB133" s="38"/>
      <c r="AC133" s="38"/>
      <c r="AD133" s="38"/>
      <c r="AE133" s="38"/>
    </row>
    <row r="134" spans="1:31" s="2" customFormat="1" ht="12" customHeight="1">
      <c r="A134" s="38"/>
      <c r="B134" s="39"/>
      <c r="C134" s="32" t="s">
        <v>20</v>
      </c>
      <c r="D134" s="38"/>
      <c r="E134" s="38"/>
      <c r="F134" s="27" t="str">
        <f>F12</f>
        <v>p.č. 2461/49 k.ú. Rychnov nad Kněžnou</v>
      </c>
      <c r="G134" s="38"/>
      <c r="H134" s="38"/>
      <c r="I134" s="134" t="s">
        <v>22</v>
      </c>
      <c r="J134" s="69" t="str">
        <f>IF(J12="","",J12)</f>
        <v>26. 3. 2019</v>
      </c>
      <c r="K134" s="38"/>
      <c r="L134" s="55"/>
      <c r="S134" s="38"/>
      <c r="T134" s="38"/>
      <c r="U134" s="38"/>
      <c r="V134" s="38"/>
      <c r="W134" s="38"/>
      <c r="X134" s="38"/>
      <c r="Y134" s="38"/>
      <c r="Z134" s="38"/>
      <c r="AA134" s="38"/>
      <c r="AB134" s="38"/>
      <c r="AC134" s="38"/>
      <c r="AD134" s="38"/>
      <c r="AE134" s="38"/>
    </row>
    <row r="135" spans="1:31" s="2" customFormat="1" ht="6.95" customHeight="1">
      <c r="A135" s="38"/>
      <c r="B135" s="39"/>
      <c r="C135" s="38"/>
      <c r="D135" s="38"/>
      <c r="E135" s="38"/>
      <c r="F135" s="38"/>
      <c r="G135" s="38"/>
      <c r="H135" s="38"/>
      <c r="I135" s="133"/>
      <c r="J135" s="38"/>
      <c r="K135" s="38"/>
      <c r="L135" s="55"/>
      <c r="S135" s="38"/>
      <c r="T135" s="38"/>
      <c r="U135" s="38"/>
      <c r="V135" s="38"/>
      <c r="W135" s="38"/>
      <c r="X135" s="38"/>
      <c r="Y135" s="38"/>
      <c r="Z135" s="38"/>
      <c r="AA135" s="38"/>
      <c r="AB135" s="38"/>
      <c r="AC135" s="38"/>
      <c r="AD135" s="38"/>
      <c r="AE135" s="38"/>
    </row>
    <row r="136" spans="1:31" s="2" customFormat="1" ht="40.05" customHeight="1">
      <c r="A136" s="38"/>
      <c r="B136" s="39"/>
      <c r="C136" s="32" t="s">
        <v>24</v>
      </c>
      <c r="D136" s="38"/>
      <c r="E136" s="38"/>
      <c r="F136" s="27" t="str">
        <f>E15</f>
        <v>Údržba silnic královéhradeckého kraje, a.s.</v>
      </c>
      <c r="G136" s="38"/>
      <c r="H136" s="38"/>
      <c r="I136" s="134" t="s">
        <v>31</v>
      </c>
      <c r="J136" s="36" t="str">
        <f>E21</f>
        <v>IRBOS s.r.o., Čestice 115, Kostelec n/O</v>
      </c>
      <c r="K136" s="38"/>
      <c r="L136" s="55"/>
      <c r="S136" s="38"/>
      <c r="T136" s="38"/>
      <c r="U136" s="38"/>
      <c r="V136" s="38"/>
      <c r="W136" s="38"/>
      <c r="X136" s="38"/>
      <c r="Y136" s="38"/>
      <c r="Z136" s="38"/>
      <c r="AA136" s="38"/>
      <c r="AB136" s="38"/>
      <c r="AC136" s="38"/>
      <c r="AD136" s="38"/>
      <c r="AE136" s="38"/>
    </row>
    <row r="137" spans="1:31" s="2" customFormat="1" ht="15.15" customHeight="1">
      <c r="A137" s="38"/>
      <c r="B137" s="39"/>
      <c r="C137" s="32" t="s">
        <v>29</v>
      </c>
      <c r="D137" s="38"/>
      <c r="E137" s="38"/>
      <c r="F137" s="27" t="str">
        <f>IF(E18="","",E18)</f>
        <v>Vyplň údaj</v>
      </c>
      <c r="G137" s="38"/>
      <c r="H137" s="38"/>
      <c r="I137" s="134" t="s">
        <v>34</v>
      </c>
      <c r="J137" s="36" t="str">
        <f>E24</f>
        <v xml:space="preserve"> </v>
      </c>
      <c r="K137" s="38"/>
      <c r="L137" s="55"/>
      <c r="S137" s="38"/>
      <c r="T137" s="38"/>
      <c r="U137" s="38"/>
      <c r="V137" s="38"/>
      <c r="W137" s="38"/>
      <c r="X137" s="38"/>
      <c r="Y137" s="38"/>
      <c r="Z137" s="38"/>
      <c r="AA137" s="38"/>
      <c r="AB137" s="38"/>
      <c r="AC137" s="38"/>
      <c r="AD137" s="38"/>
      <c r="AE137" s="38"/>
    </row>
    <row r="138" spans="1:31" s="2" customFormat="1" ht="10.3" customHeight="1">
      <c r="A138" s="38"/>
      <c r="B138" s="39"/>
      <c r="C138" s="38"/>
      <c r="D138" s="38"/>
      <c r="E138" s="38"/>
      <c r="F138" s="38"/>
      <c r="G138" s="38"/>
      <c r="H138" s="38"/>
      <c r="I138" s="133"/>
      <c r="J138" s="38"/>
      <c r="K138" s="38"/>
      <c r="L138" s="55"/>
      <c r="S138" s="38"/>
      <c r="T138" s="38"/>
      <c r="U138" s="38"/>
      <c r="V138" s="38"/>
      <c r="W138" s="38"/>
      <c r="X138" s="38"/>
      <c r="Y138" s="38"/>
      <c r="Z138" s="38"/>
      <c r="AA138" s="38"/>
      <c r="AB138" s="38"/>
      <c r="AC138" s="38"/>
      <c r="AD138" s="38"/>
      <c r="AE138" s="38"/>
    </row>
    <row r="139" spans="1:31" s="11" customFormat="1" ht="29.25" customHeight="1">
      <c r="A139" s="173"/>
      <c r="B139" s="174"/>
      <c r="C139" s="175" t="s">
        <v>161</v>
      </c>
      <c r="D139" s="176" t="s">
        <v>63</v>
      </c>
      <c r="E139" s="176" t="s">
        <v>59</v>
      </c>
      <c r="F139" s="176" t="s">
        <v>60</v>
      </c>
      <c r="G139" s="176" t="s">
        <v>162</v>
      </c>
      <c r="H139" s="176" t="s">
        <v>163</v>
      </c>
      <c r="I139" s="177" t="s">
        <v>164</v>
      </c>
      <c r="J139" s="176" t="s">
        <v>133</v>
      </c>
      <c r="K139" s="178" t="s">
        <v>165</v>
      </c>
      <c r="L139" s="179"/>
      <c r="M139" s="86" t="s">
        <v>1</v>
      </c>
      <c r="N139" s="87" t="s">
        <v>42</v>
      </c>
      <c r="O139" s="87" t="s">
        <v>166</v>
      </c>
      <c r="P139" s="87" t="s">
        <v>167</v>
      </c>
      <c r="Q139" s="87" t="s">
        <v>168</v>
      </c>
      <c r="R139" s="87" t="s">
        <v>169</v>
      </c>
      <c r="S139" s="87" t="s">
        <v>170</v>
      </c>
      <c r="T139" s="88" t="s">
        <v>171</v>
      </c>
      <c r="U139" s="173"/>
      <c r="V139" s="173"/>
      <c r="W139" s="173"/>
      <c r="X139" s="173"/>
      <c r="Y139" s="173"/>
      <c r="Z139" s="173"/>
      <c r="AA139" s="173"/>
      <c r="AB139" s="173"/>
      <c r="AC139" s="173"/>
      <c r="AD139" s="173"/>
      <c r="AE139" s="173"/>
    </row>
    <row r="140" spans="1:63" s="2" customFormat="1" ht="22.8" customHeight="1">
      <c r="A140" s="38"/>
      <c r="B140" s="39"/>
      <c r="C140" s="93" t="s">
        <v>172</v>
      </c>
      <c r="D140" s="38"/>
      <c r="E140" s="38"/>
      <c r="F140" s="38"/>
      <c r="G140" s="38"/>
      <c r="H140" s="38"/>
      <c r="I140" s="133"/>
      <c r="J140" s="180">
        <f>BK140</f>
        <v>0</v>
      </c>
      <c r="K140" s="38"/>
      <c r="L140" s="39"/>
      <c r="M140" s="89"/>
      <c r="N140" s="73"/>
      <c r="O140" s="90"/>
      <c r="P140" s="181">
        <f>P141+P675+P923+P935</f>
        <v>0</v>
      </c>
      <c r="Q140" s="90"/>
      <c r="R140" s="181">
        <f>R141+R675+R923+R935</f>
        <v>2034.9560655300002</v>
      </c>
      <c r="S140" s="90"/>
      <c r="T140" s="182">
        <f>T141+T675+T923+T935</f>
        <v>361.4813209999999</v>
      </c>
      <c r="U140" s="38"/>
      <c r="V140" s="38"/>
      <c r="W140" s="38"/>
      <c r="X140" s="38"/>
      <c r="Y140" s="38"/>
      <c r="Z140" s="38"/>
      <c r="AA140" s="38"/>
      <c r="AB140" s="38"/>
      <c r="AC140" s="38"/>
      <c r="AD140" s="38"/>
      <c r="AE140" s="38"/>
      <c r="AT140" s="19" t="s">
        <v>77</v>
      </c>
      <c r="AU140" s="19" t="s">
        <v>135</v>
      </c>
      <c r="BK140" s="183">
        <f>BK141+BK675+BK923+BK935</f>
        <v>0</v>
      </c>
    </row>
    <row r="141" spans="1:63" s="12" customFormat="1" ht="25.9" customHeight="1">
      <c r="A141" s="12"/>
      <c r="B141" s="184"/>
      <c r="C141" s="12"/>
      <c r="D141" s="185" t="s">
        <v>77</v>
      </c>
      <c r="E141" s="186" t="s">
        <v>173</v>
      </c>
      <c r="F141" s="186" t="s">
        <v>174</v>
      </c>
      <c r="G141" s="12"/>
      <c r="H141" s="12"/>
      <c r="I141" s="187"/>
      <c r="J141" s="188">
        <f>BK141</f>
        <v>0</v>
      </c>
      <c r="K141" s="12"/>
      <c r="L141" s="184"/>
      <c r="M141" s="189"/>
      <c r="N141" s="190"/>
      <c r="O141" s="190"/>
      <c r="P141" s="191">
        <f>P142+P183+P270+P373+P408+P428+P600+P666+P672</f>
        <v>0</v>
      </c>
      <c r="Q141" s="190"/>
      <c r="R141" s="191">
        <f>R142+R183+R270+R373+R408+R428+R600+R666+R672</f>
        <v>2010.8651250000003</v>
      </c>
      <c r="S141" s="190"/>
      <c r="T141" s="192">
        <f>T142+T183+T270+T373+T408+T428+T600+T666+T672</f>
        <v>361.45632099999995</v>
      </c>
      <c r="U141" s="12"/>
      <c r="V141" s="12"/>
      <c r="W141" s="12"/>
      <c r="X141" s="12"/>
      <c r="Y141" s="12"/>
      <c r="Z141" s="12"/>
      <c r="AA141" s="12"/>
      <c r="AB141" s="12"/>
      <c r="AC141" s="12"/>
      <c r="AD141" s="12"/>
      <c r="AE141" s="12"/>
      <c r="AR141" s="185" t="s">
        <v>85</v>
      </c>
      <c r="AT141" s="193" t="s">
        <v>77</v>
      </c>
      <c r="AU141" s="193" t="s">
        <v>78</v>
      </c>
      <c r="AY141" s="185" t="s">
        <v>175</v>
      </c>
      <c r="BK141" s="194">
        <f>BK142+BK183+BK270+BK373+BK408+BK428+BK600+BK666+BK672</f>
        <v>0</v>
      </c>
    </row>
    <row r="142" spans="1:63" s="12" customFormat="1" ht="22.8" customHeight="1">
      <c r="A142" s="12"/>
      <c r="B142" s="184"/>
      <c r="C142" s="12"/>
      <c r="D142" s="185" t="s">
        <v>77</v>
      </c>
      <c r="E142" s="195" t="s">
        <v>85</v>
      </c>
      <c r="F142" s="195" t="s">
        <v>176</v>
      </c>
      <c r="G142" s="12"/>
      <c r="H142" s="12"/>
      <c r="I142" s="187"/>
      <c r="J142" s="196">
        <f>BK142</f>
        <v>0</v>
      </c>
      <c r="K142" s="12"/>
      <c r="L142" s="184"/>
      <c r="M142" s="189"/>
      <c r="N142" s="190"/>
      <c r="O142" s="190"/>
      <c r="P142" s="191">
        <f>SUM(P143:P182)</f>
        <v>0</v>
      </c>
      <c r="Q142" s="190"/>
      <c r="R142" s="191">
        <f>SUM(R143:R182)</f>
        <v>0</v>
      </c>
      <c r="S142" s="190"/>
      <c r="T142" s="192">
        <f>SUM(T143:T182)</f>
        <v>262.837</v>
      </c>
      <c r="U142" s="12"/>
      <c r="V142" s="12"/>
      <c r="W142" s="12"/>
      <c r="X142" s="12"/>
      <c r="Y142" s="12"/>
      <c r="Z142" s="12"/>
      <c r="AA142" s="12"/>
      <c r="AB142" s="12"/>
      <c r="AC142" s="12"/>
      <c r="AD142" s="12"/>
      <c r="AE142" s="12"/>
      <c r="AR142" s="185" t="s">
        <v>85</v>
      </c>
      <c r="AT142" s="193" t="s">
        <v>77</v>
      </c>
      <c r="AU142" s="193" t="s">
        <v>85</v>
      </c>
      <c r="AY142" s="185" t="s">
        <v>175</v>
      </c>
      <c r="BK142" s="194">
        <f>SUM(BK143:BK182)</f>
        <v>0</v>
      </c>
    </row>
    <row r="143" spans="1:65" s="2" customFormat="1" ht="21.75" customHeight="1">
      <c r="A143" s="38"/>
      <c r="B143" s="197"/>
      <c r="C143" s="198" t="s">
        <v>85</v>
      </c>
      <c r="D143" s="198" t="s">
        <v>177</v>
      </c>
      <c r="E143" s="199" t="s">
        <v>178</v>
      </c>
      <c r="F143" s="200" t="s">
        <v>179</v>
      </c>
      <c r="G143" s="201" t="s">
        <v>180</v>
      </c>
      <c r="H143" s="202">
        <v>15</v>
      </c>
      <c r="I143" s="203"/>
      <c r="J143" s="204">
        <f>ROUND(I143*H143,2)</f>
        <v>0</v>
      </c>
      <c r="K143" s="200" t="s">
        <v>181</v>
      </c>
      <c r="L143" s="39"/>
      <c r="M143" s="205" t="s">
        <v>1</v>
      </c>
      <c r="N143" s="206" t="s">
        <v>43</v>
      </c>
      <c r="O143" s="77"/>
      <c r="P143" s="207">
        <f>O143*H143</f>
        <v>0</v>
      </c>
      <c r="Q143" s="207">
        <v>0</v>
      </c>
      <c r="R143" s="207">
        <f>Q143*H143</f>
        <v>0</v>
      </c>
      <c r="S143" s="207">
        <v>0.255</v>
      </c>
      <c r="T143" s="208">
        <f>S143*H143</f>
        <v>3.825</v>
      </c>
      <c r="U143" s="38"/>
      <c r="V143" s="38"/>
      <c r="W143" s="38"/>
      <c r="X143" s="38"/>
      <c r="Y143" s="38"/>
      <c r="Z143" s="38"/>
      <c r="AA143" s="38"/>
      <c r="AB143" s="38"/>
      <c r="AC143" s="38"/>
      <c r="AD143" s="38"/>
      <c r="AE143" s="38"/>
      <c r="AR143" s="209" t="s">
        <v>182</v>
      </c>
      <c r="AT143" s="209" t="s">
        <v>177</v>
      </c>
      <c r="AU143" s="209" t="s">
        <v>87</v>
      </c>
      <c r="AY143" s="19" t="s">
        <v>175</v>
      </c>
      <c r="BE143" s="210">
        <f>IF(N143="základní",J143,0)</f>
        <v>0</v>
      </c>
      <c r="BF143" s="210">
        <f>IF(N143="snížená",J143,0)</f>
        <v>0</v>
      </c>
      <c r="BG143" s="210">
        <f>IF(N143="zákl. přenesená",J143,0)</f>
        <v>0</v>
      </c>
      <c r="BH143" s="210">
        <f>IF(N143="sníž. přenesená",J143,0)</f>
        <v>0</v>
      </c>
      <c r="BI143" s="210">
        <f>IF(N143="nulová",J143,0)</f>
        <v>0</v>
      </c>
      <c r="BJ143" s="19" t="s">
        <v>85</v>
      </c>
      <c r="BK143" s="210">
        <f>ROUND(I143*H143,2)</f>
        <v>0</v>
      </c>
      <c r="BL143" s="19" t="s">
        <v>182</v>
      </c>
      <c r="BM143" s="209" t="s">
        <v>183</v>
      </c>
    </row>
    <row r="144" spans="1:51" s="13" customFormat="1" ht="12">
      <c r="A144" s="13"/>
      <c r="B144" s="211"/>
      <c r="C144" s="13"/>
      <c r="D144" s="212" t="s">
        <v>184</v>
      </c>
      <c r="E144" s="213" t="s">
        <v>1</v>
      </c>
      <c r="F144" s="214" t="s">
        <v>185</v>
      </c>
      <c r="G144" s="13"/>
      <c r="H144" s="215">
        <v>15</v>
      </c>
      <c r="I144" s="216"/>
      <c r="J144" s="13"/>
      <c r="K144" s="13"/>
      <c r="L144" s="211"/>
      <c r="M144" s="217"/>
      <c r="N144" s="218"/>
      <c r="O144" s="218"/>
      <c r="P144" s="218"/>
      <c r="Q144" s="218"/>
      <c r="R144" s="218"/>
      <c r="S144" s="218"/>
      <c r="T144" s="219"/>
      <c r="U144" s="13"/>
      <c r="V144" s="13"/>
      <c r="W144" s="13"/>
      <c r="X144" s="13"/>
      <c r="Y144" s="13"/>
      <c r="Z144" s="13"/>
      <c r="AA144" s="13"/>
      <c r="AB144" s="13"/>
      <c r="AC144" s="13"/>
      <c r="AD144" s="13"/>
      <c r="AE144" s="13"/>
      <c r="AT144" s="213" t="s">
        <v>184</v>
      </c>
      <c r="AU144" s="213" t="s">
        <v>87</v>
      </c>
      <c r="AV144" s="13" t="s">
        <v>87</v>
      </c>
      <c r="AW144" s="13" t="s">
        <v>33</v>
      </c>
      <c r="AX144" s="13" t="s">
        <v>78</v>
      </c>
      <c r="AY144" s="213" t="s">
        <v>175</v>
      </c>
    </row>
    <row r="145" spans="1:51" s="14" customFormat="1" ht="12">
      <c r="A145" s="14"/>
      <c r="B145" s="220"/>
      <c r="C145" s="14"/>
      <c r="D145" s="212" t="s">
        <v>184</v>
      </c>
      <c r="E145" s="221" t="s">
        <v>1</v>
      </c>
      <c r="F145" s="222" t="s">
        <v>186</v>
      </c>
      <c r="G145" s="14"/>
      <c r="H145" s="223">
        <v>15</v>
      </c>
      <c r="I145" s="224"/>
      <c r="J145" s="14"/>
      <c r="K145" s="14"/>
      <c r="L145" s="220"/>
      <c r="M145" s="225"/>
      <c r="N145" s="226"/>
      <c r="O145" s="226"/>
      <c r="P145" s="226"/>
      <c r="Q145" s="226"/>
      <c r="R145" s="226"/>
      <c r="S145" s="226"/>
      <c r="T145" s="227"/>
      <c r="U145" s="14"/>
      <c r="V145" s="14"/>
      <c r="W145" s="14"/>
      <c r="X145" s="14"/>
      <c r="Y145" s="14"/>
      <c r="Z145" s="14"/>
      <c r="AA145" s="14"/>
      <c r="AB145" s="14"/>
      <c r="AC145" s="14"/>
      <c r="AD145" s="14"/>
      <c r="AE145" s="14"/>
      <c r="AT145" s="221" t="s">
        <v>184</v>
      </c>
      <c r="AU145" s="221" t="s">
        <v>87</v>
      </c>
      <c r="AV145" s="14" t="s">
        <v>182</v>
      </c>
      <c r="AW145" s="14" t="s">
        <v>33</v>
      </c>
      <c r="AX145" s="14" t="s">
        <v>85</v>
      </c>
      <c r="AY145" s="221" t="s">
        <v>175</v>
      </c>
    </row>
    <row r="146" spans="1:65" s="2" customFormat="1" ht="21.75" customHeight="1">
      <c r="A146" s="38"/>
      <c r="B146" s="197"/>
      <c r="C146" s="198" t="s">
        <v>87</v>
      </c>
      <c r="D146" s="198" t="s">
        <v>177</v>
      </c>
      <c r="E146" s="199" t="s">
        <v>187</v>
      </c>
      <c r="F146" s="200" t="s">
        <v>188</v>
      </c>
      <c r="G146" s="201" t="s">
        <v>180</v>
      </c>
      <c r="H146" s="202">
        <v>396.2</v>
      </c>
      <c r="I146" s="203"/>
      <c r="J146" s="204">
        <f>ROUND(I146*H146,2)</f>
        <v>0</v>
      </c>
      <c r="K146" s="200" t="s">
        <v>181</v>
      </c>
      <c r="L146" s="39"/>
      <c r="M146" s="205" t="s">
        <v>1</v>
      </c>
      <c r="N146" s="206" t="s">
        <v>43</v>
      </c>
      <c r="O146" s="77"/>
      <c r="P146" s="207">
        <f>O146*H146</f>
        <v>0</v>
      </c>
      <c r="Q146" s="207">
        <v>0</v>
      </c>
      <c r="R146" s="207">
        <f>Q146*H146</f>
        <v>0</v>
      </c>
      <c r="S146" s="207">
        <v>0.44</v>
      </c>
      <c r="T146" s="208">
        <f>S146*H146</f>
        <v>174.328</v>
      </c>
      <c r="U146" s="38"/>
      <c r="V146" s="38"/>
      <c r="W146" s="38"/>
      <c r="X146" s="38"/>
      <c r="Y146" s="38"/>
      <c r="Z146" s="38"/>
      <c r="AA146" s="38"/>
      <c r="AB146" s="38"/>
      <c r="AC146" s="38"/>
      <c r="AD146" s="38"/>
      <c r="AE146" s="38"/>
      <c r="AR146" s="209" t="s">
        <v>182</v>
      </c>
      <c r="AT146" s="209" t="s">
        <v>177</v>
      </c>
      <c r="AU146" s="209" t="s">
        <v>87</v>
      </c>
      <c r="AY146" s="19" t="s">
        <v>175</v>
      </c>
      <c r="BE146" s="210">
        <f>IF(N146="základní",J146,0)</f>
        <v>0</v>
      </c>
      <c r="BF146" s="210">
        <f>IF(N146="snížená",J146,0)</f>
        <v>0</v>
      </c>
      <c r="BG146" s="210">
        <f>IF(N146="zákl. přenesená",J146,0)</f>
        <v>0</v>
      </c>
      <c r="BH146" s="210">
        <f>IF(N146="sníž. přenesená",J146,0)</f>
        <v>0</v>
      </c>
      <c r="BI146" s="210">
        <f>IF(N146="nulová",J146,0)</f>
        <v>0</v>
      </c>
      <c r="BJ146" s="19" t="s">
        <v>85</v>
      </c>
      <c r="BK146" s="210">
        <f>ROUND(I146*H146,2)</f>
        <v>0</v>
      </c>
      <c r="BL146" s="19" t="s">
        <v>182</v>
      </c>
      <c r="BM146" s="209" t="s">
        <v>189</v>
      </c>
    </row>
    <row r="147" spans="1:51" s="13" customFormat="1" ht="12">
      <c r="A147" s="13"/>
      <c r="B147" s="211"/>
      <c r="C147" s="13"/>
      <c r="D147" s="212" t="s">
        <v>184</v>
      </c>
      <c r="E147" s="213" t="s">
        <v>1</v>
      </c>
      <c r="F147" s="214" t="s">
        <v>190</v>
      </c>
      <c r="G147" s="13"/>
      <c r="H147" s="215">
        <v>381.2</v>
      </c>
      <c r="I147" s="216"/>
      <c r="J147" s="13"/>
      <c r="K147" s="13"/>
      <c r="L147" s="211"/>
      <c r="M147" s="217"/>
      <c r="N147" s="218"/>
      <c r="O147" s="218"/>
      <c r="P147" s="218"/>
      <c r="Q147" s="218"/>
      <c r="R147" s="218"/>
      <c r="S147" s="218"/>
      <c r="T147" s="219"/>
      <c r="U147" s="13"/>
      <c r="V147" s="13"/>
      <c r="W147" s="13"/>
      <c r="X147" s="13"/>
      <c r="Y147" s="13"/>
      <c r="Z147" s="13"/>
      <c r="AA147" s="13"/>
      <c r="AB147" s="13"/>
      <c r="AC147" s="13"/>
      <c r="AD147" s="13"/>
      <c r="AE147" s="13"/>
      <c r="AT147" s="213" t="s">
        <v>184</v>
      </c>
      <c r="AU147" s="213" t="s">
        <v>87</v>
      </c>
      <c r="AV147" s="13" t="s">
        <v>87</v>
      </c>
      <c r="AW147" s="13" t="s">
        <v>33</v>
      </c>
      <c r="AX147" s="13" t="s">
        <v>78</v>
      </c>
      <c r="AY147" s="213" t="s">
        <v>175</v>
      </c>
    </row>
    <row r="148" spans="1:51" s="13" customFormat="1" ht="12">
      <c r="A148" s="13"/>
      <c r="B148" s="211"/>
      <c r="C148" s="13"/>
      <c r="D148" s="212" t="s">
        <v>184</v>
      </c>
      <c r="E148" s="213" t="s">
        <v>1</v>
      </c>
      <c r="F148" s="214" t="s">
        <v>191</v>
      </c>
      <c r="G148" s="13"/>
      <c r="H148" s="215">
        <v>15</v>
      </c>
      <c r="I148" s="216"/>
      <c r="J148" s="13"/>
      <c r="K148" s="13"/>
      <c r="L148" s="211"/>
      <c r="M148" s="217"/>
      <c r="N148" s="218"/>
      <c r="O148" s="218"/>
      <c r="P148" s="218"/>
      <c r="Q148" s="218"/>
      <c r="R148" s="218"/>
      <c r="S148" s="218"/>
      <c r="T148" s="219"/>
      <c r="U148" s="13"/>
      <c r="V148" s="13"/>
      <c r="W148" s="13"/>
      <c r="X148" s="13"/>
      <c r="Y148" s="13"/>
      <c r="Z148" s="13"/>
      <c r="AA148" s="13"/>
      <c r="AB148" s="13"/>
      <c r="AC148" s="13"/>
      <c r="AD148" s="13"/>
      <c r="AE148" s="13"/>
      <c r="AT148" s="213" t="s">
        <v>184</v>
      </c>
      <c r="AU148" s="213" t="s">
        <v>87</v>
      </c>
      <c r="AV148" s="13" t="s">
        <v>87</v>
      </c>
      <c r="AW148" s="13" t="s">
        <v>33</v>
      </c>
      <c r="AX148" s="13" t="s">
        <v>78</v>
      </c>
      <c r="AY148" s="213" t="s">
        <v>175</v>
      </c>
    </row>
    <row r="149" spans="1:51" s="14" customFormat="1" ht="12">
      <c r="A149" s="14"/>
      <c r="B149" s="220"/>
      <c r="C149" s="14"/>
      <c r="D149" s="212" t="s">
        <v>184</v>
      </c>
      <c r="E149" s="221" t="s">
        <v>1</v>
      </c>
      <c r="F149" s="222" t="s">
        <v>186</v>
      </c>
      <c r="G149" s="14"/>
      <c r="H149" s="223">
        <v>396.2</v>
      </c>
      <c r="I149" s="224"/>
      <c r="J149" s="14"/>
      <c r="K149" s="14"/>
      <c r="L149" s="220"/>
      <c r="M149" s="225"/>
      <c r="N149" s="226"/>
      <c r="O149" s="226"/>
      <c r="P149" s="226"/>
      <c r="Q149" s="226"/>
      <c r="R149" s="226"/>
      <c r="S149" s="226"/>
      <c r="T149" s="227"/>
      <c r="U149" s="14"/>
      <c r="V149" s="14"/>
      <c r="W149" s="14"/>
      <c r="X149" s="14"/>
      <c r="Y149" s="14"/>
      <c r="Z149" s="14"/>
      <c r="AA149" s="14"/>
      <c r="AB149" s="14"/>
      <c r="AC149" s="14"/>
      <c r="AD149" s="14"/>
      <c r="AE149" s="14"/>
      <c r="AT149" s="221" t="s">
        <v>184</v>
      </c>
      <c r="AU149" s="221" t="s">
        <v>87</v>
      </c>
      <c r="AV149" s="14" t="s">
        <v>182</v>
      </c>
      <c r="AW149" s="14" t="s">
        <v>33</v>
      </c>
      <c r="AX149" s="14" t="s">
        <v>85</v>
      </c>
      <c r="AY149" s="221" t="s">
        <v>175</v>
      </c>
    </row>
    <row r="150" spans="1:65" s="2" customFormat="1" ht="21.75" customHeight="1">
      <c r="A150" s="38"/>
      <c r="B150" s="197"/>
      <c r="C150" s="198" t="s">
        <v>99</v>
      </c>
      <c r="D150" s="198" t="s">
        <v>177</v>
      </c>
      <c r="E150" s="199" t="s">
        <v>192</v>
      </c>
      <c r="F150" s="200" t="s">
        <v>193</v>
      </c>
      <c r="G150" s="201" t="s">
        <v>180</v>
      </c>
      <c r="H150" s="202">
        <v>381.2</v>
      </c>
      <c r="I150" s="203"/>
      <c r="J150" s="204">
        <f>ROUND(I150*H150,2)</f>
        <v>0</v>
      </c>
      <c r="K150" s="200" t="s">
        <v>181</v>
      </c>
      <c r="L150" s="39"/>
      <c r="M150" s="205" t="s">
        <v>1</v>
      </c>
      <c r="N150" s="206" t="s">
        <v>43</v>
      </c>
      <c r="O150" s="77"/>
      <c r="P150" s="207">
        <f>O150*H150</f>
        <v>0</v>
      </c>
      <c r="Q150" s="207">
        <v>0</v>
      </c>
      <c r="R150" s="207">
        <f>Q150*H150</f>
        <v>0</v>
      </c>
      <c r="S150" s="207">
        <v>0.22</v>
      </c>
      <c r="T150" s="208">
        <f>S150*H150</f>
        <v>83.864</v>
      </c>
      <c r="U150" s="38"/>
      <c r="V150" s="38"/>
      <c r="W150" s="38"/>
      <c r="X150" s="38"/>
      <c r="Y150" s="38"/>
      <c r="Z150" s="38"/>
      <c r="AA150" s="38"/>
      <c r="AB150" s="38"/>
      <c r="AC150" s="38"/>
      <c r="AD150" s="38"/>
      <c r="AE150" s="38"/>
      <c r="AR150" s="209" t="s">
        <v>182</v>
      </c>
      <c r="AT150" s="209" t="s">
        <v>177</v>
      </c>
      <c r="AU150" s="209" t="s">
        <v>87</v>
      </c>
      <c r="AY150" s="19" t="s">
        <v>175</v>
      </c>
      <c r="BE150" s="210">
        <f>IF(N150="základní",J150,0)</f>
        <v>0</v>
      </c>
      <c r="BF150" s="210">
        <f>IF(N150="snížená",J150,0)</f>
        <v>0</v>
      </c>
      <c r="BG150" s="210">
        <f>IF(N150="zákl. přenesená",J150,0)</f>
        <v>0</v>
      </c>
      <c r="BH150" s="210">
        <f>IF(N150="sníž. přenesená",J150,0)</f>
        <v>0</v>
      </c>
      <c r="BI150" s="210">
        <f>IF(N150="nulová",J150,0)</f>
        <v>0</v>
      </c>
      <c r="BJ150" s="19" t="s">
        <v>85</v>
      </c>
      <c r="BK150" s="210">
        <f>ROUND(I150*H150,2)</f>
        <v>0</v>
      </c>
      <c r="BL150" s="19" t="s">
        <v>182</v>
      </c>
      <c r="BM150" s="209" t="s">
        <v>194</v>
      </c>
    </row>
    <row r="151" spans="1:51" s="13" customFormat="1" ht="12">
      <c r="A151" s="13"/>
      <c r="B151" s="211"/>
      <c r="C151" s="13"/>
      <c r="D151" s="212" t="s">
        <v>184</v>
      </c>
      <c r="E151" s="213" t="s">
        <v>1</v>
      </c>
      <c r="F151" s="214" t="s">
        <v>195</v>
      </c>
      <c r="G151" s="13"/>
      <c r="H151" s="215">
        <v>381.2</v>
      </c>
      <c r="I151" s="216"/>
      <c r="J151" s="13"/>
      <c r="K151" s="13"/>
      <c r="L151" s="211"/>
      <c r="M151" s="217"/>
      <c r="N151" s="218"/>
      <c r="O151" s="218"/>
      <c r="P151" s="218"/>
      <c r="Q151" s="218"/>
      <c r="R151" s="218"/>
      <c r="S151" s="218"/>
      <c r="T151" s="219"/>
      <c r="U151" s="13"/>
      <c r="V151" s="13"/>
      <c r="W151" s="13"/>
      <c r="X151" s="13"/>
      <c r="Y151" s="13"/>
      <c r="Z151" s="13"/>
      <c r="AA151" s="13"/>
      <c r="AB151" s="13"/>
      <c r="AC151" s="13"/>
      <c r="AD151" s="13"/>
      <c r="AE151" s="13"/>
      <c r="AT151" s="213" t="s">
        <v>184</v>
      </c>
      <c r="AU151" s="213" t="s">
        <v>87</v>
      </c>
      <c r="AV151" s="13" t="s">
        <v>87</v>
      </c>
      <c r="AW151" s="13" t="s">
        <v>33</v>
      </c>
      <c r="AX151" s="13" t="s">
        <v>85</v>
      </c>
      <c r="AY151" s="213" t="s">
        <v>175</v>
      </c>
    </row>
    <row r="152" spans="1:65" s="2" customFormat="1" ht="16.5" customHeight="1">
      <c r="A152" s="38"/>
      <c r="B152" s="197"/>
      <c r="C152" s="198" t="s">
        <v>182</v>
      </c>
      <c r="D152" s="198" t="s">
        <v>177</v>
      </c>
      <c r="E152" s="199" t="s">
        <v>196</v>
      </c>
      <c r="F152" s="200" t="s">
        <v>197</v>
      </c>
      <c r="G152" s="201" t="s">
        <v>198</v>
      </c>
      <c r="H152" s="202">
        <v>4</v>
      </c>
      <c r="I152" s="203"/>
      <c r="J152" s="204">
        <f>ROUND(I152*H152,2)</f>
        <v>0</v>
      </c>
      <c r="K152" s="200" t="s">
        <v>181</v>
      </c>
      <c r="L152" s="39"/>
      <c r="M152" s="205" t="s">
        <v>1</v>
      </c>
      <c r="N152" s="206" t="s">
        <v>43</v>
      </c>
      <c r="O152" s="77"/>
      <c r="P152" s="207">
        <f>O152*H152</f>
        <v>0</v>
      </c>
      <c r="Q152" s="207">
        <v>0</v>
      </c>
      <c r="R152" s="207">
        <f>Q152*H152</f>
        <v>0</v>
      </c>
      <c r="S152" s="207">
        <v>0.205</v>
      </c>
      <c r="T152" s="208">
        <f>S152*H152</f>
        <v>0.82</v>
      </c>
      <c r="U152" s="38"/>
      <c r="V152" s="38"/>
      <c r="W152" s="38"/>
      <c r="X152" s="38"/>
      <c r="Y152" s="38"/>
      <c r="Z152" s="38"/>
      <c r="AA152" s="38"/>
      <c r="AB152" s="38"/>
      <c r="AC152" s="38"/>
      <c r="AD152" s="38"/>
      <c r="AE152" s="38"/>
      <c r="AR152" s="209" t="s">
        <v>182</v>
      </c>
      <c r="AT152" s="209" t="s">
        <v>177</v>
      </c>
      <c r="AU152" s="209" t="s">
        <v>87</v>
      </c>
      <c r="AY152" s="19" t="s">
        <v>175</v>
      </c>
      <c r="BE152" s="210">
        <f>IF(N152="základní",J152,0)</f>
        <v>0</v>
      </c>
      <c r="BF152" s="210">
        <f>IF(N152="snížená",J152,0)</f>
        <v>0</v>
      </c>
      <c r="BG152" s="210">
        <f>IF(N152="zákl. přenesená",J152,0)</f>
        <v>0</v>
      </c>
      <c r="BH152" s="210">
        <f>IF(N152="sníž. přenesená",J152,0)</f>
        <v>0</v>
      </c>
      <c r="BI152" s="210">
        <f>IF(N152="nulová",J152,0)</f>
        <v>0</v>
      </c>
      <c r="BJ152" s="19" t="s">
        <v>85</v>
      </c>
      <c r="BK152" s="210">
        <f>ROUND(I152*H152,2)</f>
        <v>0</v>
      </c>
      <c r="BL152" s="19" t="s">
        <v>182</v>
      </c>
      <c r="BM152" s="209" t="s">
        <v>199</v>
      </c>
    </row>
    <row r="153" spans="1:51" s="13" customFormat="1" ht="12">
      <c r="A153" s="13"/>
      <c r="B153" s="211"/>
      <c r="C153" s="13"/>
      <c r="D153" s="212" t="s">
        <v>184</v>
      </c>
      <c r="E153" s="213" t="s">
        <v>1</v>
      </c>
      <c r="F153" s="214" t="s">
        <v>182</v>
      </c>
      <c r="G153" s="13"/>
      <c r="H153" s="215">
        <v>4</v>
      </c>
      <c r="I153" s="216"/>
      <c r="J153" s="13"/>
      <c r="K153" s="13"/>
      <c r="L153" s="211"/>
      <c r="M153" s="217"/>
      <c r="N153" s="218"/>
      <c r="O153" s="218"/>
      <c r="P153" s="218"/>
      <c r="Q153" s="218"/>
      <c r="R153" s="218"/>
      <c r="S153" s="218"/>
      <c r="T153" s="219"/>
      <c r="U153" s="13"/>
      <c r="V153" s="13"/>
      <c r="W153" s="13"/>
      <c r="X153" s="13"/>
      <c r="Y153" s="13"/>
      <c r="Z153" s="13"/>
      <c r="AA153" s="13"/>
      <c r="AB153" s="13"/>
      <c r="AC153" s="13"/>
      <c r="AD153" s="13"/>
      <c r="AE153" s="13"/>
      <c r="AT153" s="213" t="s">
        <v>184</v>
      </c>
      <c r="AU153" s="213" t="s">
        <v>87</v>
      </c>
      <c r="AV153" s="13" t="s">
        <v>87</v>
      </c>
      <c r="AW153" s="13" t="s">
        <v>33</v>
      </c>
      <c r="AX153" s="13" t="s">
        <v>85</v>
      </c>
      <c r="AY153" s="213" t="s">
        <v>175</v>
      </c>
    </row>
    <row r="154" spans="1:65" s="2" customFormat="1" ht="21.75" customHeight="1">
      <c r="A154" s="38"/>
      <c r="B154" s="197"/>
      <c r="C154" s="198" t="s">
        <v>200</v>
      </c>
      <c r="D154" s="198" t="s">
        <v>177</v>
      </c>
      <c r="E154" s="199" t="s">
        <v>201</v>
      </c>
      <c r="F154" s="200" t="s">
        <v>202</v>
      </c>
      <c r="G154" s="201" t="s">
        <v>203</v>
      </c>
      <c r="H154" s="202">
        <v>259.1</v>
      </c>
      <c r="I154" s="203"/>
      <c r="J154" s="204">
        <f>ROUND(I154*H154,2)</f>
        <v>0</v>
      </c>
      <c r="K154" s="200" t="s">
        <v>181</v>
      </c>
      <c r="L154" s="39"/>
      <c r="M154" s="205" t="s">
        <v>1</v>
      </c>
      <c r="N154" s="206" t="s">
        <v>43</v>
      </c>
      <c r="O154" s="77"/>
      <c r="P154" s="207">
        <f>O154*H154</f>
        <v>0</v>
      </c>
      <c r="Q154" s="207">
        <v>0</v>
      </c>
      <c r="R154" s="207">
        <f>Q154*H154</f>
        <v>0</v>
      </c>
      <c r="S154" s="207">
        <v>0</v>
      </c>
      <c r="T154" s="208">
        <f>S154*H154</f>
        <v>0</v>
      </c>
      <c r="U154" s="38"/>
      <c r="V154" s="38"/>
      <c r="W154" s="38"/>
      <c r="X154" s="38"/>
      <c r="Y154" s="38"/>
      <c r="Z154" s="38"/>
      <c r="AA154" s="38"/>
      <c r="AB154" s="38"/>
      <c r="AC154" s="38"/>
      <c r="AD154" s="38"/>
      <c r="AE154" s="38"/>
      <c r="AR154" s="209" t="s">
        <v>182</v>
      </c>
      <c r="AT154" s="209" t="s">
        <v>177</v>
      </c>
      <c r="AU154" s="209" t="s">
        <v>87</v>
      </c>
      <c r="AY154" s="19" t="s">
        <v>175</v>
      </c>
      <c r="BE154" s="210">
        <f>IF(N154="základní",J154,0)</f>
        <v>0</v>
      </c>
      <c r="BF154" s="210">
        <f>IF(N154="snížená",J154,0)</f>
        <v>0</v>
      </c>
      <c r="BG154" s="210">
        <f>IF(N154="zákl. přenesená",J154,0)</f>
        <v>0</v>
      </c>
      <c r="BH154" s="210">
        <f>IF(N154="sníž. přenesená",J154,0)</f>
        <v>0</v>
      </c>
      <c r="BI154" s="210">
        <f>IF(N154="nulová",J154,0)</f>
        <v>0</v>
      </c>
      <c r="BJ154" s="19" t="s">
        <v>85</v>
      </c>
      <c r="BK154" s="210">
        <f>ROUND(I154*H154,2)</f>
        <v>0</v>
      </c>
      <c r="BL154" s="19" t="s">
        <v>182</v>
      </c>
      <c r="BM154" s="209" t="s">
        <v>204</v>
      </c>
    </row>
    <row r="155" spans="1:51" s="13" customFormat="1" ht="12">
      <c r="A155" s="13"/>
      <c r="B155" s="211"/>
      <c r="C155" s="13"/>
      <c r="D155" s="212" t="s">
        <v>184</v>
      </c>
      <c r="E155" s="213" t="s">
        <v>1</v>
      </c>
      <c r="F155" s="214" t="s">
        <v>205</v>
      </c>
      <c r="G155" s="13"/>
      <c r="H155" s="215">
        <v>259.1</v>
      </c>
      <c r="I155" s="216"/>
      <c r="J155" s="13"/>
      <c r="K155" s="13"/>
      <c r="L155" s="211"/>
      <c r="M155" s="217"/>
      <c r="N155" s="218"/>
      <c r="O155" s="218"/>
      <c r="P155" s="218"/>
      <c r="Q155" s="218"/>
      <c r="R155" s="218"/>
      <c r="S155" s="218"/>
      <c r="T155" s="219"/>
      <c r="U155" s="13"/>
      <c r="V155" s="13"/>
      <c r="W155" s="13"/>
      <c r="X155" s="13"/>
      <c r="Y155" s="13"/>
      <c r="Z155" s="13"/>
      <c r="AA155" s="13"/>
      <c r="AB155" s="13"/>
      <c r="AC155" s="13"/>
      <c r="AD155" s="13"/>
      <c r="AE155" s="13"/>
      <c r="AT155" s="213" t="s">
        <v>184</v>
      </c>
      <c r="AU155" s="213" t="s">
        <v>87</v>
      </c>
      <c r="AV155" s="13" t="s">
        <v>87</v>
      </c>
      <c r="AW155" s="13" t="s">
        <v>33</v>
      </c>
      <c r="AX155" s="13" t="s">
        <v>85</v>
      </c>
      <c r="AY155" s="213" t="s">
        <v>175</v>
      </c>
    </row>
    <row r="156" spans="1:65" s="2" customFormat="1" ht="21.75" customHeight="1">
      <c r="A156" s="38"/>
      <c r="B156" s="197"/>
      <c r="C156" s="198" t="s">
        <v>206</v>
      </c>
      <c r="D156" s="198" t="s">
        <v>177</v>
      </c>
      <c r="E156" s="199" t="s">
        <v>207</v>
      </c>
      <c r="F156" s="200" t="s">
        <v>208</v>
      </c>
      <c r="G156" s="201" t="s">
        <v>203</v>
      </c>
      <c r="H156" s="202">
        <v>372.598</v>
      </c>
      <c r="I156" s="203"/>
      <c r="J156" s="204">
        <f>ROUND(I156*H156,2)</f>
        <v>0</v>
      </c>
      <c r="K156" s="200" t="s">
        <v>181</v>
      </c>
      <c r="L156" s="39"/>
      <c r="M156" s="205" t="s">
        <v>1</v>
      </c>
      <c r="N156" s="206" t="s">
        <v>43</v>
      </c>
      <c r="O156" s="77"/>
      <c r="P156" s="207">
        <f>O156*H156</f>
        <v>0</v>
      </c>
      <c r="Q156" s="207">
        <v>0</v>
      </c>
      <c r="R156" s="207">
        <f>Q156*H156</f>
        <v>0</v>
      </c>
      <c r="S156" s="207">
        <v>0</v>
      </c>
      <c r="T156" s="208">
        <f>S156*H156</f>
        <v>0</v>
      </c>
      <c r="U156" s="38"/>
      <c r="V156" s="38"/>
      <c r="W156" s="38"/>
      <c r="X156" s="38"/>
      <c r="Y156" s="38"/>
      <c r="Z156" s="38"/>
      <c r="AA156" s="38"/>
      <c r="AB156" s="38"/>
      <c r="AC156" s="38"/>
      <c r="AD156" s="38"/>
      <c r="AE156" s="38"/>
      <c r="AR156" s="209" t="s">
        <v>182</v>
      </c>
      <c r="AT156" s="209" t="s">
        <v>177</v>
      </c>
      <c r="AU156" s="209" t="s">
        <v>87</v>
      </c>
      <c r="AY156" s="19" t="s">
        <v>175</v>
      </c>
      <c r="BE156" s="210">
        <f>IF(N156="základní",J156,0)</f>
        <v>0</v>
      </c>
      <c r="BF156" s="210">
        <f>IF(N156="snížená",J156,0)</f>
        <v>0</v>
      </c>
      <c r="BG156" s="210">
        <f>IF(N156="zákl. přenesená",J156,0)</f>
        <v>0</v>
      </c>
      <c r="BH156" s="210">
        <f>IF(N156="sníž. přenesená",J156,0)</f>
        <v>0</v>
      </c>
      <c r="BI156" s="210">
        <f>IF(N156="nulová",J156,0)</f>
        <v>0</v>
      </c>
      <c r="BJ156" s="19" t="s">
        <v>85</v>
      </c>
      <c r="BK156" s="210">
        <f>ROUND(I156*H156,2)</f>
        <v>0</v>
      </c>
      <c r="BL156" s="19" t="s">
        <v>182</v>
      </c>
      <c r="BM156" s="209" t="s">
        <v>209</v>
      </c>
    </row>
    <row r="157" spans="1:51" s="13" customFormat="1" ht="12">
      <c r="A157" s="13"/>
      <c r="B157" s="211"/>
      <c r="C157" s="13"/>
      <c r="D157" s="212" t="s">
        <v>184</v>
      </c>
      <c r="E157" s="213" t="s">
        <v>1</v>
      </c>
      <c r="F157" s="214" t="s">
        <v>210</v>
      </c>
      <c r="G157" s="13"/>
      <c r="H157" s="215">
        <v>372.598</v>
      </c>
      <c r="I157" s="216"/>
      <c r="J157" s="13"/>
      <c r="K157" s="13"/>
      <c r="L157" s="211"/>
      <c r="M157" s="217"/>
      <c r="N157" s="218"/>
      <c r="O157" s="218"/>
      <c r="P157" s="218"/>
      <c r="Q157" s="218"/>
      <c r="R157" s="218"/>
      <c r="S157" s="218"/>
      <c r="T157" s="219"/>
      <c r="U157" s="13"/>
      <c r="V157" s="13"/>
      <c r="W157" s="13"/>
      <c r="X157" s="13"/>
      <c r="Y157" s="13"/>
      <c r="Z157" s="13"/>
      <c r="AA157" s="13"/>
      <c r="AB157" s="13"/>
      <c r="AC157" s="13"/>
      <c r="AD157" s="13"/>
      <c r="AE157" s="13"/>
      <c r="AT157" s="213" t="s">
        <v>184</v>
      </c>
      <c r="AU157" s="213" t="s">
        <v>87</v>
      </c>
      <c r="AV157" s="13" t="s">
        <v>87</v>
      </c>
      <c r="AW157" s="13" t="s">
        <v>33</v>
      </c>
      <c r="AX157" s="13" t="s">
        <v>78</v>
      </c>
      <c r="AY157" s="213" t="s">
        <v>175</v>
      </c>
    </row>
    <row r="158" spans="1:51" s="14" customFormat="1" ht="12">
      <c r="A158" s="14"/>
      <c r="B158" s="220"/>
      <c r="C158" s="14"/>
      <c r="D158" s="212" t="s">
        <v>184</v>
      </c>
      <c r="E158" s="221" t="s">
        <v>1</v>
      </c>
      <c r="F158" s="222" t="s">
        <v>186</v>
      </c>
      <c r="G158" s="14"/>
      <c r="H158" s="223">
        <v>372.598</v>
      </c>
      <c r="I158" s="224"/>
      <c r="J158" s="14"/>
      <c r="K158" s="14"/>
      <c r="L158" s="220"/>
      <c r="M158" s="225"/>
      <c r="N158" s="226"/>
      <c r="O158" s="226"/>
      <c r="P158" s="226"/>
      <c r="Q158" s="226"/>
      <c r="R158" s="226"/>
      <c r="S158" s="226"/>
      <c r="T158" s="227"/>
      <c r="U158" s="14"/>
      <c r="V158" s="14"/>
      <c r="W158" s="14"/>
      <c r="X158" s="14"/>
      <c r="Y158" s="14"/>
      <c r="Z158" s="14"/>
      <c r="AA158" s="14"/>
      <c r="AB158" s="14"/>
      <c r="AC158" s="14"/>
      <c r="AD158" s="14"/>
      <c r="AE158" s="14"/>
      <c r="AT158" s="221" t="s">
        <v>184</v>
      </c>
      <c r="AU158" s="221" t="s">
        <v>87</v>
      </c>
      <c r="AV158" s="14" t="s">
        <v>182</v>
      </c>
      <c r="AW158" s="14" t="s">
        <v>33</v>
      </c>
      <c r="AX158" s="14" t="s">
        <v>85</v>
      </c>
      <c r="AY158" s="221" t="s">
        <v>175</v>
      </c>
    </row>
    <row r="159" spans="1:65" s="2" customFormat="1" ht="21.75" customHeight="1">
      <c r="A159" s="38"/>
      <c r="B159" s="197"/>
      <c r="C159" s="198" t="s">
        <v>211</v>
      </c>
      <c r="D159" s="198" t="s">
        <v>177</v>
      </c>
      <c r="E159" s="199" t="s">
        <v>212</v>
      </c>
      <c r="F159" s="200" t="s">
        <v>213</v>
      </c>
      <c r="G159" s="201" t="s">
        <v>203</v>
      </c>
      <c r="H159" s="202">
        <v>372.598</v>
      </c>
      <c r="I159" s="203"/>
      <c r="J159" s="204">
        <f>ROUND(I159*H159,2)</f>
        <v>0</v>
      </c>
      <c r="K159" s="200" t="s">
        <v>181</v>
      </c>
      <c r="L159" s="39"/>
      <c r="M159" s="205" t="s">
        <v>1</v>
      </c>
      <c r="N159" s="206" t="s">
        <v>43</v>
      </c>
      <c r="O159" s="77"/>
      <c r="P159" s="207">
        <f>O159*H159</f>
        <v>0</v>
      </c>
      <c r="Q159" s="207">
        <v>0</v>
      </c>
      <c r="R159" s="207">
        <f>Q159*H159</f>
        <v>0</v>
      </c>
      <c r="S159" s="207">
        <v>0</v>
      </c>
      <c r="T159" s="208">
        <f>S159*H159</f>
        <v>0</v>
      </c>
      <c r="U159" s="38"/>
      <c r="V159" s="38"/>
      <c r="W159" s="38"/>
      <c r="X159" s="38"/>
      <c r="Y159" s="38"/>
      <c r="Z159" s="38"/>
      <c r="AA159" s="38"/>
      <c r="AB159" s="38"/>
      <c r="AC159" s="38"/>
      <c r="AD159" s="38"/>
      <c r="AE159" s="38"/>
      <c r="AR159" s="209" t="s">
        <v>182</v>
      </c>
      <c r="AT159" s="209" t="s">
        <v>177</v>
      </c>
      <c r="AU159" s="209" t="s">
        <v>87</v>
      </c>
      <c r="AY159" s="19" t="s">
        <v>175</v>
      </c>
      <c r="BE159" s="210">
        <f>IF(N159="základní",J159,0)</f>
        <v>0</v>
      </c>
      <c r="BF159" s="210">
        <f>IF(N159="snížená",J159,0)</f>
        <v>0</v>
      </c>
      <c r="BG159" s="210">
        <f>IF(N159="zákl. přenesená",J159,0)</f>
        <v>0</v>
      </c>
      <c r="BH159" s="210">
        <f>IF(N159="sníž. přenesená",J159,0)</f>
        <v>0</v>
      </c>
      <c r="BI159" s="210">
        <f>IF(N159="nulová",J159,0)</f>
        <v>0</v>
      </c>
      <c r="BJ159" s="19" t="s">
        <v>85</v>
      </c>
      <c r="BK159" s="210">
        <f>ROUND(I159*H159,2)</f>
        <v>0</v>
      </c>
      <c r="BL159" s="19" t="s">
        <v>182</v>
      </c>
      <c r="BM159" s="209" t="s">
        <v>214</v>
      </c>
    </row>
    <row r="160" spans="1:65" s="2" customFormat="1" ht="21.75" customHeight="1">
      <c r="A160" s="38"/>
      <c r="B160" s="197"/>
      <c r="C160" s="198" t="s">
        <v>215</v>
      </c>
      <c r="D160" s="198" t="s">
        <v>177</v>
      </c>
      <c r="E160" s="199" t="s">
        <v>216</v>
      </c>
      <c r="F160" s="200" t="s">
        <v>217</v>
      </c>
      <c r="G160" s="201" t="s">
        <v>203</v>
      </c>
      <c r="H160" s="202">
        <v>37.216</v>
      </c>
      <c r="I160" s="203"/>
      <c r="J160" s="204">
        <f>ROUND(I160*H160,2)</f>
        <v>0</v>
      </c>
      <c r="K160" s="200" t="s">
        <v>181</v>
      </c>
      <c r="L160" s="39"/>
      <c r="M160" s="205" t="s">
        <v>1</v>
      </c>
      <c r="N160" s="206" t="s">
        <v>43</v>
      </c>
      <c r="O160" s="77"/>
      <c r="P160" s="207">
        <f>O160*H160</f>
        <v>0</v>
      </c>
      <c r="Q160" s="207">
        <v>0</v>
      </c>
      <c r="R160" s="207">
        <f>Q160*H160</f>
        <v>0</v>
      </c>
      <c r="S160" s="207">
        <v>0</v>
      </c>
      <c r="T160" s="208">
        <f>S160*H160</f>
        <v>0</v>
      </c>
      <c r="U160" s="38"/>
      <c r="V160" s="38"/>
      <c r="W160" s="38"/>
      <c r="X160" s="38"/>
      <c r="Y160" s="38"/>
      <c r="Z160" s="38"/>
      <c r="AA160" s="38"/>
      <c r="AB160" s="38"/>
      <c r="AC160" s="38"/>
      <c r="AD160" s="38"/>
      <c r="AE160" s="38"/>
      <c r="AR160" s="209" t="s">
        <v>182</v>
      </c>
      <c r="AT160" s="209" t="s">
        <v>177</v>
      </c>
      <c r="AU160" s="209" t="s">
        <v>87</v>
      </c>
      <c r="AY160" s="19" t="s">
        <v>175</v>
      </c>
      <c r="BE160" s="210">
        <f>IF(N160="základní",J160,0)</f>
        <v>0</v>
      </c>
      <c r="BF160" s="210">
        <f>IF(N160="snížená",J160,0)</f>
        <v>0</v>
      </c>
      <c r="BG160" s="210">
        <f>IF(N160="zákl. přenesená",J160,0)</f>
        <v>0</v>
      </c>
      <c r="BH160" s="210">
        <f>IF(N160="sníž. přenesená",J160,0)</f>
        <v>0</v>
      </c>
      <c r="BI160" s="210">
        <f>IF(N160="nulová",J160,0)</f>
        <v>0</v>
      </c>
      <c r="BJ160" s="19" t="s">
        <v>85</v>
      </c>
      <c r="BK160" s="210">
        <f>ROUND(I160*H160,2)</f>
        <v>0</v>
      </c>
      <c r="BL160" s="19" t="s">
        <v>182</v>
      </c>
      <c r="BM160" s="209" t="s">
        <v>218</v>
      </c>
    </row>
    <row r="161" spans="1:51" s="13" customFormat="1" ht="12">
      <c r="A161" s="13"/>
      <c r="B161" s="211"/>
      <c r="C161" s="13"/>
      <c r="D161" s="212" t="s">
        <v>184</v>
      </c>
      <c r="E161" s="213" t="s">
        <v>1</v>
      </c>
      <c r="F161" s="214" t="s">
        <v>219</v>
      </c>
      <c r="G161" s="13"/>
      <c r="H161" s="215">
        <v>24.416</v>
      </c>
      <c r="I161" s="216"/>
      <c r="J161" s="13"/>
      <c r="K161" s="13"/>
      <c r="L161" s="211"/>
      <c r="M161" s="217"/>
      <c r="N161" s="218"/>
      <c r="O161" s="218"/>
      <c r="P161" s="218"/>
      <c r="Q161" s="218"/>
      <c r="R161" s="218"/>
      <c r="S161" s="218"/>
      <c r="T161" s="219"/>
      <c r="U161" s="13"/>
      <c r="V161" s="13"/>
      <c r="W161" s="13"/>
      <c r="X161" s="13"/>
      <c r="Y161" s="13"/>
      <c r="Z161" s="13"/>
      <c r="AA161" s="13"/>
      <c r="AB161" s="13"/>
      <c r="AC161" s="13"/>
      <c r="AD161" s="13"/>
      <c r="AE161" s="13"/>
      <c r="AT161" s="213" t="s">
        <v>184</v>
      </c>
      <c r="AU161" s="213" t="s">
        <v>87</v>
      </c>
      <c r="AV161" s="13" t="s">
        <v>87</v>
      </c>
      <c r="AW161" s="13" t="s">
        <v>33</v>
      </c>
      <c r="AX161" s="13" t="s">
        <v>78</v>
      </c>
      <c r="AY161" s="213" t="s">
        <v>175</v>
      </c>
    </row>
    <row r="162" spans="1:51" s="13" customFormat="1" ht="12">
      <c r="A162" s="13"/>
      <c r="B162" s="211"/>
      <c r="C162" s="13"/>
      <c r="D162" s="212" t="s">
        <v>184</v>
      </c>
      <c r="E162" s="213" t="s">
        <v>1</v>
      </c>
      <c r="F162" s="214" t="s">
        <v>220</v>
      </c>
      <c r="G162" s="13"/>
      <c r="H162" s="215">
        <v>12.8</v>
      </c>
      <c r="I162" s="216"/>
      <c r="J162" s="13"/>
      <c r="K162" s="13"/>
      <c r="L162" s="211"/>
      <c r="M162" s="217"/>
      <c r="N162" s="218"/>
      <c r="O162" s="218"/>
      <c r="P162" s="218"/>
      <c r="Q162" s="218"/>
      <c r="R162" s="218"/>
      <c r="S162" s="218"/>
      <c r="T162" s="219"/>
      <c r="U162" s="13"/>
      <c r="V162" s="13"/>
      <c r="W162" s="13"/>
      <c r="X162" s="13"/>
      <c r="Y162" s="13"/>
      <c r="Z162" s="13"/>
      <c r="AA162" s="13"/>
      <c r="AB162" s="13"/>
      <c r="AC162" s="13"/>
      <c r="AD162" s="13"/>
      <c r="AE162" s="13"/>
      <c r="AT162" s="213" t="s">
        <v>184</v>
      </c>
      <c r="AU162" s="213" t="s">
        <v>87</v>
      </c>
      <c r="AV162" s="13" t="s">
        <v>87</v>
      </c>
      <c r="AW162" s="13" t="s">
        <v>33</v>
      </c>
      <c r="AX162" s="13" t="s">
        <v>78</v>
      </c>
      <c r="AY162" s="213" t="s">
        <v>175</v>
      </c>
    </row>
    <row r="163" spans="1:51" s="14" customFormat="1" ht="12">
      <c r="A163" s="14"/>
      <c r="B163" s="220"/>
      <c r="C163" s="14"/>
      <c r="D163" s="212" t="s">
        <v>184</v>
      </c>
      <c r="E163" s="221" t="s">
        <v>1</v>
      </c>
      <c r="F163" s="222" t="s">
        <v>186</v>
      </c>
      <c r="G163" s="14"/>
      <c r="H163" s="223">
        <v>37.216</v>
      </c>
      <c r="I163" s="224"/>
      <c r="J163" s="14"/>
      <c r="K163" s="14"/>
      <c r="L163" s="220"/>
      <c r="M163" s="225"/>
      <c r="N163" s="226"/>
      <c r="O163" s="226"/>
      <c r="P163" s="226"/>
      <c r="Q163" s="226"/>
      <c r="R163" s="226"/>
      <c r="S163" s="226"/>
      <c r="T163" s="227"/>
      <c r="U163" s="14"/>
      <c r="V163" s="14"/>
      <c r="W163" s="14"/>
      <c r="X163" s="14"/>
      <c r="Y163" s="14"/>
      <c r="Z163" s="14"/>
      <c r="AA163" s="14"/>
      <c r="AB163" s="14"/>
      <c r="AC163" s="14"/>
      <c r="AD163" s="14"/>
      <c r="AE163" s="14"/>
      <c r="AT163" s="221" t="s">
        <v>184</v>
      </c>
      <c r="AU163" s="221" t="s">
        <v>87</v>
      </c>
      <c r="AV163" s="14" t="s">
        <v>182</v>
      </c>
      <c r="AW163" s="14" t="s">
        <v>33</v>
      </c>
      <c r="AX163" s="14" t="s">
        <v>85</v>
      </c>
      <c r="AY163" s="221" t="s">
        <v>175</v>
      </c>
    </row>
    <row r="164" spans="1:65" s="2" customFormat="1" ht="21.75" customHeight="1">
      <c r="A164" s="38"/>
      <c r="B164" s="197"/>
      <c r="C164" s="198" t="s">
        <v>221</v>
      </c>
      <c r="D164" s="198" t="s">
        <v>177</v>
      </c>
      <c r="E164" s="199" t="s">
        <v>222</v>
      </c>
      <c r="F164" s="200" t="s">
        <v>223</v>
      </c>
      <c r="G164" s="201" t="s">
        <v>203</v>
      </c>
      <c r="H164" s="202">
        <v>37.216</v>
      </c>
      <c r="I164" s="203"/>
      <c r="J164" s="204">
        <f>ROUND(I164*H164,2)</f>
        <v>0</v>
      </c>
      <c r="K164" s="200" t="s">
        <v>181</v>
      </c>
      <c r="L164" s="39"/>
      <c r="M164" s="205" t="s">
        <v>1</v>
      </c>
      <c r="N164" s="206" t="s">
        <v>43</v>
      </c>
      <c r="O164" s="77"/>
      <c r="P164" s="207">
        <f>O164*H164</f>
        <v>0</v>
      </c>
      <c r="Q164" s="207">
        <v>0</v>
      </c>
      <c r="R164" s="207">
        <f>Q164*H164</f>
        <v>0</v>
      </c>
      <c r="S164" s="207">
        <v>0</v>
      </c>
      <c r="T164" s="208">
        <f>S164*H164</f>
        <v>0</v>
      </c>
      <c r="U164" s="38"/>
      <c r="V164" s="38"/>
      <c r="W164" s="38"/>
      <c r="X164" s="38"/>
      <c r="Y164" s="38"/>
      <c r="Z164" s="38"/>
      <c r="AA164" s="38"/>
      <c r="AB164" s="38"/>
      <c r="AC164" s="38"/>
      <c r="AD164" s="38"/>
      <c r="AE164" s="38"/>
      <c r="AR164" s="209" t="s">
        <v>182</v>
      </c>
      <c r="AT164" s="209" t="s">
        <v>177</v>
      </c>
      <c r="AU164" s="209" t="s">
        <v>87</v>
      </c>
      <c r="AY164" s="19" t="s">
        <v>175</v>
      </c>
      <c r="BE164" s="210">
        <f>IF(N164="základní",J164,0)</f>
        <v>0</v>
      </c>
      <c r="BF164" s="210">
        <f>IF(N164="snížená",J164,0)</f>
        <v>0</v>
      </c>
      <c r="BG164" s="210">
        <f>IF(N164="zákl. přenesená",J164,0)</f>
        <v>0</v>
      </c>
      <c r="BH164" s="210">
        <f>IF(N164="sníž. přenesená",J164,0)</f>
        <v>0</v>
      </c>
      <c r="BI164" s="210">
        <f>IF(N164="nulová",J164,0)</f>
        <v>0</v>
      </c>
      <c r="BJ164" s="19" t="s">
        <v>85</v>
      </c>
      <c r="BK164" s="210">
        <f>ROUND(I164*H164,2)</f>
        <v>0</v>
      </c>
      <c r="BL164" s="19" t="s">
        <v>182</v>
      </c>
      <c r="BM164" s="209" t="s">
        <v>224</v>
      </c>
    </row>
    <row r="165" spans="1:65" s="2" customFormat="1" ht="21.75" customHeight="1">
      <c r="A165" s="38"/>
      <c r="B165" s="197"/>
      <c r="C165" s="198" t="s">
        <v>225</v>
      </c>
      <c r="D165" s="198" t="s">
        <v>177</v>
      </c>
      <c r="E165" s="199" t="s">
        <v>226</v>
      </c>
      <c r="F165" s="200" t="s">
        <v>227</v>
      </c>
      <c r="G165" s="201" t="s">
        <v>203</v>
      </c>
      <c r="H165" s="202">
        <v>107.675</v>
      </c>
      <c r="I165" s="203"/>
      <c r="J165" s="204">
        <f>ROUND(I165*H165,2)</f>
        <v>0</v>
      </c>
      <c r="K165" s="200" t="s">
        <v>181</v>
      </c>
      <c r="L165" s="39"/>
      <c r="M165" s="205" t="s">
        <v>1</v>
      </c>
      <c r="N165" s="206" t="s">
        <v>43</v>
      </c>
      <c r="O165" s="77"/>
      <c r="P165" s="207">
        <f>O165*H165</f>
        <v>0</v>
      </c>
      <c r="Q165" s="207">
        <v>0</v>
      </c>
      <c r="R165" s="207">
        <f>Q165*H165</f>
        <v>0</v>
      </c>
      <c r="S165" s="207">
        <v>0</v>
      </c>
      <c r="T165" s="208">
        <f>S165*H165</f>
        <v>0</v>
      </c>
      <c r="U165" s="38"/>
      <c r="V165" s="38"/>
      <c r="W165" s="38"/>
      <c r="X165" s="38"/>
      <c r="Y165" s="38"/>
      <c r="Z165" s="38"/>
      <c r="AA165" s="38"/>
      <c r="AB165" s="38"/>
      <c r="AC165" s="38"/>
      <c r="AD165" s="38"/>
      <c r="AE165" s="38"/>
      <c r="AR165" s="209" t="s">
        <v>182</v>
      </c>
      <c r="AT165" s="209" t="s">
        <v>177</v>
      </c>
      <c r="AU165" s="209" t="s">
        <v>87</v>
      </c>
      <c r="AY165" s="19" t="s">
        <v>175</v>
      </c>
      <c r="BE165" s="210">
        <f>IF(N165="základní",J165,0)</f>
        <v>0</v>
      </c>
      <c r="BF165" s="210">
        <f>IF(N165="snížená",J165,0)</f>
        <v>0</v>
      </c>
      <c r="BG165" s="210">
        <f>IF(N165="zákl. přenesená",J165,0)</f>
        <v>0</v>
      </c>
      <c r="BH165" s="210">
        <f>IF(N165="sníž. přenesená",J165,0)</f>
        <v>0</v>
      </c>
      <c r="BI165" s="210">
        <f>IF(N165="nulová",J165,0)</f>
        <v>0</v>
      </c>
      <c r="BJ165" s="19" t="s">
        <v>85</v>
      </c>
      <c r="BK165" s="210">
        <f>ROUND(I165*H165,2)</f>
        <v>0</v>
      </c>
      <c r="BL165" s="19" t="s">
        <v>182</v>
      </c>
      <c r="BM165" s="209" t="s">
        <v>228</v>
      </c>
    </row>
    <row r="166" spans="1:51" s="13" customFormat="1" ht="12">
      <c r="A166" s="13"/>
      <c r="B166" s="211"/>
      <c r="C166" s="13"/>
      <c r="D166" s="212" t="s">
        <v>184</v>
      </c>
      <c r="E166" s="213" t="s">
        <v>1</v>
      </c>
      <c r="F166" s="214" t="s">
        <v>229</v>
      </c>
      <c r="G166" s="13"/>
      <c r="H166" s="215">
        <v>107.675</v>
      </c>
      <c r="I166" s="216"/>
      <c r="J166" s="13"/>
      <c r="K166" s="13"/>
      <c r="L166" s="211"/>
      <c r="M166" s="217"/>
      <c r="N166" s="218"/>
      <c r="O166" s="218"/>
      <c r="P166" s="218"/>
      <c r="Q166" s="218"/>
      <c r="R166" s="218"/>
      <c r="S166" s="218"/>
      <c r="T166" s="219"/>
      <c r="U166" s="13"/>
      <c r="V166" s="13"/>
      <c r="W166" s="13"/>
      <c r="X166" s="13"/>
      <c r="Y166" s="13"/>
      <c r="Z166" s="13"/>
      <c r="AA166" s="13"/>
      <c r="AB166" s="13"/>
      <c r="AC166" s="13"/>
      <c r="AD166" s="13"/>
      <c r="AE166" s="13"/>
      <c r="AT166" s="213" t="s">
        <v>184</v>
      </c>
      <c r="AU166" s="213" t="s">
        <v>87</v>
      </c>
      <c r="AV166" s="13" t="s">
        <v>87</v>
      </c>
      <c r="AW166" s="13" t="s">
        <v>33</v>
      </c>
      <c r="AX166" s="13" t="s">
        <v>85</v>
      </c>
      <c r="AY166" s="213" t="s">
        <v>175</v>
      </c>
    </row>
    <row r="167" spans="1:65" s="2" customFormat="1" ht="21.75" customHeight="1">
      <c r="A167" s="38"/>
      <c r="B167" s="197"/>
      <c r="C167" s="198" t="s">
        <v>230</v>
      </c>
      <c r="D167" s="198" t="s">
        <v>177</v>
      </c>
      <c r="E167" s="199" t="s">
        <v>231</v>
      </c>
      <c r="F167" s="200" t="s">
        <v>232</v>
      </c>
      <c r="G167" s="201" t="s">
        <v>203</v>
      </c>
      <c r="H167" s="202">
        <v>107.675</v>
      </c>
      <c r="I167" s="203"/>
      <c r="J167" s="204">
        <f>ROUND(I167*H167,2)</f>
        <v>0</v>
      </c>
      <c r="K167" s="200" t="s">
        <v>181</v>
      </c>
      <c r="L167" s="39"/>
      <c r="M167" s="205" t="s">
        <v>1</v>
      </c>
      <c r="N167" s="206" t="s">
        <v>43</v>
      </c>
      <c r="O167" s="77"/>
      <c r="P167" s="207">
        <f>O167*H167</f>
        <v>0</v>
      </c>
      <c r="Q167" s="207">
        <v>0</v>
      </c>
      <c r="R167" s="207">
        <f>Q167*H167</f>
        <v>0</v>
      </c>
      <c r="S167" s="207">
        <v>0</v>
      </c>
      <c r="T167" s="208">
        <f>S167*H167</f>
        <v>0</v>
      </c>
      <c r="U167" s="38"/>
      <c r="V167" s="38"/>
      <c r="W167" s="38"/>
      <c r="X167" s="38"/>
      <c r="Y167" s="38"/>
      <c r="Z167" s="38"/>
      <c r="AA167" s="38"/>
      <c r="AB167" s="38"/>
      <c r="AC167" s="38"/>
      <c r="AD167" s="38"/>
      <c r="AE167" s="38"/>
      <c r="AR167" s="209" t="s">
        <v>182</v>
      </c>
      <c r="AT167" s="209" t="s">
        <v>177</v>
      </c>
      <c r="AU167" s="209" t="s">
        <v>87</v>
      </c>
      <c r="AY167" s="19" t="s">
        <v>175</v>
      </c>
      <c r="BE167" s="210">
        <f>IF(N167="základní",J167,0)</f>
        <v>0</v>
      </c>
      <c r="BF167" s="210">
        <f>IF(N167="snížená",J167,0)</f>
        <v>0</v>
      </c>
      <c r="BG167" s="210">
        <f>IF(N167="zákl. přenesená",J167,0)</f>
        <v>0</v>
      </c>
      <c r="BH167" s="210">
        <f>IF(N167="sníž. přenesená",J167,0)</f>
        <v>0</v>
      </c>
      <c r="BI167" s="210">
        <f>IF(N167="nulová",J167,0)</f>
        <v>0</v>
      </c>
      <c r="BJ167" s="19" t="s">
        <v>85</v>
      </c>
      <c r="BK167" s="210">
        <f>ROUND(I167*H167,2)</f>
        <v>0</v>
      </c>
      <c r="BL167" s="19" t="s">
        <v>182</v>
      </c>
      <c r="BM167" s="209" t="s">
        <v>233</v>
      </c>
    </row>
    <row r="168" spans="1:65" s="2" customFormat="1" ht="21.75" customHeight="1">
      <c r="A168" s="38"/>
      <c r="B168" s="197"/>
      <c r="C168" s="198" t="s">
        <v>234</v>
      </c>
      <c r="D168" s="198" t="s">
        <v>177</v>
      </c>
      <c r="E168" s="199" t="s">
        <v>235</v>
      </c>
      <c r="F168" s="200" t="s">
        <v>236</v>
      </c>
      <c r="G168" s="201" t="s">
        <v>203</v>
      </c>
      <c r="H168" s="202">
        <v>517.489</v>
      </c>
      <c r="I168" s="203"/>
      <c r="J168" s="204">
        <f>ROUND(I168*H168,2)</f>
        <v>0</v>
      </c>
      <c r="K168" s="200" t="s">
        <v>181</v>
      </c>
      <c r="L168" s="39"/>
      <c r="M168" s="205" t="s">
        <v>1</v>
      </c>
      <c r="N168" s="206" t="s">
        <v>43</v>
      </c>
      <c r="O168" s="77"/>
      <c r="P168" s="207">
        <f>O168*H168</f>
        <v>0</v>
      </c>
      <c r="Q168" s="207">
        <v>0</v>
      </c>
      <c r="R168" s="207">
        <f>Q168*H168</f>
        <v>0</v>
      </c>
      <c r="S168" s="207">
        <v>0</v>
      </c>
      <c r="T168" s="208">
        <f>S168*H168</f>
        <v>0</v>
      </c>
      <c r="U168" s="38"/>
      <c r="V168" s="38"/>
      <c r="W168" s="38"/>
      <c r="X168" s="38"/>
      <c r="Y168" s="38"/>
      <c r="Z168" s="38"/>
      <c r="AA168" s="38"/>
      <c r="AB168" s="38"/>
      <c r="AC168" s="38"/>
      <c r="AD168" s="38"/>
      <c r="AE168" s="38"/>
      <c r="AR168" s="209" t="s">
        <v>182</v>
      </c>
      <c r="AT168" s="209" t="s">
        <v>177</v>
      </c>
      <c r="AU168" s="209" t="s">
        <v>87</v>
      </c>
      <c r="AY168" s="19" t="s">
        <v>175</v>
      </c>
      <c r="BE168" s="210">
        <f>IF(N168="základní",J168,0)</f>
        <v>0</v>
      </c>
      <c r="BF168" s="210">
        <f>IF(N168="snížená",J168,0)</f>
        <v>0</v>
      </c>
      <c r="BG168" s="210">
        <f>IF(N168="zákl. přenesená",J168,0)</f>
        <v>0</v>
      </c>
      <c r="BH168" s="210">
        <f>IF(N168="sníž. přenesená",J168,0)</f>
        <v>0</v>
      </c>
      <c r="BI168" s="210">
        <f>IF(N168="nulová",J168,0)</f>
        <v>0</v>
      </c>
      <c r="BJ168" s="19" t="s">
        <v>85</v>
      </c>
      <c r="BK168" s="210">
        <f>ROUND(I168*H168,2)</f>
        <v>0</v>
      </c>
      <c r="BL168" s="19" t="s">
        <v>182</v>
      </c>
      <c r="BM168" s="209" t="s">
        <v>237</v>
      </c>
    </row>
    <row r="169" spans="1:51" s="13" customFormat="1" ht="12">
      <c r="A169" s="13"/>
      <c r="B169" s="211"/>
      <c r="C169" s="13"/>
      <c r="D169" s="212" t="s">
        <v>184</v>
      </c>
      <c r="E169" s="213" t="s">
        <v>1</v>
      </c>
      <c r="F169" s="214" t="s">
        <v>238</v>
      </c>
      <c r="G169" s="13"/>
      <c r="H169" s="215">
        <v>517.489</v>
      </c>
      <c r="I169" s="216"/>
      <c r="J169" s="13"/>
      <c r="K169" s="13"/>
      <c r="L169" s="211"/>
      <c r="M169" s="217"/>
      <c r="N169" s="218"/>
      <c r="O169" s="218"/>
      <c r="P169" s="218"/>
      <c r="Q169" s="218"/>
      <c r="R169" s="218"/>
      <c r="S169" s="218"/>
      <c r="T169" s="219"/>
      <c r="U169" s="13"/>
      <c r="V169" s="13"/>
      <c r="W169" s="13"/>
      <c r="X169" s="13"/>
      <c r="Y169" s="13"/>
      <c r="Z169" s="13"/>
      <c r="AA169" s="13"/>
      <c r="AB169" s="13"/>
      <c r="AC169" s="13"/>
      <c r="AD169" s="13"/>
      <c r="AE169" s="13"/>
      <c r="AT169" s="213" t="s">
        <v>184</v>
      </c>
      <c r="AU169" s="213" t="s">
        <v>87</v>
      </c>
      <c r="AV169" s="13" t="s">
        <v>87</v>
      </c>
      <c r="AW169" s="13" t="s">
        <v>33</v>
      </c>
      <c r="AX169" s="13" t="s">
        <v>85</v>
      </c>
      <c r="AY169" s="213" t="s">
        <v>175</v>
      </c>
    </row>
    <row r="170" spans="1:65" s="2" customFormat="1" ht="21.75" customHeight="1">
      <c r="A170" s="38"/>
      <c r="B170" s="197"/>
      <c r="C170" s="198" t="s">
        <v>239</v>
      </c>
      <c r="D170" s="198" t="s">
        <v>177</v>
      </c>
      <c r="E170" s="199" t="s">
        <v>240</v>
      </c>
      <c r="F170" s="200" t="s">
        <v>241</v>
      </c>
      <c r="G170" s="201" t="s">
        <v>203</v>
      </c>
      <c r="H170" s="202">
        <v>341.31</v>
      </c>
      <c r="I170" s="203"/>
      <c r="J170" s="204">
        <f>ROUND(I170*H170,2)</f>
        <v>0</v>
      </c>
      <c r="K170" s="200" t="s">
        <v>181</v>
      </c>
      <c r="L170" s="39"/>
      <c r="M170" s="205" t="s">
        <v>1</v>
      </c>
      <c r="N170" s="206" t="s">
        <v>43</v>
      </c>
      <c r="O170" s="77"/>
      <c r="P170" s="207">
        <f>O170*H170</f>
        <v>0</v>
      </c>
      <c r="Q170" s="207">
        <v>0</v>
      </c>
      <c r="R170" s="207">
        <f>Q170*H170</f>
        <v>0</v>
      </c>
      <c r="S170" s="207">
        <v>0</v>
      </c>
      <c r="T170" s="208">
        <f>S170*H170</f>
        <v>0</v>
      </c>
      <c r="U170" s="38"/>
      <c r="V170" s="38"/>
      <c r="W170" s="38"/>
      <c r="X170" s="38"/>
      <c r="Y170" s="38"/>
      <c r="Z170" s="38"/>
      <c r="AA170" s="38"/>
      <c r="AB170" s="38"/>
      <c r="AC170" s="38"/>
      <c r="AD170" s="38"/>
      <c r="AE170" s="38"/>
      <c r="AR170" s="209" t="s">
        <v>182</v>
      </c>
      <c r="AT170" s="209" t="s">
        <v>177</v>
      </c>
      <c r="AU170" s="209" t="s">
        <v>87</v>
      </c>
      <c r="AY170" s="19" t="s">
        <v>175</v>
      </c>
      <c r="BE170" s="210">
        <f>IF(N170="základní",J170,0)</f>
        <v>0</v>
      </c>
      <c r="BF170" s="210">
        <f>IF(N170="snížená",J170,0)</f>
        <v>0</v>
      </c>
      <c r="BG170" s="210">
        <f>IF(N170="zákl. přenesená",J170,0)</f>
        <v>0</v>
      </c>
      <c r="BH170" s="210">
        <f>IF(N170="sníž. přenesená",J170,0)</f>
        <v>0</v>
      </c>
      <c r="BI170" s="210">
        <f>IF(N170="nulová",J170,0)</f>
        <v>0</v>
      </c>
      <c r="BJ170" s="19" t="s">
        <v>85</v>
      </c>
      <c r="BK170" s="210">
        <f>ROUND(I170*H170,2)</f>
        <v>0</v>
      </c>
      <c r="BL170" s="19" t="s">
        <v>182</v>
      </c>
      <c r="BM170" s="209" t="s">
        <v>242</v>
      </c>
    </row>
    <row r="171" spans="1:51" s="13" customFormat="1" ht="12">
      <c r="A171" s="13"/>
      <c r="B171" s="211"/>
      <c r="C171" s="13"/>
      <c r="D171" s="212" t="s">
        <v>184</v>
      </c>
      <c r="E171" s="213" t="s">
        <v>1</v>
      </c>
      <c r="F171" s="214" t="s">
        <v>243</v>
      </c>
      <c r="G171" s="13"/>
      <c r="H171" s="215">
        <v>341.31</v>
      </c>
      <c r="I171" s="216"/>
      <c r="J171" s="13"/>
      <c r="K171" s="13"/>
      <c r="L171" s="211"/>
      <c r="M171" s="217"/>
      <c r="N171" s="218"/>
      <c r="O171" s="218"/>
      <c r="P171" s="218"/>
      <c r="Q171" s="218"/>
      <c r="R171" s="218"/>
      <c r="S171" s="218"/>
      <c r="T171" s="219"/>
      <c r="U171" s="13"/>
      <c r="V171" s="13"/>
      <c r="W171" s="13"/>
      <c r="X171" s="13"/>
      <c r="Y171" s="13"/>
      <c r="Z171" s="13"/>
      <c r="AA171" s="13"/>
      <c r="AB171" s="13"/>
      <c r="AC171" s="13"/>
      <c r="AD171" s="13"/>
      <c r="AE171" s="13"/>
      <c r="AT171" s="213" t="s">
        <v>184</v>
      </c>
      <c r="AU171" s="213" t="s">
        <v>87</v>
      </c>
      <c r="AV171" s="13" t="s">
        <v>87</v>
      </c>
      <c r="AW171" s="13" t="s">
        <v>33</v>
      </c>
      <c r="AX171" s="13" t="s">
        <v>85</v>
      </c>
      <c r="AY171" s="213" t="s">
        <v>175</v>
      </c>
    </row>
    <row r="172" spans="1:65" s="2" customFormat="1" ht="21.75" customHeight="1">
      <c r="A172" s="38"/>
      <c r="B172" s="197"/>
      <c r="C172" s="198" t="s">
        <v>244</v>
      </c>
      <c r="D172" s="198" t="s">
        <v>177</v>
      </c>
      <c r="E172" s="199" t="s">
        <v>245</v>
      </c>
      <c r="F172" s="200" t="s">
        <v>246</v>
      </c>
      <c r="G172" s="201" t="s">
        <v>203</v>
      </c>
      <c r="H172" s="202">
        <v>3071.79</v>
      </c>
      <c r="I172" s="203"/>
      <c r="J172" s="204">
        <f>ROUND(I172*H172,2)</f>
        <v>0</v>
      </c>
      <c r="K172" s="200" t="s">
        <v>181</v>
      </c>
      <c r="L172" s="39"/>
      <c r="M172" s="205" t="s">
        <v>1</v>
      </c>
      <c r="N172" s="206" t="s">
        <v>43</v>
      </c>
      <c r="O172" s="77"/>
      <c r="P172" s="207">
        <f>O172*H172</f>
        <v>0</v>
      </c>
      <c r="Q172" s="207">
        <v>0</v>
      </c>
      <c r="R172" s="207">
        <f>Q172*H172</f>
        <v>0</v>
      </c>
      <c r="S172" s="207">
        <v>0</v>
      </c>
      <c r="T172" s="208">
        <f>S172*H172</f>
        <v>0</v>
      </c>
      <c r="U172" s="38"/>
      <c r="V172" s="38"/>
      <c r="W172" s="38"/>
      <c r="X172" s="38"/>
      <c r="Y172" s="38"/>
      <c r="Z172" s="38"/>
      <c r="AA172" s="38"/>
      <c r="AB172" s="38"/>
      <c r="AC172" s="38"/>
      <c r="AD172" s="38"/>
      <c r="AE172" s="38"/>
      <c r="AR172" s="209" t="s">
        <v>182</v>
      </c>
      <c r="AT172" s="209" t="s">
        <v>177</v>
      </c>
      <c r="AU172" s="209" t="s">
        <v>87</v>
      </c>
      <c r="AY172" s="19" t="s">
        <v>175</v>
      </c>
      <c r="BE172" s="210">
        <f>IF(N172="základní",J172,0)</f>
        <v>0</v>
      </c>
      <c r="BF172" s="210">
        <f>IF(N172="snížená",J172,0)</f>
        <v>0</v>
      </c>
      <c r="BG172" s="210">
        <f>IF(N172="zákl. přenesená",J172,0)</f>
        <v>0</v>
      </c>
      <c r="BH172" s="210">
        <f>IF(N172="sníž. přenesená",J172,0)</f>
        <v>0</v>
      </c>
      <c r="BI172" s="210">
        <f>IF(N172="nulová",J172,0)</f>
        <v>0</v>
      </c>
      <c r="BJ172" s="19" t="s">
        <v>85</v>
      </c>
      <c r="BK172" s="210">
        <f>ROUND(I172*H172,2)</f>
        <v>0</v>
      </c>
      <c r="BL172" s="19" t="s">
        <v>182</v>
      </c>
      <c r="BM172" s="209" t="s">
        <v>247</v>
      </c>
    </row>
    <row r="173" spans="1:51" s="13" customFormat="1" ht="12">
      <c r="A173" s="13"/>
      <c r="B173" s="211"/>
      <c r="C173" s="13"/>
      <c r="D173" s="212" t="s">
        <v>184</v>
      </c>
      <c r="E173" s="213" t="s">
        <v>1</v>
      </c>
      <c r="F173" s="214" t="s">
        <v>248</v>
      </c>
      <c r="G173" s="13"/>
      <c r="H173" s="215">
        <v>341.31</v>
      </c>
      <c r="I173" s="216"/>
      <c r="J173" s="13"/>
      <c r="K173" s="13"/>
      <c r="L173" s="211"/>
      <c r="M173" s="217"/>
      <c r="N173" s="218"/>
      <c r="O173" s="218"/>
      <c r="P173" s="218"/>
      <c r="Q173" s="218"/>
      <c r="R173" s="218"/>
      <c r="S173" s="218"/>
      <c r="T173" s="219"/>
      <c r="U173" s="13"/>
      <c r="V173" s="13"/>
      <c r="W173" s="13"/>
      <c r="X173" s="13"/>
      <c r="Y173" s="13"/>
      <c r="Z173" s="13"/>
      <c r="AA173" s="13"/>
      <c r="AB173" s="13"/>
      <c r="AC173" s="13"/>
      <c r="AD173" s="13"/>
      <c r="AE173" s="13"/>
      <c r="AT173" s="213" t="s">
        <v>184</v>
      </c>
      <c r="AU173" s="213" t="s">
        <v>87</v>
      </c>
      <c r="AV173" s="13" t="s">
        <v>87</v>
      </c>
      <c r="AW173" s="13" t="s">
        <v>33</v>
      </c>
      <c r="AX173" s="13" t="s">
        <v>85</v>
      </c>
      <c r="AY173" s="213" t="s">
        <v>175</v>
      </c>
    </row>
    <row r="174" spans="1:51" s="13" customFormat="1" ht="12">
      <c r="A174" s="13"/>
      <c r="B174" s="211"/>
      <c r="C174" s="13"/>
      <c r="D174" s="212" t="s">
        <v>184</v>
      </c>
      <c r="E174" s="13"/>
      <c r="F174" s="214" t="s">
        <v>249</v>
      </c>
      <c r="G174" s="13"/>
      <c r="H174" s="215">
        <v>3071.79</v>
      </c>
      <c r="I174" s="216"/>
      <c r="J174" s="13"/>
      <c r="K174" s="13"/>
      <c r="L174" s="211"/>
      <c r="M174" s="217"/>
      <c r="N174" s="218"/>
      <c r="O174" s="218"/>
      <c r="P174" s="218"/>
      <c r="Q174" s="218"/>
      <c r="R174" s="218"/>
      <c r="S174" s="218"/>
      <c r="T174" s="219"/>
      <c r="U174" s="13"/>
      <c r="V174" s="13"/>
      <c r="W174" s="13"/>
      <c r="X174" s="13"/>
      <c r="Y174" s="13"/>
      <c r="Z174" s="13"/>
      <c r="AA174" s="13"/>
      <c r="AB174" s="13"/>
      <c r="AC174" s="13"/>
      <c r="AD174" s="13"/>
      <c r="AE174" s="13"/>
      <c r="AT174" s="213" t="s">
        <v>184</v>
      </c>
      <c r="AU174" s="213" t="s">
        <v>87</v>
      </c>
      <c r="AV174" s="13" t="s">
        <v>87</v>
      </c>
      <c r="AW174" s="13" t="s">
        <v>3</v>
      </c>
      <c r="AX174" s="13" t="s">
        <v>85</v>
      </c>
      <c r="AY174" s="213" t="s">
        <v>175</v>
      </c>
    </row>
    <row r="175" spans="1:65" s="2" customFormat="1" ht="16.5" customHeight="1">
      <c r="A175" s="38"/>
      <c r="B175" s="197"/>
      <c r="C175" s="198" t="s">
        <v>8</v>
      </c>
      <c r="D175" s="198" t="s">
        <v>177</v>
      </c>
      <c r="E175" s="199" t="s">
        <v>250</v>
      </c>
      <c r="F175" s="200" t="s">
        <v>251</v>
      </c>
      <c r="G175" s="201" t="s">
        <v>203</v>
      </c>
      <c r="H175" s="202">
        <v>341.31</v>
      </c>
      <c r="I175" s="203"/>
      <c r="J175" s="204">
        <f>ROUND(I175*H175,2)</f>
        <v>0</v>
      </c>
      <c r="K175" s="200" t="s">
        <v>181</v>
      </c>
      <c r="L175" s="39"/>
      <c r="M175" s="205" t="s">
        <v>1</v>
      </c>
      <c r="N175" s="206" t="s">
        <v>43</v>
      </c>
      <c r="O175" s="77"/>
      <c r="P175" s="207">
        <f>O175*H175</f>
        <v>0</v>
      </c>
      <c r="Q175" s="207">
        <v>0</v>
      </c>
      <c r="R175" s="207">
        <f>Q175*H175</f>
        <v>0</v>
      </c>
      <c r="S175" s="207">
        <v>0</v>
      </c>
      <c r="T175" s="208">
        <f>S175*H175</f>
        <v>0</v>
      </c>
      <c r="U175" s="38"/>
      <c r="V175" s="38"/>
      <c r="W175" s="38"/>
      <c r="X175" s="38"/>
      <c r="Y175" s="38"/>
      <c r="Z175" s="38"/>
      <c r="AA175" s="38"/>
      <c r="AB175" s="38"/>
      <c r="AC175" s="38"/>
      <c r="AD175" s="38"/>
      <c r="AE175" s="38"/>
      <c r="AR175" s="209" t="s">
        <v>182</v>
      </c>
      <c r="AT175" s="209" t="s">
        <v>177</v>
      </c>
      <c r="AU175" s="209" t="s">
        <v>87</v>
      </c>
      <c r="AY175" s="19" t="s">
        <v>175</v>
      </c>
      <c r="BE175" s="210">
        <f>IF(N175="základní",J175,0)</f>
        <v>0</v>
      </c>
      <c r="BF175" s="210">
        <f>IF(N175="snížená",J175,0)</f>
        <v>0</v>
      </c>
      <c r="BG175" s="210">
        <f>IF(N175="zákl. přenesená",J175,0)</f>
        <v>0</v>
      </c>
      <c r="BH175" s="210">
        <f>IF(N175="sníž. přenesená",J175,0)</f>
        <v>0</v>
      </c>
      <c r="BI175" s="210">
        <f>IF(N175="nulová",J175,0)</f>
        <v>0</v>
      </c>
      <c r="BJ175" s="19" t="s">
        <v>85</v>
      </c>
      <c r="BK175" s="210">
        <f>ROUND(I175*H175,2)</f>
        <v>0</v>
      </c>
      <c r="BL175" s="19" t="s">
        <v>182</v>
      </c>
      <c r="BM175" s="209" t="s">
        <v>252</v>
      </c>
    </row>
    <row r="176" spans="1:65" s="2" customFormat="1" ht="21.75" customHeight="1">
      <c r="A176" s="38"/>
      <c r="B176" s="197"/>
      <c r="C176" s="198" t="s">
        <v>253</v>
      </c>
      <c r="D176" s="198" t="s">
        <v>177</v>
      </c>
      <c r="E176" s="199" t="s">
        <v>254</v>
      </c>
      <c r="F176" s="200" t="s">
        <v>255</v>
      </c>
      <c r="G176" s="201" t="s">
        <v>256</v>
      </c>
      <c r="H176" s="202">
        <v>614.358</v>
      </c>
      <c r="I176" s="203"/>
      <c r="J176" s="204">
        <f>ROUND(I176*H176,2)</f>
        <v>0</v>
      </c>
      <c r="K176" s="200" t="s">
        <v>181</v>
      </c>
      <c r="L176" s="39"/>
      <c r="M176" s="205" t="s">
        <v>1</v>
      </c>
      <c r="N176" s="206" t="s">
        <v>43</v>
      </c>
      <c r="O176" s="77"/>
      <c r="P176" s="207">
        <f>O176*H176</f>
        <v>0</v>
      </c>
      <c r="Q176" s="207">
        <v>0</v>
      </c>
      <c r="R176" s="207">
        <f>Q176*H176</f>
        <v>0</v>
      </c>
      <c r="S176" s="207">
        <v>0</v>
      </c>
      <c r="T176" s="208">
        <f>S176*H176</f>
        <v>0</v>
      </c>
      <c r="U176" s="38"/>
      <c r="V176" s="38"/>
      <c r="W176" s="38"/>
      <c r="X176" s="38"/>
      <c r="Y176" s="38"/>
      <c r="Z176" s="38"/>
      <c r="AA176" s="38"/>
      <c r="AB176" s="38"/>
      <c r="AC176" s="38"/>
      <c r="AD176" s="38"/>
      <c r="AE176" s="38"/>
      <c r="AR176" s="209" t="s">
        <v>182</v>
      </c>
      <c r="AT176" s="209" t="s">
        <v>177</v>
      </c>
      <c r="AU176" s="209" t="s">
        <v>87</v>
      </c>
      <c r="AY176" s="19" t="s">
        <v>175</v>
      </c>
      <c r="BE176" s="210">
        <f>IF(N176="základní",J176,0)</f>
        <v>0</v>
      </c>
      <c r="BF176" s="210">
        <f>IF(N176="snížená",J176,0)</f>
        <v>0</v>
      </c>
      <c r="BG176" s="210">
        <f>IF(N176="zákl. přenesená",J176,0)</f>
        <v>0</v>
      </c>
      <c r="BH176" s="210">
        <f>IF(N176="sníž. přenesená",J176,0)</f>
        <v>0</v>
      </c>
      <c r="BI176" s="210">
        <f>IF(N176="nulová",J176,0)</f>
        <v>0</v>
      </c>
      <c r="BJ176" s="19" t="s">
        <v>85</v>
      </c>
      <c r="BK176" s="210">
        <f>ROUND(I176*H176,2)</f>
        <v>0</v>
      </c>
      <c r="BL176" s="19" t="s">
        <v>182</v>
      </c>
      <c r="BM176" s="209" t="s">
        <v>257</v>
      </c>
    </row>
    <row r="177" spans="1:51" s="13" customFormat="1" ht="12">
      <c r="A177" s="13"/>
      <c r="B177" s="211"/>
      <c r="C177" s="13"/>
      <c r="D177" s="212" t="s">
        <v>184</v>
      </c>
      <c r="E177" s="213" t="s">
        <v>1</v>
      </c>
      <c r="F177" s="214" t="s">
        <v>258</v>
      </c>
      <c r="G177" s="13"/>
      <c r="H177" s="215">
        <v>614.358</v>
      </c>
      <c r="I177" s="216"/>
      <c r="J177" s="13"/>
      <c r="K177" s="13"/>
      <c r="L177" s="211"/>
      <c r="M177" s="217"/>
      <c r="N177" s="218"/>
      <c r="O177" s="218"/>
      <c r="P177" s="218"/>
      <c r="Q177" s="218"/>
      <c r="R177" s="218"/>
      <c r="S177" s="218"/>
      <c r="T177" s="219"/>
      <c r="U177" s="13"/>
      <c r="V177" s="13"/>
      <c r="W177" s="13"/>
      <c r="X177" s="13"/>
      <c r="Y177" s="13"/>
      <c r="Z177" s="13"/>
      <c r="AA177" s="13"/>
      <c r="AB177" s="13"/>
      <c r="AC177" s="13"/>
      <c r="AD177" s="13"/>
      <c r="AE177" s="13"/>
      <c r="AT177" s="213" t="s">
        <v>184</v>
      </c>
      <c r="AU177" s="213" t="s">
        <v>87</v>
      </c>
      <c r="AV177" s="13" t="s">
        <v>87</v>
      </c>
      <c r="AW177" s="13" t="s">
        <v>33</v>
      </c>
      <c r="AX177" s="13" t="s">
        <v>85</v>
      </c>
      <c r="AY177" s="213" t="s">
        <v>175</v>
      </c>
    </row>
    <row r="178" spans="1:65" s="2" customFormat="1" ht="16.5" customHeight="1">
      <c r="A178" s="38"/>
      <c r="B178" s="197"/>
      <c r="C178" s="198" t="s">
        <v>259</v>
      </c>
      <c r="D178" s="198" t="s">
        <v>177</v>
      </c>
      <c r="E178" s="199" t="s">
        <v>260</v>
      </c>
      <c r="F178" s="200" t="s">
        <v>261</v>
      </c>
      <c r="G178" s="201" t="s">
        <v>203</v>
      </c>
      <c r="H178" s="202">
        <v>176.179</v>
      </c>
      <c r="I178" s="203"/>
      <c r="J178" s="204">
        <f>ROUND(I178*H178,2)</f>
        <v>0</v>
      </c>
      <c r="K178" s="200" t="s">
        <v>181</v>
      </c>
      <c r="L178" s="39"/>
      <c r="M178" s="205" t="s">
        <v>1</v>
      </c>
      <c r="N178" s="206" t="s">
        <v>43</v>
      </c>
      <c r="O178" s="77"/>
      <c r="P178" s="207">
        <f>O178*H178</f>
        <v>0</v>
      </c>
      <c r="Q178" s="207">
        <v>0</v>
      </c>
      <c r="R178" s="207">
        <f>Q178*H178</f>
        <v>0</v>
      </c>
      <c r="S178" s="207">
        <v>0</v>
      </c>
      <c r="T178" s="208">
        <f>S178*H178</f>
        <v>0</v>
      </c>
      <c r="U178" s="38"/>
      <c r="V178" s="38"/>
      <c r="W178" s="38"/>
      <c r="X178" s="38"/>
      <c r="Y178" s="38"/>
      <c r="Z178" s="38"/>
      <c r="AA178" s="38"/>
      <c r="AB178" s="38"/>
      <c r="AC178" s="38"/>
      <c r="AD178" s="38"/>
      <c r="AE178" s="38"/>
      <c r="AR178" s="209" t="s">
        <v>182</v>
      </c>
      <c r="AT178" s="209" t="s">
        <v>177</v>
      </c>
      <c r="AU178" s="209" t="s">
        <v>87</v>
      </c>
      <c r="AY178" s="19" t="s">
        <v>175</v>
      </c>
      <c r="BE178" s="210">
        <f>IF(N178="základní",J178,0)</f>
        <v>0</v>
      </c>
      <c r="BF178" s="210">
        <f>IF(N178="snížená",J178,0)</f>
        <v>0</v>
      </c>
      <c r="BG178" s="210">
        <f>IF(N178="zákl. přenesená",J178,0)</f>
        <v>0</v>
      </c>
      <c r="BH178" s="210">
        <f>IF(N178="sníž. přenesená",J178,0)</f>
        <v>0</v>
      </c>
      <c r="BI178" s="210">
        <f>IF(N178="nulová",J178,0)</f>
        <v>0</v>
      </c>
      <c r="BJ178" s="19" t="s">
        <v>85</v>
      </c>
      <c r="BK178" s="210">
        <f>ROUND(I178*H178,2)</f>
        <v>0</v>
      </c>
      <c r="BL178" s="19" t="s">
        <v>182</v>
      </c>
      <c r="BM178" s="209" t="s">
        <v>262</v>
      </c>
    </row>
    <row r="179" spans="1:65" s="2" customFormat="1" ht="16.5" customHeight="1">
      <c r="A179" s="38"/>
      <c r="B179" s="197"/>
      <c r="C179" s="198" t="s">
        <v>263</v>
      </c>
      <c r="D179" s="198" t="s">
        <v>177</v>
      </c>
      <c r="E179" s="199" t="s">
        <v>264</v>
      </c>
      <c r="F179" s="200" t="s">
        <v>265</v>
      </c>
      <c r="G179" s="201" t="s">
        <v>203</v>
      </c>
      <c r="H179" s="202">
        <v>176.179</v>
      </c>
      <c r="I179" s="203"/>
      <c r="J179" s="204">
        <f>ROUND(I179*H179,2)</f>
        <v>0</v>
      </c>
      <c r="K179" s="200" t="s">
        <v>181</v>
      </c>
      <c r="L179" s="39"/>
      <c r="M179" s="205" t="s">
        <v>1</v>
      </c>
      <c r="N179" s="206" t="s">
        <v>43</v>
      </c>
      <c r="O179" s="77"/>
      <c r="P179" s="207">
        <f>O179*H179</f>
        <v>0</v>
      </c>
      <c r="Q179" s="207">
        <v>0</v>
      </c>
      <c r="R179" s="207">
        <f>Q179*H179</f>
        <v>0</v>
      </c>
      <c r="S179" s="207">
        <v>0</v>
      </c>
      <c r="T179" s="208">
        <f>S179*H179</f>
        <v>0</v>
      </c>
      <c r="U179" s="38"/>
      <c r="V179" s="38"/>
      <c r="W179" s="38"/>
      <c r="X179" s="38"/>
      <c r="Y179" s="38"/>
      <c r="Z179" s="38"/>
      <c r="AA179" s="38"/>
      <c r="AB179" s="38"/>
      <c r="AC179" s="38"/>
      <c r="AD179" s="38"/>
      <c r="AE179" s="38"/>
      <c r="AR179" s="209" t="s">
        <v>182</v>
      </c>
      <c r="AT179" s="209" t="s">
        <v>177</v>
      </c>
      <c r="AU179" s="209" t="s">
        <v>87</v>
      </c>
      <c r="AY179" s="19" t="s">
        <v>175</v>
      </c>
      <c r="BE179" s="210">
        <f>IF(N179="základní",J179,0)</f>
        <v>0</v>
      </c>
      <c r="BF179" s="210">
        <f>IF(N179="snížená",J179,0)</f>
        <v>0</v>
      </c>
      <c r="BG179" s="210">
        <f>IF(N179="zákl. přenesená",J179,0)</f>
        <v>0</v>
      </c>
      <c r="BH179" s="210">
        <f>IF(N179="sníž. přenesená",J179,0)</f>
        <v>0</v>
      </c>
      <c r="BI179" s="210">
        <f>IF(N179="nulová",J179,0)</f>
        <v>0</v>
      </c>
      <c r="BJ179" s="19" t="s">
        <v>85</v>
      </c>
      <c r="BK179" s="210">
        <f>ROUND(I179*H179,2)</f>
        <v>0</v>
      </c>
      <c r="BL179" s="19" t="s">
        <v>182</v>
      </c>
      <c r="BM179" s="209" t="s">
        <v>266</v>
      </c>
    </row>
    <row r="180" spans="1:51" s="13" customFormat="1" ht="12">
      <c r="A180" s="13"/>
      <c r="B180" s="211"/>
      <c r="C180" s="13"/>
      <c r="D180" s="212" t="s">
        <v>184</v>
      </c>
      <c r="E180" s="213" t="s">
        <v>1</v>
      </c>
      <c r="F180" s="214" t="s">
        <v>267</v>
      </c>
      <c r="G180" s="13"/>
      <c r="H180" s="215">
        <v>68.504</v>
      </c>
      <c r="I180" s="216"/>
      <c r="J180" s="13"/>
      <c r="K180" s="13"/>
      <c r="L180" s="211"/>
      <c r="M180" s="217"/>
      <c r="N180" s="218"/>
      <c r="O180" s="218"/>
      <c r="P180" s="218"/>
      <c r="Q180" s="218"/>
      <c r="R180" s="218"/>
      <c r="S180" s="218"/>
      <c r="T180" s="219"/>
      <c r="U180" s="13"/>
      <c r="V180" s="13"/>
      <c r="W180" s="13"/>
      <c r="X180" s="13"/>
      <c r="Y180" s="13"/>
      <c r="Z180" s="13"/>
      <c r="AA180" s="13"/>
      <c r="AB180" s="13"/>
      <c r="AC180" s="13"/>
      <c r="AD180" s="13"/>
      <c r="AE180" s="13"/>
      <c r="AT180" s="213" t="s">
        <v>184</v>
      </c>
      <c r="AU180" s="213" t="s">
        <v>87</v>
      </c>
      <c r="AV180" s="13" t="s">
        <v>87</v>
      </c>
      <c r="AW180" s="13" t="s">
        <v>33</v>
      </c>
      <c r="AX180" s="13" t="s">
        <v>78</v>
      </c>
      <c r="AY180" s="213" t="s">
        <v>175</v>
      </c>
    </row>
    <row r="181" spans="1:51" s="13" customFormat="1" ht="12">
      <c r="A181" s="13"/>
      <c r="B181" s="211"/>
      <c r="C181" s="13"/>
      <c r="D181" s="212" t="s">
        <v>184</v>
      </c>
      <c r="E181" s="213" t="s">
        <v>1</v>
      </c>
      <c r="F181" s="214" t="s">
        <v>268</v>
      </c>
      <c r="G181" s="13"/>
      <c r="H181" s="215">
        <v>107.675</v>
      </c>
      <c r="I181" s="216"/>
      <c r="J181" s="13"/>
      <c r="K181" s="13"/>
      <c r="L181" s="211"/>
      <c r="M181" s="217"/>
      <c r="N181" s="218"/>
      <c r="O181" s="218"/>
      <c r="P181" s="218"/>
      <c r="Q181" s="218"/>
      <c r="R181" s="218"/>
      <c r="S181" s="218"/>
      <c r="T181" s="219"/>
      <c r="U181" s="13"/>
      <c r="V181" s="13"/>
      <c r="W181" s="13"/>
      <c r="X181" s="13"/>
      <c r="Y181" s="13"/>
      <c r="Z181" s="13"/>
      <c r="AA181" s="13"/>
      <c r="AB181" s="13"/>
      <c r="AC181" s="13"/>
      <c r="AD181" s="13"/>
      <c r="AE181" s="13"/>
      <c r="AT181" s="213" t="s">
        <v>184</v>
      </c>
      <c r="AU181" s="213" t="s">
        <v>87</v>
      </c>
      <c r="AV181" s="13" t="s">
        <v>87</v>
      </c>
      <c r="AW181" s="13" t="s">
        <v>33</v>
      </c>
      <c r="AX181" s="13" t="s">
        <v>78</v>
      </c>
      <c r="AY181" s="213" t="s">
        <v>175</v>
      </c>
    </row>
    <row r="182" spans="1:51" s="14" customFormat="1" ht="12">
      <c r="A182" s="14"/>
      <c r="B182" s="220"/>
      <c r="C182" s="14"/>
      <c r="D182" s="212" t="s">
        <v>184</v>
      </c>
      <c r="E182" s="221" t="s">
        <v>1</v>
      </c>
      <c r="F182" s="222" t="s">
        <v>186</v>
      </c>
      <c r="G182" s="14"/>
      <c r="H182" s="223">
        <v>176.179</v>
      </c>
      <c r="I182" s="224"/>
      <c r="J182" s="14"/>
      <c r="K182" s="14"/>
      <c r="L182" s="220"/>
      <c r="M182" s="225"/>
      <c r="N182" s="226"/>
      <c r="O182" s="226"/>
      <c r="P182" s="226"/>
      <c r="Q182" s="226"/>
      <c r="R182" s="226"/>
      <c r="S182" s="226"/>
      <c r="T182" s="227"/>
      <c r="U182" s="14"/>
      <c r="V182" s="14"/>
      <c r="W182" s="14"/>
      <c r="X182" s="14"/>
      <c r="Y182" s="14"/>
      <c r="Z182" s="14"/>
      <c r="AA182" s="14"/>
      <c r="AB182" s="14"/>
      <c r="AC182" s="14"/>
      <c r="AD182" s="14"/>
      <c r="AE182" s="14"/>
      <c r="AT182" s="221" t="s">
        <v>184</v>
      </c>
      <c r="AU182" s="221" t="s">
        <v>87</v>
      </c>
      <c r="AV182" s="14" t="s">
        <v>182</v>
      </c>
      <c r="AW182" s="14" t="s">
        <v>33</v>
      </c>
      <c r="AX182" s="14" t="s">
        <v>85</v>
      </c>
      <c r="AY182" s="221" t="s">
        <v>175</v>
      </c>
    </row>
    <row r="183" spans="1:63" s="12" customFormat="1" ht="22.8" customHeight="1">
      <c r="A183" s="12"/>
      <c r="B183" s="184"/>
      <c r="C183" s="12"/>
      <c r="D183" s="185" t="s">
        <v>77</v>
      </c>
      <c r="E183" s="195" t="s">
        <v>87</v>
      </c>
      <c r="F183" s="195" t="s">
        <v>269</v>
      </c>
      <c r="G183" s="12"/>
      <c r="H183" s="12"/>
      <c r="I183" s="187"/>
      <c r="J183" s="196">
        <f>BK183</f>
        <v>0</v>
      </c>
      <c r="K183" s="12"/>
      <c r="L183" s="184"/>
      <c r="M183" s="189"/>
      <c r="N183" s="190"/>
      <c r="O183" s="190"/>
      <c r="P183" s="191">
        <f>SUM(P184:P269)</f>
        <v>0</v>
      </c>
      <c r="Q183" s="190"/>
      <c r="R183" s="191">
        <f>SUM(R184:R269)</f>
        <v>997.90333727</v>
      </c>
      <c r="S183" s="190"/>
      <c r="T183" s="192">
        <f>SUM(T184:T269)</f>
        <v>0</v>
      </c>
      <c r="U183" s="12"/>
      <c r="V183" s="12"/>
      <c r="W183" s="12"/>
      <c r="X183" s="12"/>
      <c r="Y183" s="12"/>
      <c r="Z183" s="12"/>
      <c r="AA183" s="12"/>
      <c r="AB183" s="12"/>
      <c r="AC183" s="12"/>
      <c r="AD183" s="12"/>
      <c r="AE183" s="12"/>
      <c r="AR183" s="185" t="s">
        <v>85</v>
      </c>
      <c r="AT183" s="193" t="s">
        <v>77</v>
      </c>
      <c r="AU183" s="193" t="s">
        <v>85</v>
      </c>
      <c r="AY183" s="185" t="s">
        <v>175</v>
      </c>
      <c r="BK183" s="194">
        <f>SUM(BK184:BK269)</f>
        <v>0</v>
      </c>
    </row>
    <row r="184" spans="1:65" s="2" customFormat="1" ht="21.75" customHeight="1">
      <c r="A184" s="38"/>
      <c r="B184" s="197"/>
      <c r="C184" s="198" t="s">
        <v>270</v>
      </c>
      <c r="D184" s="198" t="s">
        <v>177</v>
      </c>
      <c r="E184" s="199" t="s">
        <v>271</v>
      </c>
      <c r="F184" s="200" t="s">
        <v>272</v>
      </c>
      <c r="G184" s="201" t="s">
        <v>198</v>
      </c>
      <c r="H184" s="202">
        <v>305.6</v>
      </c>
      <c r="I184" s="203"/>
      <c r="J184" s="204">
        <f>ROUND(I184*H184,2)</f>
        <v>0</v>
      </c>
      <c r="K184" s="200" t="s">
        <v>181</v>
      </c>
      <c r="L184" s="39"/>
      <c r="M184" s="205" t="s">
        <v>1</v>
      </c>
      <c r="N184" s="206" t="s">
        <v>43</v>
      </c>
      <c r="O184" s="77"/>
      <c r="P184" s="207">
        <f>O184*H184</f>
        <v>0</v>
      </c>
      <c r="Q184" s="207">
        <v>3E-05</v>
      </c>
      <c r="R184" s="207">
        <f>Q184*H184</f>
        <v>0.009168</v>
      </c>
      <c r="S184" s="207">
        <v>0</v>
      </c>
      <c r="T184" s="208">
        <f>S184*H184</f>
        <v>0</v>
      </c>
      <c r="U184" s="38"/>
      <c r="V184" s="38"/>
      <c r="W184" s="38"/>
      <c r="X184" s="38"/>
      <c r="Y184" s="38"/>
      <c r="Z184" s="38"/>
      <c r="AA184" s="38"/>
      <c r="AB184" s="38"/>
      <c r="AC184" s="38"/>
      <c r="AD184" s="38"/>
      <c r="AE184" s="38"/>
      <c r="AR184" s="209" t="s">
        <v>182</v>
      </c>
      <c r="AT184" s="209" t="s">
        <v>177</v>
      </c>
      <c r="AU184" s="209" t="s">
        <v>87</v>
      </c>
      <c r="AY184" s="19" t="s">
        <v>175</v>
      </c>
      <c r="BE184" s="210">
        <f>IF(N184="základní",J184,0)</f>
        <v>0</v>
      </c>
      <c r="BF184" s="210">
        <f>IF(N184="snížená",J184,0)</f>
        <v>0</v>
      </c>
      <c r="BG184" s="210">
        <f>IF(N184="zákl. přenesená",J184,0)</f>
        <v>0</v>
      </c>
      <c r="BH184" s="210">
        <f>IF(N184="sníž. přenesená",J184,0)</f>
        <v>0</v>
      </c>
      <c r="BI184" s="210">
        <f>IF(N184="nulová",J184,0)</f>
        <v>0</v>
      </c>
      <c r="BJ184" s="19" t="s">
        <v>85</v>
      </c>
      <c r="BK184" s="210">
        <f>ROUND(I184*H184,2)</f>
        <v>0</v>
      </c>
      <c r="BL184" s="19" t="s">
        <v>182</v>
      </c>
      <c r="BM184" s="209" t="s">
        <v>273</v>
      </c>
    </row>
    <row r="185" spans="1:47" s="2" customFormat="1" ht="12">
      <c r="A185" s="38"/>
      <c r="B185" s="39"/>
      <c r="C185" s="38"/>
      <c r="D185" s="212" t="s">
        <v>274</v>
      </c>
      <c r="E185" s="38"/>
      <c r="F185" s="228" t="s">
        <v>275</v>
      </c>
      <c r="G185" s="38"/>
      <c r="H185" s="38"/>
      <c r="I185" s="133"/>
      <c r="J185" s="38"/>
      <c r="K185" s="38"/>
      <c r="L185" s="39"/>
      <c r="M185" s="229"/>
      <c r="N185" s="230"/>
      <c r="O185" s="77"/>
      <c r="P185" s="77"/>
      <c r="Q185" s="77"/>
      <c r="R185" s="77"/>
      <c r="S185" s="77"/>
      <c r="T185" s="78"/>
      <c r="U185" s="38"/>
      <c r="V185" s="38"/>
      <c r="W185" s="38"/>
      <c r="X185" s="38"/>
      <c r="Y185" s="38"/>
      <c r="Z185" s="38"/>
      <c r="AA185" s="38"/>
      <c r="AB185" s="38"/>
      <c r="AC185" s="38"/>
      <c r="AD185" s="38"/>
      <c r="AE185" s="38"/>
      <c r="AT185" s="19" t="s">
        <v>274</v>
      </c>
      <c r="AU185" s="19" t="s">
        <v>87</v>
      </c>
    </row>
    <row r="186" spans="1:51" s="15" customFormat="1" ht="12">
      <c r="A186" s="15"/>
      <c r="B186" s="231"/>
      <c r="C186" s="15"/>
      <c r="D186" s="212" t="s">
        <v>184</v>
      </c>
      <c r="E186" s="232" t="s">
        <v>1</v>
      </c>
      <c r="F186" s="233" t="s">
        <v>276</v>
      </c>
      <c r="G186" s="15"/>
      <c r="H186" s="232" t="s">
        <v>1</v>
      </c>
      <c r="I186" s="234"/>
      <c r="J186" s="15"/>
      <c r="K186" s="15"/>
      <c r="L186" s="231"/>
      <c r="M186" s="235"/>
      <c r="N186" s="236"/>
      <c r="O186" s="236"/>
      <c r="P186" s="236"/>
      <c r="Q186" s="236"/>
      <c r="R186" s="236"/>
      <c r="S186" s="236"/>
      <c r="T186" s="237"/>
      <c r="U186" s="15"/>
      <c r="V186" s="15"/>
      <c r="W186" s="15"/>
      <c r="X186" s="15"/>
      <c r="Y186" s="15"/>
      <c r="Z186" s="15"/>
      <c r="AA186" s="15"/>
      <c r="AB186" s="15"/>
      <c r="AC186" s="15"/>
      <c r="AD186" s="15"/>
      <c r="AE186" s="15"/>
      <c r="AT186" s="232" t="s">
        <v>184</v>
      </c>
      <c r="AU186" s="232" t="s">
        <v>87</v>
      </c>
      <c r="AV186" s="15" t="s">
        <v>85</v>
      </c>
      <c r="AW186" s="15" t="s">
        <v>33</v>
      </c>
      <c r="AX186" s="15" t="s">
        <v>78</v>
      </c>
      <c r="AY186" s="232" t="s">
        <v>175</v>
      </c>
    </row>
    <row r="187" spans="1:51" s="15" customFormat="1" ht="12">
      <c r="A187" s="15"/>
      <c r="B187" s="231"/>
      <c r="C187" s="15"/>
      <c r="D187" s="212" t="s">
        <v>184</v>
      </c>
      <c r="E187" s="232" t="s">
        <v>1</v>
      </c>
      <c r="F187" s="233" t="s">
        <v>277</v>
      </c>
      <c r="G187" s="15"/>
      <c r="H187" s="232" t="s">
        <v>1</v>
      </c>
      <c r="I187" s="234"/>
      <c r="J187" s="15"/>
      <c r="K187" s="15"/>
      <c r="L187" s="231"/>
      <c r="M187" s="235"/>
      <c r="N187" s="236"/>
      <c r="O187" s="236"/>
      <c r="P187" s="236"/>
      <c r="Q187" s="236"/>
      <c r="R187" s="236"/>
      <c r="S187" s="236"/>
      <c r="T187" s="237"/>
      <c r="U187" s="15"/>
      <c r="V187" s="15"/>
      <c r="W187" s="15"/>
      <c r="X187" s="15"/>
      <c r="Y187" s="15"/>
      <c r="Z187" s="15"/>
      <c r="AA187" s="15"/>
      <c r="AB187" s="15"/>
      <c r="AC187" s="15"/>
      <c r="AD187" s="15"/>
      <c r="AE187" s="15"/>
      <c r="AT187" s="232" t="s">
        <v>184</v>
      </c>
      <c r="AU187" s="232" t="s">
        <v>87</v>
      </c>
      <c r="AV187" s="15" t="s">
        <v>85</v>
      </c>
      <c r="AW187" s="15" t="s">
        <v>33</v>
      </c>
      <c r="AX187" s="15" t="s">
        <v>78</v>
      </c>
      <c r="AY187" s="232" t="s">
        <v>175</v>
      </c>
    </row>
    <row r="188" spans="1:51" s="13" customFormat="1" ht="12">
      <c r="A188" s="13"/>
      <c r="B188" s="211"/>
      <c r="C188" s="13"/>
      <c r="D188" s="212" t="s">
        <v>184</v>
      </c>
      <c r="E188" s="213" t="s">
        <v>1</v>
      </c>
      <c r="F188" s="214" t="s">
        <v>278</v>
      </c>
      <c r="G188" s="13"/>
      <c r="H188" s="215">
        <v>60.2</v>
      </c>
      <c r="I188" s="216"/>
      <c r="J188" s="13"/>
      <c r="K188" s="13"/>
      <c r="L188" s="211"/>
      <c r="M188" s="217"/>
      <c r="N188" s="218"/>
      <c r="O188" s="218"/>
      <c r="P188" s="218"/>
      <c r="Q188" s="218"/>
      <c r="R188" s="218"/>
      <c r="S188" s="218"/>
      <c r="T188" s="219"/>
      <c r="U188" s="13"/>
      <c r="V188" s="13"/>
      <c r="W188" s="13"/>
      <c r="X188" s="13"/>
      <c r="Y188" s="13"/>
      <c r="Z188" s="13"/>
      <c r="AA188" s="13"/>
      <c r="AB188" s="13"/>
      <c r="AC188" s="13"/>
      <c r="AD188" s="13"/>
      <c r="AE188" s="13"/>
      <c r="AT188" s="213" t="s">
        <v>184</v>
      </c>
      <c r="AU188" s="213" t="s">
        <v>87</v>
      </c>
      <c r="AV188" s="13" t="s">
        <v>87</v>
      </c>
      <c r="AW188" s="13" t="s">
        <v>33</v>
      </c>
      <c r="AX188" s="13" t="s">
        <v>78</v>
      </c>
      <c r="AY188" s="213" t="s">
        <v>175</v>
      </c>
    </row>
    <row r="189" spans="1:51" s="13" customFormat="1" ht="12">
      <c r="A189" s="13"/>
      <c r="B189" s="211"/>
      <c r="C189" s="13"/>
      <c r="D189" s="212" t="s">
        <v>184</v>
      </c>
      <c r="E189" s="213" t="s">
        <v>1</v>
      </c>
      <c r="F189" s="214" t="s">
        <v>279</v>
      </c>
      <c r="G189" s="13"/>
      <c r="H189" s="215">
        <v>54.6</v>
      </c>
      <c r="I189" s="216"/>
      <c r="J189" s="13"/>
      <c r="K189" s="13"/>
      <c r="L189" s="211"/>
      <c r="M189" s="217"/>
      <c r="N189" s="218"/>
      <c r="O189" s="218"/>
      <c r="P189" s="218"/>
      <c r="Q189" s="218"/>
      <c r="R189" s="218"/>
      <c r="S189" s="218"/>
      <c r="T189" s="219"/>
      <c r="U189" s="13"/>
      <c r="V189" s="13"/>
      <c r="W189" s="13"/>
      <c r="X189" s="13"/>
      <c r="Y189" s="13"/>
      <c r="Z189" s="13"/>
      <c r="AA189" s="13"/>
      <c r="AB189" s="13"/>
      <c r="AC189" s="13"/>
      <c r="AD189" s="13"/>
      <c r="AE189" s="13"/>
      <c r="AT189" s="213" t="s">
        <v>184</v>
      </c>
      <c r="AU189" s="213" t="s">
        <v>87</v>
      </c>
      <c r="AV189" s="13" t="s">
        <v>87</v>
      </c>
      <c r="AW189" s="13" t="s">
        <v>33</v>
      </c>
      <c r="AX189" s="13" t="s">
        <v>78</v>
      </c>
      <c r="AY189" s="213" t="s">
        <v>175</v>
      </c>
    </row>
    <row r="190" spans="1:51" s="13" customFormat="1" ht="12">
      <c r="A190" s="13"/>
      <c r="B190" s="211"/>
      <c r="C190" s="13"/>
      <c r="D190" s="212" t="s">
        <v>184</v>
      </c>
      <c r="E190" s="213" t="s">
        <v>1</v>
      </c>
      <c r="F190" s="214" t="s">
        <v>280</v>
      </c>
      <c r="G190" s="13"/>
      <c r="H190" s="215">
        <v>16</v>
      </c>
      <c r="I190" s="216"/>
      <c r="J190" s="13"/>
      <c r="K190" s="13"/>
      <c r="L190" s="211"/>
      <c r="M190" s="217"/>
      <c r="N190" s="218"/>
      <c r="O190" s="218"/>
      <c r="P190" s="218"/>
      <c r="Q190" s="218"/>
      <c r="R190" s="218"/>
      <c r="S190" s="218"/>
      <c r="T190" s="219"/>
      <c r="U190" s="13"/>
      <c r="V190" s="13"/>
      <c r="W190" s="13"/>
      <c r="X190" s="13"/>
      <c r="Y190" s="13"/>
      <c r="Z190" s="13"/>
      <c r="AA190" s="13"/>
      <c r="AB190" s="13"/>
      <c r="AC190" s="13"/>
      <c r="AD190" s="13"/>
      <c r="AE190" s="13"/>
      <c r="AT190" s="213" t="s">
        <v>184</v>
      </c>
      <c r="AU190" s="213" t="s">
        <v>87</v>
      </c>
      <c r="AV190" s="13" t="s">
        <v>87</v>
      </c>
      <c r="AW190" s="13" t="s">
        <v>33</v>
      </c>
      <c r="AX190" s="13" t="s">
        <v>78</v>
      </c>
      <c r="AY190" s="213" t="s">
        <v>175</v>
      </c>
    </row>
    <row r="191" spans="1:51" s="15" customFormat="1" ht="12">
      <c r="A191" s="15"/>
      <c r="B191" s="231"/>
      <c r="C191" s="15"/>
      <c r="D191" s="212" t="s">
        <v>184</v>
      </c>
      <c r="E191" s="232" t="s">
        <v>1</v>
      </c>
      <c r="F191" s="233" t="s">
        <v>281</v>
      </c>
      <c r="G191" s="15"/>
      <c r="H191" s="232" t="s">
        <v>1</v>
      </c>
      <c r="I191" s="234"/>
      <c r="J191" s="15"/>
      <c r="K191" s="15"/>
      <c r="L191" s="231"/>
      <c r="M191" s="235"/>
      <c r="N191" s="236"/>
      <c r="O191" s="236"/>
      <c r="P191" s="236"/>
      <c r="Q191" s="236"/>
      <c r="R191" s="236"/>
      <c r="S191" s="236"/>
      <c r="T191" s="237"/>
      <c r="U191" s="15"/>
      <c r="V191" s="15"/>
      <c r="W191" s="15"/>
      <c r="X191" s="15"/>
      <c r="Y191" s="15"/>
      <c r="Z191" s="15"/>
      <c r="AA191" s="15"/>
      <c r="AB191" s="15"/>
      <c r="AC191" s="15"/>
      <c r="AD191" s="15"/>
      <c r="AE191" s="15"/>
      <c r="AT191" s="232" t="s">
        <v>184</v>
      </c>
      <c r="AU191" s="232" t="s">
        <v>87</v>
      </c>
      <c r="AV191" s="15" t="s">
        <v>85</v>
      </c>
      <c r="AW191" s="15" t="s">
        <v>33</v>
      </c>
      <c r="AX191" s="15" t="s">
        <v>78</v>
      </c>
      <c r="AY191" s="232" t="s">
        <v>175</v>
      </c>
    </row>
    <row r="192" spans="1:51" s="13" customFormat="1" ht="12">
      <c r="A192" s="13"/>
      <c r="B192" s="211"/>
      <c r="C192" s="13"/>
      <c r="D192" s="212" t="s">
        <v>184</v>
      </c>
      <c r="E192" s="213" t="s">
        <v>1</v>
      </c>
      <c r="F192" s="214" t="s">
        <v>282</v>
      </c>
      <c r="G192" s="13"/>
      <c r="H192" s="215">
        <v>124.8</v>
      </c>
      <c r="I192" s="216"/>
      <c r="J192" s="13"/>
      <c r="K192" s="13"/>
      <c r="L192" s="211"/>
      <c r="M192" s="217"/>
      <c r="N192" s="218"/>
      <c r="O192" s="218"/>
      <c r="P192" s="218"/>
      <c r="Q192" s="218"/>
      <c r="R192" s="218"/>
      <c r="S192" s="218"/>
      <c r="T192" s="219"/>
      <c r="U192" s="13"/>
      <c r="V192" s="13"/>
      <c r="W192" s="13"/>
      <c r="X192" s="13"/>
      <c r="Y192" s="13"/>
      <c r="Z192" s="13"/>
      <c r="AA192" s="13"/>
      <c r="AB192" s="13"/>
      <c r="AC192" s="13"/>
      <c r="AD192" s="13"/>
      <c r="AE192" s="13"/>
      <c r="AT192" s="213" t="s">
        <v>184</v>
      </c>
      <c r="AU192" s="213" t="s">
        <v>87</v>
      </c>
      <c r="AV192" s="13" t="s">
        <v>87</v>
      </c>
      <c r="AW192" s="13" t="s">
        <v>33</v>
      </c>
      <c r="AX192" s="13" t="s">
        <v>78</v>
      </c>
      <c r="AY192" s="213" t="s">
        <v>175</v>
      </c>
    </row>
    <row r="193" spans="1:51" s="13" customFormat="1" ht="12">
      <c r="A193" s="13"/>
      <c r="B193" s="211"/>
      <c r="C193" s="13"/>
      <c r="D193" s="212" t="s">
        <v>184</v>
      </c>
      <c r="E193" s="213" t="s">
        <v>1</v>
      </c>
      <c r="F193" s="214" t="s">
        <v>283</v>
      </c>
      <c r="G193" s="13"/>
      <c r="H193" s="215">
        <v>35.2</v>
      </c>
      <c r="I193" s="216"/>
      <c r="J193" s="13"/>
      <c r="K193" s="13"/>
      <c r="L193" s="211"/>
      <c r="M193" s="217"/>
      <c r="N193" s="218"/>
      <c r="O193" s="218"/>
      <c r="P193" s="218"/>
      <c r="Q193" s="218"/>
      <c r="R193" s="218"/>
      <c r="S193" s="218"/>
      <c r="T193" s="219"/>
      <c r="U193" s="13"/>
      <c r="V193" s="13"/>
      <c r="W193" s="13"/>
      <c r="X193" s="13"/>
      <c r="Y193" s="13"/>
      <c r="Z193" s="13"/>
      <c r="AA193" s="13"/>
      <c r="AB193" s="13"/>
      <c r="AC193" s="13"/>
      <c r="AD193" s="13"/>
      <c r="AE193" s="13"/>
      <c r="AT193" s="213" t="s">
        <v>184</v>
      </c>
      <c r="AU193" s="213" t="s">
        <v>87</v>
      </c>
      <c r="AV193" s="13" t="s">
        <v>87</v>
      </c>
      <c r="AW193" s="13" t="s">
        <v>33</v>
      </c>
      <c r="AX193" s="13" t="s">
        <v>78</v>
      </c>
      <c r="AY193" s="213" t="s">
        <v>175</v>
      </c>
    </row>
    <row r="194" spans="1:51" s="13" customFormat="1" ht="12">
      <c r="A194" s="13"/>
      <c r="B194" s="211"/>
      <c r="C194" s="13"/>
      <c r="D194" s="212" t="s">
        <v>184</v>
      </c>
      <c r="E194" s="213" t="s">
        <v>1</v>
      </c>
      <c r="F194" s="214" t="s">
        <v>284</v>
      </c>
      <c r="G194" s="13"/>
      <c r="H194" s="215">
        <v>14.8</v>
      </c>
      <c r="I194" s="216"/>
      <c r="J194" s="13"/>
      <c r="K194" s="13"/>
      <c r="L194" s="211"/>
      <c r="M194" s="217"/>
      <c r="N194" s="218"/>
      <c r="O194" s="218"/>
      <c r="P194" s="218"/>
      <c r="Q194" s="218"/>
      <c r="R194" s="218"/>
      <c r="S194" s="218"/>
      <c r="T194" s="219"/>
      <c r="U194" s="13"/>
      <c r="V194" s="13"/>
      <c r="W194" s="13"/>
      <c r="X194" s="13"/>
      <c r="Y194" s="13"/>
      <c r="Z194" s="13"/>
      <c r="AA194" s="13"/>
      <c r="AB194" s="13"/>
      <c r="AC194" s="13"/>
      <c r="AD194" s="13"/>
      <c r="AE194" s="13"/>
      <c r="AT194" s="213" t="s">
        <v>184</v>
      </c>
      <c r="AU194" s="213" t="s">
        <v>87</v>
      </c>
      <c r="AV194" s="13" t="s">
        <v>87</v>
      </c>
      <c r="AW194" s="13" t="s">
        <v>33</v>
      </c>
      <c r="AX194" s="13" t="s">
        <v>78</v>
      </c>
      <c r="AY194" s="213" t="s">
        <v>175</v>
      </c>
    </row>
    <row r="195" spans="1:51" s="14" customFormat="1" ht="12">
      <c r="A195" s="14"/>
      <c r="B195" s="220"/>
      <c r="C195" s="14"/>
      <c r="D195" s="212" t="s">
        <v>184</v>
      </c>
      <c r="E195" s="221" t="s">
        <v>1</v>
      </c>
      <c r="F195" s="222" t="s">
        <v>186</v>
      </c>
      <c r="G195" s="14"/>
      <c r="H195" s="223">
        <v>305.6</v>
      </c>
      <c r="I195" s="224"/>
      <c r="J195" s="14"/>
      <c r="K195" s="14"/>
      <c r="L195" s="220"/>
      <c r="M195" s="225"/>
      <c r="N195" s="226"/>
      <c r="O195" s="226"/>
      <c r="P195" s="226"/>
      <c r="Q195" s="226"/>
      <c r="R195" s="226"/>
      <c r="S195" s="226"/>
      <c r="T195" s="227"/>
      <c r="U195" s="14"/>
      <c r="V195" s="14"/>
      <c r="W195" s="14"/>
      <c r="X195" s="14"/>
      <c r="Y195" s="14"/>
      <c r="Z195" s="14"/>
      <c r="AA195" s="14"/>
      <c r="AB195" s="14"/>
      <c r="AC195" s="14"/>
      <c r="AD195" s="14"/>
      <c r="AE195" s="14"/>
      <c r="AT195" s="221" t="s">
        <v>184</v>
      </c>
      <c r="AU195" s="221" t="s">
        <v>87</v>
      </c>
      <c r="AV195" s="14" t="s">
        <v>182</v>
      </c>
      <c r="AW195" s="14" t="s">
        <v>33</v>
      </c>
      <c r="AX195" s="14" t="s">
        <v>85</v>
      </c>
      <c r="AY195" s="221" t="s">
        <v>175</v>
      </c>
    </row>
    <row r="196" spans="1:65" s="2" customFormat="1" ht="21.75" customHeight="1">
      <c r="A196" s="38"/>
      <c r="B196" s="197"/>
      <c r="C196" s="198" t="s">
        <v>285</v>
      </c>
      <c r="D196" s="198" t="s">
        <v>177</v>
      </c>
      <c r="E196" s="199" t="s">
        <v>286</v>
      </c>
      <c r="F196" s="200" t="s">
        <v>287</v>
      </c>
      <c r="G196" s="201" t="s">
        <v>198</v>
      </c>
      <c r="H196" s="202">
        <v>305.6</v>
      </c>
      <c r="I196" s="203"/>
      <c r="J196" s="204">
        <f>ROUND(I196*H196,2)</f>
        <v>0</v>
      </c>
      <c r="K196" s="200" t="s">
        <v>181</v>
      </c>
      <c r="L196" s="39"/>
      <c r="M196" s="205" t="s">
        <v>1</v>
      </c>
      <c r="N196" s="206" t="s">
        <v>43</v>
      </c>
      <c r="O196" s="77"/>
      <c r="P196" s="207">
        <f>O196*H196</f>
        <v>0</v>
      </c>
      <c r="Q196" s="207">
        <v>0</v>
      </c>
      <c r="R196" s="207">
        <f>Q196*H196</f>
        <v>0</v>
      </c>
      <c r="S196" s="207">
        <v>0</v>
      </c>
      <c r="T196" s="208">
        <f>S196*H196</f>
        <v>0</v>
      </c>
      <c r="U196" s="38"/>
      <c r="V196" s="38"/>
      <c r="W196" s="38"/>
      <c r="X196" s="38"/>
      <c r="Y196" s="38"/>
      <c r="Z196" s="38"/>
      <c r="AA196" s="38"/>
      <c r="AB196" s="38"/>
      <c r="AC196" s="38"/>
      <c r="AD196" s="38"/>
      <c r="AE196" s="38"/>
      <c r="AR196" s="209" t="s">
        <v>182</v>
      </c>
      <c r="AT196" s="209" t="s">
        <v>177</v>
      </c>
      <c r="AU196" s="209" t="s">
        <v>87</v>
      </c>
      <c r="AY196" s="19" t="s">
        <v>175</v>
      </c>
      <c r="BE196" s="210">
        <f>IF(N196="základní",J196,0)</f>
        <v>0</v>
      </c>
      <c r="BF196" s="210">
        <f>IF(N196="snížená",J196,0)</f>
        <v>0</v>
      </c>
      <c r="BG196" s="210">
        <f>IF(N196="zákl. přenesená",J196,0)</f>
        <v>0</v>
      </c>
      <c r="BH196" s="210">
        <f>IF(N196="sníž. přenesená",J196,0)</f>
        <v>0</v>
      </c>
      <c r="BI196" s="210">
        <f>IF(N196="nulová",J196,0)</f>
        <v>0</v>
      </c>
      <c r="BJ196" s="19" t="s">
        <v>85</v>
      </c>
      <c r="BK196" s="210">
        <f>ROUND(I196*H196,2)</f>
        <v>0</v>
      </c>
      <c r="BL196" s="19" t="s">
        <v>182</v>
      </c>
      <c r="BM196" s="209" t="s">
        <v>288</v>
      </c>
    </row>
    <row r="197" spans="1:47" s="2" customFormat="1" ht="12">
      <c r="A197" s="38"/>
      <c r="B197" s="39"/>
      <c r="C197" s="38"/>
      <c r="D197" s="212" t="s">
        <v>274</v>
      </c>
      <c r="E197" s="38"/>
      <c r="F197" s="228" t="s">
        <v>275</v>
      </c>
      <c r="G197" s="38"/>
      <c r="H197" s="38"/>
      <c r="I197" s="133"/>
      <c r="J197" s="38"/>
      <c r="K197" s="38"/>
      <c r="L197" s="39"/>
      <c r="M197" s="229"/>
      <c r="N197" s="230"/>
      <c r="O197" s="77"/>
      <c r="P197" s="77"/>
      <c r="Q197" s="77"/>
      <c r="R197" s="77"/>
      <c r="S197" s="77"/>
      <c r="T197" s="78"/>
      <c r="U197" s="38"/>
      <c r="V197" s="38"/>
      <c r="W197" s="38"/>
      <c r="X197" s="38"/>
      <c r="Y197" s="38"/>
      <c r="Z197" s="38"/>
      <c r="AA197" s="38"/>
      <c r="AB197" s="38"/>
      <c r="AC197" s="38"/>
      <c r="AD197" s="38"/>
      <c r="AE197" s="38"/>
      <c r="AT197" s="19" t="s">
        <v>274</v>
      </c>
      <c r="AU197" s="19" t="s">
        <v>87</v>
      </c>
    </row>
    <row r="198" spans="1:65" s="2" customFormat="1" ht="16.5" customHeight="1">
      <c r="A198" s="38"/>
      <c r="B198" s="197"/>
      <c r="C198" s="238" t="s">
        <v>7</v>
      </c>
      <c r="D198" s="238" t="s">
        <v>289</v>
      </c>
      <c r="E198" s="239" t="s">
        <v>290</v>
      </c>
      <c r="F198" s="240" t="s">
        <v>291</v>
      </c>
      <c r="G198" s="241" t="s">
        <v>203</v>
      </c>
      <c r="H198" s="242">
        <v>53.464</v>
      </c>
      <c r="I198" s="243"/>
      <c r="J198" s="244">
        <f>ROUND(I198*H198,2)</f>
        <v>0</v>
      </c>
      <c r="K198" s="240" t="s">
        <v>181</v>
      </c>
      <c r="L198" s="245"/>
      <c r="M198" s="246" t="s">
        <v>1</v>
      </c>
      <c r="N198" s="247" t="s">
        <v>43</v>
      </c>
      <c r="O198" s="77"/>
      <c r="P198" s="207">
        <f>O198*H198</f>
        <v>0</v>
      </c>
      <c r="Q198" s="207">
        <v>2.429</v>
      </c>
      <c r="R198" s="207">
        <f>Q198*H198</f>
        <v>129.86405599999998</v>
      </c>
      <c r="S198" s="207">
        <v>0</v>
      </c>
      <c r="T198" s="208">
        <f>S198*H198</f>
        <v>0</v>
      </c>
      <c r="U198" s="38"/>
      <c r="V198" s="38"/>
      <c r="W198" s="38"/>
      <c r="X198" s="38"/>
      <c r="Y198" s="38"/>
      <c r="Z198" s="38"/>
      <c r="AA198" s="38"/>
      <c r="AB198" s="38"/>
      <c r="AC198" s="38"/>
      <c r="AD198" s="38"/>
      <c r="AE198" s="38"/>
      <c r="AR198" s="209" t="s">
        <v>215</v>
      </c>
      <c r="AT198" s="209" t="s">
        <v>289</v>
      </c>
      <c r="AU198" s="209" t="s">
        <v>87</v>
      </c>
      <c r="AY198" s="19" t="s">
        <v>175</v>
      </c>
      <c r="BE198" s="210">
        <f>IF(N198="základní",J198,0)</f>
        <v>0</v>
      </c>
      <c r="BF198" s="210">
        <f>IF(N198="snížená",J198,0)</f>
        <v>0</v>
      </c>
      <c r="BG198" s="210">
        <f>IF(N198="zákl. přenesená",J198,0)</f>
        <v>0</v>
      </c>
      <c r="BH198" s="210">
        <f>IF(N198="sníž. přenesená",J198,0)</f>
        <v>0</v>
      </c>
      <c r="BI198" s="210">
        <f>IF(N198="nulová",J198,0)</f>
        <v>0</v>
      </c>
      <c r="BJ198" s="19" t="s">
        <v>85</v>
      </c>
      <c r="BK198" s="210">
        <f>ROUND(I198*H198,2)</f>
        <v>0</v>
      </c>
      <c r="BL198" s="19" t="s">
        <v>182</v>
      </c>
      <c r="BM198" s="209" t="s">
        <v>292</v>
      </c>
    </row>
    <row r="199" spans="1:47" s="2" customFormat="1" ht="12">
      <c r="A199" s="38"/>
      <c r="B199" s="39"/>
      <c r="C199" s="38"/>
      <c r="D199" s="212" t="s">
        <v>274</v>
      </c>
      <c r="E199" s="38"/>
      <c r="F199" s="228" t="s">
        <v>275</v>
      </c>
      <c r="G199" s="38"/>
      <c r="H199" s="38"/>
      <c r="I199" s="133"/>
      <c r="J199" s="38"/>
      <c r="K199" s="38"/>
      <c r="L199" s="39"/>
      <c r="M199" s="229"/>
      <c r="N199" s="230"/>
      <c r="O199" s="77"/>
      <c r="P199" s="77"/>
      <c r="Q199" s="77"/>
      <c r="R199" s="77"/>
      <c r="S199" s="77"/>
      <c r="T199" s="78"/>
      <c r="U199" s="38"/>
      <c r="V199" s="38"/>
      <c r="W199" s="38"/>
      <c r="X199" s="38"/>
      <c r="Y199" s="38"/>
      <c r="Z199" s="38"/>
      <c r="AA199" s="38"/>
      <c r="AB199" s="38"/>
      <c r="AC199" s="38"/>
      <c r="AD199" s="38"/>
      <c r="AE199" s="38"/>
      <c r="AT199" s="19" t="s">
        <v>274</v>
      </c>
      <c r="AU199" s="19" t="s">
        <v>87</v>
      </c>
    </row>
    <row r="200" spans="1:51" s="15" customFormat="1" ht="12">
      <c r="A200" s="15"/>
      <c r="B200" s="231"/>
      <c r="C200" s="15"/>
      <c r="D200" s="212" t="s">
        <v>184</v>
      </c>
      <c r="E200" s="232" t="s">
        <v>1</v>
      </c>
      <c r="F200" s="233" t="s">
        <v>276</v>
      </c>
      <c r="G200" s="15"/>
      <c r="H200" s="232" t="s">
        <v>1</v>
      </c>
      <c r="I200" s="234"/>
      <c r="J200" s="15"/>
      <c r="K200" s="15"/>
      <c r="L200" s="231"/>
      <c r="M200" s="235"/>
      <c r="N200" s="236"/>
      <c r="O200" s="236"/>
      <c r="P200" s="236"/>
      <c r="Q200" s="236"/>
      <c r="R200" s="236"/>
      <c r="S200" s="236"/>
      <c r="T200" s="237"/>
      <c r="U200" s="15"/>
      <c r="V200" s="15"/>
      <c r="W200" s="15"/>
      <c r="X200" s="15"/>
      <c r="Y200" s="15"/>
      <c r="Z200" s="15"/>
      <c r="AA200" s="15"/>
      <c r="AB200" s="15"/>
      <c r="AC200" s="15"/>
      <c r="AD200" s="15"/>
      <c r="AE200" s="15"/>
      <c r="AT200" s="232" t="s">
        <v>184</v>
      </c>
      <c r="AU200" s="232" t="s">
        <v>87</v>
      </c>
      <c r="AV200" s="15" t="s">
        <v>85</v>
      </c>
      <c r="AW200" s="15" t="s">
        <v>33</v>
      </c>
      <c r="AX200" s="15" t="s">
        <v>78</v>
      </c>
      <c r="AY200" s="232" t="s">
        <v>175</v>
      </c>
    </row>
    <row r="201" spans="1:51" s="15" customFormat="1" ht="12">
      <c r="A201" s="15"/>
      <c r="B201" s="231"/>
      <c r="C201" s="15"/>
      <c r="D201" s="212" t="s">
        <v>184</v>
      </c>
      <c r="E201" s="232" t="s">
        <v>1</v>
      </c>
      <c r="F201" s="233" t="s">
        <v>277</v>
      </c>
      <c r="G201" s="15"/>
      <c r="H201" s="232" t="s">
        <v>1</v>
      </c>
      <c r="I201" s="234"/>
      <c r="J201" s="15"/>
      <c r="K201" s="15"/>
      <c r="L201" s="231"/>
      <c r="M201" s="235"/>
      <c r="N201" s="236"/>
      <c r="O201" s="236"/>
      <c r="P201" s="236"/>
      <c r="Q201" s="236"/>
      <c r="R201" s="236"/>
      <c r="S201" s="236"/>
      <c r="T201" s="237"/>
      <c r="U201" s="15"/>
      <c r="V201" s="15"/>
      <c r="W201" s="15"/>
      <c r="X201" s="15"/>
      <c r="Y201" s="15"/>
      <c r="Z201" s="15"/>
      <c r="AA201" s="15"/>
      <c r="AB201" s="15"/>
      <c r="AC201" s="15"/>
      <c r="AD201" s="15"/>
      <c r="AE201" s="15"/>
      <c r="AT201" s="232" t="s">
        <v>184</v>
      </c>
      <c r="AU201" s="232" t="s">
        <v>87</v>
      </c>
      <c r="AV201" s="15" t="s">
        <v>85</v>
      </c>
      <c r="AW201" s="15" t="s">
        <v>33</v>
      </c>
      <c r="AX201" s="15" t="s">
        <v>78</v>
      </c>
      <c r="AY201" s="232" t="s">
        <v>175</v>
      </c>
    </row>
    <row r="202" spans="1:51" s="13" customFormat="1" ht="12">
      <c r="A202" s="13"/>
      <c r="B202" s="211"/>
      <c r="C202" s="13"/>
      <c r="D202" s="212" t="s">
        <v>184</v>
      </c>
      <c r="E202" s="213" t="s">
        <v>1</v>
      </c>
      <c r="F202" s="214" t="s">
        <v>278</v>
      </c>
      <c r="G202" s="13"/>
      <c r="H202" s="215">
        <v>60.2</v>
      </c>
      <c r="I202" s="216"/>
      <c r="J202" s="13"/>
      <c r="K202" s="13"/>
      <c r="L202" s="211"/>
      <c r="M202" s="217"/>
      <c r="N202" s="218"/>
      <c r="O202" s="218"/>
      <c r="P202" s="218"/>
      <c r="Q202" s="218"/>
      <c r="R202" s="218"/>
      <c r="S202" s="218"/>
      <c r="T202" s="219"/>
      <c r="U202" s="13"/>
      <c r="V202" s="13"/>
      <c r="W202" s="13"/>
      <c r="X202" s="13"/>
      <c r="Y202" s="13"/>
      <c r="Z202" s="13"/>
      <c r="AA202" s="13"/>
      <c r="AB202" s="13"/>
      <c r="AC202" s="13"/>
      <c r="AD202" s="13"/>
      <c r="AE202" s="13"/>
      <c r="AT202" s="213" t="s">
        <v>184</v>
      </c>
      <c r="AU202" s="213" t="s">
        <v>87</v>
      </c>
      <c r="AV202" s="13" t="s">
        <v>87</v>
      </c>
      <c r="AW202" s="13" t="s">
        <v>33</v>
      </c>
      <c r="AX202" s="13" t="s">
        <v>78</v>
      </c>
      <c r="AY202" s="213" t="s">
        <v>175</v>
      </c>
    </row>
    <row r="203" spans="1:51" s="13" customFormat="1" ht="12">
      <c r="A203" s="13"/>
      <c r="B203" s="211"/>
      <c r="C203" s="13"/>
      <c r="D203" s="212" t="s">
        <v>184</v>
      </c>
      <c r="E203" s="213" t="s">
        <v>1</v>
      </c>
      <c r="F203" s="214" t="s">
        <v>279</v>
      </c>
      <c r="G203" s="13"/>
      <c r="H203" s="215">
        <v>54.6</v>
      </c>
      <c r="I203" s="216"/>
      <c r="J203" s="13"/>
      <c r="K203" s="13"/>
      <c r="L203" s="211"/>
      <c r="M203" s="217"/>
      <c r="N203" s="218"/>
      <c r="O203" s="218"/>
      <c r="P203" s="218"/>
      <c r="Q203" s="218"/>
      <c r="R203" s="218"/>
      <c r="S203" s="218"/>
      <c r="T203" s="219"/>
      <c r="U203" s="13"/>
      <c r="V203" s="13"/>
      <c r="W203" s="13"/>
      <c r="X203" s="13"/>
      <c r="Y203" s="13"/>
      <c r="Z203" s="13"/>
      <c r="AA203" s="13"/>
      <c r="AB203" s="13"/>
      <c r="AC203" s="13"/>
      <c r="AD203" s="13"/>
      <c r="AE203" s="13"/>
      <c r="AT203" s="213" t="s">
        <v>184</v>
      </c>
      <c r="AU203" s="213" t="s">
        <v>87</v>
      </c>
      <c r="AV203" s="13" t="s">
        <v>87</v>
      </c>
      <c r="AW203" s="13" t="s">
        <v>33</v>
      </c>
      <c r="AX203" s="13" t="s">
        <v>78</v>
      </c>
      <c r="AY203" s="213" t="s">
        <v>175</v>
      </c>
    </row>
    <row r="204" spans="1:51" s="13" customFormat="1" ht="12">
      <c r="A204" s="13"/>
      <c r="B204" s="211"/>
      <c r="C204" s="13"/>
      <c r="D204" s="212" t="s">
        <v>184</v>
      </c>
      <c r="E204" s="213" t="s">
        <v>1</v>
      </c>
      <c r="F204" s="214" t="s">
        <v>280</v>
      </c>
      <c r="G204" s="13"/>
      <c r="H204" s="215">
        <v>16</v>
      </c>
      <c r="I204" s="216"/>
      <c r="J204" s="13"/>
      <c r="K204" s="13"/>
      <c r="L204" s="211"/>
      <c r="M204" s="217"/>
      <c r="N204" s="218"/>
      <c r="O204" s="218"/>
      <c r="P204" s="218"/>
      <c r="Q204" s="218"/>
      <c r="R204" s="218"/>
      <c r="S204" s="218"/>
      <c r="T204" s="219"/>
      <c r="U204" s="13"/>
      <c r="V204" s="13"/>
      <c r="W204" s="13"/>
      <c r="X204" s="13"/>
      <c r="Y204" s="13"/>
      <c r="Z204" s="13"/>
      <c r="AA204" s="13"/>
      <c r="AB204" s="13"/>
      <c r="AC204" s="13"/>
      <c r="AD204" s="13"/>
      <c r="AE204" s="13"/>
      <c r="AT204" s="213" t="s">
        <v>184</v>
      </c>
      <c r="AU204" s="213" t="s">
        <v>87</v>
      </c>
      <c r="AV204" s="13" t="s">
        <v>87</v>
      </c>
      <c r="AW204" s="13" t="s">
        <v>33</v>
      </c>
      <c r="AX204" s="13" t="s">
        <v>78</v>
      </c>
      <c r="AY204" s="213" t="s">
        <v>175</v>
      </c>
    </row>
    <row r="205" spans="1:51" s="15" customFormat="1" ht="12">
      <c r="A205" s="15"/>
      <c r="B205" s="231"/>
      <c r="C205" s="15"/>
      <c r="D205" s="212" t="s">
        <v>184</v>
      </c>
      <c r="E205" s="232" t="s">
        <v>1</v>
      </c>
      <c r="F205" s="233" t="s">
        <v>281</v>
      </c>
      <c r="G205" s="15"/>
      <c r="H205" s="232" t="s">
        <v>1</v>
      </c>
      <c r="I205" s="234"/>
      <c r="J205" s="15"/>
      <c r="K205" s="15"/>
      <c r="L205" s="231"/>
      <c r="M205" s="235"/>
      <c r="N205" s="236"/>
      <c r="O205" s="236"/>
      <c r="P205" s="236"/>
      <c r="Q205" s="236"/>
      <c r="R205" s="236"/>
      <c r="S205" s="236"/>
      <c r="T205" s="237"/>
      <c r="U205" s="15"/>
      <c r="V205" s="15"/>
      <c r="W205" s="15"/>
      <c r="X205" s="15"/>
      <c r="Y205" s="15"/>
      <c r="Z205" s="15"/>
      <c r="AA205" s="15"/>
      <c r="AB205" s="15"/>
      <c r="AC205" s="15"/>
      <c r="AD205" s="15"/>
      <c r="AE205" s="15"/>
      <c r="AT205" s="232" t="s">
        <v>184</v>
      </c>
      <c r="AU205" s="232" t="s">
        <v>87</v>
      </c>
      <c r="AV205" s="15" t="s">
        <v>85</v>
      </c>
      <c r="AW205" s="15" t="s">
        <v>33</v>
      </c>
      <c r="AX205" s="15" t="s">
        <v>78</v>
      </c>
      <c r="AY205" s="232" t="s">
        <v>175</v>
      </c>
    </row>
    <row r="206" spans="1:51" s="13" customFormat="1" ht="12">
      <c r="A206" s="13"/>
      <c r="B206" s="211"/>
      <c r="C206" s="13"/>
      <c r="D206" s="212" t="s">
        <v>184</v>
      </c>
      <c r="E206" s="213" t="s">
        <v>1</v>
      </c>
      <c r="F206" s="214" t="s">
        <v>282</v>
      </c>
      <c r="G206" s="13"/>
      <c r="H206" s="215">
        <v>124.8</v>
      </c>
      <c r="I206" s="216"/>
      <c r="J206" s="13"/>
      <c r="K206" s="13"/>
      <c r="L206" s="211"/>
      <c r="M206" s="217"/>
      <c r="N206" s="218"/>
      <c r="O206" s="218"/>
      <c r="P206" s="218"/>
      <c r="Q206" s="218"/>
      <c r="R206" s="218"/>
      <c r="S206" s="218"/>
      <c r="T206" s="219"/>
      <c r="U206" s="13"/>
      <c r="V206" s="13"/>
      <c r="W206" s="13"/>
      <c r="X206" s="13"/>
      <c r="Y206" s="13"/>
      <c r="Z206" s="13"/>
      <c r="AA206" s="13"/>
      <c r="AB206" s="13"/>
      <c r="AC206" s="13"/>
      <c r="AD206" s="13"/>
      <c r="AE206" s="13"/>
      <c r="AT206" s="213" t="s">
        <v>184</v>
      </c>
      <c r="AU206" s="213" t="s">
        <v>87</v>
      </c>
      <c r="AV206" s="13" t="s">
        <v>87</v>
      </c>
      <c r="AW206" s="13" t="s">
        <v>33</v>
      </c>
      <c r="AX206" s="13" t="s">
        <v>78</v>
      </c>
      <c r="AY206" s="213" t="s">
        <v>175</v>
      </c>
    </row>
    <row r="207" spans="1:51" s="13" customFormat="1" ht="12">
      <c r="A207" s="13"/>
      <c r="B207" s="211"/>
      <c r="C207" s="13"/>
      <c r="D207" s="212" t="s">
        <v>184</v>
      </c>
      <c r="E207" s="213" t="s">
        <v>1</v>
      </c>
      <c r="F207" s="214" t="s">
        <v>283</v>
      </c>
      <c r="G207" s="13"/>
      <c r="H207" s="215">
        <v>35.2</v>
      </c>
      <c r="I207" s="216"/>
      <c r="J207" s="13"/>
      <c r="K207" s="13"/>
      <c r="L207" s="211"/>
      <c r="M207" s="217"/>
      <c r="N207" s="218"/>
      <c r="O207" s="218"/>
      <c r="P207" s="218"/>
      <c r="Q207" s="218"/>
      <c r="R207" s="218"/>
      <c r="S207" s="218"/>
      <c r="T207" s="219"/>
      <c r="U207" s="13"/>
      <c r="V207" s="13"/>
      <c r="W207" s="13"/>
      <c r="X207" s="13"/>
      <c r="Y207" s="13"/>
      <c r="Z207" s="13"/>
      <c r="AA207" s="13"/>
      <c r="AB207" s="13"/>
      <c r="AC207" s="13"/>
      <c r="AD207" s="13"/>
      <c r="AE207" s="13"/>
      <c r="AT207" s="213" t="s">
        <v>184</v>
      </c>
      <c r="AU207" s="213" t="s">
        <v>87</v>
      </c>
      <c r="AV207" s="13" t="s">
        <v>87</v>
      </c>
      <c r="AW207" s="13" t="s">
        <v>33</v>
      </c>
      <c r="AX207" s="13" t="s">
        <v>78</v>
      </c>
      <c r="AY207" s="213" t="s">
        <v>175</v>
      </c>
    </row>
    <row r="208" spans="1:51" s="13" customFormat="1" ht="12">
      <c r="A208" s="13"/>
      <c r="B208" s="211"/>
      <c r="C208" s="13"/>
      <c r="D208" s="212" t="s">
        <v>184</v>
      </c>
      <c r="E208" s="213" t="s">
        <v>1</v>
      </c>
      <c r="F208" s="214" t="s">
        <v>284</v>
      </c>
      <c r="G208" s="13"/>
      <c r="H208" s="215">
        <v>14.8</v>
      </c>
      <c r="I208" s="216"/>
      <c r="J208" s="13"/>
      <c r="K208" s="13"/>
      <c r="L208" s="211"/>
      <c r="M208" s="217"/>
      <c r="N208" s="218"/>
      <c r="O208" s="218"/>
      <c r="P208" s="218"/>
      <c r="Q208" s="218"/>
      <c r="R208" s="218"/>
      <c r="S208" s="218"/>
      <c r="T208" s="219"/>
      <c r="U208" s="13"/>
      <c r="V208" s="13"/>
      <c r="W208" s="13"/>
      <c r="X208" s="13"/>
      <c r="Y208" s="13"/>
      <c r="Z208" s="13"/>
      <c r="AA208" s="13"/>
      <c r="AB208" s="13"/>
      <c r="AC208" s="13"/>
      <c r="AD208" s="13"/>
      <c r="AE208" s="13"/>
      <c r="AT208" s="213" t="s">
        <v>184</v>
      </c>
      <c r="AU208" s="213" t="s">
        <v>87</v>
      </c>
      <c r="AV208" s="13" t="s">
        <v>87</v>
      </c>
      <c r="AW208" s="13" t="s">
        <v>33</v>
      </c>
      <c r="AX208" s="13" t="s">
        <v>78</v>
      </c>
      <c r="AY208" s="213" t="s">
        <v>175</v>
      </c>
    </row>
    <row r="209" spans="1:51" s="14" customFormat="1" ht="12">
      <c r="A209" s="14"/>
      <c r="B209" s="220"/>
      <c r="C209" s="14"/>
      <c r="D209" s="212" t="s">
        <v>184</v>
      </c>
      <c r="E209" s="221" t="s">
        <v>1</v>
      </c>
      <c r="F209" s="222" t="s">
        <v>186</v>
      </c>
      <c r="G209" s="14"/>
      <c r="H209" s="223">
        <v>305.6</v>
      </c>
      <c r="I209" s="224"/>
      <c r="J209" s="14"/>
      <c r="K209" s="14"/>
      <c r="L209" s="220"/>
      <c r="M209" s="225"/>
      <c r="N209" s="226"/>
      <c r="O209" s="226"/>
      <c r="P209" s="226"/>
      <c r="Q209" s="226"/>
      <c r="R209" s="226"/>
      <c r="S209" s="226"/>
      <c r="T209" s="227"/>
      <c r="U209" s="14"/>
      <c r="V209" s="14"/>
      <c r="W209" s="14"/>
      <c r="X209" s="14"/>
      <c r="Y209" s="14"/>
      <c r="Z209" s="14"/>
      <c r="AA209" s="14"/>
      <c r="AB209" s="14"/>
      <c r="AC209" s="14"/>
      <c r="AD209" s="14"/>
      <c r="AE209" s="14"/>
      <c r="AT209" s="221" t="s">
        <v>184</v>
      </c>
      <c r="AU209" s="221" t="s">
        <v>87</v>
      </c>
      <c r="AV209" s="14" t="s">
        <v>182</v>
      </c>
      <c r="AW209" s="14" t="s">
        <v>33</v>
      </c>
      <c r="AX209" s="14" t="s">
        <v>78</v>
      </c>
      <c r="AY209" s="221" t="s">
        <v>175</v>
      </c>
    </row>
    <row r="210" spans="1:51" s="13" customFormat="1" ht="12">
      <c r="A210" s="13"/>
      <c r="B210" s="211"/>
      <c r="C210" s="13"/>
      <c r="D210" s="212" t="s">
        <v>184</v>
      </c>
      <c r="E210" s="213" t="s">
        <v>1</v>
      </c>
      <c r="F210" s="214" t="s">
        <v>293</v>
      </c>
      <c r="G210" s="13"/>
      <c r="H210" s="215">
        <v>53.464</v>
      </c>
      <c r="I210" s="216"/>
      <c r="J210" s="13"/>
      <c r="K210" s="13"/>
      <c r="L210" s="211"/>
      <c r="M210" s="217"/>
      <c r="N210" s="218"/>
      <c r="O210" s="218"/>
      <c r="P210" s="218"/>
      <c r="Q210" s="218"/>
      <c r="R210" s="218"/>
      <c r="S210" s="218"/>
      <c r="T210" s="219"/>
      <c r="U210" s="13"/>
      <c r="V210" s="13"/>
      <c r="W210" s="13"/>
      <c r="X210" s="13"/>
      <c r="Y210" s="13"/>
      <c r="Z210" s="13"/>
      <c r="AA210" s="13"/>
      <c r="AB210" s="13"/>
      <c r="AC210" s="13"/>
      <c r="AD210" s="13"/>
      <c r="AE210" s="13"/>
      <c r="AT210" s="213" t="s">
        <v>184</v>
      </c>
      <c r="AU210" s="213" t="s">
        <v>87</v>
      </c>
      <c r="AV210" s="13" t="s">
        <v>87</v>
      </c>
      <c r="AW210" s="13" t="s">
        <v>33</v>
      </c>
      <c r="AX210" s="13" t="s">
        <v>78</v>
      </c>
      <c r="AY210" s="213" t="s">
        <v>175</v>
      </c>
    </row>
    <row r="211" spans="1:51" s="14" customFormat="1" ht="12">
      <c r="A211" s="14"/>
      <c r="B211" s="220"/>
      <c r="C211" s="14"/>
      <c r="D211" s="212" t="s">
        <v>184</v>
      </c>
      <c r="E211" s="221" t="s">
        <v>1</v>
      </c>
      <c r="F211" s="222" t="s">
        <v>186</v>
      </c>
      <c r="G211" s="14"/>
      <c r="H211" s="223">
        <v>53.464</v>
      </c>
      <c r="I211" s="224"/>
      <c r="J211" s="14"/>
      <c r="K211" s="14"/>
      <c r="L211" s="220"/>
      <c r="M211" s="225"/>
      <c r="N211" s="226"/>
      <c r="O211" s="226"/>
      <c r="P211" s="226"/>
      <c r="Q211" s="226"/>
      <c r="R211" s="226"/>
      <c r="S211" s="226"/>
      <c r="T211" s="227"/>
      <c r="U211" s="14"/>
      <c r="V211" s="14"/>
      <c r="W211" s="14"/>
      <c r="X211" s="14"/>
      <c r="Y211" s="14"/>
      <c r="Z211" s="14"/>
      <c r="AA211" s="14"/>
      <c r="AB211" s="14"/>
      <c r="AC211" s="14"/>
      <c r="AD211" s="14"/>
      <c r="AE211" s="14"/>
      <c r="AT211" s="221" t="s">
        <v>184</v>
      </c>
      <c r="AU211" s="221" t="s">
        <v>87</v>
      </c>
      <c r="AV211" s="14" t="s">
        <v>182</v>
      </c>
      <c r="AW211" s="14" t="s">
        <v>33</v>
      </c>
      <c r="AX211" s="14" t="s">
        <v>85</v>
      </c>
      <c r="AY211" s="221" t="s">
        <v>175</v>
      </c>
    </row>
    <row r="212" spans="1:65" s="2" customFormat="1" ht="21.75" customHeight="1">
      <c r="A212" s="38"/>
      <c r="B212" s="197"/>
      <c r="C212" s="198" t="s">
        <v>294</v>
      </c>
      <c r="D212" s="198" t="s">
        <v>177</v>
      </c>
      <c r="E212" s="199" t="s">
        <v>295</v>
      </c>
      <c r="F212" s="200" t="s">
        <v>296</v>
      </c>
      <c r="G212" s="201" t="s">
        <v>256</v>
      </c>
      <c r="H212" s="202">
        <v>4.277</v>
      </c>
      <c r="I212" s="203"/>
      <c r="J212" s="204">
        <f>ROUND(I212*H212,2)</f>
        <v>0</v>
      </c>
      <c r="K212" s="200" t="s">
        <v>181</v>
      </c>
      <c r="L212" s="39"/>
      <c r="M212" s="205" t="s">
        <v>1</v>
      </c>
      <c r="N212" s="206" t="s">
        <v>43</v>
      </c>
      <c r="O212" s="77"/>
      <c r="P212" s="207">
        <f>O212*H212</f>
        <v>0</v>
      </c>
      <c r="Q212" s="207">
        <v>1.11332</v>
      </c>
      <c r="R212" s="207">
        <f>Q212*H212</f>
        <v>4.761669640000001</v>
      </c>
      <c r="S212" s="207">
        <v>0</v>
      </c>
      <c r="T212" s="208">
        <f>S212*H212</f>
        <v>0</v>
      </c>
      <c r="U212" s="38"/>
      <c r="V212" s="38"/>
      <c r="W212" s="38"/>
      <c r="X212" s="38"/>
      <c r="Y212" s="38"/>
      <c r="Z212" s="38"/>
      <c r="AA212" s="38"/>
      <c r="AB212" s="38"/>
      <c r="AC212" s="38"/>
      <c r="AD212" s="38"/>
      <c r="AE212" s="38"/>
      <c r="AR212" s="209" t="s">
        <v>182</v>
      </c>
      <c r="AT212" s="209" t="s">
        <v>177</v>
      </c>
      <c r="AU212" s="209" t="s">
        <v>87</v>
      </c>
      <c r="AY212" s="19" t="s">
        <v>175</v>
      </c>
      <c r="BE212" s="210">
        <f>IF(N212="základní",J212,0)</f>
        <v>0</v>
      </c>
      <c r="BF212" s="210">
        <f>IF(N212="snížená",J212,0)</f>
        <v>0</v>
      </c>
      <c r="BG212" s="210">
        <f>IF(N212="zákl. přenesená",J212,0)</f>
        <v>0</v>
      </c>
      <c r="BH212" s="210">
        <f>IF(N212="sníž. přenesená",J212,0)</f>
        <v>0</v>
      </c>
      <c r="BI212" s="210">
        <f>IF(N212="nulová",J212,0)</f>
        <v>0</v>
      </c>
      <c r="BJ212" s="19" t="s">
        <v>85</v>
      </c>
      <c r="BK212" s="210">
        <f>ROUND(I212*H212,2)</f>
        <v>0</v>
      </c>
      <c r="BL212" s="19" t="s">
        <v>182</v>
      </c>
      <c r="BM212" s="209" t="s">
        <v>297</v>
      </c>
    </row>
    <row r="213" spans="1:51" s="13" customFormat="1" ht="12">
      <c r="A213" s="13"/>
      <c r="B213" s="211"/>
      <c r="C213" s="13"/>
      <c r="D213" s="212" t="s">
        <v>184</v>
      </c>
      <c r="E213" s="213" t="s">
        <v>1</v>
      </c>
      <c r="F213" s="214" t="s">
        <v>298</v>
      </c>
      <c r="G213" s="13"/>
      <c r="H213" s="215">
        <v>4.277</v>
      </c>
      <c r="I213" s="216"/>
      <c r="J213" s="13"/>
      <c r="K213" s="13"/>
      <c r="L213" s="211"/>
      <c r="M213" s="217"/>
      <c r="N213" s="218"/>
      <c r="O213" s="218"/>
      <c r="P213" s="218"/>
      <c r="Q213" s="218"/>
      <c r="R213" s="218"/>
      <c r="S213" s="218"/>
      <c r="T213" s="219"/>
      <c r="U213" s="13"/>
      <c r="V213" s="13"/>
      <c r="W213" s="13"/>
      <c r="X213" s="13"/>
      <c r="Y213" s="13"/>
      <c r="Z213" s="13"/>
      <c r="AA213" s="13"/>
      <c r="AB213" s="13"/>
      <c r="AC213" s="13"/>
      <c r="AD213" s="13"/>
      <c r="AE213" s="13"/>
      <c r="AT213" s="213" t="s">
        <v>184</v>
      </c>
      <c r="AU213" s="213" t="s">
        <v>87</v>
      </c>
      <c r="AV213" s="13" t="s">
        <v>87</v>
      </c>
      <c r="AW213" s="13" t="s">
        <v>33</v>
      </c>
      <c r="AX213" s="13" t="s">
        <v>85</v>
      </c>
      <c r="AY213" s="213" t="s">
        <v>175</v>
      </c>
    </row>
    <row r="214" spans="1:65" s="2" customFormat="1" ht="21.75" customHeight="1">
      <c r="A214" s="38"/>
      <c r="B214" s="197"/>
      <c r="C214" s="198" t="s">
        <v>299</v>
      </c>
      <c r="D214" s="198" t="s">
        <v>177</v>
      </c>
      <c r="E214" s="199" t="s">
        <v>300</v>
      </c>
      <c r="F214" s="200" t="s">
        <v>301</v>
      </c>
      <c r="G214" s="201" t="s">
        <v>203</v>
      </c>
      <c r="H214" s="202">
        <v>211.284</v>
      </c>
      <c r="I214" s="203"/>
      <c r="J214" s="204">
        <f>ROUND(I214*H214,2)</f>
        <v>0</v>
      </c>
      <c r="K214" s="200" t="s">
        <v>181</v>
      </c>
      <c r="L214" s="39"/>
      <c r="M214" s="205" t="s">
        <v>1</v>
      </c>
      <c r="N214" s="206" t="s">
        <v>43</v>
      </c>
      <c r="O214" s="77"/>
      <c r="P214" s="207">
        <f>O214*H214</f>
        <v>0</v>
      </c>
      <c r="Q214" s="207">
        <v>2.16</v>
      </c>
      <c r="R214" s="207">
        <f>Q214*H214</f>
        <v>456.37344</v>
      </c>
      <c r="S214" s="207">
        <v>0</v>
      </c>
      <c r="T214" s="208">
        <f>S214*H214</f>
        <v>0</v>
      </c>
      <c r="U214" s="38"/>
      <c r="V214" s="38"/>
      <c r="W214" s="38"/>
      <c r="X214" s="38"/>
      <c r="Y214" s="38"/>
      <c r="Z214" s="38"/>
      <c r="AA214" s="38"/>
      <c r="AB214" s="38"/>
      <c r="AC214" s="38"/>
      <c r="AD214" s="38"/>
      <c r="AE214" s="38"/>
      <c r="AR214" s="209" t="s">
        <v>182</v>
      </c>
      <c r="AT214" s="209" t="s">
        <v>177</v>
      </c>
      <c r="AU214" s="209" t="s">
        <v>87</v>
      </c>
      <c r="AY214" s="19" t="s">
        <v>175</v>
      </c>
      <c r="BE214" s="210">
        <f>IF(N214="základní",J214,0)</f>
        <v>0</v>
      </c>
      <c r="BF214" s="210">
        <f>IF(N214="snížená",J214,0)</f>
        <v>0</v>
      </c>
      <c r="BG214" s="210">
        <f>IF(N214="zákl. přenesená",J214,0)</f>
        <v>0</v>
      </c>
      <c r="BH214" s="210">
        <f>IF(N214="sníž. přenesená",J214,0)</f>
        <v>0</v>
      </c>
      <c r="BI214" s="210">
        <f>IF(N214="nulová",J214,0)</f>
        <v>0</v>
      </c>
      <c r="BJ214" s="19" t="s">
        <v>85</v>
      </c>
      <c r="BK214" s="210">
        <f>ROUND(I214*H214,2)</f>
        <v>0</v>
      </c>
      <c r="BL214" s="19" t="s">
        <v>182</v>
      </c>
      <c r="BM214" s="209" t="s">
        <v>302</v>
      </c>
    </row>
    <row r="215" spans="1:51" s="15" customFormat="1" ht="12">
      <c r="A215" s="15"/>
      <c r="B215" s="231"/>
      <c r="C215" s="15"/>
      <c r="D215" s="212" t="s">
        <v>184</v>
      </c>
      <c r="E215" s="232" t="s">
        <v>1</v>
      </c>
      <c r="F215" s="233" t="s">
        <v>303</v>
      </c>
      <c r="G215" s="15"/>
      <c r="H215" s="232" t="s">
        <v>1</v>
      </c>
      <c r="I215" s="234"/>
      <c r="J215" s="15"/>
      <c r="K215" s="15"/>
      <c r="L215" s="231"/>
      <c r="M215" s="235"/>
      <c r="N215" s="236"/>
      <c r="O215" s="236"/>
      <c r="P215" s="236"/>
      <c r="Q215" s="236"/>
      <c r="R215" s="236"/>
      <c r="S215" s="236"/>
      <c r="T215" s="237"/>
      <c r="U215" s="15"/>
      <c r="V215" s="15"/>
      <c r="W215" s="15"/>
      <c r="X215" s="15"/>
      <c r="Y215" s="15"/>
      <c r="Z215" s="15"/>
      <c r="AA215" s="15"/>
      <c r="AB215" s="15"/>
      <c r="AC215" s="15"/>
      <c r="AD215" s="15"/>
      <c r="AE215" s="15"/>
      <c r="AT215" s="232" t="s">
        <v>184</v>
      </c>
      <c r="AU215" s="232" t="s">
        <v>87</v>
      </c>
      <c r="AV215" s="15" t="s">
        <v>85</v>
      </c>
      <c r="AW215" s="15" t="s">
        <v>33</v>
      </c>
      <c r="AX215" s="15" t="s">
        <v>78</v>
      </c>
      <c r="AY215" s="232" t="s">
        <v>175</v>
      </c>
    </row>
    <row r="216" spans="1:51" s="13" customFormat="1" ht="12">
      <c r="A216" s="13"/>
      <c r="B216" s="211"/>
      <c r="C216" s="13"/>
      <c r="D216" s="212" t="s">
        <v>184</v>
      </c>
      <c r="E216" s="213" t="s">
        <v>1</v>
      </c>
      <c r="F216" s="214" t="s">
        <v>304</v>
      </c>
      <c r="G216" s="13"/>
      <c r="H216" s="215">
        <v>1241.995</v>
      </c>
      <c r="I216" s="216"/>
      <c r="J216" s="13"/>
      <c r="K216" s="13"/>
      <c r="L216" s="211"/>
      <c r="M216" s="217"/>
      <c r="N216" s="218"/>
      <c r="O216" s="218"/>
      <c r="P216" s="218"/>
      <c r="Q216" s="218"/>
      <c r="R216" s="218"/>
      <c r="S216" s="218"/>
      <c r="T216" s="219"/>
      <c r="U216" s="13"/>
      <c r="V216" s="13"/>
      <c r="W216" s="13"/>
      <c r="X216" s="13"/>
      <c r="Y216" s="13"/>
      <c r="Z216" s="13"/>
      <c r="AA216" s="13"/>
      <c r="AB216" s="13"/>
      <c r="AC216" s="13"/>
      <c r="AD216" s="13"/>
      <c r="AE216" s="13"/>
      <c r="AT216" s="213" t="s">
        <v>184</v>
      </c>
      <c r="AU216" s="213" t="s">
        <v>87</v>
      </c>
      <c r="AV216" s="13" t="s">
        <v>87</v>
      </c>
      <c r="AW216" s="13" t="s">
        <v>33</v>
      </c>
      <c r="AX216" s="13" t="s">
        <v>78</v>
      </c>
      <c r="AY216" s="213" t="s">
        <v>175</v>
      </c>
    </row>
    <row r="217" spans="1:51" s="13" customFormat="1" ht="12">
      <c r="A217" s="13"/>
      <c r="B217" s="211"/>
      <c r="C217" s="13"/>
      <c r="D217" s="212" t="s">
        <v>184</v>
      </c>
      <c r="E217" s="213" t="s">
        <v>1</v>
      </c>
      <c r="F217" s="214" t="s">
        <v>305</v>
      </c>
      <c r="G217" s="13"/>
      <c r="H217" s="215">
        <v>-47.752</v>
      </c>
      <c r="I217" s="216"/>
      <c r="J217" s="13"/>
      <c r="K217" s="13"/>
      <c r="L217" s="211"/>
      <c r="M217" s="217"/>
      <c r="N217" s="218"/>
      <c r="O217" s="218"/>
      <c r="P217" s="218"/>
      <c r="Q217" s="218"/>
      <c r="R217" s="218"/>
      <c r="S217" s="218"/>
      <c r="T217" s="219"/>
      <c r="U217" s="13"/>
      <c r="V217" s="13"/>
      <c r="W217" s="13"/>
      <c r="X217" s="13"/>
      <c r="Y217" s="13"/>
      <c r="Z217" s="13"/>
      <c r="AA217" s="13"/>
      <c r="AB217" s="13"/>
      <c r="AC217" s="13"/>
      <c r="AD217" s="13"/>
      <c r="AE217" s="13"/>
      <c r="AT217" s="213" t="s">
        <v>184</v>
      </c>
      <c r="AU217" s="213" t="s">
        <v>87</v>
      </c>
      <c r="AV217" s="13" t="s">
        <v>87</v>
      </c>
      <c r="AW217" s="13" t="s">
        <v>33</v>
      </c>
      <c r="AX217" s="13" t="s">
        <v>78</v>
      </c>
      <c r="AY217" s="213" t="s">
        <v>175</v>
      </c>
    </row>
    <row r="218" spans="1:51" s="13" customFormat="1" ht="12">
      <c r="A218" s="13"/>
      <c r="B218" s="211"/>
      <c r="C218" s="13"/>
      <c r="D218" s="212" t="s">
        <v>184</v>
      </c>
      <c r="E218" s="213" t="s">
        <v>1</v>
      </c>
      <c r="F218" s="214" t="s">
        <v>306</v>
      </c>
      <c r="G218" s="13"/>
      <c r="H218" s="215">
        <v>-137.825</v>
      </c>
      <c r="I218" s="216"/>
      <c r="J218" s="13"/>
      <c r="K218" s="13"/>
      <c r="L218" s="211"/>
      <c r="M218" s="217"/>
      <c r="N218" s="218"/>
      <c r="O218" s="218"/>
      <c r="P218" s="218"/>
      <c r="Q218" s="218"/>
      <c r="R218" s="218"/>
      <c r="S218" s="218"/>
      <c r="T218" s="219"/>
      <c r="U218" s="13"/>
      <c r="V218" s="13"/>
      <c r="W218" s="13"/>
      <c r="X218" s="13"/>
      <c r="Y218" s="13"/>
      <c r="Z218" s="13"/>
      <c r="AA218" s="13"/>
      <c r="AB218" s="13"/>
      <c r="AC218" s="13"/>
      <c r="AD218" s="13"/>
      <c r="AE218" s="13"/>
      <c r="AT218" s="213" t="s">
        <v>184</v>
      </c>
      <c r="AU218" s="213" t="s">
        <v>87</v>
      </c>
      <c r="AV218" s="13" t="s">
        <v>87</v>
      </c>
      <c r="AW218" s="13" t="s">
        <v>33</v>
      </c>
      <c r="AX218" s="13" t="s">
        <v>78</v>
      </c>
      <c r="AY218" s="213" t="s">
        <v>175</v>
      </c>
    </row>
    <row r="219" spans="1:51" s="14" customFormat="1" ht="12">
      <c r="A219" s="14"/>
      <c r="B219" s="220"/>
      <c r="C219" s="14"/>
      <c r="D219" s="212" t="s">
        <v>184</v>
      </c>
      <c r="E219" s="221" t="s">
        <v>1</v>
      </c>
      <c r="F219" s="222" t="s">
        <v>186</v>
      </c>
      <c r="G219" s="14"/>
      <c r="H219" s="223">
        <v>1056.418</v>
      </c>
      <c r="I219" s="224"/>
      <c r="J219" s="14"/>
      <c r="K219" s="14"/>
      <c r="L219" s="220"/>
      <c r="M219" s="225"/>
      <c r="N219" s="226"/>
      <c r="O219" s="226"/>
      <c r="P219" s="226"/>
      <c r="Q219" s="226"/>
      <c r="R219" s="226"/>
      <c r="S219" s="226"/>
      <c r="T219" s="227"/>
      <c r="U219" s="14"/>
      <c r="V219" s="14"/>
      <c r="W219" s="14"/>
      <c r="X219" s="14"/>
      <c r="Y219" s="14"/>
      <c r="Z219" s="14"/>
      <c r="AA219" s="14"/>
      <c r="AB219" s="14"/>
      <c r="AC219" s="14"/>
      <c r="AD219" s="14"/>
      <c r="AE219" s="14"/>
      <c r="AT219" s="221" t="s">
        <v>184</v>
      </c>
      <c r="AU219" s="221" t="s">
        <v>87</v>
      </c>
      <c r="AV219" s="14" t="s">
        <v>182</v>
      </c>
      <c r="AW219" s="14" t="s">
        <v>33</v>
      </c>
      <c r="AX219" s="14" t="s">
        <v>78</v>
      </c>
      <c r="AY219" s="221" t="s">
        <v>175</v>
      </c>
    </row>
    <row r="220" spans="1:51" s="13" customFormat="1" ht="12">
      <c r="A220" s="13"/>
      <c r="B220" s="211"/>
      <c r="C220" s="13"/>
      <c r="D220" s="212" t="s">
        <v>184</v>
      </c>
      <c r="E220" s="213" t="s">
        <v>1</v>
      </c>
      <c r="F220" s="214" t="s">
        <v>307</v>
      </c>
      <c r="G220" s="13"/>
      <c r="H220" s="215">
        <v>211.284</v>
      </c>
      <c r="I220" s="216"/>
      <c r="J220" s="13"/>
      <c r="K220" s="13"/>
      <c r="L220" s="211"/>
      <c r="M220" s="217"/>
      <c r="N220" s="218"/>
      <c r="O220" s="218"/>
      <c r="P220" s="218"/>
      <c r="Q220" s="218"/>
      <c r="R220" s="218"/>
      <c r="S220" s="218"/>
      <c r="T220" s="219"/>
      <c r="U220" s="13"/>
      <c r="V220" s="13"/>
      <c r="W220" s="13"/>
      <c r="X220" s="13"/>
      <c r="Y220" s="13"/>
      <c r="Z220" s="13"/>
      <c r="AA220" s="13"/>
      <c r="AB220" s="13"/>
      <c r="AC220" s="13"/>
      <c r="AD220" s="13"/>
      <c r="AE220" s="13"/>
      <c r="AT220" s="213" t="s">
        <v>184</v>
      </c>
      <c r="AU220" s="213" t="s">
        <v>87</v>
      </c>
      <c r="AV220" s="13" t="s">
        <v>87</v>
      </c>
      <c r="AW220" s="13" t="s">
        <v>33</v>
      </c>
      <c r="AX220" s="13" t="s">
        <v>78</v>
      </c>
      <c r="AY220" s="213" t="s">
        <v>175</v>
      </c>
    </row>
    <row r="221" spans="1:51" s="14" customFormat="1" ht="12">
      <c r="A221" s="14"/>
      <c r="B221" s="220"/>
      <c r="C221" s="14"/>
      <c r="D221" s="212" t="s">
        <v>184</v>
      </c>
      <c r="E221" s="221" t="s">
        <v>1</v>
      </c>
      <c r="F221" s="222" t="s">
        <v>186</v>
      </c>
      <c r="G221" s="14"/>
      <c r="H221" s="223">
        <v>211.284</v>
      </c>
      <c r="I221" s="224"/>
      <c r="J221" s="14"/>
      <c r="K221" s="14"/>
      <c r="L221" s="220"/>
      <c r="M221" s="225"/>
      <c r="N221" s="226"/>
      <c r="O221" s="226"/>
      <c r="P221" s="226"/>
      <c r="Q221" s="226"/>
      <c r="R221" s="226"/>
      <c r="S221" s="226"/>
      <c r="T221" s="227"/>
      <c r="U221" s="14"/>
      <c r="V221" s="14"/>
      <c r="W221" s="14"/>
      <c r="X221" s="14"/>
      <c r="Y221" s="14"/>
      <c r="Z221" s="14"/>
      <c r="AA221" s="14"/>
      <c r="AB221" s="14"/>
      <c r="AC221" s="14"/>
      <c r="AD221" s="14"/>
      <c r="AE221" s="14"/>
      <c r="AT221" s="221" t="s">
        <v>184</v>
      </c>
      <c r="AU221" s="221" t="s">
        <v>87</v>
      </c>
      <c r="AV221" s="14" t="s">
        <v>182</v>
      </c>
      <c r="AW221" s="14" t="s">
        <v>33</v>
      </c>
      <c r="AX221" s="14" t="s">
        <v>85</v>
      </c>
      <c r="AY221" s="221" t="s">
        <v>175</v>
      </c>
    </row>
    <row r="222" spans="1:65" s="2" customFormat="1" ht="21.75" customHeight="1">
      <c r="A222" s="38"/>
      <c r="B222" s="197"/>
      <c r="C222" s="198" t="s">
        <v>308</v>
      </c>
      <c r="D222" s="198" t="s">
        <v>177</v>
      </c>
      <c r="E222" s="199" t="s">
        <v>309</v>
      </c>
      <c r="F222" s="200" t="s">
        <v>310</v>
      </c>
      <c r="G222" s="201" t="s">
        <v>203</v>
      </c>
      <c r="H222" s="202">
        <v>116.206</v>
      </c>
      <c r="I222" s="203"/>
      <c r="J222" s="204">
        <f>ROUND(I222*H222,2)</f>
        <v>0</v>
      </c>
      <c r="K222" s="200" t="s">
        <v>181</v>
      </c>
      <c r="L222" s="39"/>
      <c r="M222" s="205" t="s">
        <v>1</v>
      </c>
      <c r="N222" s="206" t="s">
        <v>43</v>
      </c>
      <c r="O222" s="77"/>
      <c r="P222" s="207">
        <f>O222*H222</f>
        <v>0</v>
      </c>
      <c r="Q222" s="207">
        <v>2.25634</v>
      </c>
      <c r="R222" s="207">
        <f>Q222*H222</f>
        <v>262.20024603999997</v>
      </c>
      <c r="S222" s="207">
        <v>0</v>
      </c>
      <c r="T222" s="208">
        <f>S222*H222</f>
        <v>0</v>
      </c>
      <c r="U222" s="38"/>
      <c r="V222" s="38"/>
      <c r="W222" s="38"/>
      <c r="X222" s="38"/>
      <c r="Y222" s="38"/>
      <c r="Z222" s="38"/>
      <c r="AA222" s="38"/>
      <c r="AB222" s="38"/>
      <c r="AC222" s="38"/>
      <c r="AD222" s="38"/>
      <c r="AE222" s="38"/>
      <c r="AR222" s="209" t="s">
        <v>182</v>
      </c>
      <c r="AT222" s="209" t="s">
        <v>177</v>
      </c>
      <c r="AU222" s="209" t="s">
        <v>87</v>
      </c>
      <c r="AY222" s="19" t="s">
        <v>175</v>
      </c>
      <c r="BE222" s="210">
        <f>IF(N222="základní",J222,0)</f>
        <v>0</v>
      </c>
      <c r="BF222" s="210">
        <f>IF(N222="snížená",J222,0)</f>
        <v>0</v>
      </c>
      <c r="BG222" s="210">
        <f>IF(N222="zákl. přenesená",J222,0)</f>
        <v>0</v>
      </c>
      <c r="BH222" s="210">
        <f>IF(N222="sníž. přenesená",J222,0)</f>
        <v>0</v>
      </c>
      <c r="BI222" s="210">
        <f>IF(N222="nulová",J222,0)</f>
        <v>0</v>
      </c>
      <c r="BJ222" s="19" t="s">
        <v>85</v>
      </c>
      <c r="BK222" s="210">
        <f>ROUND(I222*H222,2)</f>
        <v>0</v>
      </c>
      <c r="BL222" s="19" t="s">
        <v>182</v>
      </c>
      <c r="BM222" s="209" t="s">
        <v>311</v>
      </c>
    </row>
    <row r="223" spans="1:47" s="2" customFormat="1" ht="12">
      <c r="A223" s="38"/>
      <c r="B223" s="39"/>
      <c r="C223" s="38"/>
      <c r="D223" s="212" t="s">
        <v>274</v>
      </c>
      <c r="E223" s="38"/>
      <c r="F223" s="228" t="s">
        <v>275</v>
      </c>
      <c r="G223" s="38"/>
      <c r="H223" s="38"/>
      <c r="I223" s="133"/>
      <c r="J223" s="38"/>
      <c r="K223" s="38"/>
      <c r="L223" s="39"/>
      <c r="M223" s="229"/>
      <c r="N223" s="230"/>
      <c r="O223" s="77"/>
      <c r="P223" s="77"/>
      <c r="Q223" s="77"/>
      <c r="R223" s="77"/>
      <c r="S223" s="77"/>
      <c r="T223" s="78"/>
      <c r="U223" s="38"/>
      <c r="V223" s="38"/>
      <c r="W223" s="38"/>
      <c r="X223" s="38"/>
      <c r="Y223" s="38"/>
      <c r="Z223" s="38"/>
      <c r="AA223" s="38"/>
      <c r="AB223" s="38"/>
      <c r="AC223" s="38"/>
      <c r="AD223" s="38"/>
      <c r="AE223" s="38"/>
      <c r="AT223" s="19" t="s">
        <v>274</v>
      </c>
      <c r="AU223" s="19" t="s">
        <v>87</v>
      </c>
    </row>
    <row r="224" spans="1:51" s="15" customFormat="1" ht="12">
      <c r="A224" s="15"/>
      <c r="B224" s="231"/>
      <c r="C224" s="15"/>
      <c r="D224" s="212" t="s">
        <v>184</v>
      </c>
      <c r="E224" s="232" t="s">
        <v>1</v>
      </c>
      <c r="F224" s="233" t="s">
        <v>312</v>
      </c>
      <c r="G224" s="15"/>
      <c r="H224" s="232" t="s">
        <v>1</v>
      </c>
      <c r="I224" s="234"/>
      <c r="J224" s="15"/>
      <c r="K224" s="15"/>
      <c r="L224" s="231"/>
      <c r="M224" s="235"/>
      <c r="N224" s="236"/>
      <c r="O224" s="236"/>
      <c r="P224" s="236"/>
      <c r="Q224" s="236"/>
      <c r="R224" s="236"/>
      <c r="S224" s="236"/>
      <c r="T224" s="237"/>
      <c r="U224" s="15"/>
      <c r="V224" s="15"/>
      <c r="W224" s="15"/>
      <c r="X224" s="15"/>
      <c r="Y224" s="15"/>
      <c r="Z224" s="15"/>
      <c r="AA224" s="15"/>
      <c r="AB224" s="15"/>
      <c r="AC224" s="15"/>
      <c r="AD224" s="15"/>
      <c r="AE224" s="15"/>
      <c r="AT224" s="232" t="s">
        <v>184</v>
      </c>
      <c r="AU224" s="232" t="s">
        <v>87</v>
      </c>
      <c r="AV224" s="15" t="s">
        <v>85</v>
      </c>
      <c r="AW224" s="15" t="s">
        <v>33</v>
      </c>
      <c r="AX224" s="15" t="s">
        <v>78</v>
      </c>
      <c r="AY224" s="232" t="s">
        <v>175</v>
      </c>
    </row>
    <row r="225" spans="1:51" s="15" customFormat="1" ht="12">
      <c r="A225" s="15"/>
      <c r="B225" s="231"/>
      <c r="C225" s="15"/>
      <c r="D225" s="212" t="s">
        <v>184</v>
      </c>
      <c r="E225" s="232" t="s">
        <v>1</v>
      </c>
      <c r="F225" s="233" t="s">
        <v>303</v>
      </c>
      <c r="G225" s="15"/>
      <c r="H225" s="232" t="s">
        <v>1</v>
      </c>
      <c r="I225" s="234"/>
      <c r="J225" s="15"/>
      <c r="K225" s="15"/>
      <c r="L225" s="231"/>
      <c r="M225" s="235"/>
      <c r="N225" s="236"/>
      <c r="O225" s="236"/>
      <c r="P225" s="236"/>
      <c r="Q225" s="236"/>
      <c r="R225" s="236"/>
      <c r="S225" s="236"/>
      <c r="T225" s="237"/>
      <c r="U225" s="15"/>
      <c r="V225" s="15"/>
      <c r="W225" s="15"/>
      <c r="X225" s="15"/>
      <c r="Y225" s="15"/>
      <c r="Z225" s="15"/>
      <c r="AA225" s="15"/>
      <c r="AB225" s="15"/>
      <c r="AC225" s="15"/>
      <c r="AD225" s="15"/>
      <c r="AE225" s="15"/>
      <c r="AT225" s="232" t="s">
        <v>184</v>
      </c>
      <c r="AU225" s="232" t="s">
        <v>87</v>
      </c>
      <c r="AV225" s="15" t="s">
        <v>85</v>
      </c>
      <c r="AW225" s="15" t="s">
        <v>33</v>
      </c>
      <c r="AX225" s="15" t="s">
        <v>78</v>
      </c>
      <c r="AY225" s="232" t="s">
        <v>175</v>
      </c>
    </row>
    <row r="226" spans="1:51" s="13" customFormat="1" ht="12">
      <c r="A226" s="13"/>
      <c r="B226" s="211"/>
      <c r="C226" s="13"/>
      <c r="D226" s="212" t="s">
        <v>184</v>
      </c>
      <c r="E226" s="213" t="s">
        <v>1</v>
      </c>
      <c r="F226" s="214" t="s">
        <v>304</v>
      </c>
      <c r="G226" s="13"/>
      <c r="H226" s="215">
        <v>1241.995</v>
      </c>
      <c r="I226" s="216"/>
      <c r="J226" s="13"/>
      <c r="K226" s="13"/>
      <c r="L226" s="211"/>
      <c r="M226" s="217"/>
      <c r="N226" s="218"/>
      <c r="O226" s="218"/>
      <c r="P226" s="218"/>
      <c r="Q226" s="218"/>
      <c r="R226" s="218"/>
      <c r="S226" s="218"/>
      <c r="T226" s="219"/>
      <c r="U226" s="13"/>
      <c r="V226" s="13"/>
      <c r="W226" s="13"/>
      <c r="X226" s="13"/>
      <c r="Y226" s="13"/>
      <c r="Z226" s="13"/>
      <c r="AA226" s="13"/>
      <c r="AB226" s="13"/>
      <c r="AC226" s="13"/>
      <c r="AD226" s="13"/>
      <c r="AE226" s="13"/>
      <c r="AT226" s="213" t="s">
        <v>184</v>
      </c>
      <c r="AU226" s="213" t="s">
        <v>87</v>
      </c>
      <c r="AV226" s="13" t="s">
        <v>87</v>
      </c>
      <c r="AW226" s="13" t="s">
        <v>33</v>
      </c>
      <c r="AX226" s="13" t="s">
        <v>78</v>
      </c>
      <c r="AY226" s="213" t="s">
        <v>175</v>
      </c>
    </row>
    <row r="227" spans="1:51" s="13" customFormat="1" ht="12">
      <c r="A227" s="13"/>
      <c r="B227" s="211"/>
      <c r="C227" s="13"/>
      <c r="D227" s="212" t="s">
        <v>184</v>
      </c>
      <c r="E227" s="213" t="s">
        <v>1</v>
      </c>
      <c r="F227" s="214" t="s">
        <v>305</v>
      </c>
      <c r="G227" s="13"/>
      <c r="H227" s="215">
        <v>-47.752</v>
      </c>
      <c r="I227" s="216"/>
      <c r="J227" s="13"/>
      <c r="K227" s="13"/>
      <c r="L227" s="211"/>
      <c r="M227" s="217"/>
      <c r="N227" s="218"/>
      <c r="O227" s="218"/>
      <c r="P227" s="218"/>
      <c r="Q227" s="218"/>
      <c r="R227" s="218"/>
      <c r="S227" s="218"/>
      <c r="T227" s="219"/>
      <c r="U227" s="13"/>
      <c r="V227" s="13"/>
      <c r="W227" s="13"/>
      <c r="X227" s="13"/>
      <c r="Y227" s="13"/>
      <c r="Z227" s="13"/>
      <c r="AA227" s="13"/>
      <c r="AB227" s="13"/>
      <c r="AC227" s="13"/>
      <c r="AD227" s="13"/>
      <c r="AE227" s="13"/>
      <c r="AT227" s="213" t="s">
        <v>184</v>
      </c>
      <c r="AU227" s="213" t="s">
        <v>87</v>
      </c>
      <c r="AV227" s="13" t="s">
        <v>87</v>
      </c>
      <c r="AW227" s="13" t="s">
        <v>33</v>
      </c>
      <c r="AX227" s="13" t="s">
        <v>78</v>
      </c>
      <c r="AY227" s="213" t="s">
        <v>175</v>
      </c>
    </row>
    <row r="228" spans="1:51" s="13" customFormat="1" ht="12">
      <c r="A228" s="13"/>
      <c r="B228" s="211"/>
      <c r="C228" s="13"/>
      <c r="D228" s="212" t="s">
        <v>184</v>
      </c>
      <c r="E228" s="213" t="s">
        <v>1</v>
      </c>
      <c r="F228" s="214" t="s">
        <v>306</v>
      </c>
      <c r="G228" s="13"/>
      <c r="H228" s="215">
        <v>-137.825</v>
      </c>
      <c r="I228" s="216"/>
      <c r="J228" s="13"/>
      <c r="K228" s="13"/>
      <c r="L228" s="211"/>
      <c r="M228" s="217"/>
      <c r="N228" s="218"/>
      <c r="O228" s="218"/>
      <c r="P228" s="218"/>
      <c r="Q228" s="218"/>
      <c r="R228" s="218"/>
      <c r="S228" s="218"/>
      <c r="T228" s="219"/>
      <c r="U228" s="13"/>
      <c r="V228" s="13"/>
      <c r="W228" s="13"/>
      <c r="X228" s="13"/>
      <c r="Y228" s="13"/>
      <c r="Z228" s="13"/>
      <c r="AA228" s="13"/>
      <c r="AB228" s="13"/>
      <c r="AC228" s="13"/>
      <c r="AD228" s="13"/>
      <c r="AE228" s="13"/>
      <c r="AT228" s="213" t="s">
        <v>184</v>
      </c>
      <c r="AU228" s="213" t="s">
        <v>87</v>
      </c>
      <c r="AV228" s="13" t="s">
        <v>87</v>
      </c>
      <c r="AW228" s="13" t="s">
        <v>33</v>
      </c>
      <c r="AX228" s="13" t="s">
        <v>78</v>
      </c>
      <c r="AY228" s="213" t="s">
        <v>175</v>
      </c>
    </row>
    <row r="229" spans="1:51" s="14" customFormat="1" ht="12">
      <c r="A229" s="14"/>
      <c r="B229" s="220"/>
      <c r="C229" s="14"/>
      <c r="D229" s="212" t="s">
        <v>184</v>
      </c>
      <c r="E229" s="221" t="s">
        <v>1</v>
      </c>
      <c r="F229" s="222" t="s">
        <v>186</v>
      </c>
      <c r="G229" s="14"/>
      <c r="H229" s="223">
        <v>1056.418</v>
      </c>
      <c r="I229" s="224"/>
      <c r="J229" s="14"/>
      <c r="K229" s="14"/>
      <c r="L229" s="220"/>
      <c r="M229" s="225"/>
      <c r="N229" s="226"/>
      <c r="O229" s="226"/>
      <c r="P229" s="226"/>
      <c r="Q229" s="226"/>
      <c r="R229" s="226"/>
      <c r="S229" s="226"/>
      <c r="T229" s="227"/>
      <c r="U229" s="14"/>
      <c r="V229" s="14"/>
      <c r="W229" s="14"/>
      <c r="X229" s="14"/>
      <c r="Y229" s="14"/>
      <c r="Z229" s="14"/>
      <c r="AA229" s="14"/>
      <c r="AB229" s="14"/>
      <c r="AC229" s="14"/>
      <c r="AD229" s="14"/>
      <c r="AE229" s="14"/>
      <c r="AT229" s="221" t="s">
        <v>184</v>
      </c>
      <c r="AU229" s="221" t="s">
        <v>87</v>
      </c>
      <c r="AV229" s="14" t="s">
        <v>182</v>
      </c>
      <c r="AW229" s="14" t="s">
        <v>33</v>
      </c>
      <c r="AX229" s="14" t="s">
        <v>78</v>
      </c>
      <c r="AY229" s="221" t="s">
        <v>175</v>
      </c>
    </row>
    <row r="230" spans="1:51" s="13" customFormat="1" ht="12">
      <c r="A230" s="13"/>
      <c r="B230" s="211"/>
      <c r="C230" s="13"/>
      <c r="D230" s="212" t="s">
        <v>184</v>
      </c>
      <c r="E230" s="213" t="s">
        <v>1</v>
      </c>
      <c r="F230" s="214" t="s">
        <v>313</v>
      </c>
      <c r="G230" s="13"/>
      <c r="H230" s="215">
        <v>116.206</v>
      </c>
      <c r="I230" s="216"/>
      <c r="J230" s="13"/>
      <c r="K230" s="13"/>
      <c r="L230" s="211"/>
      <c r="M230" s="217"/>
      <c r="N230" s="218"/>
      <c r="O230" s="218"/>
      <c r="P230" s="218"/>
      <c r="Q230" s="218"/>
      <c r="R230" s="218"/>
      <c r="S230" s="218"/>
      <c r="T230" s="219"/>
      <c r="U230" s="13"/>
      <c r="V230" s="13"/>
      <c r="W230" s="13"/>
      <c r="X230" s="13"/>
      <c r="Y230" s="13"/>
      <c r="Z230" s="13"/>
      <c r="AA230" s="13"/>
      <c r="AB230" s="13"/>
      <c r="AC230" s="13"/>
      <c r="AD230" s="13"/>
      <c r="AE230" s="13"/>
      <c r="AT230" s="213" t="s">
        <v>184</v>
      </c>
      <c r="AU230" s="213" t="s">
        <v>87</v>
      </c>
      <c r="AV230" s="13" t="s">
        <v>87</v>
      </c>
      <c r="AW230" s="13" t="s">
        <v>33</v>
      </c>
      <c r="AX230" s="13" t="s">
        <v>78</v>
      </c>
      <c r="AY230" s="213" t="s">
        <v>175</v>
      </c>
    </row>
    <row r="231" spans="1:51" s="14" customFormat="1" ht="12">
      <c r="A231" s="14"/>
      <c r="B231" s="220"/>
      <c r="C231" s="14"/>
      <c r="D231" s="212" t="s">
        <v>184</v>
      </c>
      <c r="E231" s="221" t="s">
        <v>1</v>
      </c>
      <c r="F231" s="222" t="s">
        <v>186</v>
      </c>
      <c r="G231" s="14"/>
      <c r="H231" s="223">
        <v>116.206</v>
      </c>
      <c r="I231" s="224"/>
      <c r="J231" s="14"/>
      <c r="K231" s="14"/>
      <c r="L231" s="220"/>
      <c r="M231" s="225"/>
      <c r="N231" s="226"/>
      <c r="O231" s="226"/>
      <c r="P231" s="226"/>
      <c r="Q231" s="226"/>
      <c r="R231" s="226"/>
      <c r="S231" s="226"/>
      <c r="T231" s="227"/>
      <c r="U231" s="14"/>
      <c r="V231" s="14"/>
      <c r="W231" s="14"/>
      <c r="X231" s="14"/>
      <c r="Y231" s="14"/>
      <c r="Z231" s="14"/>
      <c r="AA231" s="14"/>
      <c r="AB231" s="14"/>
      <c r="AC231" s="14"/>
      <c r="AD231" s="14"/>
      <c r="AE231" s="14"/>
      <c r="AT231" s="221" t="s">
        <v>184</v>
      </c>
      <c r="AU231" s="221" t="s">
        <v>87</v>
      </c>
      <c r="AV231" s="14" t="s">
        <v>182</v>
      </c>
      <c r="AW231" s="14" t="s">
        <v>33</v>
      </c>
      <c r="AX231" s="14" t="s">
        <v>85</v>
      </c>
      <c r="AY231" s="221" t="s">
        <v>175</v>
      </c>
    </row>
    <row r="232" spans="1:65" s="2" customFormat="1" ht="16.5" customHeight="1">
      <c r="A232" s="38"/>
      <c r="B232" s="197"/>
      <c r="C232" s="198" t="s">
        <v>314</v>
      </c>
      <c r="D232" s="198" t="s">
        <v>177</v>
      </c>
      <c r="E232" s="199" t="s">
        <v>315</v>
      </c>
      <c r="F232" s="200" t="s">
        <v>316</v>
      </c>
      <c r="G232" s="201" t="s">
        <v>180</v>
      </c>
      <c r="H232" s="202">
        <v>72.936</v>
      </c>
      <c r="I232" s="203"/>
      <c r="J232" s="204">
        <f>ROUND(I232*H232,2)</f>
        <v>0</v>
      </c>
      <c r="K232" s="200" t="s">
        <v>181</v>
      </c>
      <c r="L232" s="39"/>
      <c r="M232" s="205" t="s">
        <v>1</v>
      </c>
      <c r="N232" s="206" t="s">
        <v>43</v>
      </c>
      <c r="O232" s="77"/>
      <c r="P232" s="207">
        <f>O232*H232</f>
        <v>0</v>
      </c>
      <c r="Q232" s="207">
        <v>0.00247</v>
      </c>
      <c r="R232" s="207">
        <f>Q232*H232</f>
        <v>0.18015192000000002</v>
      </c>
      <c r="S232" s="207">
        <v>0</v>
      </c>
      <c r="T232" s="208">
        <f>S232*H232</f>
        <v>0</v>
      </c>
      <c r="U232" s="38"/>
      <c r="V232" s="38"/>
      <c r="W232" s="38"/>
      <c r="X232" s="38"/>
      <c r="Y232" s="38"/>
      <c r="Z232" s="38"/>
      <c r="AA232" s="38"/>
      <c r="AB232" s="38"/>
      <c r="AC232" s="38"/>
      <c r="AD232" s="38"/>
      <c r="AE232" s="38"/>
      <c r="AR232" s="209" t="s">
        <v>182</v>
      </c>
      <c r="AT232" s="209" t="s">
        <v>177</v>
      </c>
      <c r="AU232" s="209" t="s">
        <v>87</v>
      </c>
      <c r="AY232" s="19" t="s">
        <v>175</v>
      </c>
      <c r="BE232" s="210">
        <f>IF(N232="základní",J232,0)</f>
        <v>0</v>
      </c>
      <c r="BF232" s="210">
        <f>IF(N232="snížená",J232,0)</f>
        <v>0</v>
      </c>
      <c r="BG232" s="210">
        <f>IF(N232="zákl. přenesená",J232,0)</f>
        <v>0</v>
      </c>
      <c r="BH232" s="210">
        <f>IF(N232="sníž. přenesená",J232,0)</f>
        <v>0</v>
      </c>
      <c r="BI232" s="210">
        <f>IF(N232="nulová",J232,0)</f>
        <v>0</v>
      </c>
      <c r="BJ232" s="19" t="s">
        <v>85</v>
      </c>
      <c r="BK232" s="210">
        <f>ROUND(I232*H232,2)</f>
        <v>0</v>
      </c>
      <c r="BL232" s="19" t="s">
        <v>182</v>
      </c>
      <c r="BM232" s="209" t="s">
        <v>317</v>
      </c>
    </row>
    <row r="233" spans="1:51" s="13" customFormat="1" ht="12">
      <c r="A233" s="13"/>
      <c r="B233" s="211"/>
      <c r="C233" s="13"/>
      <c r="D233" s="212" t="s">
        <v>184</v>
      </c>
      <c r="E233" s="213" t="s">
        <v>1</v>
      </c>
      <c r="F233" s="214" t="s">
        <v>318</v>
      </c>
      <c r="G233" s="13"/>
      <c r="H233" s="215">
        <v>60.336</v>
      </c>
      <c r="I233" s="216"/>
      <c r="J233" s="13"/>
      <c r="K233" s="13"/>
      <c r="L233" s="211"/>
      <c r="M233" s="217"/>
      <c r="N233" s="218"/>
      <c r="O233" s="218"/>
      <c r="P233" s="218"/>
      <c r="Q233" s="218"/>
      <c r="R233" s="218"/>
      <c r="S233" s="218"/>
      <c r="T233" s="219"/>
      <c r="U233" s="13"/>
      <c r="V233" s="13"/>
      <c r="W233" s="13"/>
      <c r="X233" s="13"/>
      <c r="Y233" s="13"/>
      <c r="Z233" s="13"/>
      <c r="AA233" s="13"/>
      <c r="AB233" s="13"/>
      <c r="AC233" s="13"/>
      <c r="AD233" s="13"/>
      <c r="AE233" s="13"/>
      <c r="AT233" s="213" t="s">
        <v>184</v>
      </c>
      <c r="AU233" s="213" t="s">
        <v>87</v>
      </c>
      <c r="AV233" s="13" t="s">
        <v>87</v>
      </c>
      <c r="AW233" s="13" t="s">
        <v>33</v>
      </c>
      <c r="AX233" s="13" t="s">
        <v>78</v>
      </c>
      <c r="AY233" s="213" t="s">
        <v>175</v>
      </c>
    </row>
    <row r="234" spans="1:51" s="13" customFormat="1" ht="12">
      <c r="A234" s="13"/>
      <c r="B234" s="211"/>
      <c r="C234" s="13"/>
      <c r="D234" s="212" t="s">
        <v>184</v>
      </c>
      <c r="E234" s="213" t="s">
        <v>1</v>
      </c>
      <c r="F234" s="214" t="s">
        <v>319</v>
      </c>
      <c r="G234" s="13"/>
      <c r="H234" s="215">
        <v>12.6</v>
      </c>
      <c r="I234" s="216"/>
      <c r="J234" s="13"/>
      <c r="K234" s="13"/>
      <c r="L234" s="211"/>
      <c r="M234" s="217"/>
      <c r="N234" s="218"/>
      <c r="O234" s="218"/>
      <c r="P234" s="218"/>
      <c r="Q234" s="218"/>
      <c r="R234" s="218"/>
      <c r="S234" s="218"/>
      <c r="T234" s="219"/>
      <c r="U234" s="13"/>
      <c r="V234" s="13"/>
      <c r="W234" s="13"/>
      <c r="X234" s="13"/>
      <c r="Y234" s="13"/>
      <c r="Z234" s="13"/>
      <c r="AA234" s="13"/>
      <c r="AB234" s="13"/>
      <c r="AC234" s="13"/>
      <c r="AD234" s="13"/>
      <c r="AE234" s="13"/>
      <c r="AT234" s="213" t="s">
        <v>184</v>
      </c>
      <c r="AU234" s="213" t="s">
        <v>87</v>
      </c>
      <c r="AV234" s="13" t="s">
        <v>87</v>
      </c>
      <c r="AW234" s="13" t="s">
        <v>33</v>
      </c>
      <c r="AX234" s="13" t="s">
        <v>78</v>
      </c>
      <c r="AY234" s="213" t="s">
        <v>175</v>
      </c>
    </row>
    <row r="235" spans="1:51" s="14" customFormat="1" ht="12">
      <c r="A235" s="14"/>
      <c r="B235" s="220"/>
      <c r="C235" s="14"/>
      <c r="D235" s="212" t="s">
        <v>184</v>
      </c>
      <c r="E235" s="221" t="s">
        <v>1</v>
      </c>
      <c r="F235" s="222" t="s">
        <v>186</v>
      </c>
      <c r="G235" s="14"/>
      <c r="H235" s="223">
        <v>72.936</v>
      </c>
      <c r="I235" s="224"/>
      <c r="J235" s="14"/>
      <c r="K235" s="14"/>
      <c r="L235" s="220"/>
      <c r="M235" s="225"/>
      <c r="N235" s="226"/>
      <c r="O235" s="226"/>
      <c r="P235" s="226"/>
      <c r="Q235" s="226"/>
      <c r="R235" s="226"/>
      <c r="S235" s="226"/>
      <c r="T235" s="227"/>
      <c r="U235" s="14"/>
      <c r="V235" s="14"/>
      <c r="W235" s="14"/>
      <c r="X235" s="14"/>
      <c r="Y235" s="14"/>
      <c r="Z235" s="14"/>
      <c r="AA235" s="14"/>
      <c r="AB235" s="14"/>
      <c r="AC235" s="14"/>
      <c r="AD235" s="14"/>
      <c r="AE235" s="14"/>
      <c r="AT235" s="221" t="s">
        <v>184</v>
      </c>
      <c r="AU235" s="221" t="s">
        <v>87</v>
      </c>
      <c r="AV235" s="14" t="s">
        <v>182</v>
      </c>
      <c r="AW235" s="14" t="s">
        <v>33</v>
      </c>
      <c r="AX235" s="14" t="s">
        <v>85</v>
      </c>
      <c r="AY235" s="221" t="s">
        <v>175</v>
      </c>
    </row>
    <row r="236" spans="1:65" s="2" customFormat="1" ht="16.5" customHeight="1">
      <c r="A236" s="38"/>
      <c r="B236" s="197"/>
      <c r="C236" s="198" t="s">
        <v>320</v>
      </c>
      <c r="D236" s="198" t="s">
        <v>177</v>
      </c>
      <c r="E236" s="199" t="s">
        <v>321</v>
      </c>
      <c r="F236" s="200" t="s">
        <v>322</v>
      </c>
      <c r="G236" s="201" t="s">
        <v>180</v>
      </c>
      <c r="H236" s="202">
        <v>72.936</v>
      </c>
      <c r="I236" s="203"/>
      <c r="J236" s="204">
        <f>ROUND(I236*H236,2)</f>
        <v>0</v>
      </c>
      <c r="K236" s="200" t="s">
        <v>181</v>
      </c>
      <c r="L236" s="39"/>
      <c r="M236" s="205" t="s">
        <v>1</v>
      </c>
      <c r="N236" s="206" t="s">
        <v>43</v>
      </c>
      <c r="O236" s="77"/>
      <c r="P236" s="207">
        <f>O236*H236</f>
        <v>0</v>
      </c>
      <c r="Q236" s="207">
        <v>0</v>
      </c>
      <c r="R236" s="207">
        <f>Q236*H236</f>
        <v>0</v>
      </c>
      <c r="S236" s="207">
        <v>0</v>
      </c>
      <c r="T236" s="208">
        <f>S236*H236</f>
        <v>0</v>
      </c>
      <c r="U236" s="38"/>
      <c r="V236" s="38"/>
      <c r="W236" s="38"/>
      <c r="X236" s="38"/>
      <c r="Y236" s="38"/>
      <c r="Z236" s="38"/>
      <c r="AA236" s="38"/>
      <c r="AB236" s="38"/>
      <c r="AC236" s="38"/>
      <c r="AD236" s="38"/>
      <c r="AE236" s="38"/>
      <c r="AR236" s="209" t="s">
        <v>182</v>
      </c>
      <c r="AT236" s="209" t="s">
        <v>177</v>
      </c>
      <c r="AU236" s="209" t="s">
        <v>87</v>
      </c>
      <c r="AY236" s="19" t="s">
        <v>175</v>
      </c>
      <c r="BE236" s="210">
        <f>IF(N236="základní",J236,0)</f>
        <v>0</v>
      </c>
      <c r="BF236" s="210">
        <f>IF(N236="snížená",J236,0)</f>
        <v>0</v>
      </c>
      <c r="BG236" s="210">
        <f>IF(N236="zákl. přenesená",J236,0)</f>
        <v>0</v>
      </c>
      <c r="BH236" s="210">
        <f>IF(N236="sníž. přenesená",J236,0)</f>
        <v>0</v>
      </c>
      <c r="BI236" s="210">
        <f>IF(N236="nulová",J236,0)</f>
        <v>0</v>
      </c>
      <c r="BJ236" s="19" t="s">
        <v>85</v>
      </c>
      <c r="BK236" s="210">
        <f>ROUND(I236*H236,2)</f>
        <v>0</v>
      </c>
      <c r="BL236" s="19" t="s">
        <v>182</v>
      </c>
      <c r="BM236" s="209" t="s">
        <v>323</v>
      </c>
    </row>
    <row r="237" spans="1:65" s="2" customFormat="1" ht="16.5" customHeight="1">
      <c r="A237" s="38"/>
      <c r="B237" s="197"/>
      <c r="C237" s="198" t="s">
        <v>324</v>
      </c>
      <c r="D237" s="198" t="s">
        <v>177</v>
      </c>
      <c r="E237" s="199" t="s">
        <v>325</v>
      </c>
      <c r="F237" s="200" t="s">
        <v>326</v>
      </c>
      <c r="G237" s="201" t="s">
        <v>256</v>
      </c>
      <c r="H237" s="202">
        <v>2.324</v>
      </c>
      <c r="I237" s="203"/>
      <c r="J237" s="204">
        <f>ROUND(I237*H237,2)</f>
        <v>0</v>
      </c>
      <c r="K237" s="200" t="s">
        <v>181</v>
      </c>
      <c r="L237" s="39"/>
      <c r="M237" s="205" t="s">
        <v>1</v>
      </c>
      <c r="N237" s="206" t="s">
        <v>43</v>
      </c>
      <c r="O237" s="77"/>
      <c r="P237" s="207">
        <f>O237*H237</f>
        <v>0</v>
      </c>
      <c r="Q237" s="207">
        <v>1.06017</v>
      </c>
      <c r="R237" s="207">
        <f>Q237*H237</f>
        <v>2.46383508</v>
      </c>
      <c r="S237" s="207">
        <v>0</v>
      </c>
      <c r="T237" s="208">
        <f>S237*H237</f>
        <v>0</v>
      </c>
      <c r="U237" s="38"/>
      <c r="V237" s="38"/>
      <c r="W237" s="38"/>
      <c r="X237" s="38"/>
      <c r="Y237" s="38"/>
      <c r="Z237" s="38"/>
      <c r="AA237" s="38"/>
      <c r="AB237" s="38"/>
      <c r="AC237" s="38"/>
      <c r="AD237" s="38"/>
      <c r="AE237" s="38"/>
      <c r="AR237" s="209" t="s">
        <v>182</v>
      </c>
      <c r="AT237" s="209" t="s">
        <v>177</v>
      </c>
      <c r="AU237" s="209" t="s">
        <v>87</v>
      </c>
      <c r="AY237" s="19" t="s">
        <v>175</v>
      </c>
      <c r="BE237" s="210">
        <f>IF(N237="základní",J237,0)</f>
        <v>0</v>
      </c>
      <c r="BF237" s="210">
        <f>IF(N237="snížená",J237,0)</f>
        <v>0</v>
      </c>
      <c r="BG237" s="210">
        <f>IF(N237="zákl. přenesená",J237,0)</f>
        <v>0</v>
      </c>
      <c r="BH237" s="210">
        <f>IF(N237="sníž. přenesená",J237,0)</f>
        <v>0</v>
      </c>
      <c r="BI237" s="210">
        <f>IF(N237="nulová",J237,0)</f>
        <v>0</v>
      </c>
      <c r="BJ237" s="19" t="s">
        <v>85</v>
      </c>
      <c r="BK237" s="210">
        <f>ROUND(I237*H237,2)</f>
        <v>0</v>
      </c>
      <c r="BL237" s="19" t="s">
        <v>182</v>
      </c>
      <c r="BM237" s="209" t="s">
        <v>327</v>
      </c>
    </row>
    <row r="238" spans="1:47" s="2" customFormat="1" ht="12">
      <c r="A238" s="38"/>
      <c r="B238" s="39"/>
      <c r="C238" s="38"/>
      <c r="D238" s="212" t="s">
        <v>274</v>
      </c>
      <c r="E238" s="38"/>
      <c r="F238" s="228" t="s">
        <v>275</v>
      </c>
      <c r="G238" s="38"/>
      <c r="H238" s="38"/>
      <c r="I238" s="133"/>
      <c r="J238" s="38"/>
      <c r="K238" s="38"/>
      <c r="L238" s="39"/>
      <c r="M238" s="229"/>
      <c r="N238" s="230"/>
      <c r="O238" s="77"/>
      <c r="P238" s="77"/>
      <c r="Q238" s="77"/>
      <c r="R238" s="77"/>
      <c r="S238" s="77"/>
      <c r="T238" s="78"/>
      <c r="U238" s="38"/>
      <c r="V238" s="38"/>
      <c r="W238" s="38"/>
      <c r="X238" s="38"/>
      <c r="Y238" s="38"/>
      <c r="Z238" s="38"/>
      <c r="AA238" s="38"/>
      <c r="AB238" s="38"/>
      <c r="AC238" s="38"/>
      <c r="AD238" s="38"/>
      <c r="AE238" s="38"/>
      <c r="AT238" s="19" t="s">
        <v>274</v>
      </c>
      <c r="AU238" s="19" t="s">
        <v>87</v>
      </c>
    </row>
    <row r="239" spans="1:51" s="13" customFormat="1" ht="12">
      <c r="A239" s="13"/>
      <c r="B239" s="211"/>
      <c r="C239" s="13"/>
      <c r="D239" s="212" t="s">
        <v>184</v>
      </c>
      <c r="E239" s="213" t="s">
        <v>1</v>
      </c>
      <c r="F239" s="214" t="s">
        <v>328</v>
      </c>
      <c r="G239" s="13"/>
      <c r="H239" s="215">
        <v>2.324</v>
      </c>
      <c r="I239" s="216"/>
      <c r="J239" s="13"/>
      <c r="K239" s="13"/>
      <c r="L239" s="211"/>
      <c r="M239" s="217"/>
      <c r="N239" s="218"/>
      <c r="O239" s="218"/>
      <c r="P239" s="218"/>
      <c r="Q239" s="218"/>
      <c r="R239" s="218"/>
      <c r="S239" s="218"/>
      <c r="T239" s="219"/>
      <c r="U239" s="13"/>
      <c r="V239" s="13"/>
      <c r="W239" s="13"/>
      <c r="X239" s="13"/>
      <c r="Y239" s="13"/>
      <c r="Z239" s="13"/>
      <c r="AA239" s="13"/>
      <c r="AB239" s="13"/>
      <c r="AC239" s="13"/>
      <c r="AD239" s="13"/>
      <c r="AE239" s="13"/>
      <c r="AT239" s="213" t="s">
        <v>184</v>
      </c>
      <c r="AU239" s="213" t="s">
        <v>87</v>
      </c>
      <c r="AV239" s="13" t="s">
        <v>87</v>
      </c>
      <c r="AW239" s="13" t="s">
        <v>33</v>
      </c>
      <c r="AX239" s="13" t="s">
        <v>85</v>
      </c>
      <c r="AY239" s="213" t="s">
        <v>175</v>
      </c>
    </row>
    <row r="240" spans="1:65" s="2" customFormat="1" ht="16.5" customHeight="1">
      <c r="A240" s="38"/>
      <c r="B240" s="197"/>
      <c r="C240" s="198" t="s">
        <v>329</v>
      </c>
      <c r="D240" s="198" t="s">
        <v>177</v>
      </c>
      <c r="E240" s="199" t="s">
        <v>330</v>
      </c>
      <c r="F240" s="200" t="s">
        <v>331</v>
      </c>
      <c r="G240" s="201" t="s">
        <v>256</v>
      </c>
      <c r="H240" s="202">
        <v>2.851</v>
      </c>
      <c r="I240" s="203"/>
      <c r="J240" s="204">
        <f>ROUND(I240*H240,2)</f>
        <v>0</v>
      </c>
      <c r="K240" s="200" t="s">
        <v>181</v>
      </c>
      <c r="L240" s="39"/>
      <c r="M240" s="205" t="s">
        <v>1</v>
      </c>
      <c r="N240" s="206" t="s">
        <v>43</v>
      </c>
      <c r="O240" s="77"/>
      <c r="P240" s="207">
        <f>O240*H240</f>
        <v>0</v>
      </c>
      <c r="Q240" s="207">
        <v>1.06277</v>
      </c>
      <c r="R240" s="207">
        <f>Q240*H240</f>
        <v>3.02995727</v>
      </c>
      <c r="S240" s="207">
        <v>0</v>
      </c>
      <c r="T240" s="208">
        <f>S240*H240</f>
        <v>0</v>
      </c>
      <c r="U240" s="38"/>
      <c r="V240" s="38"/>
      <c r="W240" s="38"/>
      <c r="X240" s="38"/>
      <c r="Y240" s="38"/>
      <c r="Z240" s="38"/>
      <c r="AA240" s="38"/>
      <c r="AB240" s="38"/>
      <c r="AC240" s="38"/>
      <c r="AD240" s="38"/>
      <c r="AE240" s="38"/>
      <c r="AR240" s="209" t="s">
        <v>182</v>
      </c>
      <c r="AT240" s="209" t="s">
        <v>177</v>
      </c>
      <c r="AU240" s="209" t="s">
        <v>87</v>
      </c>
      <c r="AY240" s="19" t="s">
        <v>175</v>
      </c>
      <c r="BE240" s="210">
        <f>IF(N240="základní",J240,0)</f>
        <v>0</v>
      </c>
      <c r="BF240" s="210">
        <f>IF(N240="snížená",J240,0)</f>
        <v>0</v>
      </c>
      <c r="BG240" s="210">
        <f>IF(N240="zákl. přenesená",J240,0)</f>
        <v>0</v>
      </c>
      <c r="BH240" s="210">
        <f>IF(N240="sníž. přenesená",J240,0)</f>
        <v>0</v>
      </c>
      <c r="BI240" s="210">
        <f>IF(N240="nulová",J240,0)</f>
        <v>0</v>
      </c>
      <c r="BJ240" s="19" t="s">
        <v>85</v>
      </c>
      <c r="BK240" s="210">
        <f>ROUND(I240*H240,2)</f>
        <v>0</v>
      </c>
      <c r="BL240" s="19" t="s">
        <v>182</v>
      </c>
      <c r="BM240" s="209" t="s">
        <v>332</v>
      </c>
    </row>
    <row r="241" spans="1:47" s="2" customFormat="1" ht="12">
      <c r="A241" s="38"/>
      <c r="B241" s="39"/>
      <c r="C241" s="38"/>
      <c r="D241" s="212" t="s">
        <v>274</v>
      </c>
      <c r="E241" s="38"/>
      <c r="F241" s="228" t="s">
        <v>275</v>
      </c>
      <c r="G241" s="38"/>
      <c r="H241" s="38"/>
      <c r="I241" s="133"/>
      <c r="J241" s="38"/>
      <c r="K241" s="38"/>
      <c r="L241" s="39"/>
      <c r="M241" s="229"/>
      <c r="N241" s="230"/>
      <c r="O241" s="77"/>
      <c r="P241" s="77"/>
      <c r="Q241" s="77"/>
      <c r="R241" s="77"/>
      <c r="S241" s="77"/>
      <c r="T241" s="78"/>
      <c r="U241" s="38"/>
      <c r="V241" s="38"/>
      <c r="W241" s="38"/>
      <c r="X241" s="38"/>
      <c r="Y241" s="38"/>
      <c r="Z241" s="38"/>
      <c r="AA241" s="38"/>
      <c r="AB241" s="38"/>
      <c r="AC241" s="38"/>
      <c r="AD241" s="38"/>
      <c r="AE241" s="38"/>
      <c r="AT241" s="19" t="s">
        <v>274</v>
      </c>
      <c r="AU241" s="19" t="s">
        <v>87</v>
      </c>
    </row>
    <row r="242" spans="1:51" s="15" customFormat="1" ht="12">
      <c r="A242" s="15"/>
      <c r="B242" s="231"/>
      <c r="C242" s="15"/>
      <c r="D242" s="212" t="s">
        <v>184</v>
      </c>
      <c r="E242" s="232" t="s">
        <v>1</v>
      </c>
      <c r="F242" s="233" t="s">
        <v>333</v>
      </c>
      <c r="G242" s="15"/>
      <c r="H242" s="232" t="s">
        <v>1</v>
      </c>
      <c r="I242" s="234"/>
      <c r="J242" s="15"/>
      <c r="K242" s="15"/>
      <c r="L242" s="231"/>
      <c r="M242" s="235"/>
      <c r="N242" s="236"/>
      <c r="O242" s="236"/>
      <c r="P242" s="236"/>
      <c r="Q242" s="236"/>
      <c r="R242" s="236"/>
      <c r="S242" s="236"/>
      <c r="T242" s="237"/>
      <c r="U242" s="15"/>
      <c r="V242" s="15"/>
      <c r="W242" s="15"/>
      <c r="X242" s="15"/>
      <c r="Y242" s="15"/>
      <c r="Z242" s="15"/>
      <c r="AA242" s="15"/>
      <c r="AB242" s="15"/>
      <c r="AC242" s="15"/>
      <c r="AD242" s="15"/>
      <c r="AE242" s="15"/>
      <c r="AT242" s="232" t="s">
        <v>184</v>
      </c>
      <c r="AU242" s="232" t="s">
        <v>87</v>
      </c>
      <c r="AV242" s="15" t="s">
        <v>85</v>
      </c>
      <c r="AW242" s="15" t="s">
        <v>33</v>
      </c>
      <c r="AX242" s="15" t="s">
        <v>78</v>
      </c>
      <c r="AY242" s="232" t="s">
        <v>175</v>
      </c>
    </row>
    <row r="243" spans="1:51" s="15" customFormat="1" ht="12">
      <c r="A243" s="15"/>
      <c r="B243" s="231"/>
      <c r="C243" s="15"/>
      <c r="D243" s="212" t="s">
        <v>184</v>
      </c>
      <c r="E243" s="232" t="s">
        <v>1</v>
      </c>
      <c r="F243" s="233" t="s">
        <v>303</v>
      </c>
      <c r="G243" s="15"/>
      <c r="H243" s="232" t="s">
        <v>1</v>
      </c>
      <c r="I243" s="234"/>
      <c r="J243" s="15"/>
      <c r="K243" s="15"/>
      <c r="L243" s="231"/>
      <c r="M243" s="235"/>
      <c r="N243" s="236"/>
      <c r="O243" s="236"/>
      <c r="P243" s="236"/>
      <c r="Q243" s="236"/>
      <c r="R243" s="236"/>
      <c r="S243" s="236"/>
      <c r="T243" s="237"/>
      <c r="U243" s="15"/>
      <c r="V243" s="15"/>
      <c r="W243" s="15"/>
      <c r="X243" s="15"/>
      <c r="Y243" s="15"/>
      <c r="Z243" s="15"/>
      <c r="AA243" s="15"/>
      <c r="AB243" s="15"/>
      <c r="AC243" s="15"/>
      <c r="AD243" s="15"/>
      <c r="AE243" s="15"/>
      <c r="AT243" s="232" t="s">
        <v>184</v>
      </c>
      <c r="AU243" s="232" t="s">
        <v>87</v>
      </c>
      <c r="AV243" s="15" t="s">
        <v>85</v>
      </c>
      <c r="AW243" s="15" t="s">
        <v>33</v>
      </c>
      <c r="AX243" s="15" t="s">
        <v>78</v>
      </c>
      <c r="AY243" s="232" t="s">
        <v>175</v>
      </c>
    </row>
    <row r="244" spans="1:51" s="13" customFormat="1" ht="12">
      <c r="A244" s="13"/>
      <c r="B244" s="211"/>
      <c r="C244" s="13"/>
      <c r="D244" s="212" t="s">
        <v>184</v>
      </c>
      <c r="E244" s="213" t="s">
        <v>1</v>
      </c>
      <c r="F244" s="214" t="s">
        <v>304</v>
      </c>
      <c r="G244" s="13"/>
      <c r="H244" s="215">
        <v>1241.995</v>
      </c>
      <c r="I244" s="216"/>
      <c r="J244" s="13"/>
      <c r="K244" s="13"/>
      <c r="L244" s="211"/>
      <c r="M244" s="217"/>
      <c r="N244" s="218"/>
      <c r="O244" s="218"/>
      <c r="P244" s="218"/>
      <c r="Q244" s="218"/>
      <c r="R244" s="218"/>
      <c r="S244" s="218"/>
      <c r="T244" s="219"/>
      <c r="U244" s="13"/>
      <c r="V244" s="13"/>
      <c r="W244" s="13"/>
      <c r="X244" s="13"/>
      <c r="Y244" s="13"/>
      <c r="Z244" s="13"/>
      <c r="AA244" s="13"/>
      <c r="AB244" s="13"/>
      <c r="AC244" s="13"/>
      <c r="AD244" s="13"/>
      <c r="AE244" s="13"/>
      <c r="AT244" s="213" t="s">
        <v>184</v>
      </c>
      <c r="AU244" s="213" t="s">
        <v>87</v>
      </c>
      <c r="AV244" s="13" t="s">
        <v>87</v>
      </c>
      <c r="AW244" s="13" t="s">
        <v>33</v>
      </c>
      <c r="AX244" s="13" t="s">
        <v>78</v>
      </c>
      <c r="AY244" s="213" t="s">
        <v>175</v>
      </c>
    </row>
    <row r="245" spans="1:51" s="13" customFormat="1" ht="12">
      <c r="A245" s="13"/>
      <c r="B245" s="211"/>
      <c r="C245" s="13"/>
      <c r="D245" s="212" t="s">
        <v>184</v>
      </c>
      <c r="E245" s="213" t="s">
        <v>1</v>
      </c>
      <c r="F245" s="214" t="s">
        <v>305</v>
      </c>
      <c r="G245" s="13"/>
      <c r="H245" s="215">
        <v>-47.752</v>
      </c>
      <c r="I245" s="216"/>
      <c r="J245" s="13"/>
      <c r="K245" s="13"/>
      <c r="L245" s="211"/>
      <c r="M245" s="217"/>
      <c r="N245" s="218"/>
      <c r="O245" s="218"/>
      <c r="P245" s="218"/>
      <c r="Q245" s="218"/>
      <c r="R245" s="218"/>
      <c r="S245" s="218"/>
      <c r="T245" s="219"/>
      <c r="U245" s="13"/>
      <c r="V245" s="13"/>
      <c r="W245" s="13"/>
      <c r="X245" s="13"/>
      <c r="Y245" s="13"/>
      <c r="Z245" s="13"/>
      <c r="AA245" s="13"/>
      <c r="AB245" s="13"/>
      <c r="AC245" s="13"/>
      <c r="AD245" s="13"/>
      <c r="AE245" s="13"/>
      <c r="AT245" s="213" t="s">
        <v>184</v>
      </c>
      <c r="AU245" s="213" t="s">
        <v>87</v>
      </c>
      <c r="AV245" s="13" t="s">
        <v>87</v>
      </c>
      <c r="AW245" s="13" t="s">
        <v>33</v>
      </c>
      <c r="AX245" s="13" t="s">
        <v>78</v>
      </c>
      <c r="AY245" s="213" t="s">
        <v>175</v>
      </c>
    </row>
    <row r="246" spans="1:51" s="13" customFormat="1" ht="12">
      <c r="A246" s="13"/>
      <c r="B246" s="211"/>
      <c r="C246" s="13"/>
      <c r="D246" s="212" t="s">
        <v>184</v>
      </c>
      <c r="E246" s="213" t="s">
        <v>1</v>
      </c>
      <c r="F246" s="214" t="s">
        <v>306</v>
      </c>
      <c r="G246" s="13"/>
      <c r="H246" s="215">
        <v>-137.825</v>
      </c>
      <c r="I246" s="216"/>
      <c r="J246" s="13"/>
      <c r="K246" s="13"/>
      <c r="L246" s="211"/>
      <c r="M246" s="217"/>
      <c r="N246" s="218"/>
      <c r="O246" s="218"/>
      <c r="P246" s="218"/>
      <c r="Q246" s="218"/>
      <c r="R246" s="218"/>
      <c r="S246" s="218"/>
      <c r="T246" s="219"/>
      <c r="U246" s="13"/>
      <c r="V246" s="13"/>
      <c r="W246" s="13"/>
      <c r="X246" s="13"/>
      <c r="Y246" s="13"/>
      <c r="Z246" s="13"/>
      <c r="AA246" s="13"/>
      <c r="AB246" s="13"/>
      <c r="AC246" s="13"/>
      <c r="AD246" s="13"/>
      <c r="AE246" s="13"/>
      <c r="AT246" s="213" t="s">
        <v>184</v>
      </c>
      <c r="AU246" s="213" t="s">
        <v>87</v>
      </c>
      <c r="AV246" s="13" t="s">
        <v>87</v>
      </c>
      <c r="AW246" s="13" t="s">
        <v>33</v>
      </c>
      <c r="AX246" s="13" t="s">
        <v>78</v>
      </c>
      <c r="AY246" s="213" t="s">
        <v>175</v>
      </c>
    </row>
    <row r="247" spans="1:51" s="14" customFormat="1" ht="12">
      <c r="A247" s="14"/>
      <c r="B247" s="220"/>
      <c r="C247" s="14"/>
      <c r="D247" s="212" t="s">
        <v>184</v>
      </c>
      <c r="E247" s="221" t="s">
        <v>1</v>
      </c>
      <c r="F247" s="222" t="s">
        <v>186</v>
      </c>
      <c r="G247" s="14"/>
      <c r="H247" s="223">
        <v>1056.418</v>
      </c>
      <c r="I247" s="224"/>
      <c r="J247" s="14"/>
      <c r="K247" s="14"/>
      <c r="L247" s="220"/>
      <c r="M247" s="225"/>
      <c r="N247" s="226"/>
      <c r="O247" s="226"/>
      <c r="P247" s="226"/>
      <c r="Q247" s="226"/>
      <c r="R247" s="226"/>
      <c r="S247" s="226"/>
      <c r="T247" s="227"/>
      <c r="U247" s="14"/>
      <c r="V247" s="14"/>
      <c r="W247" s="14"/>
      <c r="X247" s="14"/>
      <c r="Y247" s="14"/>
      <c r="Z247" s="14"/>
      <c r="AA247" s="14"/>
      <c r="AB247" s="14"/>
      <c r="AC247" s="14"/>
      <c r="AD247" s="14"/>
      <c r="AE247" s="14"/>
      <c r="AT247" s="221" t="s">
        <v>184</v>
      </c>
      <c r="AU247" s="221" t="s">
        <v>87</v>
      </c>
      <c r="AV247" s="14" t="s">
        <v>182</v>
      </c>
      <c r="AW247" s="14" t="s">
        <v>33</v>
      </c>
      <c r="AX247" s="14" t="s">
        <v>78</v>
      </c>
      <c r="AY247" s="221" t="s">
        <v>175</v>
      </c>
    </row>
    <row r="248" spans="1:51" s="13" customFormat="1" ht="12">
      <c r="A248" s="13"/>
      <c r="B248" s="211"/>
      <c r="C248" s="13"/>
      <c r="D248" s="212" t="s">
        <v>184</v>
      </c>
      <c r="E248" s="213" t="s">
        <v>1</v>
      </c>
      <c r="F248" s="214" t="s">
        <v>334</v>
      </c>
      <c r="G248" s="13"/>
      <c r="H248" s="215">
        <v>2.851</v>
      </c>
      <c r="I248" s="216"/>
      <c r="J248" s="13"/>
      <c r="K248" s="13"/>
      <c r="L248" s="211"/>
      <c r="M248" s="217"/>
      <c r="N248" s="218"/>
      <c r="O248" s="218"/>
      <c r="P248" s="218"/>
      <c r="Q248" s="218"/>
      <c r="R248" s="218"/>
      <c r="S248" s="218"/>
      <c r="T248" s="219"/>
      <c r="U248" s="13"/>
      <c r="V248" s="13"/>
      <c r="W248" s="13"/>
      <c r="X248" s="13"/>
      <c r="Y248" s="13"/>
      <c r="Z248" s="13"/>
      <c r="AA248" s="13"/>
      <c r="AB248" s="13"/>
      <c r="AC248" s="13"/>
      <c r="AD248" s="13"/>
      <c r="AE248" s="13"/>
      <c r="AT248" s="213" t="s">
        <v>184</v>
      </c>
      <c r="AU248" s="213" t="s">
        <v>87</v>
      </c>
      <c r="AV248" s="13" t="s">
        <v>87</v>
      </c>
      <c r="AW248" s="13" t="s">
        <v>33</v>
      </c>
      <c r="AX248" s="13" t="s">
        <v>78</v>
      </c>
      <c r="AY248" s="213" t="s">
        <v>175</v>
      </c>
    </row>
    <row r="249" spans="1:51" s="14" customFormat="1" ht="12">
      <c r="A249" s="14"/>
      <c r="B249" s="220"/>
      <c r="C249" s="14"/>
      <c r="D249" s="212" t="s">
        <v>184</v>
      </c>
      <c r="E249" s="221" t="s">
        <v>1</v>
      </c>
      <c r="F249" s="222" t="s">
        <v>186</v>
      </c>
      <c r="G249" s="14"/>
      <c r="H249" s="223">
        <v>2.851</v>
      </c>
      <c r="I249" s="224"/>
      <c r="J249" s="14"/>
      <c r="K249" s="14"/>
      <c r="L249" s="220"/>
      <c r="M249" s="225"/>
      <c r="N249" s="226"/>
      <c r="O249" s="226"/>
      <c r="P249" s="226"/>
      <c r="Q249" s="226"/>
      <c r="R249" s="226"/>
      <c r="S249" s="226"/>
      <c r="T249" s="227"/>
      <c r="U249" s="14"/>
      <c r="V249" s="14"/>
      <c r="W249" s="14"/>
      <c r="X249" s="14"/>
      <c r="Y249" s="14"/>
      <c r="Z249" s="14"/>
      <c r="AA249" s="14"/>
      <c r="AB249" s="14"/>
      <c r="AC249" s="14"/>
      <c r="AD249" s="14"/>
      <c r="AE249" s="14"/>
      <c r="AT249" s="221" t="s">
        <v>184</v>
      </c>
      <c r="AU249" s="221" t="s">
        <v>87</v>
      </c>
      <c r="AV249" s="14" t="s">
        <v>182</v>
      </c>
      <c r="AW249" s="14" t="s">
        <v>33</v>
      </c>
      <c r="AX249" s="14" t="s">
        <v>85</v>
      </c>
      <c r="AY249" s="221" t="s">
        <v>175</v>
      </c>
    </row>
    <row r="250" spans="1:65" s="2" customFormat="1" ht="21.75" customHeight="1">
      <c r="A250" s="38"/>
      <c r="B250" s="197"/>
      <c r="C250" s="198" t="s">
        <v>335</v>
      </c>
      <c r="D250" s="198" t="s">
        <v>177</v>
      </c>
      <c r="E250" s="199" t="s">
        <v>336</v>
      </c>
      <c r="F250" s="200" t="s">
        <v>337</v>
      </c>
      <c r="G250" s="201" t="s">
        <v>203</v>
      </c>
      <c r="H250" s="202">
        <v>37.216</v>
      </c>
      <c r="I250" s="203"/>
      <c r="J250" s="204">
        <f>ROUND(I250*H250,2)</f>
        <v>0</v>
      </c>
      <c r="K250" s="200" t="s">
        <v>181</v>
      </c>
      <c r="L250" s="39"/>
      <c r="M250" s="205" t="s">
        <v>1</v>
      </c>
      <c r="N250" s="206" t="s">
        <v>43</v>
      </c>
      <c r="O250" s="77"/>
      <c r="P250" s="207">
        <f>O250*H250</f>
        <v>0</v>
      </c>
      <c r="Q250" s="207">
        <v>2.45329</v>
      </c>
      <c r="R250" s="207">
        <f>Q250*H250</f>
        <v>91.30164064</v>
      </c>
      <c r="S250" s="207">
        <v>0</v>
      </c>
      <c r="T250" s="208">
        <f>S250*H250</f>
        <v>0</v>
      </c>
      <c r="U250" s="38"/>
      <c r="V250" s="38"/>
      <c r="W250" s="38"/>
      <c r="X250" s="38"/>
      <c r="Y250" s="38"/>
      <c r="Z250" s="38"/>
      <c r="AA250" s="38"/>
      <c r="AB250" s="38"/>
      <c r="AC250" s="38"/>
      <c r="AD250" s="38"/>
      <c r="AE250" s="38"/>
      <c r="AR250" s="209" t="s">
        <v>182</v>
      </c>
      <c r="AT250" s="209" t="s">
        <v>177</v>
      </c>
      <c r="AU250" s="209" t="s">
        <v>87</v>
      </c>
      <c r="AY250" s="19" t="s">
        <v>175</v>
      </c>
      <c r="BE250" s="210">
        <f>IF(N250="základní",J250,0)</f>
        <v>0</v>
      </c>
      <c r="BF250" s="210">
        <f>IF(N250="snížená",J250,0)</f>
        <v>0</v>
      </c>
      <c r="BG250" s="210">
        <f>IF(N250="zákl. přenesená",J250,0)</f>
        <v>0</v>
      </c>
      <c r="BH250" s="210">
        <f>IF(N250="sníž. přenesená",J250,0)</f>
        <v>0</v>
      </c>
      <c r="BI250" s="210">
        <f>IF(N250="nulová",J250,0)</f>
        <v>0</v>
      </c>
      <c r="BJ250" s="19" t="s">
        <v>85</v>
      </c>
      <c r="BK250" s="210">
        <f>ROUND(I250*H250,2)</f>
        <v>0</v>
      </c>
      <c r="BL250" s="19" t="s">
        <v>182</v>
      </c>
      <c r="BM250" s="209" t="s">
        <v>338</v>
      </c>
    </row>
    <row r="251" spans="1:47" s="2" customFormat="1" ht="12">
      <c r="A251" s="38"/>
      <c r="B251" s="39"/>
      <c r="C251" s="38"/>
      <c r="D251" s="212" t="s">
        <v>274</v>
      </c>
      <c r="E251" s="38"/>
      <c r="F251" s="228" t="s">
        <v>275</v>
      </c>
      <c r="G251" s="38"/>
      <c r="H251" s="38"/>
      <c r="I251" s="133"/>
      <c r="J251" s="38"/>
      <c r="K251" s="38"/>
      <c r="L251" s="39"/>
      <c r="M251" s="229"/>
      <c r="N251" s="230"/>
      <c r="O251" s="77"/>
      <c r="P251" s="77"/>
      <c r="Q251" s="77"/>
      <c r="R251" s="77"/>
      <c r="S251" s="77"/>
      <c r="T251" s="78"/>
      <c r="U251" s="38"/>
      <c r="V251" s="38"/>
      <c r="W251" s="38"/>
      <c r="X251" s="38"/>
      <c r="Y251" s="38"/>
      <c r="Z251" s="38"/>
      <c r="AA251" s="38"/>
      <c r="AB251" s="38"/>
      <c r="AC251" s="38"/>
      <c r="AD251" s="38"/>
      <c r="AE251" s="38"/>
      <c r="AT251" s="19" t="s">
        <v>274</v>
      </c>
      <c r="AU251" s="19" t="s">
        <v>87</v>
      </c>
    </row>
    <row r="252" spans="1:51" s="13" customFormat="1" ht="12">
      <c r="A252" s="13"/>
      <c r="B252" s="211"/>
      <c r="C252" s="13"/>
      <c r="D252" s="212" t="s">
        <v>184</v>
      </c>
      <c r="E252" s="213" t="s">
        <v>1</v>
      </c>
      <c r="F252" s="214" t="s">
        <v>219</v>
      </c>
      <c r="G252" s="13"/>
      <c r="H252" s="215">
        <v>24.416</v>
      </c>
      <c r="I252" s="216"/>
      <c r="J252" s="13"/>
      <c r="K252" s="13"/>
      <c r="L252" s="211"/>
      <c r="M252" s="217"/>
      <c r="N252" s="218"/>
      <c r="O252" s="218"/>
      <c r="P252" s="218"/>
      <c r="Q252" s="218"/>
      <c r="R252" s="218"/>
      <c r="S252" s="218"/>
      <c r="T252" s="219"/>
      <c r="U252" s="13"/>
      <c r="V252" s="13"/>
      <c r="W252" s="13"/>
      <c r="X252" s="13"/>
      <c r="Y252" s="13"/>
      <c r="Z252" s="13"/>
      <c r="AA252" s="13"/>
      <c r="AB252" s="13"/>
      <c r="AC252" s="13"/>
      <c r="AD252" s="13"/>
      <c r="AE252" s="13"/>
      <c r="AT252" s="213" t="s">
        <v>184</v>
      </c>
      <c r="AU252" s="213" t="s">
        <v>87</v>
      </c>
      <c r="AV252" s="13" t="s">
        <v>87</v>
      </c>
      <c r="AW252" s="13" t="s">
        <v>33</v>
      </c>
      <c r="AX252" s="13" t="s">
        <v>78</v>
      </c>
      <c r="AY252" s="213" t="s">
        <v>175</v>
      </c>
    </row>
    <row r="253" spans="1:51" s="13" customFormat="1" ht="12">
      <c r="A253" s="13"/>
      <c r="B253" s="211"/>
      <c r="C253" s="13"/>
      <c r="D253" s="212" t="s">
        <v>184</v>
      </c>
      <c r="E253" s="213" t="s">
        <v>1</v>
      </c>
      <c r="F253" s="214" t="s">
        <v>220</v>
      </c>
      <c r="G253" s="13"/>
      <c r="H253" s="215">
        <v>12.8</v>
      </c>
      <c r="I253" s="216"/>
      <c r="J253" s="13"/>
      <c r="K253" s="13"/>
      <c r="L253" s="211"/>
      <c r="M253" s="217"/>
      <c r="N253" s="218"/>
      <c r="O253" s="218"/>
      <c r="P253" s="218"/>
      <c r="Q253" s="218"/>
      <c r="R253" s="218"/>
      <c r="S253" s="218"/>
      <c r="T253" s="219"/>
      <c r="U253" s="13"/>
      <c r="V253" s="13"/>
      <c r="W253" s="13"/>
      <c r="X253" s="13"/>
      <c r="Y253" s="13"/>
      <c r="Z253" s="13"/>
      <c r="AA253" s="13"/>
      <c r="AB253" s="13"/>
      <c r="AC253" s="13"/>
      <c r="AD253" s="13"/>
      <c r="AE253" s="13"/>
      <c r="AT253" s="213" t="s">
        <v>184</v>
      </c>
      <c r="AU253" s="213" t="s">
        <v>87</v>
      </c>
      <c r="AV253" s="13" t="s">
        <v>87</v>
      </c>
      <c r="AW253" s="13" t="s">
        <v>33</v>
      </c>
      <c r="AX253" s="13" t="s">
        <v>78</v>
      </c>
      <c r="AY253" s="213" t="s">
        <v>175</v>
      </c>
    </row>
    <row r="254" spans="1:51" s="14" customFormat="1" ht="12">
      <c r="A254" s="14"/>
      <c r="B254" s="220"/>
      <c r="C254" s="14"/>
      <c r="D254" s="212" t="s">
        <v>184</v>
      </c>
      <c r="E254" s="221" t="s">
        <v>1</v>
      </c>
      <c r="F254" s="222" t="s">
        <v>186</v>
      </c>
      <c r="G254" s="14"/>
      <c r="H254" s="223">
        <v>37.216</v>
      </c>
      <c r="I254" s="224"/>
      <c r="J254" s="14"/>
      <c r="K254" s="14"/>
      <c r="L254" s="220"/>
      <c r="M254" s="225"/>
      <c r="N254" s="226"/>
      <c r="O254" s="226"/>
      <c r="P254" s="226"/>
      <c r="Q254" s="226"/>
      <c r="R254" s="226"/>
      <c r="S254" s="226"/>
      <c r="T254" s="227"/>
      <c r="U254" s="14"/>
      <c r="V254" s="14"/>
      <c r="W254" s="14"/>
      <c r="X254" s="14"/>
      <c r="Y254" s="14"/>
      <c r="Z254" s="14"/>
      <c r="AA254" s="14"/>
      <c r="AB254" s="14"/>
      <c r="AC254" s="14"/>
      <c r="AD254" s="14"/>
      <c r="AE254" s="14"/>
      <c r="AT254" s="221" t="s">
        <v>184</v>
      </c>
      <c r="AU254" s="221" t="s">
        <v>87</v>
      </c>
      <c r="AV254" s="14" t="s">
        <v>182</v>
      </c>
      <c r="AW254" s="14" t="s">
        <v>33</v>
      </c>
      <c r="AX254" s="14" t="s">
        <v>85</v>
      </c>
      <c r="AY254" s="221" t="s">
        <v>175</v>
      </c>
    </row>
    <row r="255" spans="1:65" s="2" customFormat="1" ht="16.5" customHeight="1">
      <c r="A255" s="38"/>
      <c r="B255" s="197"/>
      <c r="C255" s="198" t="s">
        <v>339</v>
      </c>
      <c r="D255" s="198" t="s">
        <v>177</v>
      </c>
      <c r="E255" s="199" t="s">
        <v>340</v>
      </c>
      <c r="F255" s="200" t="s">
        <v>341</v>
      </c>
      <c r="G255" s="201" t="s">
        <v>180</v>
      </c>
      <c r="H255" s="202">
        <v>486.94</v>
      </c>
      <c r="I255" s="203"/>
      <c r="J255" s="204">
        <f>ROUND(I255*H255,2)</f>
        <v>0</v>
      </c>
      <c r="K255" s="200" t="s">
        <v>181</v>
      </c>
      <c r="L255" s="39"/>
      <c r="M255" s="205" t="s">
        <v>1</v>
      </c>
      <c r="N255" s="206" t="s">
        <v>43</v>
      </c>
      <c r="O255" s="77"/>
      <c r="P255" s="207">
        <f>O255*H255</f>
        <v>0</v>
      </c>
      <c r="Q255" s="207">
        <v>0.00269</v>
      </c>
      <c r="R255" s="207">
        <f>Q255*H255</f>
        <v>1.3098686000000002</v>
      </c>
      <c r="S255" s="207">
        <v>0</v>
      </c>
      <c r="T255" s="208">
        <f>S255*H255</f>
        <v>0</v>
      </c>
      <c r="U255" s="38"/>
      <c r="V255" s="38"/>
      <c r="W255" s="38"/>
      <c r="X255" s="38"/>
      <c r="Y255" s="38"/>
      <c r="Z255" s="38"/>
      <c r="AA255" s="38"/>
      <c r="AB255" s="38"/>
      <c r="AC255" s="38"/>
      <c r="AD255" s="38"/>
      <c r="AE255" s="38"/>
      <c r="AR255" s="209" t="s">
        <v>182</v>
      </c>
      <c r="AT255" s="209" t="s">
        <v>177</v>
      </c>
      <c r="AU255" s="209" t="s">
        <v>87</v>
      </c>
      <c r="AY255" s="19" t="s">
        <v>175</v>
      </c>
      <c r="BE255" s="210">
        <f>IF(N255="základní",J255,0)</f>
        <v>0</v>
      </c>
      <c r="BF255" s="210">
        <f>IF(N255="snížená",J255,0)</f>
        <v>0</v>
      </c>
      <c r="BG255" s="210">
        <f>IF(N255="zákl. přenesená",J255,0)</f>
        <v>0</v>
      </c>
      <c r="BH255" s="210">
        <f>IF(N255="sníž. přenesená",J255,0)</f>
        <v>0</v>
      </c>
      <c r="BI255" s="210">
        <f>IF(N255="nulová",J255,0)</f>
        <v>0</v>
      </c>
      <c r="BJ255" s="19" t="s">
        <v>85</v>
      </c>
      <c r="BK255" s="210">
        <f>ROUND(I255*H255,2)</f>
        <v>0</v>
      </c>
      <c r="BL255" s="19" t="s">
        <v>182</v>
      </c>
      <c r="BM255" s="209" t="s">
        <v>342</v>
      </c>
    </row>
    <row r="256" spans="1:51" s="13" customFormat="1" ht="12">
      <c r="A256" s="13"/>
      <c r="B256" s="211"/>
      <c r="C256" s="13"/>
      <c r="D256" s="212" t="s">
        <v>184</v>
      </c>
      <c r="E256" s="213" t="s">
        <v>1</v>
      </c>
      <c r="F256" s="214" t="s">
        <v>343</v>
      </c>
      <c r="G256" s="13"/>
      <c r="H256" s="215">
        <v>486.94</v>
      </c>
      <c r="I256" s="216"/>
      <c r="J256" s="13"/>
      <c r="K256" s="13"/>
      <c r="L256" s="211"/>
      <c r="M256" s="217"/>
      <c r="N256" s="218"/>
      <c r="O256" s="218"/>
      <c r="P256" s="218"/>
      <c r="Q256" s="218"/>
      <c r="R256" s="218"/>
      <c r="S256" s="218"/>
      <c r="T256" s="219"/>
      <c r="U256" s="13"/>
      <c r="V256" s="13"/>
      <c r="W256" s="13"/>
      <c r="X256" s="13"/>
      <c r="Y256" s="13"/>
      <c r="Z256" s="13"/>
      <c r="AA256" s="13"/>
      <c r="AB256" s="13"/>
      <c r="AC256" s="13"/>
      <c r="AD256" s="13"/>
      <c r="AE256" s="13"/>
      <c r="AT256" s="213" t="s">
        <v>184</v>
      </c>
      <c r="AU256" s="213" t="s">
        <v>87</v>
      </c>
      <c r="AV256" s="13" t="s">
        <v>87</v>
      </c>
      <c r="AW256" s="13" t="s">
        <v>33</v>
      </c>
      <c r="AX256" s="13" t="s">
        <v>85</v>
      </c>
      <c r="AY256" s="213" t="s">
        <v>175</v>
      </c>
    </row>
    <row r="257" spans="1:65" s="2" customFormat="1" ht="16.5" customHeight="1">
      <c r="A257" s="38"/>
      <c r="B257" s="197"/>
      <c r="C257" s="198" t="s">
        <v>344</v>
      </c>
      <c r="D257" s="198" t="s">
        <v>177</v>
      </c>
      <c r="E257" s="199" t="s">
        <v>345</v>
      </c>
      <c r="F257" s="200" t="s">
        <v>346</v>
      </c>
      <c r="G257" s="201" t="s">
        <v>180</v>
      </c>
      <c r="H257" s="202">
        <v>486.94</v>
      </c>
      <c r="I257" s="203"/>
      <c r="J257" s="204">
        <f>ROUND(I257*H257,2)</f>
        <v>0</v>
      </c>
      <c r="K257" s="200" t="s">
        <v>181</v>
      </c>
      <c r="L257" s="39"/>
      <c r="M257" s="205" t="s">
        <v>1</v>
      </c>
      <c r="N257" s="206" t="s">
        <v>43</v>
      </c>
      <c r="O257" s="77"/>
      <c r="P257" s="207">
        <f>O257*H257</f>
        <v>0</v>
      </c>
      <c r="Q257" s="207">
        <v>0</v>
      </c>
      <c r="R257" s="207">
        <f>Q257*H257</f>
        <v>0</v>
      </c>
      <c r="S257" s="207">
        <v>0</v>
      </c>
      <c r="T257" s="208">
        <f>S257*H257</f>
        <v>0</v>
      </c>
      <c r="U257" s="38"/>
      <c r="V257" s="38"/>
      <c r="W257" s="38"/>
      <c r="X257" s="38"/>
      <c r="Y257" s="38"/>
      <c r="Z257" s="38"/>
      <c r="AA257" s="38"/>
      <c r="AB257" s="38"/>
      <c r="AC257" s="38"/>
      <c r="AD257" s="38"/>
      <c r="AE257" s="38"/>
      <c r="AR257" s="209" t="s">
        <v>182</v>
      </c>
      <c r="AT257" s="209" t="s">
        <v>177</v>
      </c>
      <c r="AU257" s="209" t="s">
        <v>87</v>
      </c>
      <c r="AY257" s="19" t="s">
        <v>175</v>
      </c>
      <c r="BE257" s="210">
        <f>IF(N257="základní",J257,0)</f>
        <v>0</v>
      </c>
      <c r="BF257" s="210">
        <f>IF(N257="snížená",J257,0)</f>
        <v>0</v>
      </c>
      <c r="BG257" s="210">
        <f>IF(N257="zákl. přenesená",J257,0)</f>
        <v>0</v>
      </c>
      <c r="BH257" s="210">
        <f>IF(N257="sníž. přenesená",J257,0)</f>
        <v>0</v>
      </c>
      <c r="BI257" s="210">
        <f>IF(N257="nulová",J257,0)</f>
        <v>0</v>
      </c>
      <c r="BJ257" s="19" t="s">
        <v>85</v>
      </c>
      <c r="BK257" s="210">
        <f>ROUND(I257*H257,2)</f>
        <v>0</v>
      </c>
      <c r="BL257" s="19" t="s">
        <v>182</v>
      </c>
      <c r="BM257" s="209" t="s">
        <v>347</v>
      </c>
    </row>
    <row r="258" spans="1:65" s="2" customFormat="1" ht="16.5" customHeight="1">
      <c r="A258" s="38"/>
      <c r="B258" s="197"/>
      <c r="C258" s="198" t="s">
        <v>348</v>
      </c>
      <c r="D258" s="198" t="s">
        <v>177</v>
      </c>
      <c r="E258" s="199" t="s">
        <v>349</v>
      </c>
      <c r="F258" s="200" t="s">
        <v>350</v>
      </c>
      <c r="G258" s="201" t="s">
        <v>256</v>
      </c>
      <c r="H258" s="202">
        <v>1.489</v>
      </c>
      <c r="I258" s="203"/>
      <c r="J258" s="204">
        <f>ROUND(I258*H258,2)</f>
        <v>0</v>
      </c>
      <c r="K258" s="200" t="s">
        <v>181</v>
      </c>
      <c r="L258" s="39"/>
      <c r="M258" s="205" t="s">
        <v>1</v>
      </c>
      <c r="N258" s="206" t="s">
        <v>43</v>
      </c>
      <c r="O258" s="77"/>
      <c r="P258" s="207">
        <f>O258*H258</f>
        <v>0</v>
      </c>
      <c r="Q258" s="207">
        <v>1.06017</v>
      </c>
      <c r="R258" s="207">
        <f>Q258*H258</f>
        <v>1.5785931300000002</v>
      </c>
      <c r="S258" s="207">
        <v>0</v>
      </c>
      <c r="T258" s="208">
        <f>S258*H258</f>
        <v>0</v>
      </c>
      <c r="U258" s="38"/>
      <c r="V258" s="38"/>
      <c r="W258" s="38"/>
      <c r="X258" s="38"/>
      <c r="Y258" s="38"/>
      <c r="Z258" s="38"/>
      <c r="AA258" s="38"/>
      <c r="AB258" s="38"/>
      <c r="AC258" s="38"/>
      <c r="AD258" s="38"/>
      <c r="AE258" s="38"/>
      <c r="AR258" s="209" t="s">
        <v>182</v>
      </c>
      <c r="AT258" s="209" t="s">
        <v>177</v>
      </c>
      <c r="AU258" s="209" t="s">
        <v>87</v>
      </c>
      <c r="AY258" s="19" t="s">
        <v>175</v>
      </c>
      <c r="BE258" s="210">
        <f>IF(N258="základní",J258,0)</f>
        <v>0</v>
      </c>
      <c r="BF258" s="210">
        <f>IF(N258="snížená",J258,0)</f>
        <v>0</v>
      </c>
      <c r="BG258" s="210">
        <f>IF(N258="zákl. přenesená",J258,0)</f>
        <v>0</v>
      </c>
      <c r="BH258" s="210">
        <f>IF(N258="sníž. přenesená",J258,0)</f>
        <v>0</v>
      </c>
      <c r="BI258" s="210">
        <f>IF(N258="nulová",J258,0)</f>
        <v>0</v>
      </c>
      <c r="BJ258" s="19" t="s">
        <v>85</v>
      </c>
      <c r="BK258" s="210">
        <f>ROUND(I258*H258,2)</f>
        <v>0</v>
      </c>
      <c r="BL258" s="19" t="s">
        <v>182</v>
      </c>
      <c r="BM258" s="209" t="s">
        <v>351</v>
      </c>
    </row>
    <row r="259" spans="1:47" s="2" customFormat="1" ht="12">
      <c r="A259" s="38"/>
      <c r="B259" s="39"/>
      <c r="C259" s="38"/>
      <c r="D259" s="212" t="s">
        <v>274</v>
      </c>
      <c r="E259" s="38"/>
      <c r="F259" s="228" t="s">
        <v>275</v>
      </c>
      <c r="G259" s="38"/>
      <c r="H259" s="38"/>
      <c r="I259" s="133"/>
      <c r="J259" s="38"/>
      <c r="K259" s="38"/>
      <c r="L259" s="39"/>
      <c r="M259" s="229"/>
      <c r="N259" s="230"/>
      <c r="O259" s="77"/>
      <c r="P259" s="77"/>
      <c r="Q259" s="77"/>
      <c r="R259" s="77"/>
      <c r="S259" s="77"/>
      <c r="T259" s="78"/>
      <c r="U259" s="38"/>
      <c r="V259" s="38"/>
      <c r="W259" s="38"/>
      <c r="X259" s="38"/>
      <c r="Y259" s="38"/>
      <c r="Z259" s="38"/>
      <c r="AA259" s="38"/>
      <c r="AB259" s="38"/>
      <c r="AC259" s="38"/>
      <c r="AD259" s="38"/>
      <c r="AE259" s="38"/>
      <c r="AT259" s="19" t="s">
        <v>274</v>
      </c>
      <c r="AU259" s="19" t="s">
        <v>87</v>
      </c>
    </row>
    <row r="260" spans="1:51" s="13" customFormat="1" ht="12">
      <c r="A260" s="13"/>
      <c r="B260" s="211"/>
      <c r="C260" s="13"/>
      <c r="D260" s="212" t="s">
        <v>184</v>
      </c>
      <c r="E260" s="213" t="s">
        <v>1</v>
      </c>
      <c r="F260" s="214" t="s">
        <v>352</v>
      </c>
      <c r="G260" s="13"/>
      <c r="H260" s="215">
        <v>1.489</v>
      </c>
      <c r="I260" s="216"/>
      <c r="J260" s="13"/>
      <c r="K260" s="13"/>
      <c r="L260" s="211"/>
      <c r="M260" s="217"/>
      <c r="N260" s="218"/>
      <c r="O260" s="218"/>
      <c r="P260" s="218"/>
      <c r="Q260" s="218"/>
      <c r="R260" s="218"/>
      <c r="S260" s="218"/>
      <c r="T260" s="219"/>
      <c r="U260" s="13"/>
      <c r="V260" s="13"/>
      <c r="W260" s="13"/>
      <c r="X260" s="13"/>
      <c r="Y260" s="13"/>
      <c r="Z260" s="13"/>
      <c r="AA260" s="13"/>
      <c r="AB260" s="13"/>
      <c r="AC260" s="13"/>
      <c r="AD260" s="13"/>
      <c r="AE260" s="13"/>
      <c r="AT260" s="213" t="s">
        <v>184</v>
      </c>
      <c r="AU260" s="213" t="s">
        <v>87</v>
      </c>
      <c r="AV260" s="13" t="s">
        <v>87</v>
      </c>
      <c r="AW260" s="13" t="s">
        <v>33</v>
      </c>
      <c r="AX260" s="13" t="s">
        <v>85</v>
      </c>
      <c r="AY260" s="213" t="s">
        <v>175</v>
      </c>
    </row>
    <row r="261" spans="1:65" s="2" customFormat="1" ht="21.75" customHeight="1">
      <c r="A261" s="38"/>
      <c r="B261" s="197"/>
      <c r="C261" s="198" t="s">
        <v>353</v>
      </c>
      <c r="D261" s="198" t="s">
        <v>177</v>
      </c>
      <c r="E261" s="199" t="s">
        <v>354</v>
      </c>
      <c r="F261" s="200" t="s">
        <v>355</v>
      </c>
      <c r="G261" s="201" t="s">
        <v>180</v>
      </c>
      <c r="H261" s="202">
        <v>120.141</v>
      </c>
      <c r="I261" s="203"/>
      <c r="J261" s="204">
        <f>ROUND(I261*H261,2)</f>
        <v>0</v>
      </c>
      <c r="K261" s="200" t="s">
        <v>181</v>
      </c>
      <c r="L261" s="39"/>
      <c r="M261" s="205" t="s">
        <v>1</v>
      </c>
      <c r="N261" s="206" t="s">
        <v>43</v>
      </c>
      <c r="O261" s="77"/>
      <c r="P261" s="207">
        <f>O261*H261</f>
        <v>0</v>
      </c>
      <c r="Q261" s="207">
        <v>0.36277</v>
      </c>
      <c r="R261" s="207">
        <f>Q261*H261</f>
        <v>43.58355057</v>
      </c>
      <c r="S261" s="207">
        <v>0</v>
      </c>
      <c r="T261" s="208">
        <f>S261*H261</f>
        <v>0</v>
      </c>
      <c r="U261" s="38"/>
      <c r="V261" s="38"/>
      <c r="W261" s="38"/>
      <c r="X261" s="38"/>
      <c r="Y261" s="38"/>
      <c r="Z261" s="38"/>
      <c r="AA261" s="38"/>
      <c r="AB261" s="38"/>
      <c r="AC261" s="38"/>
      <c r="AD261" s="38"/>
      <c r="AE261" s="38"/>
      <c r="AR261" s="209" t="s">
        <v>182</v>
      </c>
      <c r="AT261" s="209" t="s">
        <v>177</v>
      </c>
      <c r="AU261" s="209" t="s">
        <v>87</v>
      </c>
      <c r="AY261" s="19" t="s">
        <v>175</v>
      </c>
      <c r="BE261" s="210">
        <f>IF(N261="základní",J261,0)</f>
        <v>0</v>
      </c>
      <c r="BF261" s="210">
        <f>IF(N261="snížená",J261,0)</f>
        <v>0</v>
      </c>
      <c r="BG261" s="210">
        <f>IF(N261="zákl. přenesená",J261,0)</f>
        <v>0</v>
      </c>
      <c r="BH261" s="210">
        <f>IF(N261="sníž. přenesená",J261,0)</f>
        <v>0</v>
      </c>
      <c r="BI261" s="210">
        <f>IF(N261="nulová",J261,0)</f>
        <v>0</v>
      </c>
      <c r="BJ261" s="19" t="s">
        <v>85</v>
      </c>
      <c r="BK261" s="210">
        <f>ROUND(I261*H261,2)</f>
        <v>0</v>
      </c>
      <c r="BL261" s="19" t="s">
        <v>182</v>
      </c>
      <c r="BM261" s="209" t="s">
        <v>356</v>
      </c>
    </row>
    <row r="262" spans="1:47" s="2" customFormat="1" ht="12">
      <c r="A262" s="38"/>
      <c r="B262" s="39"/>
      <c r="C262" s="38"/>
      <c r="D262" s="212" t="s">
        <v>274</v>
      </c>
      <c r="E262" s="38"/>
      <c r="F262" s="228" t="s">
        <v>275</v>
      </c>
      <c r="G262" s="38"/>
      <c r="H262" s="38"/>
      <c r="I262" s="133"/>
      <c r="J262" s="38"/>
      <c r="K262" s="38"/>
      <c r="L262" s="39"/>
      <c r="M262" s="229"/>
      <c r="N262" s="230"/>
      <c r="O262" s="77"/>
      <c r="P262" s="77"/>
      <c r="Q262" s="77"/>
      <c r="R262" s="77"/>
      <c r="S262" s="77"/>
      <c r="T262" s="78"/>
      <c r="U262" s="38"/>
      <c r="V262" s="38"/>
      <c r="W262" s="38"/>
      <c r="X262" s="38"/>
      <c r="Y262" s="38"/>
      <c r="Z262" s="38"/>
      <c r="AA262" s="38"/>
      <c r="AB262" s="38"/>
      <c r="AC262" s="38"/>
      <c r="AD262" s="38"/>
      <c r="AE262" s="38"/>
      <c r="AT262" s="19" t="s">
        <v>274</v>
      </c>
      <c r="AU262" s="19" t="s">
        <v>87</v>
      </c>
    </row>
    <row r="263" spans="1:51" s="15" customFormat="1" ht="12">
      <c r="A263" s="15"/>
      <c r="B263" s="231"/>
      <c r="C263" s="15"/>
      <c r="D263" s="212" t="s">
        <v>184</v>
      </c>
      <c r="E263" s="232" t="s">
        <v>1</v>
      </c>
      <c r="F263" s="233" t="s">
        <v>357</v>
      </c>
      <c r="G263" s="15"/>
      <c r="H263" s="232" t="s">
        <v>1</v>
      </c>
      <c r="I263" s="234"/>
      <c r="J263" s="15"/>
      <c r="K263" s="15"/>
      <c r="L263" s="231"/>
      <c r="M263" s="235"/>
      <c r="N263" s="236"/>
      <c r="O263" s="236"/>
      <c r="P263" s="236"/>
      <c r="Q263" s="236"/>
      <c r="R263" s="236"/>
      <c r="S263" s="236"/>
      <c r="T263" s="237"/>
      <c r="U263" s="15"/>
      <c r="V263" s="15"/>
      <c r="W263" s="15"/>
      <c r="X263" s="15"/>
      <c r="Y263" s="15"/>
      <c r="Z263" s="15"/>
      <c r="AA263" s="15"/>
      <c r="AB263" s="15"/>
      <c r="AC263" s="15"/>
      <c r="AD263" s="15"/>
      <c r="AE263" s="15"/>
      <c r="AT263" s="232" t="s">
        <v>184</v>
      </c>
      <c r="AU263" s="232" t="s">
        <v>87</v>
      </c>
      <c r="AV263" s="15" t="s">
        <v>85</v>
      </c>
      <c r="AW263" s="15" t="s">
        <v>33</v>
      </c>
      <c r="AX263" s="15" t="s">
        <v>78</v>
      </c>
      <c r="AY263" s="232" t="s">
        <v>175</v>
      </c>
    </row>
    <row r="264" spans="1:51" s="13" customFormat="1" ht="12">
      <c r="A264" s="13"/>
      <c r="B264" s="211"/>
      <c r="C264" s="13"/>
      <c r="D264" s="212" t="s">
        <v>184</v>
      </c>
      <c r="E264" s="213" t="s">
        <v>1</v>
      </c>
      <c r="F264" s="214" t="s">
        <v>358</v>
      </c>
      <c r="G264" s="13"/>
      <c r="H264" s="215">
        <v>60.201</v>
      </c>
      <c r="I264" s="216"/>
      <c r="J264" s="13"/>
      <c r="K264" s="13"/>
      <c r="L264" s="211"/>
      <c r="M264" s="217"/>
      <c r="N264" s="218"/>
      <c r="O264" s="218"/>
      <c r="P264" s="218"/>
      <c r="Q264" s="218"/>
      <c r="R264" s="218"/>
      <c r="S264" s="218"/>
      <c r="T264" s="219"/>
      <c r="U264" s="13"/>
      <c r="V264" s="13"/>
      <c r="W264" s="13"/>
      <c r="X264" s="13"/>
      <c r="Y264" s="13"/>
      <c r="Z264" s="13"/>
      <c r="AA264" s="13"/>
      <c r="AB264" s="13"/>
      <c r="AC264" s="13"/>
      <c r="AD264" s="13"/>
      <c r="AE264" s="13"/>
      <c r="AT264" s="213" t="s">
        <v>184</v>
      </c>
      <c r="AU264" s="213" t="s">
        <v>87</v>
      </c>
      <c r="AV264" s="13" t="s">
        <v>87</v>
      </c>
      <c r="AW264" s="13" t="s">
        <v>33</v>
      </c>
      <c r="AX264" s="13" t="s">
        <v>78</v>
      </c>
      <c r="AY264" s="213" t="s">
        <v>175</v>
      </c>
    </row>
    <row r="265" spans="1:51" s="13" customFormat="1" ht="12">
      <c r="A265" s="13"/>
      <c r="B265" s="211"/>
      <c r="C265" s="13"/>
      <c r="D265" s="212" t="s">
        <v>184</v>
      </c>
      <c r="E265" s="213" t="s">
        <v>1</v>
      </c>
      <c r="F265" s="214" t="s">
        <v>359</v>
      </c>
      <c r="G265" s="13"/>
      <c r="H265" s="215">
        <v>59.94</v>
      </c>
      <c r="I265" s="216"/>
      <c r="J265" s="13"/>
      <c r="K265" s="13"/>
      <c r="L265" s="211"/>
      <c r="M265" s="217"/>
      <c r="N265" s="218"/>
      <c r="O265" s="218"/>
      <c r="P265" s="218"/>
      <c r="Q265" s="218"/>
      <c r="R265" s="218"/>
      <c r="S265" s="218"/>
      <c r="T265" s="219"/>
      <c r="U265" s="13"/>
      <c r="V265" s="13"/>
      <c r="W265" s="13"/>
      <c r="X265" s="13"/>
      <c r="Y265" s="13"/>
      <c r="Z265" s="13"/>
      <c r="AA265" s="13"/>
      <c r="AB265" s="13"/>
      <c r="AC265" s="13"/>
      <c r="AD265" s="13"/>
      <c r="AE265" s="13"/>
      <c r="AT265" s="213" t="s">
        <v>184</v>
      </c>
      <c r="AU265" s="213" t="s">
        <v>87</v>
      </c>
      <c r="AV265" s="13" t="s">
        <v>87</v>
      </c>
      <c r="AW265" s="13" t="s">
        <v>33</v>
      </c>
      <c r="AX265" s="13" t="s">
        <v>78</v>
      </c>
      <c r="AY265" s="213" t="s">
        <v>175</v>
      </c>
    </row>
    <row r="266" spans="1:51" s="14" customFormat="1" ht="12">
      <c r="A266" s="14"/>
      <c r="B266" s="220"/>
      <c r="C266" s="14"/>
      <c r="D266" s="212" t="s">
        <v>184</v>
      </c>
      <c r="E266" s="221" t="s">
        <v>1</v>
      </c>
      <c r="F266" s="222" t="s">
        <v>186</v>
      </c>
      <c r="G266" s="14"/>
      <c r="H266" s="223">
        <v>120.141</v>
      </c>
      <c r="I266" s="224"/>
      <c r="J266" s="14"/>
      <c r="K266" s="14"/>
      <c r="L266" s="220"/>
      <c r="M266" s="225"/>
      <c r="N266" s="226"/>
      <c r="O266" s="226"/>
      <c r="P266" s="226"/>
      <c r="Q266" s="226"/>
      <c r="R266" s="226"/>
      <c r="S266" s="226"/>
      <c r="T266" s="227"/>
      <c r="U266" s="14"/>
      <c r="V266" s="14"/>
      <c r="W266" s="14"/>
      <c r="X266" s="14"/>
      <c r="Y266" s="14"/>
      <c r="Z266" s="14"/>
      <c r="AA266" s="14"/>
      <c r="AB266" s="14"/>
      <c r="AC266" s="14"/>
      <c r="AD266" s="14"/>
      <c r="AE266" s="14"/>
      <c r="AT266" s="221" t="s">
        <v>184</v>
      </c>
      <c r="AU266" s="221" t="s">
        <v>87</v>
      </c>
      <c r="AV266" s="14" t="s">
        <v>182</v>
      </c>
      <c r="AW266" s="14" t="s">
        <v>33</v>
      </c>
      <c r="AX266" s="14" t="s">
        <v>85</v>
      </c>
      <c r="AY266" s="221" t="s">
        <v>175</v>
      </c>
    </row>
    <row r="267" spans="1:65" s="2" customFormat="1" ht="21.75" customHeight="1">
      <c r="A267" s="38"/>
      <c r="B267" s="197"/>
      <c r="C267" s="198" t="s">
        <v>360</v>
      </c>
      <c r="D267" s="198" t="s">
        <v>177</v>
      </c>
      <c r="E267" s="199" t="s">
        <v>361</v>
      </c>
      <c r="F267" s="200" t="s">
        <v>362</v>
      </c>
      <c r="G267" s="201" t="s">
        <v>256</v>
      </c>
      <c r="H267" s="202">
        <v>1.178</v>
      </c>
      <c r="I267" s="203"/>
      <c r="J267" s="204">
        <f>ROUND(I267*H267,2)</f>
        <v>0</v>
      </c>
      <c r="K267" s="200" t="s">
        <v>181</v>
      </c>
      <c r="L267" s="39"/>
      <c r="M267" s="205" t="s">
        <v>1</v>
      </c>
      <c r="N267" s="206" t="s">
        <v>43</v>
      </c>
      <c r="O267" s="77"/>
      <c r="P267" s="207">
        <f>O267*H267</f>
        <v>0</v>
      </c>
      <c r="Q267" s="207">
        <v>1.05871</v>
      </c>
      <c r="R267" s="207">
        <f>Q267*H267</f>
        <v>1.24716038</v>
      </c>
      <c r="S267" s="207">
        <v>0</v>
      </c>
      <c r="T267" s="208">
        <f>S267*H267</f>
        <v>0</v>
      </c>
      <c r="U267" s="38"/>
      <c r="V267" s="38"/>
      <c r="W267" s="38"/>
      <c r="X267" s="38"/>
      <c r="Y267" s="38"/>
      <c r="Z267" s="38"/>
      <c r="AA267" s="38"/>
      <c r="AB267" s="38"/>
      <c r="AC267" s="38"/>
      <c r="AD267" s="38"/>
      <c r="AE267" s="38"/>
      <c r="AR267" s="209" t="s">
        <v>182</v>
      </c>
      <c r="AT267" s="209" t="s">
        <v>177</v>
      </c>
      <c r="AU267" s="209" t="s">
        <v>87</v>
      </c>
      <c r="AY267" s="19" t="s">
        <v>175</v>
      </c>
      <c r="BE267" s="210">
        <f>IF(N267="základní",J267,0)</f>
        <v>0</v>
      </c>
      <c r="BF267" s="210">
        <f>IF(N267="snížená",J267,0)</f>
        <v>0</v>
      </c>
      <c r="BG267" s="210">
        <f>IF(N267="zákl. přenesená",J267,0)</f>
        <v>0</v>
      </c>
      <c r="BH267" s="210">
        <f>IF(N267="sníž. přenesená",J267,0)</f>
        <v>0</v>
      </c>
      <c r="BI267" s="210">
        <f>IF(N267="nulová",J267,0)</f>
        <v>0</v>
      </c>
      <c r="BJ267" s="19" t="s">
        <v>85</v>
      </c>
      <c r="BK267" s="210">
        <f>ROUND(I267*H267,2)</f>
        <v>0</v>
      </c>
      <c r="BL267" s="19" t="s">
        <v>182</v>
      </c>
      <c r="BM267" s="209" t="s">
        <v>363</v>
      </c>
    </row>
    <row r="268" spans="1:47" s="2" customFormat="1" ht="12">
      <c r="A268" s="38"/>
      <c r="B268" s="39"/>
      <c r="C268" s="38"/>
      <c r="D268" s="212" t="s">
        <v>274</v>
      </c>
      <c r="E268" s="38"/>
      <c r="F268" s="228" t="s">
        <v>275</v>
      </c>
      <c r="G268" s="38"/>
      <c r="H268" s="38"/>
      <c r="I268" s="133"/>
      <c r="J268" s="38"/>
      <c r="K268" s="38"/>
      <c r="L268" s="39"/>
      <c r="M268" s="229"/>
      <c r="N268" s="230"/>
      <c r="O268" s="77"/>
      <c r="P268" s="77"/>
      <c r="Q268" s="77"/>
      <c r="R268" s="77"/>
      <c r="S268" s="77"/>
      <c r="T268" s="78"/>
      <c r="U268" s="38"/>
      <c r="V268" s="38"/>
      <c r="W268" s="38"/>
      <c r="X268" s="38"/>
      <c r="Y268" s="38"/>
      <c r="Z268" s="38"/>
      <c r="AA268" s="38"/>
      <c r="AB268" s="38"/>
      <c r="AC268" s="38"/>
      <c r="AD268" s="38"/>
      <c r="AE268" s="38"/>
      <c r="AT268" s="19" t="s">
        <v>274</v>
      </c>
      <c r="AU268" s="19" t="s">
        <v>87</v>
      </c>
    </row>
    <row r="269" spans="1:51" s="13" customFormat="1" ht="12">
      <c r="A269" s="13"/>
      <c r="B269" s="211"/>
      <c r="C269" s="13"/>
      <c r="D269" s="212" t="s">
        <v>184</v>
      </c>
      <c r="E269" s="213" t="s">
        <v>1</v>
      </c>
      <c r="F269" s="214" t="s">
        <v>364</v>
      </c>
      <c r="G269" s="13"/>
      <c r="H269" s="215">
        <v>1.178</v>
      </c>
      <c r="I269" s="216"/>
      <c r="J269" s="13"/>
      <c r="K269" s="13"/>
      <c r="L269" s="211"/>
      <c r="M269" s="217"/>
      <c r="N269" s="218"/>
      <c r="O269" s="218"/>
      <c r="P269" s="218"/>
      <c r="Q269" s="218"/>
      <c r="R269" s="218"/>
      <c r="S269" s="218"/>
      <c r="T269" s="219"/>
      <c r="U269" s="13"/>
      <c r="V269" s="13"/>
      <c r="W269" s="13"/>
      <c r="X269" s="13"/>
      <c r="Y269" s="13"/>
      <c r="Z269" s="13"/>
      <c r="AA269" s="13"/>
      <c r="AB269" s="13"/>
      <c r="AC269" s="13"/>
      <c r="AD269" s="13"/>
      <c r="AE269" s="13"/>
      <c r="AT269" s="213" t="s">
        <v>184</v>
      </c>
      <c r="AU269" s="213" t="s">
        <v>87</v>
      </c>
      <c r="AV269" s="13" t="s">
        <v>87</v>
      </c>
      <c r="AW269" s="13" t="s">
        <v>33</v>
      </c>
      <c r="AX269" s="13" t="s">
        <v>85</v>
      </c>
      <c r="AY269" s="213" t="s">
        <v>175</v>
      </c>
    </row>
    <row r="270" spans="1:63" s="12" customFormat="1" ht="22.8" customHeight="1">
      <c r="A270" s="12"/>
      <c r="B270" s="184"/>
      <c r="C270" s="12"/>
      <c r="D270" s="185" t="s">
        <v>77</v>
      </c>
      <c r="E270" s="195" t="s">
        <v>99</v>
      </c>
      <c r="F270" s="195" t="s">
        <v>365</v>
      </c>
      <c r="G270" s="12"/>
      <c r="H270" s="12"/>
      <c r="I270" s="187"/>
      <c r="J270" s="196">
        <f>BK270</f>
        <v>0</v>
      </c>
      <c r="K270" s="12"/>
      <c r="L270" s="184"/>
      <c r="M270" s="189"/>
      <c r="N270" s="190"/>
      <c r="O270" s="190"/>
      <c r="P270" s="191">
        <f>SUM(P271:P372)</f>
        <v>0</v>
      </c>
      <c r="Q270" s="190"/>
      <c r="R270" s="191">
        <f>SUM(R271:R372)</f>
        <v>46.040639999999996</v>
      </c>
      <c r="S270" s="190"/>
      <c r="T270" s="192">
        <f>SUM(T271:T372)</f>
        <v>0</v>
      </c>
      <c r="U270" s="12"/>
      <c r="V270" s="12"/>
      <c r="W270" s="12"/>
      <c r="X270" s="12"/>
      <c r="Y270" s="12"/>
      <c r="Z270" s="12"/>
      <c r="AA270" s="12"/>
      <c r="AB270" s="12"/>
      <c r="AC270" s="12"/>
      <c r="AD270" s="12"/>
      <c r="AE270" s="12"/>
      <c r="AR270" s="185" t="s">
        <v>85</v>
      </c>
      <c r="AT270" s="193" t="s">
        <v>77</v>
      </c>
      <c r="AU270" s="193" t="s">
        <v>85</v>
      </c>
      <c r="AY270" s="185" t="s">
        <v>175</v>
      </c>
      <c r="BK270" s="194">
        <f>SUM(BK271:BK372)</f>
        <v>0</v>
      </c>
    </row>
    <row r="271" spans="1:65" s="2" customFormat="1" ht="21.75" customHeight="1">
      <c r="A271" s="38"/>
      <c r="B271" s="197"/>
      <c r="C271" s="198" t="s">
        <v>366</v>
      </c>
      <c r="D271" s="198" t="s">
        <v>177</v>
      </c>
      <c r="E271" s="199" t="s">
        <v>367</v>
      </c>
      <c r="F271" s="200" t="s">
        <v>368</v>
      </c>
      <c r="G271" s="201" t="s">
        <v>203</v>
      </c>
      <c r="H271" s="202">
        <v>0.6</v>
      </c>
      <c r="I271" s="203"/>
      <c r="J271" s="204">
        <f>ROUND(I271*H271,2)</f>
        <v>0</v>
      </c>
      <c r="K271" s="200" t="s">
        <v>181</v>
      </c>
      <c r="L271" s="39"/>
      <c r="M271" s="205" t="s">
        <v>1</v>
      </c>
      <c r="N271" s="206" t="s">
        <v>43</v>
      </c>
      <c r="O271" s="77"/>
      <c r="P271" s="207">
        <f>O271*H271</f>
        <v>0</v>
      </c>
      <c r="Q271" s="207">
        <v>1.8775</v>
      </c>
      <c r="R271" s="207">
        <f>Q271*H271</f>
        <v>1.1264999999999998</v>
      </c>
      <c r="S271" s="207">
        <v>0</v>
      </c>
      <c r="T271" s="208">
        <f>S271*H271</f>
        <v>0</v>
      </c>
      <c r="U271" s="38"/>
      <c r="V271" s="38"/>
      <c r="W271" s="38"/>
      <c r="X271" s="38"/>
      <c r="Y271" s="38"/>
      <c r="Z271" s="38"/>
      <c r="AA271" s="38"/>
      <c r="AB271" s="38"/>
      <c r="AC271" s="38"/>
      <c r="AD271" s="38"/>
      <c r="AE271" s="38"/>
      <c r="AR271" s="209" t="s">
        <v>182</v>
      </c>
      <c r="AT271" s="209" t="s">
        <v>177</v>
      </c>
      <c r="AU271" s="209" t="s">
        <v>87</v>
      </c>
      <c r="AY271" s="19" t="s">
        <v>175</v>
      </c>
      <c r="BE271" s="210">
        <f>IF(N271="základní",J271,0)</f>
        <v>0</v>
      </c>
      <c r="BF271" s="210">
        <f>IF(N271="snížená",J271,0)</f>
        <v>0</v>
      </c>
      <c r="BG271" s="210">
        <f>IF(N271="zákl. přenesená",J271,0)</f>
        <v>0</v>
      </c>
      <c r="BH271" s="210">
        <f>IF(N271="sníž. přenesená",J271,0)</f>
        <v>0</v>
      </c>
      <c r="BI271" s="210">
        <f>IF(N271="nulová",J271,0)</f>
        <v>0</v>
      </c>
      <c r="BJ271" s="19" t="s">
        <v>85</v>
      </c>
      <c r="BK271" s="210">
        <f>ROUND(I271*H271,2)</f>
        <v>0</v>
      </c>
      <c r="BL271" s="19" t="s">
        <v>182</v>
      </c>
      <c r="BM271" s="209" t="s">
        <v>369</v>
      </c>
    </row>
    <row r="272" spans="1:51" s="13" customFormat="1" ht="12">
      <c r="A272" s="13"/>
      <c r="B272" s="211"/>
      <c r="C272" s="13"/>
      <c r="D272" s="212" t="s">
        <v>184</v>
      </c>
      <c r="E272" s="213" t="s">
        <v>1</v>
      </c>
      <c r="F272" s="214" t="s">
        <v>370</v>
      </c>
      <c r="G272" s="13"/>
      <c r="H272" s="215">
        <v>0.6</v>
      </c>
      <c r="I272" s="216"/>
      <c r="J272" s="13"/>
      <c r="K272" s="13"/>
      <c r="L272" s="211"/>
      <c r="M272" s="217"/>
      <c r="N272" s="218"/>
      <c r="O272" s="218"/>
      <c r="P272" s="218"/>
      <c r="Q272" s="218"/>
      <c r="R272" s="218"/>
      <c r="S272" s="218"/>
      <c r="T272" s="219"/>
      <c r="U272" s="13"/>
      <c r="V272" s="13"/>
      <c r="W272" s="13"/>
      <c r="X272" s="13"/>
      <c r="Y272" s="13"/>
      <c r="Z272" s="13"/>
      <c r="AA272" s="13"/>
      <c r="AB272" s="13"/>
      <c r="AC272" s="13"/>
      <c r="AD272" s="13"/>
      <c r="AE272" s="13"/>
      <c r="AT272" s="213" t="s">
        <v>184</v>
      </c>
      <c r="AU272" s="213" t="s">
        <v>87</v>
      </c>
      <c r="AV272" s="13" t="s">
        <v>87</v>
      </c>
      <c r="AW272" s="13" t="s">
        <v>33</v>
      </c>
      <c r="AX272" s="13" t="s">
        <v>85</v>
      </c>
      <c r="AY272" s="213" t="s">
        <v>175</v>
      </c>
    </row>
    <row r="273" spans="1:65" s="2" customFormat="1" ht="21.75" customHeight="1">
      <c r="A273" s="38"/>
      <c r="B273" s="197"/>
      <c r="C273" s="198" t="s">
        <v>371</v>
      </c>
      <c r="D273" s="198" t="s">
        <v>177</v>
      </c>
      <c r="E273" s="199" t="s">
        <v>372</v>
      </c>
      <c r="F273" s="200" t="s">
        <v>373</v>
      </c>
      <c r="G273" s="201" t="s">
        <v>203</v>
      </c>
      <c r="H273" s="202">
        <v>4.8</v>
      </c>
      <c r="I273" s="203"/>
      <c r="J273" s="204">
        <f>ROUND(I273*H273,2)</f>
        <v>0</v>
      </c>
      <c r="K273" s="200" t="s">
        <v>181</v>
      </c>
      <c r="L273" s="39"/>
      <c r="M273" s="205" t="s">
        <v>1</v>
      </c>
      <c r="N273" s="206" t="s">
        <v>43</v>
      </c>
      <c r="O273" s="77"/>
      <c r="P273" s="207">
        <f>O273*H273</f>
        <v>0</v>
      </c>
      <c r="Q273" s="207">
        <v>1.8775</v>
      </c>
      <c r="R273" s="207">
        <f>Q273*H273</f>
        <v>9.011999999999999</v>
      </c>
      <c r="S273" s="207">
        <v>0</v>
      </c>
      <c r="T273" s="208">
        <f>S273*H273</f>
        <v>0</v>
      </c>
      <c r="U273" s="38"/>
      <c r="V273" s="38"/>
      <c r="W273" s="38"/>
      <c r="X273" s="38"/>
      <c r="Y273" s="38"/>
      <c r="Z273" s="38"/>
      <c r="AA273" s="38"/>
      <c r="AB273" s="38"/>
      <c r="AC273" s="38"/>
      <c r="AD273" s="38"/>
      <c r="AE273" s="38"/>
      <c r="AR273" s="209" t="s">
        <v>182</v>
      </c>
      <c r="AT273" s="209" t="s">
        <v>177</v>
      </c>
      <c r="AU273" s="209" t="s">
        <v>87</v>
      </c>
      <c r="AY273" s="19" t="s">
        <v>175</v>
      </c>
      <c r="BE273" s="210">
        <f>IF(N273="základní",J273,0)</f>
        <v>0</v>
      </c>
      <c r="BF273" s="210">
        <f>IF(N273="snížená",J273,0)</f>
        <v>0</v>
      </c>
      <c r="BG273" s="210">
        <f>IF(N273="zákl. přenesená",J273,0)</f>
        <v>0</v>
      </c>
      <c r="BH273" s="210">
        <f>IF(N273="sníž. přenesená",J273,0)</f>
        <v>0</v>
      </c>
      <c r="BI273" s="210">
        <f>IF(N273="nulová",J273,0)</f>
        <v>0</v>
      </c>
      <c r="BJ273" s="19" t="s">
        <v>85</v>
      </c>
      <c r="BK273" s="210">
        <f>ROUND(I273*H273,2)</f>
        <v>0</v>
      </c>
      <c r="BL273" s="19" t="s">
        <v>182</v>
      </c>
      <c r="BM273" s="209" t="s">
        <v>374</v>
      </c>
    </row>
    <row r="274" spans="1:51" s="13" customFormat="1" ht="12">
      <c r="A274" s="13"/>
      <c r="B274" s="211"/>
      <c r="C274" s="13"/>
      <c r="D274" s="212" t="s">
        <v>184</v>
      </c>
      <c r="E274" s="213" t="s">
        <v>1</v>
      </c>
      <c r="F274" s="214" t="s">
        <v>375</v>
      </c>
      <c r="G274" s="13"/>
      <c r="H274" s="215">
        <v>4.8</v>
      </c>
      <c r="I274" s="216"/>
      <c r="J274" s="13"/>
      <c r="K274" s="13"/>
      <c r="L274" s="211"/>
      <c r="M274" s="217"/>
      <c r="N274" s="218"/>
      <c r="O274" s="218"/>
      <c r="P274" s="218"/>
      <c r="Q274" s="218"/>
      <c r="R274" s="218"/>
      <c r="S274" s="218"/>
      <c r="T274" s="219"/>
      <c r="U274" s="13"/>
      <c r="V274" s="13"/>
      <c r="W274" s="13"/>
      <c r="X274" s="13"/>
      <c r="Y274" s="13"/>
      <c r="Z274" s="13"/>
      <c r="AA274" s="13"/>
      <c r="AB274" s="13"/>
      <c r="AC274" s="13"/>
      <c r="AD274" s="13"/>
      <c r="AE274" s="13"/>
      <c r="AT274" s="213" t="s">
        <v>184</v>
      </c>
      <c r="AU274" s="213" t="s">
        <v>87</v>
      </c>
      <c r="AV274" s="13" t="s">
        <v>87</v>
      </c>
      <c r="AW274" s="13" t="s">
        <v>33</v>
      </c>
      <c r="AX274" s="13" t="s">
        <v>78</v>
      </c>
      <c r="AY274" s="213" t="s">
        <v>175</v>
      </c>
    </row>
    <row r="275" spans="1:51" s="14" customFormat="1" ht="12">
      <c r="A275" s="14"/>
      <c r="B275" s="220"/>
      <c r="C275" s="14"/>
      <c r="D275" s="212" t="s">
        <v>184</v>
      </c>
      <c r="E275" s="221" t="s">
        <v>1</v>
      </c>
      <c r="F275" s="222" t="s">
        <v>186</v>
      </c>
      <c r="G275" s="14"/>
      <c r="H275" s="223">
        <v>4.8</v>
      </c>
      <c r="I275" s="224"/>
      <c r="J275" s="14"/>
      <c r="K275" s="14"/>
      <c r="L275" s="220"/>
      <c r="M275" s="225"/>
      <c r="N275" s="226"/>
      <c r="O275" s="226"/>
      <c r="P275" s="226"/>
      <c r="Q275" s="226"/>
      <c r="R275" s="226"/>
      <c r="S275" s="226"/>
      <c r="T275" s="227"/>
      <c r="U275" s="14"/>
      <c r="V275" s="14"/>
      <c r="W275" s="14"/>
      <c r="X275" s="14"/>
      <c r="Y275" s="14"/>
      <c r="Z275" s="14"/>
      <c r="AA275" s="14"/>
      <c r="AB275" s="14"/>
      <c r="AC275" s="14"/>
      <c r="AD275" s="14"/>
      <c r="AE275" s="14"/>
      <c r="AT275" s="221" t="s">
        <v>184</v>
      </c>
      <c r="AU275" s="221" t="s">
        <v>87</v>
      </c>
      <c r="AV275" s="14" t="s">
        <v>182</v>
      </c>
      <c r="AW275" s="14" t="s">
        <v>33</v>
      </c>
      <c r="AX275" s="14" t="s">
        <v>85</v>
      </c>
      <c r="AY275" s="221" t="s">
        <v>175</v>
      </c>
    </row>
    <row r="276" spans="1:65" s="2" customFormat="1" ht="21.75" customHeight="1">
      <c r="A276" s="38"/>
      <c r="B276" s="197"/>
      <c r="C276" s="198" t="s">
        <v>376</v>
      </c>
      <c r="D276" s="198" t="s">
        <v>177</v>
      </c>
      <c r="E276" s="199" t="s">
        <v>377</v>
      </c>
      <c r="F276" s="200" t="s">
        <v>378</v>
      </c>
      <c r="G276" s="201" t="s">
        <v>379</v>
      </c>
      <c r="H276" s="202">
        <v>1</v>
      </c>
      <c r="I276" s="203"/>
      <c r="J276" s="204">
        <f>ROUND(I276*H276,2)</f>
        <v>0</v>
      </c>
      <c r="K276" s="200" t="s">
        <v>1</v>
      </c>
      <c r="L276" s="39"/>
      <c r="M276" s="205" t="s">
        <v>1</v>
      </c>
      <c r="N276" s="206" t="s">
        <v>43</v>
      </c>
      <c r="O276" s="77"/>
      <c r="P276" s="207">
        <f>O276*H276</f>
        <v>0</v>
      </c>
      <c r="Q276" s="207">
        <v>1.8775</v>
      </c>
      <c r="R276" s="207">
        <f>Q276*H276</f>
        <v>1.8775</v>
      </c>
      <c r="S276" s="207">
        <v>0</v>
      </c>
      <c r="T276" s="208">
        <f>S276*H276</f>
        <v>0</v>
      </c>
      <c r="U276" s="38"/>
      <c r="V276" s="38"/>
      <c r="W276" s="38"/>
      <c r="X276" s="38"/>
      <c r="Y276" s="38"/>
      <c r="Z276" s="38"/>
      <c r="AA276" s="38"/>
      <c r="AB276" s="38"/>
      <c r="AC276" s="38"/>
      <c r="AD276" s="38"/>
      <c r="AE276" s="38"/>
      <c r="AR276" s="209" t="s">
        <v>182</v>
      </c>
      <c r="AT276" s="209" t="s">
        <v>177</v>
      </c>
      <c r="AU276" s="209" t="s">
        <v>87</v>
      </c>
      <c r="AY276" s="19" t="s">
        <v>175</v>
      </c>
      <c r="BE276" s="210">
        <f>IF(N276="základní",J276,0)</f>
        <v>0</v>
      </c>
      <c r="BF276" s="210">
        <f>IF(N276="snížená",J276,0)</f>
        <v>0</v>
      </c>
      <c r="BG276" s="210">
        <f>IF(N276="zákl. přenesená",J276,0)</f>
        <v>0</v>
      </c>
      <c r="BH276" s="210">
        <f>IF(N276="sníž. přenesená",J276,0)</f>
        <v>0</v>
      </c>
      <c r="BI276" s="210">
        <f>IF(N276="nulová",J276,0)</f>
        <v>0</v>
      </c>
      <c r="BJ276" s="19" t="s">
        <v>85</v>
      </c>
      <c r="BK276" s="210">
        <f>ROUND(I276*H276,2)</f>
        <v>0</v>
      </c>
      <c r="BL276" s="19" t="s">
        <v>182</v>
      </c>
      <c r="BM276" s="209" t="s">
        <v>380</v>
      </c>
    </row>
    <row r="277" spans="1:47" s="2" customFormat="1" ht="12">
      <c r="A277" s="38"/>
      <c r="B277" s="39"/>
      <c r="C277" s="38"/>
      <c r="D277" s="212" t="s">
        <v>274</v>
      </c>
      <c r="E277" s="38"/>
      <c r="F277" s="228" t="s">
        <v>381</v>
      </c>
      <c r="G277" s="38"/>
      <c r="H277" s="38"/>
      <c r="I277" s="133"/>
      <c r="J277" s="38"/>
      <c r="K277" s="38"/>
      <c r="L277" s="39"/>
      <c r="M277" s="229"/>
      <c r="N277" s="230"/>
      <c r="O277" s="77"/>
      <c r="P277" s="77"/>
      <c r="Q277" s="77"/>
      <c r="R277" s="77"/>
      <c r="S277" s="77"/>
      <c r="T277" s="78"/>
      <c r="U277" s="38"/>
      <c r="V277" s="38"/>
      <c r="W277" s="38"/>
      <c r="X277" s="38"/>
      <c r="Y277" s="38"/>
      <c r="Z277" s="38"/>
      <c r="AA277" s="38"/>
      <c r="AB277" s="38"/>
      <c r="AC277" s="38"/>
      <c r="AD277" s="38"/>
      <c r="AE277" s="38"/>
      <c r="AT277" s="19" t="s">
        <v>274</v>
      </c>
      <c r="AU277" s="19" t="s">
        <v>87</v>
      </c>
    </row>
    <row r="278" spans="1:51" s="13" customFormat="1" ht="12">
      <c r="A278" s="13"/>
      <c r="B278" s="211"/>
      <c r="C278" s="13"/>
      <c r="D278" s="212" t="s">
        <v>184</v>
      </c>
      <c r="E278" s="213" t="s">
        <v>1</v>
      </c>
      <c r="F278" s="214" t="s">
        <v>85</v>
      </c>
      <c r="G278" s="13"/>
      <c r="H278" s="215">
        <v>1</v>
      </c>
      <c r="I278" s="216"/>
      <c r="J278" s="13"/>
      <c r="K278" s="13"/>
      <c r="L278" s="211"/>
      <c r="M278" s="217"/>
      <c r="N278" s="218"/>
      <c r="O278" s="218"/>
      <c r="P278" s="218"/>
      <c r="Q278" s="218"/>
      <c r="R278" s="218"/>
      <c r="S278" s="218"/>
      <c r="T278" s="219"/>
      <c r="U278" s="13"/>
      <c r="V278" s="13"/>
      <c r="W278" s="13"/>
      <c r="X278" s="13"/>
      <c r="Y278" s="13"/>
      <c r="Z278" s="13"/>
      <c r="AA278" s="13"/>
      <c r="AB278" s="13"/>
      <c r="AC278" s="13"/>
      <c r="AD278" s="13"/>
      <c r="AE278" s="13"/>
      <c r="AT278" s="213" t="s">
        <v>184</v>
      </c>
      <c r="AU278" s="213" t="s">
        <v>87</v>
      </c>
      <c r="AV278" s="13" t="s">
        <v>87</v>
      </c>
      <c r="AW278" s="13" t="s">
        <v>33</v>
      </c>
      <c r="AX278" s="13" t="s">
        <v>85</v>
      </c>
      <c r="AY278" s="213" t="s">
        <v>175</v>
      </c>
    </row>
    <row r="279" spans="1:65" s="2" customFormat="1" ht="21.75" customHeight="1">
      <c r="A279" s="38"/>
      <c r="B279" s="197"/>
      <c r="C279" s="198" t="s">
        <v>382</v>
      </c>
      <c r="D279" s="198" t="s">
        <v>177</v>
      </c>
      <c r="E279" s="199" t="s">
        <v>383</v>
      </c>
      <c r="F279" s="200" t="s">
        <v>384</v>
      </c>
      <c r="G279" s="201" t="s">
        <v>385</v>
      </c>
      <c r="H279" s="202">
        <v>1</v>
      </c>
      <c r="I279" s="203"/>
      <c r="J279" s="204">
        <f>ROUND(I279*H279,2)</f>
        <v>0</v>
      </c>
      <c r="K279" s="200" t="s">
        <v>1</v>
      </c>
      <c r="L279" s="39"/>
      <c r="M279" s="205" t="s">
        <v>1</v>
      </c>
      <c r="N279" s="206" t="s">
        <v>43</v>
      </c>
      <c r="O279" s="77"/>
      <c r="P279" s="207">
        <f>O279*H279</f>
        <v>0</v>
      </c>
      <c r="Q279" s="207">
        <v>1.8775</v>
      </c>
      <c r="R279" s="207">
        <f>Q279*H279</f>
        <v>1.8775</v>
      </c>
      <c r="S279" s="207">
        <v>0</v>
      </c>
      <c r="T279" s="208">
        <f>S279*H279</f>
        <v>0</v>
      </c>
      <c r="U279" s="38"/>
      <c r="V279" s="38"/>
      <c r="W279" s="38"/>
      <c r="X279" s="38"/>
      <c r="Y279" s="38"/>
      <c r="Z279" s="38"/>
      <c r="AA279" s="38"/>
      <c r="AB279" s="38"/>
      <c r="AC279" s="38"/>
      <c r="AD279" s="38"/>
      <c r="AE279" s="38"/>
      <c r="AR279" s="209" t="s">
        <v>182</v>
      </c>
      <c r="AT279" s="209" t="s">
        <v>177</v>
      </c>
      <c r="AU279" s="209" t="s">
        <v>87</v>
      </c>
      <c r="AY279" s="19" t="s">
        <v>175</v>
      </c>
      <c r="BE279" s="210">
        <f>IF(N279="základní",J279,0)</f>
        <v>0</v>
      </c>
      <c r="BF279" s="210">
        <f>IF(N279="snížená",J279,0)</f>
        <v>0</v>
      </c>
      <c r="BG279" s="210">
        <f>IF(N279="zákl. přenesená",J279,0)</f>
        <v>0</v>
      </c>
      <c r="BH279" s="210">
        <f>IF(N279="sníž. přenesená",J279,0)</f>
        <v>0</v>
      </c>
      <c r="BI279" s="210">
        <f>IF(N279="nulová",J279,0)</f>
        <v>0</v>
      </c>
      <c r="BJ279" s="19" t="s">
        <v>85</v>
      </c>
      <c r="BK279" s="210">
        <f>ROUND(I279*H279,2)</f>
        <v>0</v>
      </c>
      <c r="BL279" s="19" t="s">
        <v>182</v>
      </c>
      <c r="BM279" s="209" t="s">
        <v>386</v>
      </c>
    </row>
    <row r="280" spans="1:47" s="2" customFormat="1" ht="12">
      <c r="A280" s="38"/>
      <c r="B280" s="39"/>
      <c r="C280" s="38"/>
      <c r="D280" s="212" t="s">
        <v>274</v>
      </c>
      <c r="E280" s="38"/>
      <c r="F280" s="228" t="s">
        <v>387</v>
      </c>
      <c r="G280" s="38"/>
      <c r="H280" s="38"/>
      <c r="I280" s="133"/>
      <c r="J280" s="38"/>
      <c r="K280" s="38"/>
      <c r="L280" s="39"/>
      <c r="M280" s="229"/>
      <c r="N280" s="230"/>
      <c r="O280" s="77"/>
      <c r="P280" s="77"/>
      <c r="Q280" s="77"/>
      <c r="R280" s="77"/>
      <c r="S280" s="77"/>
      <c r="T280" s="78"/>
      <c r="U280" s="38"/>
      <c r="V280" s="38"/>
      <c r="W280" s="38"/>
      <c r="X280" s="38"/>
      <c r="Y280" s="38"/>
      <c r="Z280" s="38"/>
      <c r="AA280" s="38"/>
      <c r="AB280" s="38"/>
      <c r="AC280" s="38"/>
      <c r="AD280" s="38"/>
      <c r="AE280" s="38"/>
      <c r="AT280" s="19" t="s">
        <v>274</v>
      </c>
      <c r="AU280" s="19" t="s">
        <v>87</v>
      </c>
    </row>
    <row r="281" spans="1:51" s="13" customFormat="1" ht="12">
      <c r="A281" s="13"/>
      <c r="B281" s="211"/>
      <c r="C281" s="13"/>
      <c r="D281" s="212" t="s">
        <v>184</v>
      </c>
      <c r="E281" s="213" t="s">
        <v>1</v>
      </c>
      <c r="F281" s="214" t="s">
        <v>85</v>
      </c>
      <c r="G281" s="13"/>
      <c r="H281" s="215">
        <v>1</v>
      </c>
      <c r="I281" s="216"/>
      <c r="J281" s="13"/>
      <c r="K281" s="13"/>
      <c r="L281" s="211"/>
      <c r="M281" s="217"/>
      <c r="N281" s="218"/>
      <c r="O281" s="218"/>
      <c r="P281" s="218"/>
      <c r="Q281" s="218"/>
      <c r="R281" s="218"/>
      <c r="S281" s="218"/>
      <c r="T281" s="219"/>
      <c r="U281" s="13"/>
      <c r="V281" s="13"/>
      <c r="W281" s="13"/>
      <c r="X281" s="13"/>
      <c r="Y281" s="13"/>
      <c r="Z281" s="13"/>
      <c r="AA281" s="13"/>
      <c r="AB281" s="13"/>
      <c r="AC281" s="13"/>
      <c r="AD281" s="13"/>
      <c r="AE281" s="13"/>
      <c r="AT281" s="213" t="s">
        <v>184</v>
      </c>
      <c r="AU281" s="213" t="s">
        <v>87</v>
      </c>
      <c r="AV281" s="13" t="s">
        <v>87</v>
      </c>
      <c r="AW281" s="13" t="s">
        <v>33</v>
      </c>
      <c r="AX281" s="13" t="s">
        <v>85</v>
      </c>
      <c r="AY281" s="213" t="s">
        <v>175</v>
      </c>
    </row>
    <row r="282" spans="1:65" s="2" customFormat="1" ht="21.75" customHeight="1">
      <c r="A282" s="38"/>
      <c r="B282" s="197"/>
      <c r="C282" s="198" t="s">
        <v>388</v>
      </c>
      <c r="D282" s="198" t="s">
        <v>177</v>
      </c>
      <c r="E282" s="199" t="s">
        <v>389</v>
      </c>
      <c r="F282" s="200" t="s">
        <v>390</v>
      </c>
      <c r="G282" s="201" t="s">
        <v>203</v>
      </c>
      <c r="H282" s="202">
        <v>1</v>
      </c>
      <c r="I282" s="203"/>
      <c r="J282" s="204">
        <f>ROUND(I282*H282,2)</f>
        <v>0</v>
      </c>
      <c r="K282" s="200" t="s">
        <v>181</v>
      </c>
      <c r="L282" s="39"/>
      <c r="M282" s="205" t="s">
        <v>1</v>
      </c>
      <c r="N282" s="206" t="s">
        <v>43</v>
      </c>
      <c r="O282" s="77"/>
      <c r="P282" s="207">
        <f>O282*H282</f>
        <v>0</v>
      </c>
      <c r="Q282" s="207">
        <v>1.8702</v>
      </c>
      <c r="R282" s="207">
        <f>Q282*H282</f>
        <v>1.8702</v>
      </c>
      <c r="S282" s="207">
        <v>0</v>
      </c>
      <c r="T282" s="208">
        <f>S282*H282</f>
        <v>0</v>
      </c>
      <c r="U282" s="38"/>
      <c r="V282" s="38"/>
      <c r="W282" s="38"/>
      <c r="X282" s="38"/>
      <c r="Y282" s="38"/>
      <c r="Z282" s="38"/>
      <c r="AA282" s="38"/>
      <c r="AB282" s="38"/>
      <c r="AC282" s="38"/>
      <c r="AD282" s="38"/>
      <c r="AE282" s="38"/>
      <c r="AR282" s="209" t="s">
        <v>182</v>
      </c>
      <c r="AT282" s="209" t="s">
        <v>177</v>
      </c>
      <c r="AU282" s="209" t="s">
        <v>87</v>
      </c>
      <c r="AY282" s="19" t="s">
        <v>175</v>
      </c>
      <c r="BE282" s="210">
        <f>IF(N282="základní",J282,0)</f>
        <v>0</v>
      </c>
      <c r="BF282" s="210">
        <f>IF(N282="snížená",J282,0)</f>
        <v>0</v>
      </c>
      <c r="BG282" s="210">
        <f>IF(N282="zákl. přenesená",J282,0)</f>
        <v>0</v>
      </c>
      <c r="BH282" s="210">
        <f>IF(N282="sníž. přenesená",J282,0)</f>
        <v>0</v>
      </c>
      <c r="BI282" s="210">
        <f>IF(N282="nulová",J282,0)</f>
        <v>0</v>
      </c>
      <c r="BJ282" s="19" t="s">
        <v>85</v>
      </c>
      <c r="BK282" s="210">
        <f>ROUND(I282*H282,2)</f>
        <v>0</v>
      </c>
      <c r="BL282" s="19" t="s">
        <v>182</v>
      </c>
      <c r="BM282" s="209" t="s">
        <v>391</v>
      </c>
    </row>
    <row r="283" spans="1:51" s="13" customFormat="1" ht="12">
      <c r="A283" s="13"/>
      <c r="B283" s="211"/>
      <c r="C283" s="13"/>
      <c r="D283" s="212" t="s">
        <v>184</v>
      </c>
      <c r="E283" s="213" t="s">
        <v>1</v>
      </c>
      <c r="F283" s="214" t="s">
        <v>392</v>
      </c>
      <c r="G283" s="13"/>
      <c r="H283" s="215">
        <v>1</v>
      </c>
      <c r="I283" s="216"/>
      <c r="J283" s="13"/>
      <c r="K283" s="13"/>
      <c r="L283" s="211"/>
      <c r="M283" s="217"/>
      <c r="N283" s="218"/>
      <c r="O283" s="218"/>
      <c r="P283" s="218"/>
      <c r="Q283" s="218"/>
      <c r="R283" s="218"/>
      <c r="S283" s="218"/>
      <c r="T283" s="219"/>
      <c r="U283" s="13"/>
      <c r="V283" s="13"/>
      <c r="W283" s="13"/>
      <c r="X283" s="13"/>
      <c r="Y283" s="13"/>
      <c r="Z283" s="13"/>
      <c r="AA283" s="13"/>
      <c r="AB283" s="13"/>
      <c r="AC283" s="13"/>
      <c r="AD283" s="13"/>
      <c r="AE283" s="13"/>
      <c r="AT283" s="213" t="s">
        <v>184</v>
      </c>
      <c r="AU283" s="213" t="s">
        <v>87</v>
      </c>
      <c r="AV283" s="13" t="s">
        <v>87</v>
      </c>
      <c r="AW283" s="13" t="s">
        <v>33</v>
      </c>
      <c r="AX283" s="13" t="s">
        <v>85</v>
      </c>
      <c r="AY283" s="213" t="s">
        <v>175</v>
      </c>
    </row>
    <row r="284" spans="1:65" s="2" customFormat="1" ht="21.75" customHeight="1">
      <c r="A284" s="38"/>
      <c r="B284" s="197"/>
      <c r="C284" s="198" t="s">
        <v>393</v>
      </c>
      <c r="D284" s="198" t="s">
        <v>177</v>
      </c>
      <c r="E284" s="199" t="s">
        <v>394</v>
      </c>
      <c r="F284" s="200" t="s">
        <v>395</v>
      </c>
      <c r="G284" s="201" t="s">
        <v>379</v>
      </c>
      <c r="H284" s="202">
        <v>4</v>
      </c>
      <c r="I284" s="203"/>
      <c r="J284" s="204">
        <f>ROUND(I284*H284,2)</f>
        <v>0</v>
      </c>
      <c r="K284" s="200" t="s">
        <v>181</v>
      </c>
      <c r="L284" s="39"/>
      <c r="M284" s="205" t="s">
        <v>1</v>
      </c>
      <c r="N284" s="206" t="s">
        <v>43</v>
      </c>
      <c r="O284" s="77"/>
      <c r="P284" s="207">
        <f>O284*H284</f>
        <v>0</v>
      </c>
      <c r="Q284" s="207">
        <v>0.02588</v>
      </c>
      <c r="R284" s="207">
        <f>Q284*H284</f>
        <v>0.10352</v>
      </c>
      <c r="S284" s="207">
        <v>0</v>
      </c>
      <c r="T284" s="208">
        <f>S284*H284</f>
        <v>0</v>
      </c>
      <c r="U284" s="38"/>
      <c r="V284" s="38"/>
      <c r="W284" s="38"/>
      <c r="X284" s="38"/>
      <c r="Y284" s="38"/>
      <c r="Z284" s="38"/>
      <c r="AA284" s="38"/>
      <c r="AB284" s="38"/>
      <c r="AC284" s="38"/>
      <c r="AD284" s="38"/>
      <c r="AE284" s="38"/>
      <c r="AR284" s="209" t="s">
        <v>182</v>
      </c>
      <c r="AT284" s="209" t="s">
        <v>177</v>
      </c>
      <c r="AU284" s="209" t="s">
        <v>87</v>
      </c>
      <c r="AY284" s="19" t="s">
        <v>175</v>
      </c>
      <c r="BE284" s="210">
        <f>IF(N284="základní",J284,0)</f>
        <v>0</v>
      </c>
      <c r="BF284" s="210">
        <f>IF(N284="snížená",J284,0)</f>
        <v>0</v>
      </c>
      <c r="BG284" s="210">
        <f>IF(N284="zákl. přenesená",J284,0)</f>
        <v>0</v>
      </c>
      <c r="BH284" s="210">
        <f>IF(N284="sníž. přenesená",J284,0)</f>
        <v>0</v>
      </c>
      <c r="BI284" s="210">
        <f>IF(N284="nulová",J284,0)</f>
        <v>0</v>
      </c>
      <c r="BJ284" s="19" t="s">
        <v>85</v>
      </c>
      <c r="BK284" s="210">
        <f>ROUND(I284*H284,2)</f>
        <v>0</v>
      </c>
      <c r="BL284" s="19" t="s">
        <v>182</v>
      </c>
      <c r="BM284" s="209" t="s">
        <v>396</v>
      </c>
    </row>
    <row r="285" spans="1:51" s="13" customFormat="1" ht="12">
      <c r="A285" s="13"/>
      <c r="B285" s="211"/>
      <c r="C285" s="13"/>
      <c r="D285" s="212" t="s">
        <v>184</v>
      </c>
      <c r="E285" s="213" t="s">
        <v>1</v>
      </c>
      <c r="F285" s="214" t="s">
        <v>397</v>
      </c>
      <c r="G285" s="13"/>
      <c r="H285" s="215">
        <v>4</v>
      </c>
      <c r="I285" s="216"/>
      <c r="J285" s="13"/>
      <c r="K285" s="13"/>
      <c r="L285" s="211"/>
      <c r="M285" s="217"/>
      <c r="N285" s="218"/>
      <c r="O285" s="218"/>
      <c r="P285" s="218"/>
      <c r="Q285" s="218"/>
      <c r="R285" s="218"/>
      <c r="S285" s="218"/>
      <c r="T285" s="219"/>
      <c r="U285" s="13"/>
      <c r="V285" s="13"/>
      <c r="W285" s="13"/>
      <c r="X285" s="13"/>
      <c r="Y285" s="13"/>
      <c r="Z285" s="13"/>
      <c r="AA285" s="13"/>
      <c r="AB285" s="13"/>
      <c r="AC285" s="13"/>
      <c r="AD285" s="13"/>
      <c r="AE285" s="13"/>
      <c r="AT285" s="213" t="s">
        <v>184</v>
      </c>
      <c r="AU285" s="213" t="s">
        <v>87</v>
      </c>
      <c r="AV285" s="13" t="s">
        <v>87</v>
      </c>
      <c r="AW285" s="13" t="s">
        <v>33</v>
      </c>
      <c r="AX285" s="13" t="s">
        <v>85</v>
      </c>
      <c r="AY285" s="213" t="s">
        <v>175</v>
      </c>
    </row>
    <row r="286" spans="1:65" s="2" customFormat="1" ht="16.5" customHeight="1">
      <c r="A286" s="38"/>
      <c r="B286" s="197"/>
      <c r="C286" s="238" t="s">
        <v>398</v>
      </c>
      <c r="D286" s="238" t="s">
        <v>289</v>
      </c>
      <c r="E286" s="239" t="s">
        <v>399</v>
      </c>
      <c r="F286" s="240" t="s">
        <v>400</v>
      </c>
      <c r="G286" s="241" t="s">
        <v>379</v>
      </c>
      <c r="H286" s="242">
        <v>4</v>
      </c>
      <c r="I286" s="243"/>
      <c r="J286" s="244">
        <f>ROUND(I286*H286,2)</f>
        <v>0</v>
      </c>
      <c r="K286" s="240" t="s">
        <v>181</v>
      </c>
      <c r="L286" s="245"/>
      <c r="M286" s="246" t="s">
        <v>1</v>
      </c>
      <c r="N286" s="247" t="s">
        <v>43</v>
      </c>
      <c r="O286" s="77"/>
      <c r="P286" s="207">
        <f>O286*H286</f>
        <v>0</v>
      </c>
      <c r="Q286" s="207">
        <v>0.054</v>
      </c>
      <c r="R286" s="207">
        <f>Q286*H286</f>
        <v>0.216</v>
      </c>
      <c r="S286" s="207">
        <v>0</v>
      </c>
      <c r="T286" s="208">
        <f>S286*H286</f>
        <v>0</v>
      </c>
      <c r="U286" s="38"/>
      <c r="V286" s="38"/>
      <c r="W286" s="38"/>
      <c r="X286" s="38"/>
      <c r="Y286" s="38"/>
      <c r="Z286" s="38"/>
      <c r="AA286" s="38"/>
      <c r="AB286" s="38"/>
      <c r="AC286" s="38"/>
      <c r="AD286" s="38"/>
      <c r="AE286" s="38"/>
      <c r="AR286" s="209" t="s">
        <v>215</v>
      </c>
      <c r="AT286" s="209" t="s">
        <v>289</v>
      </c>
      <c r="AU286" s="209" t="s">
        <v>87</v>
      </c>
      <c r="AY286" s="19" t="s">
        <v>175</v>
      </c>
      <c r="BE286" s="210">
        <f>IF(N286="základní",J286,0)</f>
        <v>0</v>
      </c>
      <c r="BF286" s="210">
        <f>IF(N286="snížená",J286,0)</f>
        <v>0</v>
      </c>
      <c r="BG286" s="210">
        <f>IF(N286="zákl. přenesená",J286,0)</f>
        <v>0</v>
      </c>
      <c r="BH286" s="210">
        <f>IF(N286="sníž. přenesená",J286,0)</f>
        <v>0</v>
      </c>
      <c r="BI286" s="210">
        <f>IF(N286="nulová",J286,0)</f>
        <v>0</v>
      </c>
      <c r="BJ286" s="19" t="s">
        <v>85</v>
      </c>
      <c r="BK286" s="210">
        <f>ROUND(I286*H286,2)</f>
        <v>0</v>
      </c>
      <c r="BL286" s="19" t="s">
        <v>182</v>
      </c>
      <c r="BM286" s="209" t="s">
        <v>401</v>
      </c>
    </row>
    <row r="287" spans="1:65" s="2" customFormat="1" ht="21.75" customHeight="1">
      <c r="A287" s="38"/>
      <c r="B287" s="197"/>
      <c r="C287" s="198" t="s">
        <v>402</v>
      </c>
      <c r="D287" s="198" t="s">
        <v>177</v>
      </c>
      <c r="E287" s="199" t="s">
        <v>403</v>
      </c>
      <c r="F287" s="200" t="s">
        <v>404</v>
      </c>
      <c r="G287" s="201" t="s">
        <v>256</v>
      </c>
      <c r="H287" s="202">
        <v>70.398</v>
      </c>
      <c r="I287" s="203"/>
      <c r="J287" s="204">
        <f>ROUND(I287*H287,2)</f>
        <v>0</v>
      </c>
      <c r="K287" s="200" t="s">
        <v>181</v>
      </c>
      <c r="L287" s="39"/>
      <c r="M287" s="205" t="s">
        <v>1</v>
      </c>
      <c r="N287" s="206" t="s">
        <v>43</v>
      </c>
      <c r="O287" s="77"/>
      <c r="P287" s="207">
        <f>O287*H287</f>
        <v>0</v>
      </c>
      <c r="Q287" s="207">
        <v>0</v>
      </c>
      <c r="R287" s="207">
        <f>Q287*H287</f>
        <v>0</v>
      </c>
      <c r="S287" s="207">
        <v>0</v>
      </c>
      <c r="T287" s="208">
        <f>S287*H287</f>
        <v>0</v>
      </c>
      <c r="U287" s="38"/>
      <c r="V287" s="38"/>
      <c r="W287" s="38"/>
      <c r="X287" s="38"/>
      <c r="Y287" s="38"/>
      <c r="Z287" s="38"/>
      <c r="AA287" s="38"/>
      <c r="AB287" s="38"/>
      <c r="AC287" s="38"/>
      <c r="AD287" s="38"/>
      <c r="AE287" s="38"/>
      <c r="AR287" s="209" t="s">
        <v>182</v>
      </c>
      <c r="AT287" s="209" t="s">
        <v>177</v>
      </c>
      <c r="AU287" s="209" t="s">
        <v>87</v>
      </c>
      <c r="AY287" s="19" t="s">
        <v>175</v>
      </c>
      <c r="BE287" s="210">
        <f>IF(N287="základní",J287,0)</f>
        <v>0</v>
      </c>
      <c r="BF287" s="210">
        <f>IF(N287="snížená",J287,0)</f>
        <v>0</v>
      </c>
      <c r="BG287" s="210">
        <f>IF(N287="zákl. přenesená",J287,0)</f>
        <v>0</v>
      </c>
      <c r="BH287" s="210">
        <f>IF(N287="sníž. přenesená",J287,0)</f>
        <v>0</v>
      </c>
      <c r="BI287" s="210">
        <f>IF(N287="nulová",J287,0)</f>
        <v>0</v>
      </c>
      <c r="BJ287" s="19" t="s">
        <v>85</v>
      </c>
      <c r="BK287" s="210">
        <f>ROUND(I287*H287,2)</f>
        <v>0</v>
      </c>
      <c r="BL287" s="19" t="s">
        <v>182</v>
      </c>
      <c r="BM287" s="209" t="s">
        <v>405</v>
      </c>
    </row>
    <row r="288" spans="1:51" s="13" customFormat="1" ht="12">
      <c r="A288" s="13"/>
      <c r="B288" s="211"/>
      <c r="C288" s="13"/>
      <c r="D288" s="212" t="s">
        <v>184</v>
      </c>
      <c r="E288" s="213" t="s">
        <v>1</v>
      </c>
      <c r="F288" s="214" t="s">
        <v>406</v>
      </c>
      <c r="G288" s="13"/>
      <c r="H288" s="215">
        <v>70.398</v>
      </c>
      <c r="I288" s="216"/>
      <c r="J288" s="13"/>
      <c r="K288" s="13"/>
      <c r="L288" s="211"/>
      <c r="M288" s="217"/>
      <c r="N288" s="218"/>
      <c r="O288" s="218"/>
      <c r="P288" s="218"/>
      <c r="Q288" s="218"/>
      <c r="R288" s="218"/>
      <c r="S288" s="218"/>
      <c r="T288" s="219"/>
      <c r="U288" s="13"/>
      <c r="V288" s="13"/>
      <c r="W288" s="13"/>
      <c r="X288" s="13"/>
      <c r="Y288" s="13"/>
      <c r="Z288" s="13"/>
      <c r="AA288" s="13"/>
      <c r="AB288" s="13"/>
      <c r="AC288" s="13"/>
      <c r="AD288" s="13"/>
      <c r="AE288" s="13"/>
      <c r="AT288" s="213" t="s">
        <v>184</v>
      </c>
      <c r="AU288" s="213" t="s">
        <v>87</v>
      </c>
      <c r="AV288" s="13" t="s">
        <v>87</v>
      </c>
      <c r="AW288" s="13" t="s">
        <v>33</v>
      </c>
      <c r="AX288" s="13" t="s">
        <v>85</v>
      </c>
      <c r="AY288" s="213" t="s">
        <v>175</v>
      </c>
    </row>
    <row r="289" spans="1:65" s="2" customFormat="1" ht="16.5" customHeight="1">
      <c r="A289" s="38"/>
      <c r="B289" s="197"/>
      <c r="C289" s="238" t="s">
        <v>407</v>
      </c>
      <c r="D289" s="238" t="s">
        <v>289</v>
      </c>
      <c r="E289" s="239" t="s">
        <v>408</v>
      </c>
      <c r="F289" s="240" t="s">
        <v>409</v>
      </c>
      <c r="G289" s="241" t="s">
        <v>256</v>
      </c>
      <c r="H289" s="242">
        <v>70.398</v>
      </c>
      <c r="I289" s="243"/>
      <c r="J289" s="244">
        <f>ROUND(I289*H289,2)</f>
        <v>0</v>
      </c>
      <c r="K289" s="240" t="s">
        <v>1</v>
      </c>
      <c r="L289" s="245"/>
      <c r="M289" s="246" t="s">
        <v>1</v>
      </c>
      <c r="N289" s="247" t="s">
        <v>43</v>
      </c>
      <c r="O289" s="77"/>
      <c r="P289" s="207">
        <f>O289*H289</f>
        <v>0</v>
      </c>
      <c r="Q289" s="207">
        <v>0</v>
      </c>
      <c r="R289" s="207">
        <f>Q289*H289</f>
        <v>0</v>
      </c>
      <c r="S289" s="207">
        <v>0</v>
      </c>
      <c r="T289" s="208">
        <f>S289*H289</f>
        <v>0</v>
      </c>
      <c r="U289" s="38"/>
      <c r="V289" s="38"/>
      <c r="W289" s="38"/>
      <c r="X289" s="38"/>
      <c r="Y289" s="38"/>
      <c r="Z289" s="38"/>
      <c r="AA289" s="38"/>
      <c r="AB289" s="38"/>
      <c r="AC289" s="38"/>
      <c r="AD289" s="38"/>
      <c r="AE289" s="38"/>
      <c r="AR289" s="209" t="s">
        <v>215</v>
      </c>
      <c r="AT289" s="209" t="s">
        <v>289</v>
      </c>
      <c r="AU289" s="209" t="s">
        <v>87</v>
      </c>
      <c r="AY289" s="19" t="s">
        <v>175</v>
      </c>
      <c r="BE289" s="210">
        <f>IF(N289="základní",J289,0)</f>
        <v>0</v>
      </c>
      <c r="BF289" s="210">
        <f>IF(N289="snížená",J289,0)</f>
        <v>0</v>
      </c>
      <c r="BG289" s="210">
        <f>IF(N289="zákl. přenesená",J289,0)</f>
        <v>0</v>
      </c>
      <c r="BH289" s="210">
        <f>IF(N289="sníž. přenesená",J289,0)</f>
        <v>0</v>
      </c>
      <c r="BI289" s="210">
        <f>IF(N289="nulová",J289,0)</f>
        <v>0</v>
      </c>
      <c r="BJ289" s="19" t="s">
        <v>85</v>
      </c>
      <c r="BK289" s="210">
        <f>ROUND(I289*H289,2)</f>
        <v>0</v>
      </c>
      <c r="BL289" s="19" t="s">
        <v>182</v>
      </c>
      <c r="BM289" s="209" t="s">
        <v>410</v>
      </c>
    </row>
    <row r="290" spans="1:47" s="2" customFormat="1" ht="12">
      <c r="A290" s="38"/>
      <c r="B290" s="39"/>
      <c r="C290" s="38"/>
      <c r="D290" s="212" t="s">
        <v>274</v>
      </c>
      <c r="E290" s="38"/>
      <c r="F290" s="228" t="s">
        <v>387</v>
      </c>
      <c r="G290" s="38"/>
      <c r="H290" s="38"/>
      <c r="I290" s="133"/>
      <c r="J290" s="38"/>
      <c r="K290" s="38"/>
      <c r="L290" s="39"/>
      <c r="M290" s="229"/>
      <c r="N290" s="230"/>
      <c r="O290" s="77"/>
      <c r="P290" s="77"/>
      <c r="Q290" s="77"/>
      <c r="R290" s="77"/>
      <c r="S290" s="77"/>
      <c r="T290" s="78"/>
      <c r="U290" s="38"/>
      <c r="V290" s="38"/>
      <c r="W290" s="38"/>
      <c r="X290" s="38"/>
      <c r="Y290" s="38"/>
      <c r="Z290" s="38"/>
      <c r="AA290" s="38"/>
      <c r="AB290" s="38"/>
      <c r="AC290" s="38"/>
      <c r="AD290" s="38"/>
      <c r="AE290" s="38"/>
      <c r="AT290" s="19" t="s">
        <v>274</v>
      </c>
      <c r="AU290" s="19" t="s">
        <v>87</v>
      </c>
    </row>
    <row r="291" spans="1:51" s="13" customFormat="1" ht="12">
      <c r="A291" s="13"/>
      <c r="B291" s="211"/>
      <c r="C291" s="13"/>
      <c r="D291" s="212" t="s">
        <v>184</v>
      </c>
      <c r="E291" s="213" t="s">
        <v>1</v>
      </c>
      <c r="F291" s="214" t="s">
        <v>411</v>
      </c>
      <c r="G291" s="13"/>
      <c r="H291" s="215">
        <v>70.398</v>
      </c>
      <c r="I291" s="216"/>
      <c r="J291" s="13"/>
      <c r="K291" s="13"/>
      <c r="L291" s="211"/>
      <c r="M291" s="217"/>
      <c r="N291" s="218"/>
      <c r="O291" s="218"/>
      <c r="P291" s="218"/>
      <c r="Q291" s="218"/>
      <c r="R291" s="218"/>
      <c r="S291" s="218"/>
      <c r="T291" s="219"/>
      <c r="U291" s="13"/>
      <c r="V291" s="13"/>
      <c r="W291" s="13"/>
      <c r="X291" s="13"/>
      <c r="Y291" s="13"/>
      <c r="Z291" s="13"/>
      <c r="AA291" s="13"/>
      <c r="AB291" s="13"/>
      <c r="AC291" s="13"/>
      <c r="AD291" s="13"/>
      <c r="AE291" s="13"/>
      <c r="AT291" s="213" t="s">
        <v>184</v>
      </c>
      <c r="AU291" s="213" t="s">
        <v>87</v>
      </c>
      <c r="AV291" s="13" t="s">
        <v>87</v>
      </c>
      <c r="AW291" s="13" t="s">
        <v>33</v>
      </c>
      <c r="AX291" s="13" t="s">
        <v>85</v>
      </c>
      <c r="AY291" s="213" t="s">
        <v>175</v>
      </c>
    </row>
    <row r="292" spans="1:65" s="2" customFormat="1" ht="44.25" customHeight="1">
      <c r="A292" s="38"/>
      <c r="B292" s="197"/>
      <c r="C292" s="198" t="s">
        <v>412</v>
      </c>
      <c r="D292" s="198" t="s">
        <v>177</v>
      </c>
      <c r="E292" s="199" t="s">
        <v>413</v>
      </c>
      <c r="F292" s="200" t="s">
        <v>414</v>
      </c>
      <c r="G292" s="201" t="s">
        <v>180</v>
      </c>
      <c r="H292" s="202">
        <v>1199.971</v>
      </c>
      <c r="I292" s="203"/>
      <c r="J292" s="204">
        <f>ROUND(I292*H292,2)</f>
        <v>0</v>
      </c>
      <c r="K292" s="200" t="s">
        <v>1</v>
      </c>
      <c r="L292" s="39"/>
      <c r="M292" s="205" t="s">
        <v>1</v>
      </c>
      <c r="N292" s="206" t="s">
        <v>43</v>
      </c>
      <c r="O292" s="77"/>
      <c r="P292" s="207">
        <f>O292*H292</f>
        <v>0</v>
      </c>
      <c r="Q292" s="207">
        <v>0</v>
      </c>
      <c r="R292" s="207">
        <f>Q292*H292</f>
        <v>0</v>
      </c>
      <c r="S292" s="207">
        <v>0</v>
      </c>
      <c r="T292" s="208">
        <f>S292*H292</f>
        <v>0</v>
      </c>
      <c r="U292" s="38"/>
      <c r="V292" s="38"/>
      <c r="W292" s="38"/>
      <c r="X292" s="38"/>
      <c r="Y292" s="38"/>
      <c r="Z292" s="38"/>
      <c r="AA292" s="38"/>
      <c r="AB292" s="38"/>
      <c r="AC292" s="38"/>
      <c r="AD292" s="38"/>
      <c r="AE292" s="38"/>
      <c r="AR292" s="209" t="s">
        <v>182</v>
      </c>
      <c r="AT292" s="209" t="s">
        <v>177</v>
      </c>
      <c r="AU292" s="209" t="s">
        <v>87</v>
      </c>
      <c r="AY292" s="19" t="s">
        <v>175</v>
      </c>
      <c r="BE292" s="210">
        <f>IF(N292="základní",J292,0)</f>
        <v>0</v>
      </c>
      <c r="BF292" s="210">
        <f>IF(N292="snížená",J292,0)</f>
        <v>0</v>
      </c>
      <c r="BG292" s="210">
        <f>IF(N292="zákl. přenesená",J292,0)</f>
        <v>0</v>
      </c>
      <c r="BH292" s="210">
        <f>IF(N292="sníž. přenesená",J292,0)</f>
        <v>0</v>
      </c>
      <c r="BI292" s="210">
        <f>IF(N292="nulová",J292,0)</f>
        <v>0</v>
      </c>
      <c r="BJ292" s="19" t="s">
        <v>85</v>
      </c>
      <c r="BK292" s="210">
        <f>ROUND(I292*H292,2)</f>
        <v>0</v>
      </c>
      <c r="BL292" s="19" t="s">
        <v>182</v>
      </c>
      <c r="BM292" s="209" t="s">
        <v>415</v>
      </c>
    </row>
    <row r="293" spans="1:47" s="2" customFormat="1" ht="12">
      <c r="A293" s="38"/>
      <c r="B293" s="39"/>
      <c r="C293" s="38"/>
      <c r="D293" s="212" t="s">
        <v>274</v>
      </c>
      <c r="E293" s="38"/>
      <c r="F293" s="228" t="s">
        <v>387</v>
      </c>
      <c r="G293" s="38"/>
      <c r="H293" s="38"/>
      <c r="I293" s="133"/>
      <c r="J293" s="38"/>
      <c r="K293" s="38"/>
      <c r="L293" s="39"/>
      <c r="M293" s="229"/>
      <c r="N293" s="230"/>
      <c r="O293" s="77"/>
      <c r="P293" s="77"/>
      <c r="Q293" s="77"/>
      <c r="R293" s="77"/>
      <c r="S293" s="77"/>
      <c r="T293" s="78"/>
      <c r="U293" s="38"/>
      <c r="V293" s="38"/>
      <c r="W293" s="38"/>
      <c r="X293" s="38"/>
      <c r="Y293" s="38"/>
      <c r="Z293" s="38"/>
      <c r="AA293" s="38"/>
      <c r="AB293" s="38"/>
      <c r="AC293" s="38"/>
      <c r="AD293" s="38"/>
      <c r="AE293" s="38"/>
      <c r="AT293" s="19" t="s">
        <v>274</v>
      </c>
      <c r="AU293" s="19" t="s">
        <v>87</v>
      </c>
    </row>
    <row r="294" spans="1:51" s="13" customFormat="1" ht="12">
      <c r="A294" s="13"/>
      <c r="B294" s="211"/>
      <c r="C294" s="13"/>
      <c r="D294" s="212" t="s">
        <v>184</v>
      </c>
      <c r="E294" s="213" t="s">
        <v>1</v>
      </c>
      <c r="F294" s="214" t="s">
        <v>416</v>
      </c>
      <c r="G294" s="13"/>
      <c r="H294" s="215">
        <v>135.674</v>
      </c>
      <c r="I294" s="216"/>
      <c r="J294" s="13"/>
      <c r="K294" s="13"/>
      <c r="L294" s="211"/>
      <c r="M294" s="217"/>
      <c r="N294" s="218"/>
      <c r="O294" s="218"/>
      <c r="P294" s="218"/>
      <c r="Q294" s="218"/>
      <c r="R294" s="218"/>
      <c r="S294" s="218"/>
      <c r="T294" s="219"/>
      <c r="U294" s="13"/>
      <c r="V294" s="13"/>
      <c r="W294" s="13"/>
      <c r="X294" s="13"/>
      <c r="Y294" s="13"/>
      <c r="Z294" s="13"/>
      <c r="AA294" s="13"/>
      <c r="AB294" s="13"/>
      <c r="AC294" s="13"/>
      <c r="AD294" s="13"/>
      <c r="AE294" s="13"/>
      <c r="AT294" s="213" t="s">
        <v>184</v>
      </c>
      <c r="AU294" s="213" t="s">
        <v>87</v>
      </c>
      <c r="AV294" s="13" t="s">
        <v>87</v>
      </c>
      <c r="AW294" s="13" t="s">
        <v>33</v>
      </c>
      <c r="AX294" s="13" t="s">
        <v>78</v>
      </c>
      <c r="AY294" s="213" t="s">
        <v>175</v>
      </c>
    </row>
    <row r="295" spans="1:51" s="13" customFormat="1" ht="12">
      <c r="A295" s="13"/>
      <c r="B295" s="211"/>
      <c r="C295" s="13"/>
      <c r="D295" s="212" t="s">
        <v>184</v>
      </c>
      <c r="E295" s="213" t="s">
        <v>1</v>
      </c>
      <c r="F295" s="214" t="s">
        <v>417</v>
      </c>
      <c r="G295" s="13"/>
      <c r="H295" s="215">
        <v>213.94</v>
      </c>
      <c r="I295" s="216"/>
      <c r="J295" s="13"/>
      <c r="K295" s="13"/>
      <c r="L295" s="211"/>
      <c r="M295" s="217"/>
      <c r="N295" s="218"/>
      <c r="O295" s="218"/>
      <c r="P295" s="218"/>
      <c r="Q295" s="218"/>
      <c r="R295" s="218"/>
      <c r="S295" s="218"/>
      <c r="T295" s="219"/>
      <c r="U295" s="13"/>
      <c r="V295" s="13"/>
      <c r="W295" s="13"/>
      <c r="X295" s="13"/>
      <c r="Y295" s="13"/>
      <c r="Z295" s="13"/>
      <c r="AA295" s="13"/>
      <c r="AB295" s="13"/>
      <c r="AC295" s="13"/>
      <c r="AD295" s="13"/>
      <c r="AE295" s="13"/>
      <c r="AT295" s="213" t="s">
        <v>184</v>
      </c>
      <c r="AU295" s="213" t="s">
        <v>87</v>
      </c>
      <c r="AV295" s="13" t="s">
        <v>87</v>
      </c>
      <c r="AW295" s="13" t="s">
        <v>33</v>
      </c>
      <c r="AX295" s="13" t="s">
        <v>78</v>
      </c>
      <c r="AY295" s="213" t="s">
        <v>175</v>
      </c>
    </row>
    <row r="296" spans="1:51" s="13" customFormat="1" ht="12">
      <c r="A296" s="13"/>
      <c r="B296" s="211"/>
      <c r="C296" s="13"/>
      <c r="D296" s="212" t="s">
        <v>184</v>
      </c>
      <c r="E296" s="213" t="s">
        <v>1</v>
      </c>
      <c r="F296" s="214" t="s">
        <v>418</v>
      </c>
      <c r="G296" s="13"/>
      <c r="H296" s="215">
        <v>286.936</v>
      </c>
      <c r="I296" s="216"/>
      <c r="J296" s="13"/>
      <c r="K296" s="13"/>
      <c r="L296" s="211"/>
      <c r="M296" s="217"/>
      <c r="N296" s="218"/>
      <c r="O296" s="218"/>
      <c r="P296" s="218"/>
      <c r="Q296" s="218"/>
      <c r="R296" s="218"/>
      <c r="S296" s="218"/>
      <c r="T296" s="219"/>
      <c r="U296" s="13"/>
      <c r="V296" s="13"/>
      <c r="W296" s="13"/>
      <c r="X296" s="13"/>
      <c r="Y296" s="13"/>
      <c r="Z296" s="13"/>
      <c r="AA296" s="13"/>
      <c r="AB296" s="13"/>
      <c r="AC296" s="13"/>
      <c r="AD296" s="13"/>
      <c r="AE296" s="13"/>
      <c r="AT296" s="213" t="s">
        <v>184</v>
      </c>
      <c r="AU296" s="213" t="s">
        <v>87</v>
      </c>
      <c r="AV296" s="13" t="s">
        <v>87</v>
      </c>
      <c r="AW296" s="13" t="s">
        <v>33</v>
      </c>
      <c r="AX296" s="13" t="s">
        <v>78</v>
      </c>
      <c r="AY296" s="213" t="s">
        <v>175</v>
      </c>
    </row>
    <row r="297" spans="1:51" s="13" customFormat="1" ht="12">
      <c r="A297" s="13"/>
      <c r="B297" s="211"/>
      <c r="C297" s="13"/>
      <c r="D297" s="212" t="s">
        <v>184</v>
      </c>
      <c r="E297" s="213" t="s">
        <v>1</v>
      </c>
      <c r="F297" s="214" t="s">
        <v>419</v>
      </c>
      <c r="G297" s="13"/>
      <c r="H297" s="215">
        <v>185.305</v>
      </c>
      <c r="I297" s="216"/>
      <c r="J297" s="13"/>
      <c r="K297" s="13"/>
      <c r="L297" s="211"/>
      <c r="M297" s="217"/>
      <c r="N297" s="218"/>
      <c r="O297" s="218"/>
      <c r="P297" s="218"/>
      <c r="Q297" s="218"/>
      <c r="R297" s="218"/>
      <c r="S297" s="218"/>
      <c r="T297" s="219"/>
      <c r="U297" s="13"/>
      <c r="V297" s="13"/>
      <c r="W297" s="13"/>
      <c r="X297" s="13"/>
      <c r="Y297" s="13"/>
      <c r="Z297" s="13"/>
      <c r="AA297" s="13"/>
      <c r="AB297" s="13"/>
      <c r="AC297" s="13"/>
      <c r="AD297" s="13"/>
      <c r="AE297" s="13"/>
      <c r="AT297" s="213" t="s">
        <v>184</v>
      </c>
      <c r="AU297" s="213" t="s">
        <v>87</v>
      </c>
      <c r="AV297" s="13" t="s">
        <v>87</v>
      </c>
      <c r="AW297" s="13" t="s">
        <v>33</v>
      </c>
      <c r="AX297" s="13" t="s">
        <v>78</v>
      </c>
      <c r="AY297" s="213" t="s">
        <v>175</v>
      </c>
    </row>
    <row r="298" spans="1:51" s="13" customFormat="1" ht="12">
      <c r="A298" s="13"/>
      <c r="B298" s="211"/>
      <c r="C298" s="13"/>
      <c r="D298" s="212" t="s">
        <v>184</v>
      </c>
      <c r="E298" s="213" t="s">
        <v>1</v>
      </c>
      <c r="F298" s="214" t="s">
        <v>420</v>
      </c>
      <c r="G298" s="13"/>
      <c r="H298" s="215">
        <v>-23.083</v>
      </c>
      <c r="I298" s="216"/>
      <c r="J298" s="13"/>
      <c r="K298" s="13"/>
      <c r="L298" s="211"/>
      <c r="M298" s="217"/>
      <c r="N298" s="218"/>
      <c r="O298" s="218"/>
      <c r="P298" s="218"/>
      <c r="Q298" s="218"/>
      <c r="R298" s="218"/>
      <c r="S298" s="218"/>
      <c r="T298" s="219"/>
      <c r="U298" s="13"/>
      <c r="V298" s="13"/>
      <c r="W298" s="13"/>
      <c r="X298" s="13"/>
      <c r="Y298" s="13"/>
      <c r="Z298" s="13"/>
      <c r="AA298" s="13"/>
      <c r="AB298" s="13"/>
      <c r="AC298" s="13"/>
      <c r="AD298" s="13"/>
      <c r="AE298" s="13"/>
      <c r="AT298" s="213" t="s">
        <v>184</v>
      </c>
      <c r="AU298" s="213" t="s">
        <v>87</v>
      </c>
      <c r="AV298" s="13" t="s">
        <v>87</v>
      </c>
      <c r="AW298" s="13" t="s">
        <v>33</v>
      </c>
      <c r="AX298" s="13" t="s">
        <v>78</v>
      </c>
      <c r="AY298" s="213" t="s">
        <v>175</v>
      </c>
    </row>
    <row r="299" spans="1:51" s="15" customFormat="1" ht="12">
      <c r="A299" s="15"/>
      <c r="B299" s="231"/>
      <c r="C299" s="15"/>
      <c r="D299" s="212" t="s">
        <v>184</v>
      </c>
      <c r="E299" s="232" t="s">
        <v>1</v>
      </c>
      <c r="F299" s="233" t="s">
        <v>421</v>
      </c>
      <c r="G299" s="15"/>
      <c r="H299" s="232" t="s">
        <v>1</v>
      </c>
      <c r="I299" s="234"/>
      <c r="J299" s="15"/>
      <c r="K299" s="15"/>
      <c r="L299" s="231"/>
      <c r="M299" s="235"/>
      <c r="N299" s="236"/>
      <c r="O299" s="236"/>
      <c r="P299" s="236"/>
      <c r="Q299" s="236"/>
      <c r="R299" s="236"/>
      <c r="S299" s="236"/>
      <c r="T299" s="237"/>
      <c r="U299" s="15"/>
      <c r="V299" s="15"/>
      <c r="W299" s="15"/>
      <c r="X299" s="15"/>
      <c r="Y299" s="15"/>
      <c r="Z299" s="15"/>
      <c r="AA299" s="15"/>
      <c r="AB299" s="15"/>
      <c r="AC299" s="15"/>
      <c r="AD299" s="15"/>
      <c r="AE299" s="15"/>
      <c r="AT299" s="232" t="s">
        <v>184</v>
      </c>
      <c r="AU299" s="232" t="s">
        <v>87</v>
      </c>
      <c r="AV299" s="15" t="s">
        <v>85</v>
      </c>
      <c r="AW299" s="15" t="s">
        <v>33</v>
      </c>
      <c r="AX299" s="15" t="s">
        <v>78</v>
      </c>
      <c r="AY299" s="232" t="s">
        <v>175</v>
      </c>
    </row>
    <row r="300" spans="1:51" s="13" customFormat="1" ht="12">
      <c r="A300" s="13"/>
      <c r="B300" s="211"/>
      <c r="C300" s="13"/>
      <c r="D300" s="212" t="s">
        <v>184</v>
      </c>
      <c r="E300" s="213" t="s">
        <v>1</v>
      </c>
      <c r="F300" s="214" t="s">
        <v>422</v>
      </c>
      <c r="G300" s="13"/>
      <c r="H300" s="215">
        <v>68.575</v>
      </c>
      <c r="I300" s="216"/>
      <c r="J300" s="13"/>
      <c r="K300" s="13"/>
      <c r="L300" s="211"/>
      <c r="M300" s="217"/>
      <c r="N300" s="218"/>
      <c r="O300" s="218"/>
      <c r="P300" s="218"/>
      <c r="Q300" s="218"/>
      <c r="R300" s="218"/>
      <c r="S300" s="218"/>
      <c r="T300" s="219"/>
      <c r="U300" s="13"/>
      <c r="V300" s="13"/>
      <c r="W300" s="13"/>
      <c r="X300" s="13"/>
      <c r="Y300" s="13"/>
      <c r="Z300" s="13"/>
      <c r="AA300" s="13"/>
      <c r="AB300" s="13"/>
      <c r="AC300" s="13"/>
      <c r="AD300" s="13"/>
      <c r="AE300" s="13"/>
      <c r="AT300" s="213" t="s">
        <v>184</v>
      </c>
      <c r="AU300" s="213" t="s">
        <v>87</v>
      </c>
      <c r="AV300" s="13" t="s">
        <v>87</v>
      </c>
      <c r="AW300" s="13" t="s">
        <v>33</v>
      </c>
      <c r="AX300" s="13" t="s">
        <v>78</v>
      </c>
      <c r="AY300" s="213" t="s">
        <v>175</v>
      </c>
    </row>
    <row r="301" spans="1:51" s="15" customFormat="1" ht="12">
      <c r="A301" s="15"/>
      <c r="B301" s="231"/>
      <c r="C301" s="15"/>
      <c r="D301" s="212" t="s">
        <v>184</v>
      </c>
      <c r="E301" s="232" t="s">
        <v>1</v>
      </c>
      <c r="F301" s="233" t="s">
        <v>423</v>
      </c>
      <c r="G301" s="15"/>
      <c r="H301" s="232" t="s">
        <v>1</v>
      </c>
      <c r="I301" s="234"/>
      <c r="J301" s="15"/>
      <c r="K301" s="15"/>
      <c r="L301" s="231"/>
      <c r="M301" s="235"/>
      <c r="N301" s="236"/>
      <c r="O301" s="236"/>
      <c r="P301" s="236"/>
      <c r="Q301" s="236"/>
      <c r="R301" s="236"/>
      <c r="S301" s="236"/>
      <c r="T301" s="237"/>
      <c r="U301" s="15"/>
      <c r="V301" s="15"/>
      <c r="W301" s="15"/>
      <c r="X301" s="15"/>
      <c r="Y301" s="15"/>
      <c r="Z301" s="15"/>
      <c r="AA301" s="15"/>
      <c r="AB301" s="15"/>
      <c r="AC301" s="15"/>
      <c r="AD301" s="15"/>
      <c r="AE301" s="15"/>
      <c r="AT301" s="232" t="s">
        <v>184</v>
      </c>
      <c r="AU301" s="232" t="s">
        <v>87</v>
      </c>
      <c r="AV301" s="15" t="s">
        <v>85</v>
      </c>
      <c r="AW301" s="15" t="s">
        <v>33</v>
      </c>
      <c r="AX301" s="15" t="s">
        <v>78</v>
      </c>
      <c r="AY301" s="232" t="s">
        <v>175</v>
      </c>
    </row>
    <row r="302" spans="1:51" s="13" customFormat="1" ht="12">
      <c r="A302" s="13"/>
      <c r="B302" s="211"/>
      <c r="C302" s="13"/>
      <c r="D302" s="212" t="s">
        <v>184</v>
      </c>
      <c r="E302" s="213" t="s">
        <v>1</v>
      </c>
      <c r="F302" s="214" t="s">
        <v>424</v>
      </c>
      <c r="G302" s="13"/>
      <c r="H302" s="215">
        <v>-60</v>
      </c>
      <c r="I302" s="216"/>
      <c r="J302" s="13"/>
      <c r="K302" s="13"/>
      <c r="L302" s="211"/>
      <c r="M302" s="217"/>
      <c r="N302" s="218"/>
      <c r="O302" s="218"/>
      <c r="P302" s="218"/>
      <c r="Q302" s="218"/>
      <c r="R302" s="218"/>
      <c r="S302" s="218"/>
      <c r="T302" s="219"/>
      <c r="U302" s="13"/>
      <c r="V302" s="13"/>
      <c r="W302" s="13"/>
      <c r="X302" s="13"/>
      <c r="Y302" s="13"/>
      <c r="Z302" s="13"/>
      <c r="AA302" s="13"/>
      <c r="AB302" s="13"/>
      <c r="AC302" s="13"/>
      <c r="AD302" s="13"/>
      <c r="AE302" s="13"/>
      <c r="AT302" s="213" t="s">
        <v>184</v>
      </c>
      <c r="AU302" s="213" t="s">
        <v>87</v>
      </c>
      <c r="AV302" s="13" t="s">
        <v>87</v>
      </c>
      <c r="AW302" s="13" t="s">
        <v>33</v>
      </c>
      <c r="AX302" s="13" t="s">
        <v>78</v>
      </c>
      <c r="AY302" s="213" t="s">
        <v>175</v>
      </c>
    </row>
    <row r="303" spans="1:51" s="13" customFormat="1" ht="12">
      <c r="A303" s="13"/>
      <c r="B303" s="211"/>
      <c r="C303" s="13"/>
      <c r="D303" s="212" t="s">
        <v>184</v>
      </c>
      <c r="E303" s="213" t="s">
        <v>1</v>
      </c>
      <c r="F303" s="214" t="s">
        <v>425</v>
      </c>
      <c r="G303" s="13"/>
      <c r="H303" s="215">
        <v>-2.255</v>
      </c>
      <c r="I303" s="216"/>
      <c r="J303" s="13"/>
      <c r="K303" s="13"/>
      <c r="L303" s="211"/>
      <c r="M303" s="217"/>
      <c r="N303" s="218"/>
      <c r="O303" s="218"/>
      <c r="P303" s="218"/>
      <c r="Q303" s="218"/>
      <c r="R303" s="218"/>
      <c r="S303" s="218"/>
      <c r="T303" s="219"/>
      <c r="U303" s="13"/>
      <c r="V303" s="13"/>
      <c r="W303" s="13"/>
      <c r="X303" s="13"/>
      <c r="Y303" s="13"/>
      <c r="Z303" s="13"/>
      <c r="AA303" s="13"/>
      <c r="AB303" s="13"/>
      <c r="AC303" s="13"/>
      <c r="AD303" s="13"/>
      <c r="AE303" s="13"/>
      <c r="AT303" s="213" t="s">
        <v>184</v>
      </c>
      <c r="AU303" s="213" t="s">
        <v>87</v>
      </c>
      <c r="AV303" s="13" t="s">
        <v>87</v>
      </c>
      <c r="AW303" s="13" t="s">
        <v>33</v>
      </c>
      <c r="AX303" s="13" t="s">
        <v>78</v>
      </c>
      <c r="AY303" s="213" t="s">
        <v>175</v>
      </c>
    </row>
    <row r="304" spans="1:51" s="13" customFormat="1" ht="12">
      <c r="A304" s="13"/>
      <c r="B304" s="211"/>
      <c r="C304" s="13"/>
      <c r="D304" s="212" t="s">
        <v>184</v>
      </c>
      <c r="E304" s="213" t="s">
        <v>1</v>
      </c>
      <c r="F304" s="214" t="s">
        <v>426</v>
      </c>
      <c r="G304" s="13"/>
      <c r="H304" s="215">
        <v>-5.85</v>
      </c>
      <c r="I304" s="216"/>
      <c r="J304" s="13"/>
      <c r="K304" s="13"/>
      <c r="L304" s="211"/>
      <c r="M304" s="217"/>
      <c r="N304" s="218"/>
      <c r="O304" s="218"/>
      <c r="P304" s="218"/>
      <c r="Q304" s="218"/>
      <c r="R304" s="218"/>
      <c r="S304" s="218"/>
      <c r="T304" s="219"/>
      <c r="U304" s="13"/>
      <c r="V304" s="13"/>
      <c r="W304" s="13"/>
      <c r="X304" s="13"/>
      <c r="Y304" s="13"/>
      <c r="Z304" s="13"/>
      <c r="AA304" s="13"/>
      <c r="AB304" s="13"/>
      <c r="AC304" s="13"/>
      <c r="AD304" s="13"/>
      <c r="AE304" s="13"/>
      <c r="AT304" s="213" t="s">
        <v>184</v>
      </c>
      <c r="AU304" s="213" t="s">
        <v>87</v>
      </c>
      <c r="AV304" s="13" t="s">
        <v>87</v>
      </c>
      <c r="AW304" s="13" t="s">
        <v>33</v>
      </c>
      <c r="AX304" s="13" t="s">
        <v>78</v>
      </c>
      <c r="AY304" s="213" t="s">
        <v>175</v>
      </c>
    </row>
    <row r="305" spans="1:51" s="13" customFormat="1" ht="12">
      <c r="A305" s="13"/>
      <c r="B305" s="211"/>
      <c r="C305" s="13"/>
      <c r="D305" s="212" t="s">
        <v>184</v>
      </c>
      <c r="E305" s="213" t="s">
        <v>1</v>
      </c>
      <c r="F305" s="214" t="s">
        <v>427</v>
      </c>
      <c r="G305" s="13"/>
      <c r="H305" s="215">
        <v>-96</v>
      </c>
      <c r="I305" s="216"/>
      <c r="J305" s="13"/>
      <c r="K305" s="13"/>
      <c r="L305" s="211"/>
      <c r="M305" s="217"/>
      <c r="N305" s="218"/>
      <c r="O305" s="218"/>
      <c r="P305" s="218"/>
      <c r="Q305" s="218"/>
      <c r="R305" s="218"/>
      <c r="S305" s="218"/>
      <c r="T305" s="219"/>
      <c r="U305" s="13"/>
      <c r="V305" s="13"/>
      <c r="W305" s="13"/>
      <c r="X305" s="13"/>
      <c r="Y305" s="13"/>
      <c r="Z305" s="13"/>
      <c r="AA305" s="13"/>
      <c r="AB305" s="13"/>
      <c r="AC305" s="13"/>
      <c r="AD305" s="13"/>
      <c r="AE305" s="13"/>
      <c r="AT305" s="213" t="s">
        <v>184</v>
      </c>
      <c r="AU305" s="213" t="s">
        <v>87</v>
      </c>
      <c r="AV305" s="13" t="s">
        <v>87</v>
      </c>
      <c r="AW305" s="13" t="s">
        <v>33</v>
      </c>
      <c r="AX305" s="13" t="s">
        <v>78</v>
      </c>
      <c r="AY305" s="213" t="s">
        <v>175</v>
      </c>
    </row>
    <row r="306" spans="1:51" s="13" customFormat="1" ht="12">
      <c r="A306" s="13"/>
      <c r="B306" s="211"/>
      <c r="C306" s="13"/>
      <c r="D306" s="212" t="s">
        <v>184</v>
      </c>
      <c r="E306" s="213" t="s">
        <v>1</v>
      </c>
      <c r="F306" s="214" t="s">
        <v>428</v>
      </c>
      <c r="G306" s="13"/>
      <c r="H306" s="215">
        <v>-40.2</v>
      </c>
      <c r="I306" s="216"/>
      <c r="J306" s="13"/>
      <c r="K306" s="13"/>
      <c r="L306" s="211"/>
      <c r="M306" s="217"/>
      <c r="N306" s="218"/>
      <c r="O306" s="218"/>
      <c r="P306" s="218"/>
      <c r="Q306" s="218"/>
      <c r="R306" s="218"/>
      <c r="S306" s="218"/>
      <c r="T306" s="219"/>
      <c r="U306" s="13"/>
      <c r="V306" s="13"/>
      <c r="W306" s="13"/>
      <c r="X306" s="13"/>
      <c r="Y306" s="13"/>
      <c r="Z306" s="13"/>
      <c r="AA306" s="13"/>
      <c r="AB306" s="13"/>
      <c r="AC306" s="13"/>
      <c r="AD306" s="13"/>
      <c r="AE306" s="13"/>
      <c r="AT306" s="213" t="s">
        <v>184</v>
      </c>
      <c r="AU306" s="213" t="s">
        <v>87</v>
      </c>
      <c r="AV306" s="13" t="s">
        <v>87</v>
      </c>
      <c r="AW306" s="13" t="s">
        <v>33</v>
      </c>
      <c r="AX306" s="13" t="s">
        <v>78</v>
      </c>
      <c r="AY306" s="213" t="s">
        <v>175</v>
      </c>
    </row>
    <row r="307" spans="1:51" s="13" customFormat="1" ht="12">
      <c r="A307" s="13"/>
      <c r="B307" s="211"/>
      <c r="C307" s="13"/>
      <c r="D307" s="212" t="s">
        <v>184</v>
      </c>
      <c r="E307" s="213" t="s">
        <v>1</v>
      </c>
      <c r="F307" s="214" t="s">
        <v>429</v>
      </c>
      <c r="G307" s="13"/>
      <c r="H307" s="215">
        <v>-16</v>
      </c>
      <c r="I307" s="216"/>
      <c r="J307" s="13"/>
      <c r="K307" s="13"/>
      <c r="L307" s="211"/>
      <c r="M307" s="217"/>
      <c r="N307" s="218"/>
      <c r="O307" s="218"/>
      <c r="P307" s="218"/>
      <c r="Q307" s="218"/>
      <c r="R307" s="218"/>
      <c r="S307" s="218"/>
      <c r="T307" s="219"/>
      <c r="U307" s="13"/>
      <c r="V307" s="13"/>
      <c r="W307" s="13"/>
      <c r="X307" s="13"/>
      <c r="Y307" s="13"/>
      <c r="Z307" s="13"/>
      <c r="AA307" s="13"/>
      <c r="AB307" s="13"/>
      <c r="AC307" s="13"/>
      <c r="AD307" s="13"/>
      <c r="AE307" s="13"/>
      <c r="AT307" s="213" t="s">
        <v>184</v>
      </c>
      <c r="AU307" s="213" t="s">
        <v>87</v>
      </c>
      <c r="AV307" s="13" t="s">
        <v>87</v>
      </c>
      <c r="AW307" s="13" t="s">
        <v>33</v>
      </c>
      <c r="AX307" s="13" t="s">
        <v>78</v>
      </c>
      <c r="AY307" s="213" t="s">
        <v>175</v>
      </c>
    </row>
    <row r="308" spans="1:51" s="13" customFormat="1" ht="12">
      <c r="A308" s="13"/>
      <c r="B308" s="211"/>
      <c r="C308" s="13"/>
      <c r="D308" s="212" t="s">
        <v>184</v>
      </c>
      <c r="E308" s="213" t="s">
        <v>1</v>
      </c>
      <c r="F308" s="214" t="s">
        <v>430</v>
      </c>
      <c r="G308" s="13"/>
      <c r="H308" s="215">
        <v>-52</v>
      </c>
      <c r="I308" s="216"/>
      <c r="J308" s="13"/>
      <c r="K308" s="13"/>
      <c r="L308" s="211"/>
      <c r="M308" s="217"/>
      <c r="N308" s="218"/>
      <c r="O308" s="218"/>
      <c r="P308" s="218"/>
      <c r="Q308" s="218"/>
      <c r="R308" s="218"/>
      <c r="S308" s="218"/>
      <c r="T308" s="219"/>
      <c r="U308" s="13"/>
      <c r="V308" s="13"/>
      <c r="W308" s="13"/>
      <c r="X308" s="13"/>
      <c r="Y308" s="13"/>
      <c r="Z308" s="13"/>
      <c r="AA308" s="13"/>
      <c r="AB308" s="13"/>
      <c r="AC308" s="13"/>
      <c r="AD308" s="13"/>
      <c r="AE308" s="13"/>
      <c r="AT308" s="213" t="s">
        <v>184</v>
      </c>
      <c r="AU308" s="213" t="s">
        <v>87</v>
      </c>
      <c r="AV308" s="13" t="s">
        <v>87</v>
      </c>
      <c r="AW308" s="13" t="s">
        <v>33</v>
      </c>
      <c r="AX308" s="13" t="s">
        <v>78</v>
      </c>
      <c r="AY308" s="213" t="s">
        <v>175</v>
      </c>
    </row>
    <row r="309" spans="1:51" s="13" customFormat="1" ht="12">
      <c r="A309" s="13"/>
      <c r="B309" s="211"/>
      <c r="C309" s="13"/>
      <c r="D309" s="212" t="s">
        <v>184</v>
      </c>
      <c r="E309" s="213" t="s">
        <v>1</v>
      </c>
      <c r="F309" s="214" t="s">
        <v>431</v>
      </c>
      <c r="G309" s="13"/>
      <c r="H309" s="215">
        <v>-27.6</v>
      </c>
      <c r="I309" s="216"/>
      <c r="J309" s="13"/>
      <c r="K309" s="13"/>
      <c r="L309" s="211"/>
      <c r="M309" s="217"/>
      <c r="N309" s="218"/>
      <c r="O309" s="218"/>
      <c r="P309" s="218"/>
      <c r="Q309" s="218"/>
      <c r="R309" s="218"/>
      <c r="S309" s="218"/>
      <c r="T309" s="219"/>
      <c r="U309" s="13"/>
      <c r="V309" s="13"/>
      <c r="W309" s="13"/>
      <c r="X309" s="13"/>
      <c r="Y309" s="13"/>
      <c r="Z309" s="13"/>
      <c r="AA309" s="13"/>
      <c r="AB309" s="13"/>
      <c r="AC309" s="13"/>
      <c r="AD309" s="13"/>
      <c r="AE309" s="13"/>
      <c r="AT309" s="213" t="s">
        <v>184</v>
      </c>
      <c r="AU309" s="213" t="s">
        <v>87</v>
      </c>
      <c r="AV309" s="13" t="s">
        <v>87</v>
      </c>
      <c r="AW309" s="13" t="s">
        <v>33</v>
      </c>
      <c r="AX309" s="13" t="s">
        <v>78</v>
      </c>
      <c r="AY309" s="213" t="s">
        <v>175</v>
      </c>
    </row>
    <row r="310" spans="1:51" s="16" customFormat="1" ht="12">
      <c r="A310" s="16"/>
      <c r="B310" s="248"/>
      <c r="C310" s="16"/>
      <c r="D310" s="212" t="s">
        <v>184</v>
      </c>
      <c r="E310" s="249" t="s">
        <v>1</v>
      </c>
      <c r="F310" s="250" t="s">
        <v>432</v>
      </c>
      <c r="G310" s="16"/>
      <c r="H310" s="251">
        <v>567.442</v>
      </c>
      <c r="I310" s="252"/>
      <c r="J310" s="16"/>
      <c r="K310" s="16"/>
      <c r="L310" s="248"/>
      <c r="M310" s="253"/>
      <c r="N310" s="254"/>
      <c r="O310" s="254"/>
      <c r="P310" s="254"/>
      <c r="Q310" s="254"/>
      <c r="R310" s="254"/>
      <c r="S310" s="254"/>
      <c r="T310" s="255"/>
      <c r="U310" s="16"/>
      <c r="V310" s="16"/>
      <c r="W310" s="16"/>
      <c r="X310" s="16"/>
      <c r="Y310" s="16"/>
      <c r="Z310" s="16"/>
      <c r="AA310" s="16"/>
      <c r="AB310" s="16"/>
      <c r="AC310" s="16"/>
      <c r="AD310" s="16"/>
      <c r="AE310" s="16"/>
      <c r="AT310" s="249" t="s">
        <v>184</v>
      </c>
      <c r="AU310" s="249" t="s">
        <v>87</v>
      </c>
      <c r="AV310" s="16" t="s">
        <v>99</v>
      </c>
      <c r="AW310" s="16" t="s">
        <v>33</v>
      </c>
      <c r="AX310" s="16" t="s">
        <v>78</v>
      </c>
      <c r="AY310" s="249" t="s">
        <v>175</v>
      </c>
    </row>
    <row r="311" spans="1:51" s="15" customFormat="1" ht="12">
      <c r="A311" s="15"/>
      <c r="B311" s="231"/>
      <c r="C311" s="15"/>
      <c r="D311" s="212" t="s">
        <v>184</v>
      </c>
      <c r="E311" s="232" t="s">
        <v>1</v>
      </c>
      <c r="F311" s="233" t="s">
        <v>433</v>
      </c>
      <c r="G311" s="15"/>
      <c r="H311" s="232" t="s">
        <v>1</v>
      </c>
      <c r="I311" s="234"/>
      <c r="J311" s="15"/>
      <c r="K311" s="15"/>
      <c r="L311" s="231"/>
      <c r="M311" s="235"/>
      <c r="N311" s="236"/>
      <c r="O311" s="236"/>
      <c r="P311" s="236"/>
      <c r="Q311" s="236"/>
      <c r="R311" s="236"/>
      <c r="S311" s="236"/>
      <c r="T311" s="237"/>
      <c r="U311" s="15"/>
      <c r="V311" s="15"/>
      <c r="W311" s="15"/>
      <c r="X311" s="15"/>
      <c r="Y311" s="15"/>
      <c r="Z311" s="15"/>
      <c r="AA311" s="15"/>
      <c r="AB311" s="15"/>
      <c r="AC311" s="15"/>
      <c r="AD311" s="15"/>
      <c r="AE311" s="15"/>
      <c r="AT311" s="232" t="s">
        <v>184</v>
      </c>
      <c r="AU311" s="232" t="s">
        <v>87</v>
      </c>
      <c r="AV311" s="15" t="s">
        <v>85</v>
      </c>
      <c r="AW311" s="15" t="s">
        <v>33</v>
      </c>
      <c r="AX311" s="15" t="s">
        <v>78</v>
      </c>
      <c r="AY311" s="232" t="s">
        <v>175</v>
      </c>
    </row>
    <row r="312" spans="1:51" s="13" customFormat="1" ht="12">
      <c r="A312" s="13"/>
      <c r="B312" s="211"/>
      <c r="C312" s="13"/>
      <c r="D312" s="212" t="s">
        <v>184</v>
      </c>
      <c r="E312" s="213" t="s">
        <v>1</v>
      </c>
      <c r="F312" s="214" t="s">
        <v>434</v>
      </c>
      <c r="G312" s="13"/>
      <c r="H312" s="215">
        <v>206.19</v>
      </c>
      <c r="I312" s="216"/>
      <c r="J312" s="13"/>
      <c r="K312" s="13"/>
      <c r="L312" s="211"/>
      <c r="M312" s="217"/>
      <c r="N312" s="218"/>
      <c r="O312" s="218"/>
      <c r="P312" s="218"/>
      <c r="Q312" s="218"/>
      <c r="R312" s="218"/>
      <c r="S312" s="218"/>
      <c r="T312" s="219"/>
      <c r="U312" s="13"/>
      <c r="V312" s="13"/>
      <c r="W312" s="13"/>
      <c r="X312" s="13"/>
      <c r="Y312" s="13"/>
      <c r="Z312" s="13"/>
      <c r="AA312" s="13"/>
      <c r="AB312" s="13"/>
      <c r="AC312" s="13"/>
      <c r="AD312" s="13"/>
      <c r="AE312" s="13"/>
      <c r="AT312" s="213" t="s">
        <v>184</v>
      </c>
      <c r="AU312" s="213" t="s">
        <v>87</v>
      </c>
      <c r="AV312" s="13" t="s">
        <v>87</v>
      </c>
      <c r="AW312" s="13" t="s">
        <v>33</v>
      </c>
      <c r="AX312" s="13" t="s">
        <v>78</v>
      </c>
      <c r="AY312" s="213" t="s">
        <v>175</v>
      </c>
    </row>
    <row r="313" spans="1:51" s="13" customFormat="1" ht="12">
      <c r="A313" s="13"/>
      <c r="B313" s="211"/>
      <c r="C313" s="13"/>
      <c r="D313" s="212" t="s">
        <v>184</v>
      </c>
      <c r="E313" s="213" t="s">
        <v>1</v>
      </c>
      <c r="F313" s="214" t="s">
        <v>435</v>
      </c>
      <c r="G313" s="13"/>
      <c r="H313" s="215">
        <v>-3.6</v>
      </c>
      <c r="I313" s="216"/>
      <c r="J313" s="13"/>
      <c r="K313" s="13"/>
      <c r="L313" s="211"/>
      <c r="M313" s="217"/>
      <c r="N313" s="218"/>
      <c r="O313" s="218"/>
      <c r="P313" s="218"/>
      <c r="Q313" s="218"/>
      <c r="R313" s="218"/>
      <c r="S313" s="218"/>
      <c r="T313" s="219"/>
      <c r="U313" s="13"/>
      <c r="V313" s="13"/>
      <c r="W313" s="13"/>
      <c r="X313" s="13"/>
      <c r="Y313" s="13"/>
      <c r="Z313" s="13"/>
      <c r="AA313" s="13"/>
      <c r="AB313" s="13"/>
      <c r="AC313" s="13"/>
      <c r="AD313" s="13"/>
      <c r="AE313" s="13"/>
      <c r="AT313" s="213" t="s">
        <v>184</v>
      </c>
      <c r="AU313" s="213" t="s">
        <v>87</v>
      </c>
      <c r="AV313" s="13" t="s">
        <v>87</v>
      </c>
      <c r="AW313" s="13" t="s">
        <v>33</v>
      </c>
      <c r="AX313" s="13" t="s">
        <v>78</v>
      </c>
      <c r="AY313" s="213" t="s">
        <v>175</v>
      </c>
    </row>
    <row r="314" spans="1:51" s="13" customFormat="1" ht="12">
      <c r="A314" s="13"/>
      <c r="B314" s="211"/>
      <c r="C314" s="13"/>
      <c r="D314" s="212" t="s">
        <v>184</v>
      </c>
      <c r="E314" s="213" t="s">
        <v>1</v>
      </c>
      <c r="F314" s="214" t="s">
        <v>436</v>
      </c>
      <c r="G314" s="13"/>
      <c r="H314" s="215">
        <v>187.789</v>
      </c>
      <c r="I314" s="216"/>
      <c r="J314" s="13"/>
      <c r="K314" s="13"/>
      <c r="L314" s="211"/>
      <c r="M314" s="217"/>
      <c r="N314" s="218"/>
      <c r="O314" s="218"/>
      <c r="P314" s="218"/>
      <c r="Q314" s="218"/>
      <c r="R314" s="218"/>
      <c r="S314" s="218"/>
      <c r="T314" s="219"/>
      <c r="U314" s="13"/>
      <c r="V314" s="13"/>
      <c r="W314" s="13"/>
      <c r="X314" s="13"/>
      <c r="Y314" s="13"/>
      <c r="Z314" s="13"/>
      <c r="AA314" s="13"/>
      <c r="AB314" s="13"/>
      <c r="AC314" s="13"/>
      <c r="AD314" s="13"/>
      <c r="AE314" s="13"/>
      <c r="AT314" s="213" t="s">
        <v>184</v>
      </c>
      <c r="AU314" s="213" t="s">
        <v>87</v>
      </c>
      <c r="AV314" s="13" t="s">
        <v>87</v>
      </c>
      <c r="AW314" s="13" t="s">
        <v>33</v>
      </c>
      <c r="AX314" s="13" t="s">
        <v>78</v>
      </c>
      <c r="AY314" s="213" t="s">
        <v>175</v>
      </c>
    </row>
    <row r="315" spans="1:51" s="13" customFormat="1" ht="12">
      <c r="A315" s="13"/>
      <c r="B315" s="211"/>
      <c r="C315" s="13"/>
      <c r="D315" s="212" t="s">
        <v>184</v>
      </c>
      <c r="E315" s="213" t="s">
        <v>1</v>
      </c>
      <c r="F315" s="214" t="s">
        <v>437</v>
      </c>
      <c r="G315" s="13"/>
      <c r="H315" s="215">
        <v>-1.8</v>
      </c>
      <c r="I315" s="216"/>
      <c r="J315" s="13"/>
      <c r="K315" s="13"/>
      <c r="L315" s="211"/>
      <c r="M315" s="217"/>
      <c r="N315" s="218"/>
      <c r="O315" s="218"/>
      <c r="P315" s="218"/>
      <c r="Q315" s="218"/>
      <c r="R315" s="218"/>
      <c r="S315" s="218"/>
      <c r="T315" s="219"/>
      <c r="U315" s="13"/>
      <c r="V315" s="13"/>
      <c r="W315" s="13"/>
      <c r="X315" s="13"/>
      <c r="Y315" s="13"/>
      <c r="Z315" s="13"/>
      <c r="AA315" s="13"/>
      <c r="AB315" s="13"/>
      <c r="AC315" s="13"/>
      <c r="AD315" s="13"/>
      <c r="AE315" s="13"/>
      <c r="AT315" s="213" t="s">
        <v>184</v>
      </c>
      <c r="AU315" s="213" t="s">
        <v>87</v>
      </c>
      <c r="AV315" s="13" t="s">
        <v>87</v>
      </c>
      <c r="AW315" s="13" t="s">
        <v>33</v>
      </c>
      <c r="AX315" s="13" t="s">
        <v>78</v>
      </c>
      <c r="AY315" s="213" t="s">
        <v>175</v>
      </c>
    </row>
    <row r="316" spans="1:51" s="15" customFormat="1" ht="12">
      <c r="A316" s="15"/>
      <c r="B316" s="231"/>
      <c r="C316" s="15"/>
      <c r="D316" s="212" t="s">
        <v>184</v>
      </c>
      <c r="E316" s="232" t="s">
        <v>1</v>
      </c>
      <c r="F316" s="233" t="s">
        <v>438</v>
      </c>
      <c r="G316" s="15"/>
      <c r="H316" s="232" t="s">
        <v>1</v>
      </c>
      <c r="I316" s="234"/>
      <c r="J316" s="15"/>
      <c r="K316" s="15"/>
      <c r="L316" s="231"/>
      <c r="M316" s="235"/>
      <c r="N316" s="236"/>
      <c r="O316" s="236"/>
      <c r="P316" s="236"/>
      <c r="Q316" s="236"/>
      <c r="R316" s="236"/>
      <c r="S316" s="236"/>
      <c r="T316" s="237"/>
      <c r="U316" s="15"/>
      <c r="V316" s="15"/>
      <c r="W316" s="15"/>
      <c r="X316" s="15"/>
      <c r="Y316" s="15"/>
      <c r="Z316" s="15"/>
      <c r="AA316" s="15"/>
      <c r="AB316" s="15"/>
      <c r="AC316" s="15"/>
      <c r="AD316" s="15"/>
      <c r="AE316" s="15"/>
      <c r="AT316" s="232" t="s">
        <v>184</v>
      </c>
      <c r="AU316" s="232" t="s">
        <v>87</v>
      </c>
      <c r="AV316" s="15" t="s">
        <v>85</v>
      </c>
      <c r="AW316" s="15" t="s">
        <v>33</v>
      </c>
      <c r="AX316" s="15" t="s">
        <v>78</v>
      </c>
      <c r="AY316" s="232" t="s">
        <v>175</v>
      </c>
    </row>
    <row r="317" spans="1:51" s="13" customFormat="1" ht="12">
      <c r="A317" s="13"/>
      <c r="B317" s="211"/>
      <c r="C317" s="13"/>
      <c r="D317" s="212" t="s">
        <v>184</v>
      </c>
      <c r="E317" s="213" t="s">
        <v>1</v>
      </c>
      <c r="F317" s="214" t="s">
        <v>439</v>
      </c>
      <c r="G317" s="13"/>
      <c r="H317" s="215">
        <v>67.716</v>
      </c>
      <c r="I317" s="216"/>
      <c r="J317" s="13"/>
      <c r="K317" s="13"/>
      <c r="L317" s="211"/>
      <c r="M317" s="217"/>
      <c r="N317" s="218"/>
      <c r="O317" s="218"/>
      <c r="P317" s="218"/>
      <c r="Q317" s="218"/>
      <c r="R317" s="218"/>
      <c r="S317" s="218"/>
      <c r="T317" s="219"/>
      <c r="U317" s="13"/>
      <c r="V317" s="13"/>
      <c r="W317" s="13"/>
      <c r="X317" s="13"/>
      <c r="Y317" s="13"/>
      <c r="Z317" s="13"/>
      <c r="AA317" s="13"/>
      <c r="AB317" s="13"/>
      <c r="AC317" s="13"/>
      <c r="AD317" s="13"/>
      <c r="AE317" s="13"/>
      <c r="AT317" s="213" t="s">
        <v>184</v>
      </c>
      <c r="AU317" s="213" t="s">
        <v>87</v>
      </c>
      <c r="AV317" s="13" t="s">
        <v>87</v>
      </c>
      <c r="AW317" s="13" t="s">
        <v>33</v>
      </c>
      <c r="AX317" s="13" t="s">
        <v>78</v>
      </c>
      <c r="AY317" s="213" t="s">
        <v>175</v>
      </c>
    </row>
    <row r="318" spans="1:51" s="13" customFormat="1" ht="12">
      <c r="A318" s="13"/>
      <c r="B318" s="211"/>
      <c r="C318" s="13"/>
      <c r="D318" s="212" t="s">
        <v>184</v>
      </c>
      <c r="E318" s="213" t="s">
        <v>1</v>
      </c>
      <c r="F318" s="214" t="s">
        <v>440</v>
      </c>
      <c r="G318" s="13"/>
      <c r="H318" s="215">
        <v>-5.4</v>
      </c>
      <c r="I318" s="216"/>
      <c r="J318" s="13"/>
      <c r="K318" s="13"/>
      <c r="L318" s="211"/>
      <c r="M318" s="217"/>
      <c r="N318" s="218"/>
      <c r="O318" s="218"/>
      <c r="P318" s="218"/>
      <c r="Q318" s="218"/>
      <c r="R318" s="218"/>
      <c r="S318" s="218"/>
      <c r="T318" s="219"/>
      <c r="U318" s="13"/>
      <c r="V318" s="13"/>
      <c r="W318" s="13"/>
      <c r="X318" s="13"/>
      <c r="Y318" s="13"/>
      <c r="Z318" s="13"/>
      <c r="AA318" s="13"/>
      <c r="AB318" s="13"/>
      <c r="AC318" s="13"/>
      <c r="AD318" s="13"/>
      <c r="AE318" s="13"/>
      <c r="AT318" s="213" t="s">
        <v>184</v>
      </c>
      <c r="AU318" s="213" t="s">
        <v>87</v>
      </c>
      <c r="AV318" s="13" t="s">
        <v>87</v>
      </c>
      <c r="AW318" s="13" t="s">
        <v>33</v>
      </c>
      <c r="AX318" s="13" t="s">
        <v>78</v>
      </c>
      <c r="AY318" s="213" t="s">
        <v>175</v>
      </c>
    </row>
    <row r="319" spans="1:51" s="13" customFormat="1" ht="12">
      <c r="A319" s="13"/>
      <c r="B319" s="211"/>
      <c r="C319" s="13"/>
      <c r="D319" s="212" t="s">
        <v>184</v>
      </c>
      <c r="E319" s="213" t="s">
        <v>1</v>
      </c>
      <c r="F319" s="214" t="s">
        <v>441</v>
      </c>
      <c r="G319" s="13"/>
      <c r="H319" s="215">
        <v>31.35</v>
      </c>
      <c r="I319" s="216"/>
      <c r="J319" s="13"/>
      <c r="K319" s="13"/>
      <c r="L319" s="211"/>
      <c r="M319" s="217"/>
      <c r="N319" s="218"/>
      <c r="O319" s="218"/>
      <c r="P319" s="218"/>
      <c r="Q319" s="218"/>
      <c r="R319" s="218"/>
      <c r="S319" s="218"/>
      <c r="T319" s="219"/>
      <c r="U319" s="13"/>
      <c r="V319" s="13"/>
      <c r="W319" s="13"/>
      <c r="X319" s="13"/>
      <c r="Y319" s="13"/>
      <c r="Z319" s="13"/>
      <c r="AA319" s="13"/>
      <c r="AB319" s="13"/>
      <c r="AC319" s="13"/>
      <c r="AD319" s="13"/>
      <c r="AE319" s="13"/>
      <c r="AT319" s="213" t="s">
        <v>184</v>
      </c>
      <c r="AU319" s="213" t="s">
        <v>87</v>
      </c>
      <c r="AV319" s="13" t="s">
        <v>87</v>
      </c>
      <c r="AW319" s="13" t="s">
        <v>33</v>
      </c>
      <c r="AX319" s="13" t="s">
        <v>78</v>
      </c>
      <c r="AY319" s="213" t="s">
        <v>175</v>
      </c>
    </row>
    <row r="320" spans="1:51" s="13" customFormat="1" ht="12">
      <c r="A320" s="13"/>
      <c r="B320" s="211"/>
      <c r="C320" s="13"/>
      <c r="D320" s="212" t="s">
        <v>184</v>
      </c>
      <c r="E320" s="213" t="s">
        <v>1</v>
      </c>
      <c r="F320" s="214" t="s">
        <v>442</v>
      </c>
      <c r="G320" s="13"/>
      <c r="H320" s="215">
        <v>71.068</v>
      </c>
      <c r="I320" s="216"/>
      <c r="J320" s="13"/>
      <c r="K320" s="13"/>
      <c r="L320" s="211"/>
      <c r="M320" s="217"/>
      <c r="N320" s="218"/>
      <c r="O320" s="218"/>
      <c r="P320" s="218"/>
      <c r="Q320" s="218"/>
      <c r="R320" s="218"/>
      <c r="S320" s="218"/>
      <c r="T320" s="219"/>
      <c r="U320" s="13"/>
      <c r="V320" s="13"/>
      <c r="W320" s="13"/>
      <c r="X320" s="13"/>
      <c r="Y320" s="13"/>
      <c r="Z320" s="13"/>
      <c r="AA320" s="13"/>
      <c r="AB320" s="13"/>
      <c r="AC320" s="13"/>
      <c r="AD320" s="13"/>
      <c r="AE320" s="13"/>
      <c r="AT320" s="213" t="s">
        <v>184</v>
      </c>
      <c r="AU320" s="213" t="s">
        <v>87</v>
      </c>
      <c r="AV320" s="13" t="s">
        <v>87</v>
      </c>
      <c r="AW320" s="13" t="s">
        <v>33</v>
      </c>
      <c r="AX320" s="13" t="s">
        <v>78</v>
      </c>
      <c r="AY320" s="213" t="s">
        <v>175</v>
      </c>
    </row>
    <row r="321" spans="1:51" s="13" customFormat="1" ht="12">
      <c r="A321" s="13"/>
      <c r="B321" s="211"/>
      <c r="C321" s="13"/>
      <c r="D321" s="212" t="s">
        <v>184</v>
      </c>
      <c r="E321" s="213" t="s">
        <v>1</v>
      </c>
      <c r="F321" s="214" t="s">
        <v>443</v>
      </c>
      <c r="G321" s="13"/>
      <c r="H321" s="215">
        <v>81.216</v>
      </c>
      <c r="I321" s="216"/>
      <c r="J321" s="13"/>
      <c r="K321" s="13"/>
      <c r="L321" s="211"/>
      <c r="M321" s="217"/>
      <c r="N321" s="218"/>
      <c r="O321" s="218"/>
      <c r="P321" s="218"/>
      <c r="Q321" s="218"/>
      <c r="R321" s="218"/>
      <c r="S321" s="218"/>
      <c r="T321" s="219"/>
      <c r="U321" s="13"/>
      <c r="V321" s="13"/>
      <c r="W321" s="13"/>
      <c r="X321" s="13"/>
      <c r="Y321" s="13"/>
      <c r="Z321" s="13"/>
      <c r="AA321" s="13"/>
      <c r="AB321" s="13"/>
      <c r="AC321" s="13"/>
      <c r="AD321" s="13"/>
      <c r="AE321" s="13"/>
      <c r="AT321" s="213" t="s">
        <v>184</v>
      </c>
      <c r="AU321" s="213" t="s">
        <v>87</v>
      </c>
      <c r="AV321" s="13" t="s">
        <v>87</v>
      </c>
      <c r="AW321" s="13" t="s">
        <v>33</v>
      </c>
      <c r="AX321" s="13" t="s">
        <v>78</v>
      </c>
      <c r="AY321" s="213" t="s">
        <v>175</v>
      </c>
    </row>
    <row r="322" spans="1:51" s="13" customFormat="1" ht="12">
      <c r="A322" s="13"/>
      <c r="B322" s="211"/>
      <c r="C322" s="13"/>
      <c r="D322" s="212" t="s">
        <v>184</v>
      </c>
      <c r="E322" s="213" t="s">
        <v>1</v>
      </c>
      <c r="F322" s="214" t="s">
        <v>444</v>
      </c>
      <c r="G322" s="13"/>
      <c r="H322" s="215">
        <v>-2</v>
      </c>
      <c r="I322" s="216"/>
      <c r="J322" s="13"/>
      <c r="K322" s="13"/>
      <c r="L322" s="211"/>
      <c r="M322" s="217"/>
      <c r="N322" s="218"/>
      <c r="O322" s="218"/>
      <c r="P322" s="218"/>
      <c r="Q322" s="218"/>
      <c r="R322" s="218"/>
      <c r="S322" s="218"/>
      <c r="T322" s="219"/>
      <c r="U322" s="13"/>
      <c r="V322" s="13"/>
      <c r="W322" s="13"/>
      <c r="X322" s="13"/>
      <c r="Y322" s="13"/>
      <c r="Z322" s="13"/>
      <c r="AA322" s="13"/>
      <c r="AB322" s="13"/>
      <c r="AC322" s="13"/>
      <c r="AD322" s="13"/>
      <c r="AE322" s="13"/>
      <c r="AT322" s="213" t="s">
        <v>184</v>
      </c>
      <c r="AU322" s="213" t="s">
        <v>87</v>
      </c>
      <c r="AV322" s="13" t="s">
        <v>87</v>
      </c>
      <c r="AW322" s="13" t="s">
        <v>33</v>
      </c>
      <c r="AX322" s="13" t="s">
        <v>78</v>
      </c>
      <c r="AY322" s="213" t="s">
        <v>175</v>
      </c>
    </row>
    <row r="323" spans="1:51" s="16" customFormat="1" ht="12">
      <c r="A323" s="16"/>
      <c r="B323" s="248"/>
      <c r="C323" s="16"/>
      <c r="D323" s="212" t="s">
        <v>184</v>
      </c>
      <c r="E323" s="249" t="s">
        <v>1</v>
      </c>
      <c r="F323" s="250" t="s">
        <v>432</v>
      </c>
      <c r="G323" s="16"/>
      <c r="H323" s="251">
        <v>632.529</v>
      </c>
      <c r="I323" s="252"/>
      <c r="J323" s="16"/>
      <c r="K323" s="16"/>
      <c r="L323" s="248"/>
      <c r="M323" s="253"/>
      <c r="N323" s="254"/>
      <c r="O323" s="254"/>
      <c r="P323" s="254"/>
      <c r="Q323" s="254"/>
      <c r="R323" s="254"/>
      <c r="S323" s="254"/>
      <c r="T323" s="255"/>
      <c r="U323" s="16"/>
      <c r="V323" s="16"/>
      <c r="W323" s="16"/>
      <c r="X323" s="16"/>
      <c r="Y323" s="16"/>
      <c r="Z323" s="16"/>
      <c r="AA323" s="16"/>
      <c r="AB323" s="16"/>
      <c r="AC323" s="16"/>
      <c r="AD323" s="16"/>
      <c r="AE323" s="16"/>
      <c r="AT323" s="249" t="s">
        <v>184</v>
      </c>
      <c r="AU323" s="249" t="s">
        <v>87</v>
      </c>
      <c r="AV323" s="16" t="s">
        <v>99</v>
      </c>
      <c r="AW323" s="16" t="s">
        <v>33</v>
      </c>
      <c r="AX323" s="16" t="s">
        <v>78</v>
      </c>
      <c r="AY323" s="249" t="s">
        <v>175</v>
      </c>
    </row>
    <row r="324" spans="1:51" s="14" customFormat="1" ht="12">
      <c r="A324" s="14"/>
      <c r="B324" s="220"/>
      <c r="C324" s="14"/>
      <c r="D324" s="212" t="s">
        <v>184</v>
      </c>
      <c r="E324" s="221" t="s">
        <v>1</v>
      </c>
      <c r="F324" s="222" t="s">
        <v>186</v>
      </c>
      <c r="G324" s="14"/>
      <c r="H324" s="223">
        <v>1199.971</v>
      </c>
      <c r="I324" s="224"/>
      <c r="J324" s="14"/>
      <c r="K324" s="14"/>
      <c r="L324" s="220"/>
      <c r="M324" s="225"/>
      <c r="N324" s="226"/>
      <c r="O324" s="226"/>
      <c r="P324" s="226"/>
      <c r="Q324" s="226"/>
      <c r="R324" s="226"/>
      <c r="S324" s="226"/>
      <c r="T324" s="227"/>
      <c r="U324" s="14"/>
      <c r="V324" s="14"/>
      <c r="W324" s="14"/>
      <c r="X324" s="14"/>
      <c r="Y324" s="14"/>
      <c r="Z324" s="14"/>
      <c r="AA324" s="14"/>
      <c r="AB324" s="14"/>
      <c r="AC324" s="14"/>
      <c r="AD324" s="14"/>
      <c r="AE324" s="14"/>
      <c r="AT324" s="221" t="s">
        <v>184</v>
      </c>
      <c r="AU324" s="221" t="s">
        <v>87</v>
      </c>
      <c r="AV324" s="14" t="s">
        <v>182</v>
      </c>
      <c r="AW324" s="14" t="s">
        <v>33</v>
      </c>
      <c r="AX324" s="14" t="s">
        <v>85</v>
      </c>
      <c r="AY324" s="221" t="s">
        <v>175</v>
      </c>
    </row>
    <row r="325" spans="1:65" s="2" customFormat="1" ht="33" customHeight="1">
      <c r="A325" s="38"/>
      <c r="B325" s="197"/>
      <c r="C325" s="238" t="s">
        <v>445</v>
      </c>
      <c r="D325" s="238" t="s">
        <v>289</v>
      </c>
      <c r="E325" s="239" t="s">
        <v>446</v>
      </c>
      <c r="F325" s="240" t="s">
        <v>447</v>
      </c>
      <c r="G325" s="241" t="s">
        <v>180</v>
      </c>
      <c r="H325" s="242">
        <v>956.021</v>
      </c>
      <c r="I325" s="243"/>
      <c r="J325" s="244">
        <f>ROUND(I325*H325,2)</f>
        <v>0</v>
      </c>
      <c r="K325" s="240" t="s">
        <v>1</v>
      </c>
      <c r="L325" s="245"/>
      <c r="M325" s="246" t="s">
        <v>1</v>
      </c>
      <c r="N325" s="247" t="s">
        <v>43</v>
      </c>
      <c r="O325" s="77"/>
      <c r="P325" s="207">
        <f>O325*H325</f>
        <v>0</v>
      </c>
      <c r="Q325" s="207">
        <v>0.021</v>
      </c>
      <c r="R325" s="207">
        <f>Q325*H325</f>
        <v>20.076441</v>
      </c>
      <c r="S325" s="207">
        <v>0</v>
      </c>
      <c r="T325" s="208">
        <f>S325*H325</f>
        <v>0</v>
      </c>
      <c r="U325" s="38"/>
      <c r="V325" s="38"/>
      <c r="W325" s="38"/>
      <c r="X325" s="38"/>
      <c r="Y325" s="38"/>
      <c r="Z325" s="38"/>
      <c r="AA325" s="38"/>
      <c r="AB325" s="38"/>
      <c r="AC325" s="38"/>
      <c r="AD325" s="38"/>
      <c r="AE325" s="38"/>
      <c r="AR325" s="209" t="s">
        <v>215</v>
      </c>
      <c r="AT325" s="209" t="s">
        <v>289</v>
      </c>
      <c r="AU325" s="209" t="s">
        <v>87</v>
      </c>
      <c r="AY325" s="19" t="s">
        <v>175</v>
      </c>
      <c r="BE325" s="210">
        <f>IF(N325="základní",J325,0)</f>
        <v>0</v>
      </c>
      <c r="BF325" s="210">
        <f>IF(N325="snížená",J325,0)</f>
        <v>0</v>
      </c>
      <c r="BG325" s="210">
        <f>IF(N325="zákl. přenesená",J325,0)</f>
        <v>0</v>
      </c>
      <c r="BH325" s="210">
        <f>IF(N325="sníž. přenesená",J325,0)</f>
        <v>0</v>
      </c>
      <c r="BI325" s="210">
        <f>IF(N325="nulová",J325,0)</f>
        <v>0</v>
      </c>
      <c r="BJ325" s="19" t="s">
        <v>85</v>
      </c>
      <c r="BK325" s="210">
        <f>ROUND(I325*H325,2)</f>
        <v>0</v>
      </c>
      <c r="BL325" s="19" t="s">
        <v>182</v>
      </c>
      <c r="BM325" s="209" t="s">
        <v>448</v>
      </c>
    </row>
    <row r="326" spans="1:51" s="13" customFormat="1" ht="12">
      <c r="A326" s="13"/>
      <c r="B326" s="211"/>
      <c r="C326" s="13"/>
      <c r="D326" s="212" t="s">
        <v>184</v>
      </c>
      <c r="E326" s="213" t="s">
        <v>1</v>
      </c>
      <c r="F326" s="214" t="s">
        <v>416</v>
      </c>
      <c r="G326" s="13"/>
      <c r="H326" s="215">
        <v>135.674</v>
      </c>
      <c r="I326" s="216"/>
      <c r="J326" s="13"/>
      <c r="K326" s="13"/>
      <c r="L326" s="211"/>
      <c r="M326" s="217"/>
      <c r="N326" s="218"/>
      <c r="O326" s="218"/>
      <c r="P326" s="218"/>
      <c r="Q326" s="218"/>
      <c r="R326" s="218"/>
      <c r="S326" s="218"/>
      <c r="T326" s="219"/>
      <c r="U326" s="13"/>
      <c r="V326" s="13"/>
      <c r="W326" s="13"/>
      <c r="X326" s="13"/>
      <c r="Y326" s="13"/>
      <c r="Z326" s="13"/>
      <c r="AA326" s="13"/>
      <c r="AB326" s="13"/>
      <c r="AC326" s="13"/>
      <c r="AD326" s="13"/>
      <c r="AE326" s="13"/>
      <c r="AT326" s="213" t="s">
        <v>184</v>
      </c>
      <c r="AU326" s="213" t="s">
        <v>87</v>
      </c>
      <c r="AV326" s="13" t="s">
        <v>87</v>
      </c>
      <c r="AW326" s="13" t="s">
        <v>33</v>
      </c>
      <c r="AX326" s="13" t="s">
        <v>78</v>
      </c>
      <c r="AY326" s="213" t="s">
        <v>175</v>
      </c>
    </row>
    <row r="327" spans="1:51" s="13" customFormat="1" ht="12">
      <c r="A327" s="13"/>
      <c r="B327" s="211"/>
      <c r="C327" s="13"/>
      <c r="D327" s="212" t="s">
        <v>184</v>
      </c>
      <c r="E327" s="213" t="s">
        <v>1</v>
      </c>
      <c r="F327" s="214" t="s">
        <v>417</v>
      </c>
      <c r="G327" s="13"/>
      <c r="H327" s="215">
        <v>213.94</v>
      </c>
      <c r="I327" s="216"/>
      <c r="J327" s="13"/>
      <c r="K327" s="13"/>
      <c r="L327" s="211"/>
      <c r="M327" s="217"/>
      <c r="N327" s="218"/>
      <c r="O327" s="218"/>
      <c r="P327" s="218"/>
      <c r="Q327" s="218"/>
      <c r="R327" s="218"/>
      <c r="S327" s="218"/>
      <c r="T327" s="219"/>
      <c r="U327" s="13"/>
      <c r="V327" s="13"/>
      <c r="W327" s="13"/>
      <c r="X327" s="13"/>
      <c r="Y327" s="13"/>
      <c r="Z327" s="13"/>
      <c r="AA327" s="13"/>
      <c r="AB327" s="13"/>
      <c r="AC327" s="13"/>
      <c r="AD327" s="13"/>
      <c r="AE327" s="13"/>
      <c r="AT327" s="213" t="s">
        <v>184</v>
      </c>
      <c r="AU327" s="213" t="s">
        <v>87</v>
      </c>
      <c r="AV327" s="13" t="s">
        <v>87</v>
      </c>
      <c r="AW327" s="13" t="s">
        <v>33</v>
      </c>
      <c r="AX327" s="13" t="s">
        <v>78</v>
      </c>
      <c r="AY327" s="213" t="s">
        <v>175</v>
      </c>
    </row>
    <row r="328" spans="1:51" s="13" customFormat="1" ht="12">
      <c r="A328" s="13"/>
      <c r="B328" s="211"/>
      <c r="C328" s="13"/>
      <c r="D328" s="212" t="s">
        <v>184</v>
      </c>
      <c r="E328" s="213" t="s">
        <v>1</v>
      </c>
      <c r="F328" s="214" t="s">
        <v>418</v>
      </c>
      <c r="G328" s="13"/>
      <c r="H328" s="215">
        <v>286.936</v>
      </c>
      <c r="I328" s="216"/>
      <c r="J328" s="13"/>
      <c r="K328" s="13"/>
      <c r="L328" s="211"/>
      <c r="M328" s="217"/>
      <c r="N328" s="218"/>
      <c r="O328" s="218"/>
      <c r="P328" s="218"/>
      <c r="Q328" s="218"/>
      <c r="R328" s="218"/>
      <c r="S328" s="218"/>
      <c r="T328" s="219"/>
      <c r="U328" s="13"/>
      <c r="V328" s="13"/>
      <c r="W328" s="13"/>
      <c r="X328" s="13"/>
      <c r="Y328" s="13"/>
      <c r="Z328" s="13"/>
      <c r="AA328" s="13"/>
      <c r="AB328" s="13"/>
      <c r="AC328" s="13"/>
      <c r="AD328" s="13"/>
      <c r="AE328" s="13"/>
      <c r="AT328" s="213" t="s">
        <v>184</v>
      </c>
      <c r="AU328" s="213" t="s">
        <v>87</v>
      </c>
      <c r="AV328" s="13" t="s">
        <v>87</v>
      </c>
      <c r="AW328" s="13" t="s">
        <v>33</v>
      </c>
      <c r="AX328" s="13" t="s">
        <v>78</v>
      </c>
      <c r="AY328" s="213" t="s">
        <v>175</v>
      </c>
    </row>
    <row r="329" spans="1:51" s="13" customFormat="1" ht="12">
      <c r="A329" s="13"/>
      <c r="B329" s="211"/>
      <c r="C329" s="13"/>
      <c r="D329" s="212" t="s">
        <v>184</v>
      </c>
      <c r="E329" s="213" t="s">
        <v>1</v>
      </c>
      <c r="F329" s="214" t="s">
        <v>419</v>
      </c>
      <c r="G329" s="13"/>
      <c r="H329" s="215">
        <v>185.305</v>
      </c>
      <c r="I329" s="216"/>
      <c r="J329" s="13"/>
      <c r="K329" s="13"/>
      <c r="L329" s="211"/>
      <c r="M329" s="217"/>
      <c r="N329" s="218"/>
      <c r="O329" s="218"/>
      <c r="P329" s="218"/>
      <c r="Q329" s="218"/>
      <c r="R329" s="218"/>
      <c r="S329" s="218"/>
      <c r="T329" s="219"/>
      <c r="U329" s="13"/>
      <c r="V329" s="13"/>
      <c r="W329" s="13"/>
      <c r="X329" s="13"/>
      <c r="Y329" s="13"/>
      <c r="Z329" s="13"/>
      <c r="AA329" s="13"/>
      <c r="AB329" s="13"/>
      <c r="AC329" s="13"/>
      <c r="AD329" s="13"/>
      <c r="AE329" s="13"/>
      <c r="AT329" s="213" t="s">
        <v>184</v>
      </c>
      <c r="AU329" s="213" t="s">
        <v>87</v>
      </c>
      <c r="AV329" s="13" t="s">
        <v>87</v>
      </c>
      <c r="AW329" s="13" t="s">
        <v>33</v>
      </c>
      <c r="AX329" s="13" t="s">
        <v>78</v>
      </c>
      <c r="AY329" s="213" t="s">
        <v>175</v>
      </c>
    </row>
    <row r="330" spans="1:51" s="13" customFormat="1" ht="12">
      <c r="A330" s="13"/>
      <c r="B330" s="211"/>
      <c r="C330" s="13"/>
      <c r="D330" s="212" t="s">
        <v>184</v>
      </c>
      <c r="E330" s="213" t="s">
        <v>1</v>
      </c>
      <c r="F330" s="214" t="s">
        <v>420</v>
      </c>
      <c r="G330" s="13"/>
      <c r="H330" s="215">
        <v>-23.083</v>
      </c>
      <c r="I330" s="216"/>
      <c r="J330" s="13"/>
      <c r="K330" s="13"/>
      <c r="L330" s="211"/>
      <c r="M330" s="217"/>
      <c r="N330" s="218"/>
      <c r="O330" s="218"/>
      <c r="P330" s="218"/>
      <c r="Q330" s="218"/>
      <c r="R330" s="218"/>
      <c r="S330" s="218"/>
      <c r="T330" s="219"/>
      <c r="U330" s="13"/>
      <c r="V330" s="13"/>
      <c r="W330" s="13"/>
      <c r="X330" s="13"/>
      <c r="Y330" s="13"/>
      <c r="Z330" s="13"/>
      <c r="AA330" s="13"/>
      <c r="AB330" s="13"/>
      <c r="AC330" s="13"/>
      <c r="AD330" s="13"/>
      <c r="AE330" s="13"/>
      <c r="AT330" s="213" t="s">
        <v>184</v>
      </c>
      <c r="AU330" s="213" t="s">
        <v>87</v>
      </c>
      <c r="AV330" s="13" t="s">
        <v>87</v>
      </c>
      <c r="AW330" s="13" t="s">
        <v>33</v>
      </c>
      <c r="AX330" s="13" t="s">
        <v>78</v>
      </c>
      <c r="AY330" s="213" t="s">
        <v>175</v>
      </c>
    </row>
    <row r="331" spans="1:51" s="15" customFormat="1" ht="12">
      <c r="A331" s="15"/>
      <c r="B331" s="231"/>
      <c r="C331" s="15"/>
      <c r="D331" s="212" t="s">
        <v>184</v>
      </c>
      <c r="E331" s="232" t="s">
        <v>1</v>
      </c>
      <c r="F331" s="233" t="s">
        <v>421</v>
      </c>
      <c r="G331" s="15"/>
      <c r="H331" s="232" t="s">
        <v>1</v>
      </c>
      <c r="I331" s="234"/>
      <c r="J331" s="15"/>
      <c r="K331" s="15"/>
      <c r="L331" s="231"/>
      <c r="M331" s="235"/>
      <c r="N331" s="236"/>
      <c r="O331" s="236"/>
      <c r="P331" s="236"/>
      <c r="Q331" s="236"/>
      <c r="R331" s="236"/>
      <c r="S331" s="236"/>
      <c r="T331" s="237"/>
      <c r="U331" s="15"/>
      <c r="V331" s="15"/>
      <c r="W331" s="15"/>
      <c r="X331" s="15"/>
      <c r="Y331" s="15"/>
      <c r="Z331" s="15"/>
      <c r="AA331" s="15"/>
      <c r="AB331" s="15"/>
      <c r="AC331" s="15"/>
      <c r="AD331" s="15"/>
      <c r="AE331" s="15"/>
      <c r="AT331" s="232" t="s">
        <v>184</v>
      </c>
      <c r="AU331" s="232" t="s">
        <v>87</v>
      </c>
      <c r="AV331" s="15" t="s">
        <v>85</v>
      </c>
      <c r="AW331" s="15" t="s">
        <v>33</v>
      </c>
      <c r="AX331" s="15" t="s">
        <v>78</v>
      </c>
      <c r="AY331" s="232" t="s">
        <v>175</v>
      </c>
    </row>
    <row r="332" spans="1:51" s="13" customFormat="1" ht="12">
      <c r="A332" s="13"/>
      <c r="B332" s="211"/>
      <c r="C332" s="13"/>
      <c r="D332" s="212" t="s">
        <v>184</v>
      </c>
      <c r="E332" s="213" t="s">
        <v>1</v>
      </c>
      <c r="F332" s="214" t="s">
        <v>422</v>
      </c>
      <c r="G332" s="13"/>
      <c r="H332" s="215">
        <v>68.575</v>
      </c>
      <c r="I332" s="216"/>
      <c r="J332" s="13"/>
      <c r="K332" s="13"/>
      <c r="L332" s="211"/>
      <c r="M332" s="217"/>
      <c r="N332" s="218"/>
      <c r="O332" s="218"/>
      <c r="P332" s="218"/>
      <c r="Q332" s="218"/>
      <c r="R332" s="218"/>
      <c r="S332" s="218"/>
      <c r="T332" s="219"/>
      <c r="U332" s="13"/>
      <c r="V332" s="13"/>
      <c r="W332" s="13"/>
      <c r="X332" s="13"/>
      <c r="Y332" s="13"/>
      <c r="Z332" s="13"/>
      <c r="AA332" s="13"/>
      <c r="AB332" s="13"/>
      <c r="AC332" s="13"/>
      <c r="AD332" s="13"/>
      <c r="AE332" s="13"/>
      <c r="AT332" s="213" t="s">
        <v>184</v>
      </c>
      <c r="AU332" s="213" t="s">
        <v>87</v>
      </c>
      <c r="AV332" s="13" t="s">
        <v>87</v>
      </c>
      <c r="AW332" s="13" t="s">
        <v>33</v>
      </c>
      <c r="AX332" s="13" t="s">
        <v>78</v>
      </c>
      <c r="AY332" s="213" t="s">
        <v>175</v>
      </c>
    </row>
    <row r="333" spans="1:51" s="15" customFormat="1" ht="12">
      <c r="A333" s="15"/>
      <c r="B333" s="231"/>
      <c r="C333" s="15"/>
      <c r="D333" s="212" t="s">
        <v>184</v>
      </c>
      <c r="E333" s="232" t="s">
        <v>1</v>
      </c>
      <c r="F333" s="233" t="s">
        <v>423</v>
      </c>
      <c r="G333" s="15"/>
      <c r="H333" s="232" t="s">
        <v>1</v>
      </c>
      <c r="I333" s="234"/>
      <c r="J333" s="15"/>
      <c r="K333" s="15"/>
      <c r="L333" s="231"/>
      <c r="M333" s="235"/>
      <c r="N333" s="236"/>
      <c r="O333" s="236"/>
      <c r="P333" s="236"/>
      <c r="Q333" s="236"/>
      <c r="R333" s="236"/>
      <c r="S333" s="236"/>
      <c r="T333" s="237"/>
      <c r="U333" s="15"/>
      <c r="V333" s="15"/>
      <c r="W333" s="15"/>
      <c r="X333" s="15"/>
      <c r="Y333" s="15"/>
      <c r="Z333" s="15"/>
      <c r="AA333" s="15"/>
      <c r="AB333" s="15"/>
      <c r="AC333" s="15"/>
      <c r="AD333" s="15"/>
      <c r="AE333" s="15"/>
      <c r="AT333" s="232" t="s">
        <v>184</v>
      </c>
      <c r="AU333" s="232" t="s">
        <v>87</v>
      </c>
      <c r="AV333" s="15" t="s">
        <v>85</v>
      </c>
      <c r="AW333" s="15" t="s">
        <v>33</v>
      </c>
      <c r="AX333" s="15" t="s">
        <v>78</v>
      </c>
      <c r="AY333" s="232" t="s">
        <v>175</v>
      </c>
    </row>
    <row r="334" spans="1:51" s="13" customFormat="1" ht="12">
      <c r="A334" s="13"/>
      <c r="B334" s="211"/>
      <c r="C334" s="13"/>
      <c r="D334" s="212" t="s">
        <v>184</v>
      </c>
      <c r="E334" s="213" t="s">
        <v>1</v>
      </c>
      <c r="F334" s="214" t="s">
        <v>424</v>
      </c>
      <c r="G334" s="13"/>
      <c r="H334" s="215">
        <v>-60</v>
      </c>
      <c r="I334" s="216"/>
      <c r="J334" s="13"/>
      <c r="K334" s="13"/>
      <c r="L334" s="211"/>
      <c r="M334" s="217"/>
      <c r="N334" s="218"/>
      <c r="O334" s="218"/>
      <c r="P334" s="218"/>
      <c r="Q334" s="218"/>
      <c r="R334" s="218"/>
      <c r="S334" s="218"/>
      <c r="T334" s="219"/>
      <c r="U334" s="13"/>
      <c r="V334" s="13"/>
      <c r="W334" s="13"/>
      <c r="X334" s="13"/>
      <c r="Y334" s="13"/>
      <c r="Z334" s="13"/>
      <c r="AA334" s="13"/>
      <c r="AB334" s="13"/>
      <c r="AC334" s="13"/>
      <c r="AD334" s="13"/>
      <c r="AE334" s="13"/>
      <c r="AT334" s="213" t="s">
        <v>184</v>
      </c>
      <c r="AU334" s="213" t="s">
        <v>87</v>
      </c>
      <c r="AV334" s="13" t="s">
        <v>87</v>
      </c>
      <c r="AW334" s="13" t="s">
        <v>33</v>
      </c>
      <c r="AX334" s="13" t="s">
        <v>78</v>
      </c>
      <c r="AY334" s="213" t="s">
        <v>175</v>
      </c>
    </row>
    <row r="335" spans="1:51" s="13" customFormat="1" ht="12">
      <c r="A335" s="13"/>
      <c r="B335" s="211"/>
      <c r="C335" s="13"/>
      <c r="D335" s="212" t="s">
        <v>184</v>
      </c>
      <c r="E335" s="213" t="s">
        <v>1</v>
      </c>
      <c r="F335" s="214" t="s">
        <v>425</v>
      </c>
      <c r="G335" s="13"/>
      <c r="H335" s="215">
        <v>-2.255</v>
      </c>
      <c r="I335" s="216"/>
      <c r="J335" s="13"/>
      <c r="K335" s="13"/>
      <c r="L335" s="211"/>
      <c r="M335" s="217"/>
      <c r="N335" s="218"/>
      <c r="O335" s="218"/>
      <c r="P335" s="218"/>
      <c r="Q335" s="218"/>
      <c r="R335" s="218"/>
      <c r="S335" s="218"/>
      <c r="T335" s="219"/>
      <c r="U335" s="13"/>
      <c r="V335" s="13"/>
      <c r="W335" s="13"/>
      <c r="X335" s="13"/>
      <c r="Y335" s="13"/>
      <c r="Z335" s="13"/>
      <c r="AA335" s="13"/>
      <c r="AB335" s="13"/>
      <c r="AC335" s="13"/>
      <c r="AD335" s="13"/>
      <c r="AE335" s="13"/>
      <c r="AT335" s="213" t="s">
        <v>184</v>
      </c>
      <c r="AU335" s="213" t="s">
        <v>87</v>
      </c>
      <c r="AV335" s="13" t="s">
        <v>87</v>
      </c>
      <c r="AW335" s="13" t="s">
        <v>33</v>
      </c>
      <c r="AX335" s="13" t="s">
        <v>78</v>
      </c>
      <c r="AY335" s="213" t="s">
        <v>175</v>
      </c>
    </row>
    <row r="336" spans="1:51" s="13" customFormat="1" ht="12">
      <c r="A336" s="13"/>
      <c r="B336" s="211"/>
      <c r="C336" s="13"/>
      <c r="D336" s="212" t="s">
        <v>184</v>
      </c>
      <c r="E336" s="213" t="s">
        <v>1</v>
      </c>
      <c r="F336" s="214" t="s">
        <v>426</v>
      </c>
      <c r="G336" s="13"/>
      <c r="H336" s="215">
        <v>-5.85</v>
      </c>
      <c r="I336" s="216"/>
      <c r="J336" s="13"/>
      <c r="K336" s="13"/>
      <c r="L336" s="211"/>
      <c r="M336" s="217"/>
      <c r="N336" s="218"/>
      <c r="O336" s="218"/>
      <c r="P336" s="218"/>
      <c r="Q336" s="218"/>
      <c r="R336" s="218"/>
      <c r="S336" s="218"/>
      <c r="T336" s="219"/>
      <c r="U336" s="13"/>
      <c r="V336" s="13"/>
      <c r="W336" s="13"/>
      <c r="X336" s="13"/>
      <c r="Y336" s="13"/>
      <c r="Z336" s="13"/>
      <c r="AA336" s="13"/>
      <c r="AB336" s="13"/>
      <c r="AC336" s="13"/>
      <c r="AD336" s="13"/>
      <c r="AE336" s="13"/>
      <c r="AT336" s="213" t="s">
        <v>184</v>
      </c>
      <c r="AU336" s="213" t="s">
        <v>87</v>
      </c>
      <c r="AV336" s="13" t="s">
        <v>87</v>
      </c>
      <c r="AW336" s="13" t="s">
        <v>33</v>
      </c>
      <c r="AX336" s="13" t="s">
        <v>78</v>
      </c>
      <c r="AY336" s="213" t="s">
        <v>175</v>
      </c>
    </row>
    <row r="337" spans="1:51" s="13" customFormat="1" ht="12">
      <c r="A337" s="13"/>
      <c r="B337" s="211"/>
      <c r="C337" s="13"/>
      <c r="D337" s="212" t="s">
        <v>184</v>
      </c>
      <c r="E337" s="213" t="s">
        <v>1</v>
      </c>
      <c r="F337" s="214" t="s">
        <v>427</v>
      </c>
      <c r="G337" s="13"/>
      <c r="H337" s="215">
        <v>-96</v>
      </c>
      <c r="I337" s="216"/>
      <c r="J337" s="13"/>
      <c r="K337" s="13"/>
      <c r="L337" s="211"/>
      <c r="M337" s="217"/>
      <c r="N337" s="218"/>
      <c r="O337" s="218"/>
      <c r="P337" s="218"/>
      <c r="Q337" s="218"/>
      <c r="R337" s="218"/>
      <c r="S337" s="218"/>
      <c r="T337" s="219"/>
      <c r="U337" s="13"/>
      <c r="V337" s="13"/>
      <c r="W337" s="13"/>
      <c r="X337" s="13"/>
      <c r="Y337" s="13"/>
      <c r="Z337" s="13"/>
      <c r="AA337" s="13"/>
      <c r="AB337" s="13"/>
      <c r="AC337" s="13"/>
      <c r="AD337" s="13"/>
      <c r="AE337" s="13"/>
      <c r="AT337" s="213" t="s">
        <v>184</v>
      </c>
      <c r="AU337" s="213" t="s">
        <v>87</v>
      </c>
      <c r="AV337" s="13" t="s">
        <v>87</v>
      </c>
      <c r="AW337" s="13" t="s">
        <v>33</v>
      </c>
      <c r="AX337" s="13" t="s">
        <v>78</v>
      </c>
      <c r="AY337" s="213" t="s">
        <v>175</v>
      </c>
    </row>
    <row r="338" spans="1:51" s="13" customFormat="1" ht="12">
      <c r="A338" s="13"/>
      <c r="B338" s="211"/>
      <c r="C338" s="13"/>
      <c r="D338" s="212" t="s">
        <v>184</v>
      </c>
      <c r="E338" s="213" t="s">
        <v>1</v>
      </c>
      <c r="F338" s="214" t="s">
        <v>428</v>
      </c>
      <c r="G338" s="13"/>
      <c r="H338" s="215">
        <v>-40.2</v>
      </c>
      <c r="I338" s="216"/>
      <c r="J338" s="13"/>
      <c r="K338" s="13"/>
      <c r="L338" s="211"/>
      <c r="M338" s="217"/>
      <c r="N338" s="218"/>
      <c r="O338" s="218"/>
      <c r="P338" s="218"/>
      <c r="Q338" s="218"/>
      <c r="R338" s="218"/>
      <c r="S338" s="218"/>
      <c r="T338" s="219"/>
      <c r="U338" s="13"/>
      <c r="V338" s="13"/>
      <c r="W338" s="13"/>
      <c r="X338" s="13"/>
      <c r="Y338" s="13"/>
      <c r="Z338" s="13"/>
      <c r="AA338" s="13"/>
      <c r="AB338" s="13"/>
      <c r="AC338" s="13"/>
      <c r="AD338" s="13"/>
      <c r="AE338" s="13"/>
      <c r="AT338" s="213" t="s">
        <v>184</v>
      </c>
      <c r="AU338" s="213" t="s">
        <v>87</v>
      </c>
      <c r="AV338" s="13" t="s">
        <v>87</v>
      </c>
      <c r="AW338" s="13" t="s">
        <v>33</v>
      </c>
      <c r="AX338" s="13" t="s">
        <v>78</v>
      </c>
      <c r="AY338" s="213" t="s">
        <v>175</v>
      </c>
    </row>
    <row r="339" spans="1:51" s="13" customFormat="1" ht="12">
      <c r="A339" s="13"/>
      <c r="B339" s="211"/>
      <c r="C339" s="13"/>
      <c r="D339" s="212" t="s">
        <v>184</v>
      </c>
      <c r="E339" s="213" t="s">
        <v>1</v>
      </c>
      <c r="F339" s="214" t="s">
        <v>429</v>
      </c>
      <c r="G339" s="13"/>
      <c r="H339" s="215">
        <v>-16</v>
      </c>
      <c r="I339" s="216"/>
      <c r="J339" s="13"/>
      <c r="K339" s="13"/>
      <c r="L339" s="211"/>
      <c r="M339" s="217"/>
      <c r="N339" s="218"/>
      <c r="O339" s="218"/>
      <c r="P339" s="218"/>
      <c r="Q339" s="218"/>
      <c r="R339" s="218"/>
      <c r="S339" s="218"/>
      <c r="T339" s="219"/>
      <c r="U339" s="13"/>
      <c r="V339" s="13"/>
      <c r="W339" s="13"/>
      <c r="X339" s="13"/>
      <c r="Y339" s="13"/>
      <c r="Z339" s="13"/>
      <c r="AA339" s="13"/>
      <c r="AB339" s="13"/>
      <c r="AC339" s="13"/>
      <c r="AD339" s="13"/>
      <c r="AE339" s="13"/>
      <c r="AT339" s="213" t="s">
        <v>184</v>
      </c>
      <c r="AU339" s="213" t="s">
        <v>87</v>
      </c>
      <c r="AV339" s="13" t="s">
        <v>87</v>
      </c>
      <c r="AW339" s="13" t="s">
        <v>33</v>
      </c>
      <c r="AX339" s="13" t="s">
        <v>78</v>
      </c>
      <c r="AY339" s="213" t="s">
        <v>175</v>
      </c>
    </row>
    <row r="340" spans="1:51" s="13" customFormat="1" ht="12">
      <c r="A340" s="13"/>
      <c r="B340" s="211"/>
      <c r="C340" s="13"/>
      <c r="D340" s="212" t="s">
        <v>184</v>
      </c>
      <c r="E340" s="213" t="s">
        <v>1</v>
      </c>
      <c r="F340" s="214" t="s">
        <v>430</v>
      </c>
      <c r="G340" s="13"/>
      <c r="H340" s="215">
        <v>-52</v>
      </c>
      <c r="I340" s="216"/>
      <c r="J340" s="13"/>
      <c r="K340" s="13"/>
      <c r="L340" s="211"/>
      <c r="M340" s="217"/>
      <c r="N340" s="218"/>
      <c r="O340" s="218"/>
      <c r="P340" s="218"/>
      <c r="Q340" s="218"/>
      <c r="R340" s="218"/>
      <c r="S340" s="218"/>
      <c r="T340" s="219"/>
      <c r="U340" s="13"/>
      <c r="V340" s="13"/>
      <c r="W340" s="13"/>
      <c r="X340" s="13"/>
      <c r="Y340" s="13"/>
      <c r="Z340" s="13"/>
      <c r="AA340" s="13"/>
      <c r="AB340" s="13"/>
      <c r="AC340" s="13"/>
      <c r="AD340" s="13"/>
      <c r="AE340" s="13"/>
      <c r="AT340" s="213" t="s">
        <v>184</v>
      </c>
      <c r="AU340" s="213" t="s">
        <v>87</v>
      </c>
      <c r="AV340" s="13" t="s">
        <v>87</v>
      </c>
      <c r="AW340" s="13" t="s">
        <v>33</v>
      </c>
      <c r="AX340" s="13" t="s">
        <v>78</v>
      </c>
      <c r="AY340" s="213" t="s">
        <v>175</v>
      </c>
    </row>
    <row r="341" spans="1:51" s="13" customFormat="1" ht="12">
      <c r="A341" s="13"/>
      <c r="B341" s="211"/>
      <c r="C341" s="13"/>
      <c r="D341" s="212" t="s">
        <v>184</v>
      </c>
      <c r="E341" s="213" t="s">
        <v>1</v>
      </c>
      <c r="F341" s="214" t="s">
        <v>431</v>
      </c>
      <c r="G341" s="13"/>
      <c r="H341" s="215">
        <v>-27.6</v>
      </c>
      <c r="I341" s="216"/>
      <c r="J341" s="13"/>
      <c r="K341" s="13"/>
      <c r="L341" s="211"/>
      <c r="M341" s="217"/>
      <c r="N341" s="218"/>
      <c r="O341" s="218"/>
      <c r="P341" s="218"/>
      <c r="Q341" s="218"/>
      <c r="R341" s="218"/>
      <c r="S341" s="218"/>
      <c r="T341" s="219"/>
      <c r="U341" s="13"/>
      <c r="V341" s="13"/>
      <c r="W341" s="13"/>
      <c r="X341" s="13"/>
      <c r="Y341" s="13"/>
      <c r="Z341" s="13"/>
      <c r="AA341" s="13"/>
      <c r="AB341" s="13"/>
      <c r="AC341" s="13"/>
      <c r="AD341" s="13"/>
      <c r="AE341" s="13"/>
      <c r="AT341" s="213" t="s">
        <v>184</v>
      </c>
      <c r="AU341" s="213" t="s">
        <v>87</v>
      </c>
      <c r="AV341" s="13" t="s">
        <v>87</v>
      </c>
      <c r="AW341" s="13" t="s">
        <v>33</v>
      </c>
      <c r="AX341" s="13" t="s">
        <v>78</v>
      </c>
      <c r="AY341" s="213" t="s">
        <v>175</v>
      </c>
    </row>
    <row r="342" spans="1:51" s="16" customFormat="1" ht="12">
      <c r="A342" s="16"/>
      <c r="B342" s="248"/>
      <c r="C342" s="16"/>
      <c r="D342" s="212" t="s">
        <v>184</v>
      </c>
      <c r="E342" s="249" t="s">
        <v>1</v>
      </c>
      <c r="F342" s="250" t="s">
        <v>432</v>
      </c>
      <c r="G342" s="16"/>
      <c r="H342" s="251">
        <v>567.442</v>
      </c>
      <c r="I342" s="252"/>
      <c r="J342" s="16"/>
      <c r="K342" s="16"/>
      <c r="L342" s="248"/>
      <c r="M342" s="253"/>
      <c r="N342" s="254"/>
      <c r="O342" s="254"/>
      <c r="P342" s="254"/>
      <c r="Q342" s="254"/>
      <c r="R342" s="254"/>
      <c r="S342" s="254"/>
      <c r="T342" s="255"/>
      <c r="U342" s="16"/>
      <c r="V342" s="16"/>
      <c r="W342" s="16"/>
      <c r="X342" s="16"/>
      <c r="Y342" s="16"/>
      <c r="Z342" s="16"/>
      <c r="AA342" s="16"/>
      <c r="AB342" s="16"/>
      <c r="AC342" s="16"/>
      <c r="AD342" s="16"/>
      <c r="AE342" s="16"/>
      <c r="AT342" s="249" t="s">
        <v>184</v>
      </c>
      <c r="AU342" s="249" t="s">
        <v>87</v>
      </c>
      <c r="AV342" s="16" t="s">
        <v>99</v>
      </c>
      <c r="AW342" s="16" t="s">
        <v>33</v>
      </c>
      <c r="AX342" s="16" t="s">
        <v>78</v>
      </c>
      <c r="AY342" s="249" t="s">
        <v>175</v>
      </c>
    </row>
    <row r="343" spans="1:51" s="15" customFormat="1" ht="12">
      <c r="A343" s="15"/>
      <c r="B343" s="231"/>
      <c r="C343" s="15"/>
      <c r="D343" s="212" t="s">
        <v>184</v>
      </c>
      <c r="E343" s="232" t="s">
        <v>1</v>
      </c>
      <c r="F343" s="233" t="s">
        <v>433</v>
      </c>
      <c r="G343" s="15"/>
      <c r="H343" s="232" t="s">
        <v>1</v>
      </c>
      <c r="I343" s="234"/>
      <c r="J343" s="15"/>
      <c r="K343" s="15"/>
      <c r="L343" s="231"/>
      <c r="M343" s="235"/>
      <c r="N343" s="236"/>
      <c r="O343" s="236"/>
      <c r="P343" s="236"/>
      <c r="Q343" s="236"/>
      <c r="R343" s="236"/>
      <c r="S343" s="236"/>
      <c r="T343" s="237"/>
      <c r="U343" s="15"/>
      <c r="V343" s="15"/>
      <c r="W343" s="15"/>
      <c r="X343" s="15"/>
      <c r="Y343" s="15"/>
      <c r="Z343" s="15"/>
      <c r="AA343" s="15"/>
      <c r="AB343" s="15"/>
      <c r="AC343" s="15"/>
      <c r="AD343" s="15"/>
      <c r="AE343" s="15"/>
      <c r="AT343" s="232" t="s">
        <v>184</v>
      </c>
      <c r="AU343" s="232" t="s">
        <v>87</v>
      </c>
      <c r="AV343" s="15" t="s">
        <v>85</v>
      </c>
      <c r="AW343" s="15" t="s">
        <v>33</v>
      </c>
      <c r="AX343" s="15" t="s">
        <v>78</v>
      </c>
      <c r="AY343" s="232" t="s">
        <v>175</v>
      </c>
    </row>
    <row r="344" spans="1:51" s="13" customFormat="1" ht="12">
      <c r="A344" s="13"/>
      <c r="B344" s="211"/>
      <c r="C344" s="13"/>
      <c r="D344" s="212" t="s">
        <v>184</v>
      </c>
      <c r="E344" s="213" t="s">
        <v>1</v>
      </c>
      <c r="F344" s="214" t="s">
        <v>434</v>
      </c>
      <c r="G344" s="13"/>
      <c r="H344" s="215">
        <v>206.19</v>
      </c>
      <c r="I344" s="216"/>
      <c r="J344" s="13"/>
      <c r="K344" s="13"/>
      <c r="L344" s="211"/>
      <c r="M344" s="217"/>
      <c r="N344" s="218"/>
      <c r="O344" s="218"/>
      <c r="P344" s="218"/>
      <c r="Q344" s="218"/>
      <c r="R344" s="218"/>
      <c r="S344" s="218"/>
      <c r="T344" s="219"/>
      <c r="U344" s="13"/>
      <c r="V344" s="13"/>
      <c r="W344" s="13"/>
      <c r="X344" s="13"/>
      <c r="Y344" s="13"/>
      <c r="Z344" s="13"/>
      <c r="AA344" s="13"/>
      <c r="AB344" s="13"/>
      <c r="AC344" s="13"/>
      <c r="AD344" s="13"/>
      <c r="AE344" s="13"/>
      <c r="AT344" s="213" t="s">
        <v>184</v>
      </c>
      <c r="AU344" s="213" t="s">
        <v>87</v>
      </c>
      <c r="AV344" s="13" t="s">
        <v>87</v>
      </c>
      <c r="AW344" s="13" t="s">
        <v>33</v>
      </c>
      <c r="AX344" s="13" t="s">
        <v>78</v>
      </c>
      <c r="AY344" s="213" t="s">
        <v>175</v>
      </c>
    </row>
    <row r="345" spans="1:51" s="13" customFormat="1" ht="12">
      <c r="A345" s="13"/>
      <c r="B345" s="211"/>
      <c r="C345" s="13"/>
      <c r="D345" s="212" t="s">
        <v>184</v>
      </c>
      <c r="E345" s="213" t="s">
        <v>1</v>
      </c>
      <c r="F345" s="214" t="s">
        <v>435</v>
      </c>
      <c r="G345" s="13"/>
      <c r="H345" s="215">
        <v>-3.6</v>
      </c>
      <c r="I345" s="216"/>
      <c r="J345" s="13"/>
      <c r="K345" s="13"/>
      <c r="L345" s="211"/>
      <c r="M345" s="217"/>
      <c r="N345" s="218"/>
      <c r="O345" s="218"/>
      <c r="P345" s="218"/>
      <c r="Q345" s="218"/>
      <c r="R345" s="218"/>
      <c r="S345" s="218"/>
      <c r="T345" s="219"/>
      <c r="U345" s="13"/>
      <c r="V345" s="13"/>
      <c r="W345" s="13"/>
      <c r="X345" s="13"/>
      <c r="Y345" s="13"/>
      <c r="Z345" s="13"/>
      <c r="AA345" s="13"/>
      <c r="AB345" s="13"/>
      <c r="AC345" s="13"/>
      <c r="AD345" s="13"/>
      <c r="AE345" s="13"/>
      <c r="AT345" s="213" t="s">
        <v>184</v>
      </c>
      <c r="AU345" s="213" t="s">
        <v>87</v>
      </c>
      <c r="AV345" s="13" t="s">
        <v>87</v>
      </c>
      <c r="AW345" s="13" t="s">
        <v>33</v>
      </c>
      <c r="AX345" s="13" t="s">
        <v>78</v>
      </c>
      <c r="AY345" s="213" t="s">
        <v>175</v>
      </c>
    </row>
    <row r="346" spans="1:51" s="13" customFormat="1" ht="12">
      <c r="A346" s="13"/>
      <c r="B346" s="211"/>
      <c r="C346" s="13"/>
      <c r="D346" s="212" t="s">
        <v>184</v>
      </c>
      <c r="E346" s="213" t="s">
        <v>1</v>
      </c>
      <c r="F346" s="214" t="s">
        <v>436</v>
      </c>
      <c r="G346" s="13"/>
      <c r="H346" s="215">
        <v>187.789</v>
      </c>
      <c r="I346" s="216"/>
      <c r="J346" s="13"/>
      <c r="K346" s="13"/>
      <c r="L346" s="211"/>
      <c r="M346" s="217"/>
      <c r="N346" s="218"/>
      <c r="O346" s="218"/>
      <c r="P346" s="218"/>
      <c r="Q346" s="218"/>
      <c r="R346" s="218"/>
      <c r="S346" s="218"/>
      <c r="T346" s="219"/>
      <c r="U346" s="13"/>
      <c r="V346" s="13"/>
      <c r="W346" s="13"/>
      <c r="X346" s="13"/>
      <c r="Y346" s="13"/>
      <c r="Z346" s="13"/>
      <c r="AA346" s="13"/>
      <c r="AB346" s="13"/>
      <c r="AC346" s="13"/>
      <c r="AD346" s="13"/>
      <c r="AE346" s="13"/>
      <c r="AT346" s="213" t="s">
        <v>184</v>
      </c>
      <c r="AU346" s="213" t="s">
        <v>87</v>
      </c>
      <c r="AV346" s="13" t="s">
        <v>87</v>
      </c>
      <c r="AW346" s="13" t="s">
        <v>33</v>
      </c>
      <c r="AX346" s="13" t="s">
        <v>78</v>
      </c>
      <c r="AY346" s="213" t="s">
        <v>175</v>
      </c>
    </row>
    <row r="347" spans="1:51" s="13" customFormat="1" ht="12">
      <c r="A347" s="13"/>
      <c r="B347" s="211"/>
      <c r="C347" s="13"/>
      <c r="D347" s="212" t="s">
        <v>184</v>
      </c>
      <c r="E347" s="213" t="s">
        <v>1</v>
      </c>
      <c r="F347" s="214" t="s">
        <v>437</v>
      </c>
      <c r="G347" s="13"/>
      <c r="H347" s="215">
        <v>-1.8</v>
      </c>
      <c r="I347" s="216"/>
      <c r="J347" s="13"/>
      <c r="K347" s="13"/>
      <c r="L347" s="211"/>
      <c r="M347" s="217"/>
      <c r="N347" s="218"/>
      <c r="O347" s="218"/>
      <c r="P347" s="218"/>
      <c r="Q347" s="218"/>
      <c r="R347" s="218"/>
      <c r="S347" s="218"/>
      <c r="T347" s="219"/>
      <c r="U347" s="13"/>
      <c r="V347" s="13"/>
      <c r="W347" s="13"/>
      <c r="X347" s="13"/>
      <c r="Y347" s="13"/>
      <c r="Z347" s="13"/>
      <c r="AA347" s="13"/>
      <c r="AB347" s="13"/>
      <c r="AC347" s="13"/>
      <c r="AD347" s="13"/>
      <c r="AE347" s="13"/>
      <c r="AT347" s="213" t="s">
        <v>184</v>
      </c>
      <c r="AU347" s="213" t="s">
        <v>87</v>
      </c>
      <c r="AV347" s="13" t="s">
        <v>87</v>
      </c>
      <c r="AW347" s="13" t="s">
        <v>33</v>
      </c>
      <c r="AX347" s="13" t="s">
        <v>78</v>
      </c>
      <c r="AY347" s="213" t="s">
        <v>175</v>
      </c>
    </row>
    <row r="348" spans="1:51" s="16" customFormat="1" ht="12">
      <c r="A348" s="16"/>
      <c r="B348" s="248"/>
      <c r="C348" s="16"/>
      <c r="D348" s="212" t="s">
        <v>184</v>
      </c>
      <c r="E348" s="249" t="s">
        <v>1</v>
      </c>
      <c r="F348" s="250" t="s">
        <v>432</v>
      </c>
      <c r="G348" s="16"/>
      <c r="H348" s="251">
        <v>388.579</v>
      </c>
      <c r="I348" s="252"/>
      <c r="J348" s="16"/>
      <c r="K348" s="16"/>
      <c r="L348" s="248"/>
      <c r="M348" s="253"/>
      <c r="N348" s="254"/>
      <c r="O348" s="254"/>
      <c r="P348" s="254"/>
      <c r="Q348" s="254"/>
      <c r="R348" s="254"/>
      <c r="S348" s="254"/>
      <c r="T348" s="255"/>
      <c r="U348" s="16"/>
      <c r="V348" s="16"/>
      <c r="W348" s="16"/>
      <c r="X348" s="16"/>
      <c r="Y348" s="16"/>
      <c r="Z348" s="16"/>
      <c r="AA348" s="16"/>
      <c r="AB348" s="16"/>
      <c r="AC348" s="16"/>
      <c r="AD348" s="16"/>
      <c r="AE348" s="16"/>
      <c r="AT348" s="249" t="s">
        <v>184</v>
      </c>
      <c r="AU348" s="249" t="s">
        <v>87</v>
      </c>
      <c r="AV348" s="16" t="s">
        <v>99</v>
      </c>
      <c r="AW348" s="16" t="s">
        <v>33</v>
      </c>
      <c r="AX348" s="16" t="s">
        <v>78</v>
      </c>
      <c r="AY348" s="249" t="s">
        <v>175</v>
      </c>
    </row>
    <row r="349" spans="1:51" s="14" customFormat="1" ht="12">
      <c r="A349" s="14"/>
      <c r="B349" s="220"/>
      <c r="C349" s="14"/>
      <c r="D349" s="212" t="s">
        <v>184</v>
      </c>
      <c r="E349" s="221" t="s">
        <v>1</v>
      </c>
      <c r="F349" s="222" t="s">
        <v>186</v>
      </c>
      <c r="G349" s="14"/>
      <c r="H349" s="223">
        <v>956.021</v>
      </c>
      <c r="I349" s="224"/>
      <c r="J349" s="14"/>
      <c r="K349" s="14"/>
      <c r="L349" s="220"/>
      <c r="M349" s="225"/>
      <c r="N349" s="226"/>
      <c r="O349" s="226"/>
      <c r="P349" s="226"/>
      <c r="Q349" s="226"/>
      <c r="R349" s="226"/>
      <c r="S349" s="226"/>
      <c r="T349" s="227"/>
      <c r="U349" s="14"/>
      <c r="V349" s="14"/>
      <c r="W349" s="14"/>
      <c r="X349" s="14"/>
      <c r="Y349" s="14"/>
      <c r="Z349" s="14"/>
      <c r="AA349" s="14"/>
      <c r="AB349" s="14"/>
      <c r="AC349" s="14"/>
      <c r="AD349" s="14"/>
      <c r="AE349" s="14"/>
      <c r="AT349" s="221" t="s">
        <v>184</v>
      </c>
      <c r="AU349" s="221" t="s">
        <v>87</v>
      </c>
      <c r="AV349" s="14" t="s">
        <v>182</v>
      </c>
      <c r="AW349" s="14" t="s">
        <v>33</v>
      </c>
      <c r="AX349" s="14" t="s">
        <v>85</v>
      </c>
      <c r="AY349" s="221" t="s">
        <v>175</v>
      </c>
    </row>
    <row r="350" spans="1:65" s="2" customFormat="1" ht="33" customHeight="1">
      <c r="A350" s="38"/>
      <c r="B350" s="197"/>
      <c r="C350" s="238" t="s">
        <v>449</v>
      </c>
      <c r="D350" s="238" t="s">
        <v>289</v>
      </c>
      <c r="E350" s="239" t="s">
        <v>450</v>
      </c>
      <c r="F350" s="240" t="s">
        <v>451</v>
      </c>
      <c r="G350" s="241" t="s">
        <v>180</v>
      </c>
      <c r="H350" s="242">
        <v>243.95</v>
      </c>
      <c r="I350" s="243"/>
      <c r="J350" s="244">
        <f>ROUND(I350*H350,2)</f>
        <v>0</v>
      </c>
      <c r="K350" s="240" t="s">
        <v>1</v>
      </c>
      <c r="L350" s="245"/>
      <c r="M350" s="246" t="s">
        <v>1</v>
      </c>
      <c r="N350" s="247" t="s">
        <v>43</v>
      </c>
      <c r="O350" s="77"/>
      <c r="P350" s="207">
        <f>O350*H350</f>
        <v>0</v>
      </c>
      <c r="Q350" s="207">
        <v>0.021</v>
      </c>
      <c r="R350" s="207">
        <f>Q350*H350</f>
        <v>5.12295</v>
      </c>
      <c r="S350" s="207">
        <v>0</v>
      </c>
      <c r="T350" s="208">
        <f>S350*H350</f>
        <v>0</v>
      </c>
      <c r="U350" s="38"/>
      <c r="V350" s="38"/>
      <c r="W350" s="38"/>
      <c r="X350" s="38"/>
      <c r="Y350" s="38"/>
      <c r="Z350" s="38"/>
      <c r="AA350" s="38"/>
      <c r="AB350" s="38"/>
      <c r="AC350" s="38"/>
      <c r="AD350" s="38"/>
      <c r="AE350" s="38"/>
      <c r="AR350" s="209" t="s">
        <v>215</v>
      </c>
      <c r="AT350" s="209" t="s">
        <v>289</v>
      </c>
      <c r="AU350" s="209" t="s">
        <v>87</v>
      </c>
      <c r="AY350" s="19" t="s">
        <v>175</v>
      </c>
      <c r="BE350" s="210">
        <f>IF(N350="základní",J350,0)</f>
        <v>0</v>
      </c>
      <c r="BF350" s="210">
        <f>IF(N350="snížená",J350,0)</f>
        <v>0</v>
      </c>
      <c r="BG350" s="210">
        <f>IF(N350="zákl. přenesená",J350,0)</f>
        <v>0</v>
      </c>
      <c r="BH350" s="210">
        <f>IF(N350="sníž. přenesená",J350,0)</f>
        <v>0</v>
      </c>
      <c r="BI350" s="210">
        <f>IF(N350="nulová",J350,0)</f>
        <v>0</v>
      </c>
      <c r="BJ350" s="19" t="s">
        <v>85</v>
      </c>
      <c r="BK350" s="210">
        <f>ROUND(I350*H350,2)</f>
        <v>0</v>
      </c>
      <c r="BL350" s="19" t="s">
        <v>182</v>
      </c>
      <c r="BM350" s="209" t="s">
        <v>452</v>
      </c>
    </row>
    <row r="351" spans="1:51" s="15" customFormat="1" ht="12">
      <c r="A351" s="15"/>
      <c r="B351" s="231"/>
      <c r="C351" s="15"/>
      <c r="D351" s="212" t="s">
        <v>184</v>
      </c>
      <c r="E351" s="232" t="s">
        <v>1</v>
      </c>
      <c r="F351" s="233" t="s">
        <v>438</v>
      </c>
      <c r="G351" s="15"/>
      <c r="H351" s="232" t="s">
        <v>1</v>
      </c>
      <c r="I351" s="234"/>
      <c r="J351" s="15"/>
      <c r="K351" s="15"/>
      <c r="L351" s="231"/>
      <c r="M351" s="235"/>
      <c r="N351" s="236"/>
      <c r="O351" s="236"/>
      <c r="P351" s="236"/>
      <c r="Q351" s="236"/>
      <c r="R351" s="236"/>
      <c r="S351" s="236"/>
      <c r="T351" s="237"/>
      <c r="U351" s="15"/>
      <c r="V351" s="15"/>
      <c r="W351" s="15"/>
      <c r="X351" s="15"/>
      <c r="Y351" s="15"/>
      <c r="Z351" s="15"/>
      <c r="AA351" s="15"/>
      <c r="AB351" s="15"/>
      <c r="AC351" s="15"/>
      <c r="AD351" s="15"/>
      <c r="AE351" s="15"/>
      <c r="AT351" s="232" t="s">
        <v>184</v>
      </c>
      <c r="AU351" s="232" t="s">
        <v>87</v>
      </c>
      <c r="AV351" s="15" t="s">
        <v>85</v>
      </c>
      <c r="AW351" s="15" t="s">
        <v>33</v>
      </c>
      <c r="AX351" s="15" t="s">
        <v>78</v>
      </c>
      <c r="AY351" s="232" t="s">
        <v>175</v>
      </c>
    </row>
    <row r="352" spans="1:51" s="13" customFormat="1" ht="12">
      <c r="A352" s="13"/>
      <c r="B352" s="211"/>
      <c r="C352" s="13"/>
      <c r="D352" s="212" t="s">
        <v>184</v>
      </c>
      <c r="E352" s="213" t="s">
        <v>1</v>
      </c>
      <c r="F352" s="214" t="s">
        <v>439</v>
      </c>
      <c r="G352" s="13"/>
      <c r="H352" s="215">
        <v>67.716</v>
      </c>
      <c r="I352" s="216"/>
      <c r="J352" s="13"/>
      <c r="K352" s="13"/>
      <c r="L352" s="211"/>
      <c r="M352" s="217"/>
      <c r="N352" s="218"/>
      <c r="O352" s="218"/>
      <c r="P352" s="218"/>
      <c r="Q352" s="218"/>
      <c r="R352" s="218"/>
      <c r="S352" s="218"/>
      <c r="T352" s="219"/>
      <c r="U352" s="13"/>
      <c r="V352" s="13"/>
      <c r="W352" s="13"/>
      <c r="X352" s="13"/>
      <c r="Y352" s="13"/>
      <c r="Z352" s="13"/>
      <c r="AA352" s="13"/>
      <c r="AB352" s="13"/>
      <c r="AC352" s="13"/>
      <c r="AD352" s="13"/>
      <c r="AE352" s="13"/>
      <c r="AT352" s="213" t="s">
        <v>184</v>
      </c>
      <c r="AU352" s="213" t="s">
        <v>87</v>
      </c>
      <c r="AV352" s="13" t="s">
        <v>87</v>
      </c>
      <c r="AW352" s="13" t="s">
        <v>33</v>
      </c>
      <c r="AX352" s="13" t="s">
        <v>78</v>
      </c>
      <c r="AY352" s="213" t="s">
        <v>175</v>
      </c>
    </row>
    <row r="353" spans="1:51" s="13" customFormat="1" ht="12">
      <c r="A353" s="13"/>
      <c r="B353" s="211"/>
      <c r="C353" s="13"/>
      <c r="D353" s="212" t="s">
        <v>184</v>
      </c>
      <c r="E353" s="213" t="s">
        <v>1</v>
      </c>
      <c r="F353" s="214" t="s">
        <v>440</v>
      </c>
      <c r="G353" s="13"/>
      <c r="H353" s="215">
        <v>-5.4</v>
      </c>
      <c r="I353" s="216"/>
      <c r="J353" s="13"/>
      <c r="K353" s="13"/>
      <c r="L353" s="211"/>
      <c r="M353" s="217"/>
      <c r="N353" s="218"/>
      <c r="O353" s="218"/>
      <c r="P353" s="218"/>
      <c r="Q353" s="218"/>
      <c r="R353" s="218"/>
      <c r="S353" s="218"/>
      <c r="T353" s="219"/>
      <c r="U353" s="13"/>
      <c r="V353" s="13"/>
      <c r="W353" s="13"/>
      <c r="X353" s="13"/>
      <c r="Y353" s="13"/>
      <c r="Z353" s="13"/>
      <c r="AA353" s="13"/>
      <c r="AB353" s="13"/>
      <c r="AC353" s="13"/>
      <c r="AD353" s="13"/>
      <c r="AE353" s="13"/>
      <c r="AT353" s="213" t="s">
        <v>184</v>
      </c>
      <c r="AU353" s="213" t="s">
        <v>87</v>
      </c>
      <c r="AV353" s="13" t="s">
        <v>87</v>
      </c>
      <c r="AW353" s="13" t="s">
        <v>33</v>
      </c>
      <c r="AX353" s="13" t="s">
        <v>78</v>
      </c>
      <c r="AY353" s="213" t="s">
        <v>175</v>
      </c>
    </row>
    <row r="354" spans="1:51" s="13" customFormat="1" ht="12">
      <c r="A354" s="13"/>
      <c r="B354" s="211"/>
      <c r="C354" s="13"/>
      <c r="D354" s="212" t="s">
        <v>184</v>
      </c>
      <c r="E354" s="213" t="s">
        <v>1</v>
      </c>
      <c r="F354" s="214" t="s">
        <v>441</v>
      </c>
      <c r="G354" s="13"/>
      <c r="H354" s="215">
        <v>31.35</v>
      </c>
      <c r="I354" s="216"/>
      <c r="J354" s="13"/>
      <c r="K354" s="13"/>
      <c r="L354" s="211"/>
      <c r="M354" s="217"/>
      <c r="N354" s="218"/>
      <c r="O354" s="218"/>
      <c r="P354" s="218"/>
      <c r="Q354" s="218"/>
      <c r="R354" s="218"/>
      <c r="S354" s="218"/>
      <c r="T354" s="219"/>
      <c r="U354" s="13"/>
      <c r="V354" s="13"/>
      <c r="W354" s="13"/>
      <c r="X354" s="13"/>
      <c r="Y354" s="13"/>
      <c r="Z354" s="13"/>
      <c r="AA354" s="13"/>
      <c r="AB354" s="13"/>
      <c r="AC354" s="13"/>
      <c r="AD354" s="13"/>
      <c r="AE354" s="13"/>
      <c r="AT354" s="213" t="s">
        <v>184</v>
      </c>
      <c r="AU354" s="213" t="s">
        <v>87</v>
      </c>
      <c r="AV354" s="13" t="s">
        <v>87</v>
      </c>
      <c r="AW354" s="13" t="s">
        <v>33</v>
      </c>
      <c r="AX354" s="13" t="s">
        <v>78</v>
      </c>
      <c r="AY354" s="213" t="s">
        <v>175</v>
      </c>
    </row>
    <row r="355" spans="1:51" s="13" customFormat="1" ht="12">
      <c r="A355" s="13"/>
      <c r="B355" s="211"/>
      <c r="C355" s="13"/>
      <c r="D355" s="212" t="s">
        <v>184</v>
      </c>
      <c r="E355" s="213" t="s">
        <v>1</v>
      </c>
      <c r="F355" s="214" t="s">
        <v>442</v>
      </c>
      <c r="G355" s="13"/>
      <c r="H355" s="215">
        <v>71.068</v>
      </c>
      <c r="I355" s="216"/>
      <c r="J355" s="13"/>
      <c r="K355" s="13"/>
      <c r="L355" s="211"/>
      <c r="M355" s="217"/>
      <c r="N355" s="218"/>
      <c r="O355" s="218"/>
      <c r="P355" s="218"/>
      <c r="Q355" s="218"/>
      <c r="R355" s="218"/>
      <c r="S355" s="218"/>
      <c r="T355" s="219"/>
      <c r="U355" s="13"/>
      <c r="V355" s="13"/>
      <c r="W355" s="13"/>
      <c r="X355" s="13"/>
      <c r="Y355" s="13"/>
      <c r="Z355" s="13"/>
      <c r="AA355" s="13"/>
      <c r="AB355" s="13"/>
      <c r="AC355" s="13"/>
      <c r="AD355" s="13"/>
      <c r="AE355" s="13"/>
      <c r="AT355" s="213" t="s">
        <v>184</v>
      </c>
      <c r="AU355" s="213" t="s">
        <v>87</v>
      </c>
      <c r="AV355" s="13" t="s">
        <v>87</v>
      </c>
      <c r="AW355" s="13" t="s">
        <v>33</v>
      </c>
      <c r="AX355" s="13" t="s">
        <v>78</v>
      </c>
      <c r="AY355" s="213" t="s">
        <v>175</v>
      </c>
    </row>
    <row r="356" spans="1:51" s="13" customFormat="1" ht="12">
      <c r="A356" s="13"/>
      <c r="B356" s="211"/>
      <c r="C356" s="13"/>
      <c r="D356" s="212" t="s">
        <v>184</v>
      </c>
      <c r="E356" s="213" t="s">
        <v>1</v>
      </c>
      <c r="F356" s="214" t="s">
        <v>443</v>
      </c>
      <c r="G356" s="13"/>
      <c r="H356" s="215">
        <v>81.216</v>
      </c>
      <c r="I356" s="216"/>
      <c r="J356" s="13"/>
      <c r="K356" s="13"/>
      <c r="L356" s="211"/>
      <c r="M356" s="217"/>
      <c r="N356" s="218"/>
      <c r="O356" s="218"/>
      <c r="P356" s="218"/>
      <c r="Q356" s="218"/>
      <c r="R356" s="218"/>
      <c r="S356" s="218"/>
      <c r="T356" s="219"/>
      <c r="U356" s="13"/>
      <c r="V356" s="13"/>
      <c r="W356" s="13"/>
      <c r="X356" s="13"/>
      <c r="Y356" s="13"/>
      <c r="Z356" s="13"/>
      <c r="AA356" s="13"/>
      <c r="AB356" s="13"/>
      <c r="AC356" s="13"/>
      <c r="AD356" s="13"/>
      <c r="AE356" s="13"/>
      <c r="AT356" s="213" t="s">
        <v>184</v>
      </c>
      <c r="AU356" s="213" t="s">
        <v>87</v>
      </c>
      <c r="AV356" s="13" t="s">
        <v>87</v>
      </c>
      <c r="AW356" s="13" t="s">
        <v>33</v>
      </c>
      <c r="AX356" s="13" t="s">
        <v>78</v>
      </c>
      <c r="AY356" s="213" t="s">
        <v>175</v>
      </c>
    </row>
    <row r="357" spans="1:51" s="13" customFormat="1" ht="12">
      <c r="A357" s="13"/>
      <c r="B357" s="211"/>
      <c r="C357" s="13"/>
      <c r="D357" s="212" t="s">
        <v>184</v>
      </c>
      <c r="E357" s="213" t="s">
        <v>1</v>
      </c>
      <c r="F357" s="214" t="s">
        <v>444</v>
      </c>
      <c r="G357" s="13"/>
      <c r="H357" s="215">
        <v>-2</v>
      </c>
      <c r="I357" s="216"/>
      <c r="J357" s="13"/>
      <c r="K357" s="13"/>
      <c r="L357" s="211"/>
      <c r="M357" s="217"/>
      <c r="N357" s="218"/>
      <c r="O357" s="218"/>
      <c r="P357" s="218"/>
      <c r="Q357" s="218"/>
      <c r="R357" s="218"/>
      <c r="S357" s="218"/>
      <c r="T357" s="219"/>
      <c r="U357" s="13"/>
      <c r="V357" s="13"/>
      <c r="W357" s="13"/>
      <c r="X357" s="13"/>
      <c r="Y357" s="13"/>
      <c r="Z357" s="13"/>
      <c r="AA357" s="13"/>
      <c r="AB357" s="13"/>
      <c r="AC357" s="13"/>
      <c r="AD357" s="13"/>
      <c r="AE357" s="13"/>
      <c r="AT357" s="213" t="s">
        <v>184</v>
      </c>
      <c r="AU357" s="213" t="s">
        <v>87</v>
      </c>
      <c r="AV357" s="13" t="s">
        <v>87</v>
      </c>
      <c r="AW357" s="13" t="s">
        <v>33</v>
      </c>
      <c r="AX357" s="13" t="s">
        <v>78</v>
      </c>
      <c r="AY357" s="213" t="s">
        <v>175</v>
      </c>
    </row>
    <row r="358" spans="1:51" s="16" customFormat="1" ht="12">
      <c r="A358" s="16"/>
      <c r="B358" s="248"/>
      <c r="C358" s="16"/>
      <c r="D358" s="212" t="s">
        <v>184</v>
      </c>
      <c r="E358" s="249" t="s">
        <v>1</v>
      </c>
      <c r="F358" s="250" t="s">
        <v>432</v>
      </c>
      <c r="G358" s="16"/>
      <c r="H358" s="251">
        <v>243.95</v>
      </c>
      <c r="I358" s="252"/>
      <c r="J358" s="16"/>
      <c r="K358" s="16"/>
      <c r="L358" s="248"/>
      <c r="M358" s="253"/>
      <c r="N358" s="254"/>
      <c r="O358" s="254"/>
      <c r="P358" s="254"/>
      <c r="Q358" s="254"/>
      <c r="R358" s="254"/>
      <c r="S358" s="254"/>
      <c r="T358" s="255"/>
      <c r="U358" s="16"/>
      <c r="V358" s="16"/>
      <c r="W358" s="16"/>
      <c r="X358" s="16"/>
      <c r="Y358" s="16"/>
      <c r="Z358" s="16"/>
      <c r="AA358" s="16"/>
      <c r="AB358" s="16"/>
      <c r="AC358" s="16"/>
      <c r="AD358" s="16"/>
      <c r="AE358" s="16"/>
      <c r="AT358" s="249" t="s">
        <v>184</v>
      </c>
      <c r="AU358" s="249" t="s">
        <v>87</v>
      </c>
      <c r="AV358" s="16" t="s">
        <v>99</v>
      </c>
      <c r="AW358" s="16" t="s">
        <v>33</v>
      </c>
      <c r="AX358" s="16" t="s">
        <v>78</v>
      </c>
      <c r="AY358" s="249" t="s">
        <v>175</v>
      </c>
    </row>
    <row r="359" spans="1:51" s="14" customFormat="1" ht="12">
      <c r="A359" s="14"/>
      <c r="B359" s="220"/>
      <c r="C359" s="14"/>
      <c r="D359" s="212" t="s">
        <v>184</v>
      </c>
      <c r="E359" s="221" t="s">
        <v>1</v>
      </c>
      <c r="F359" s="222" t="s">
        <v>186</v>
      </c>
      <c r="G359" s="14"/>
      <c r="H359" s="223">
        <v>243.95</v>
      </c>
      <c r="I359" s="224"/>
      <c r="J359" s="14"/>
      <c r="K359" s="14"/>
      <c r="L359" s="220"/>
      <c r="M359" s="225"/>
      <c r="N359" s="226"/>
      <c r="O359" s="226"/>
      <c r="P359" s="226"/>
      <c r="Q359" s="226"/>
      <c r="R359" s="226"/>
      <c r="S359" s="226"/>
      <c r="T359" s="227"/>
      <c r="U359" s="14"/>
      <c r="V359" s="14"/>
      <c r="W359" s="14"/>
      <c r="X359" s="14"/>
      <c r="Y359" s="14"/>
      <c r="Z359" s="14"/>
      <c r="AA359" s="14"/>
      <c r="AB359" s="14"/>
      <c r="AC359" s="14"/>
      <c r="AD359" s="14"/>
      <c r="AE359" s="14"/>
      <c r="AT359" s="221" t="s">
        <v>184</v>
      </c>
      <c r="AU359" s="221" t="s">
        <v>87</v>
      </c>
      <c r="AV359" s="14" t="s">
        <v>182</v>
      </c>
      <c r="AW359" s="14" t="s">
        <v>33</v>
      </c>
      <c r="AX359" s="14" t="s">
        <v>85</v>
      </c>
      <c r="AY359" s="221" t="s">
        <v>175</v>
      </c>
    </row>
    <row r="360" spans="1:65" s="2" customFormat="1" ht="21.75" customHeight="1">
      <c r="A360" s="38"/>
      <c r="B360" s="197"/>
      <c r="C360" s="198" t="s">
        <v>453</v>
      </c>
      <c r="D360" s="198" t="s">
        <v>177</v>
      </c>
      <c r="E360" s="199" t="s">
        <v>454</v>
      </c>
      <c r="F360" s="200" t="s">
        <v>455</v>
      </c>
      <c r="G360" s="201" t="s">
        <v>180</v>
      </c>
      <c r="H360" s="202">
        <v>4.8</v>
      </c>
      <c r="I360" s="203"/>
      <c r="J360" s="204">
        <f>ROUND(I360*H360,2)</f>
        <v>0</v>
      </c>
      <c r="K360" s="200" t="s">
        <v>181</v>
      </c>
      <c r="L360" s="39"/>
      <c r="M360" s="205" t="s">
        <v>1</v>
      </c>
      <c r="N360" s="206" t="s">
        <v>43</v>
      </c>
      <c r="O360" s="77"/>
      <c r="P360" s="207">
        <f>O360*H360</f>
        <v>0</v>
      </c>
      <c r="Q360" s="207">
        <v>0.08731</v>
      </c>
      <c r="R360" s="207">
        <f>Q360*H360</f>
        <v>0.41908799999999996</v>
      </c>
      <c r="S360" s="207">
        <v>0</v>
      </c>
      <c r="T360" s="208">
        <f>S360*H360</f>
        <v>0</v>
      </c>
      <c r="U360" s="38"/>
      <c r="V360" s="38"/>
      <c r="W360" s="38"/>
      <c r="X360" s="38"/>
      <c r="Y360" s="38"/>
      <c r="Z360" s="38"/>
      <c r="AA360" s="38"/>
      <c r="AB360" s="38"/>
      <c r="AC360" s="38"/>
      <c r="AD360" s="38"/>
      <c r="AE360" s="38"/>
      <c r="AR360" s="209" t="s">
        <v>182</v>
      </c>
      <c r="AT360" s="209" t="s">
        <v>177</v>
      </c>
      <c r="AU360" s="209" t="s">
        <v>87</v>
      </c>
      <c r="AY360" s="19" t="s">
        <v>175</v>
      </c>
      <c r="BE360" s="210">
        <f>IF(N360="základní",J360,0)</f>
        <v>0</v>
      </c>
      <c r="BF360" s="210">
        <f>IF(N360="snížená",J360,0)</f>
        <v>0</v>
      </c>
      <c r="BG360" s="210">
        <f>IF(N360="zákl. přenesená",J360,0)</f>
        <v>0</v>
      </c>
      <c r="BH360" s="210">
        <f>IF(N360="sníž. přenesená",J360,0)</f>
        <v>0</v>
      </c>
      <c r="BI360" s="210">
        <f>IF(N360="nulová",J360,0)</f>
        <v>0</v>
      </c>
      <c r="BJ360" s="19" t="s">
        <v>85</v>
      </c>
      <c r="BK360" s="210">
        <f>ROUND(I360*H360,2)</f>
        <v>0</v>
      </c>
      <c r="BL360" s="19" t="s">
        <v>182</v>
      </c>
      <c r="BM360" s="209" t="s">
        <v>456</v>
      </c>
    </row>
    <row r="361" spans="1:51" s="15" customFormat="1" ht="12">
      <c r="A361" s="15"/>
      <c r="B361" s="231"/>
      <c r="C361" s="15"/>
      <c r="D361" s="212" t="s">
        <v>184</v>
      </c>
      <c r="E361" s="232" t="s">
        <v>1</v>
      </c>
      <c r="F361" s="233" t="s">
        <v>457</v>
      </c>
      <c r="G361" s="15"/>
      <c r="H361" s="232" t="s">
        <v>1</v>
      </c>
      <c r="I361" s="234"/>
      <c r="J361" s="15"/>
      <c r="K361" s="15"/>
      <c r="L361" s="231"/>
      <c r="M361" s="235"/>
      <c r="N361" s="236"/>
      <c r="O361" s="236"/>
      <c r="P361" s="236"/>
      <c r="Q361" s="236"/>
      <c r="R361" s="236"/>
      <c r="S361" s="236"/>
      <c r="T361" s="237"/>
      <c r="U361" s="15"/>
      <c r="V361" s="15"/>
      <c r="W361" s="15"/>
      <c r="X361" s="15"/>
      <c r="Y361" s="15"/>
      <c r="Z361" s="15"/>
      <c r="AA361" s="15"/>
      <c r="AB361" s="15"/>
      <c r="AC361" s="15"/>
      <c r="AD361" s="15"/>
      <c r="AE361" s="15"/>
      <c r="AT361" s="232" t="s">
        <v>184</v>
      </c>
      <c r="AU361" s="232" t="s">
        <v>87</v>
      </c>
      <c r="AV361" s="15" t="s">
        <v>85</v>
      </c>
      <c r="AW361" s="15" t="s">
        <v>33</v>
      </c>
      <c r="AX361" s="15" t="s">
        <v>78</v>
      </c>
      <c r="AY361" s="232" t="s">
        <v>175</v>
      </c>
    </row>
    <row r="362" spans="1:51" s="13" customFormat="1" ht="12">
      <c r="A362" s="13"/>
      <c r="B362" s="211"/>
      <c r="C362" s="13"/>
      <c r="D362" s="212" t="s">
        <v>184</v>
      </c>
      <c r="E362" s="213" t="s">
        <v>1</v>
      </c>
      <c r="F362" s="214" t="s">
        <v>458</v>
      </c>
      <c r="G362" s="13"/>
      <c r="H362" s="215">
        <v>4.8</v>
      </c>
      <c r="I362" s="216"/>
      <c r="J362" s="13"/>
      <c r="K362" s="13"/>
      <c r="L362" s="211"/>
      <c r="M362" s="217"/>
      <c r="N362" s="218"/>
      <c r="O362" s="218"/>
      <c r="P362" s="218"/>
      <c r="Q362" s="218"/>
      <c r="R362" s="218"/>
      <c r="S362" s="218"/>
      <c r="T362" s="219"/>
      <c r="U362" s="13"/>
      <c r="V362" s="13"/>
      <c r="W362" s="13"/>
      <c r="X362" s="13"/>
      <c r="Y362" s="13"/>
      <c r="Z362" s="13"/>
      <c r="AA362" s="13"/>
      <c r="AB362" s="13"/>
      <c r="AC362" s="13"/>
      <c r="AD362" s="13"/>
      <c r="AE362" s="13"/>
      <c r="AT362" s="213" t="s">
        <v>184</v>
      </c>
      <c r="AU362" s="213" t="s">
        <v>87</v>
      </c>
      <c r="AV362" s="13" t="s">
        <v>87</v>
      </c>
      <c r="AW362" s="13" t="s">
        <v>33</v>
      </c>
      <c r="AX362" s="13" t="s">
        <v>78</v>
      </c>
      <c r="AY362" s="213" t="s">
        <v>175</v>
      </c>
    </row>
    <row r="363" spans="1:51" s="14" customFormat="1" ht="12">
      <c r="A363" s="14"/>
      <c r="B363" s="220"/>
      <c r="C363" s="14"/>
      <c r="D363" s="212" t="s">
        <v>184</v>
      </c>
      <c r="E363" s="221" t="s">
        <v>1</v>
      </c>
      <c r="F363" s="222" t="s">
        <v>186</v>
      </c>
      <c r="G363" s="14"/>
      <c r="H363" s="223">
        <v>4.8</v>
      </c>
      <c r="I363" s="224"/>
      <c r="J363" s="14"/>
      <c r="K363" s="14"/>
      <c r="L363" s="220"/>
      <c r="M363" s="225"/>
      <c r="N363" s="226"/>
      <c r="O363" s="226"/>
      <c r="P363" s="226"/>
      <c r="Q363" s="226"/>
      <c r="R363" s="226"/>
      <c r="S363" s="226"/>
      <c r="T363" s="227"/>
      <c r="U363" s="14"/>
      <c r="V363" s="14"/>
      <c r="W363" s="14"/>
      <c r="X363" s="14"/>
      <c r="Y363" s="14"/>
      <c r="Z363" s="14"/>
      <c r="AA363" s="14"/>
      <c r="AB363" s="14"/>
      <c r="AC363" s="14"/>
      <c r="AD363" s="14"/>
      <c r="AE363" s="14"/>
      <c r="AT363" s="221" t="s">
        <v>184</v>
      </c>
      <c r="AU363" s="221" t="s">
        <v>87</v>
      </c>
      <c r="AV363" s="14" t="s">
        <v>182</v>
      </c>
      <c r="AW363" s="14" t="s">
        <v>33</v>
      </c>
      <c r="AX363" s="14" t="s">
        <v>85</v>
      </c>
      <c r="AY363" s="221" t="s">
        <v>175</v>
      </c>
    </row>
    <row r="364" spans="1:65" s="2" customFormat="1" ht="21.75" customHeight="1">
      <c r="A364" s="38"/>
      <c r="B364" s="197"/>
      <c r="C364" s="198" t="s">
        <v>459</v>
      </c>
      <c r="D364" s="198" t="s">
        <v>177</v>
      </c>
      <c r="E364" s="199" t="s">
        <v>460</v>
      </c>
      <c r="F364" s="200" t="s">
        <v>461</v>
      </c>
      <c r="G364" s="201" t="s">
        <v>198</v>
      </c>
      <c r="H364" s="202">
        <v>45.5</v>
      </c>
      <c r="I364" s="203"/>
      <c r="J364" s="204">
        <f>ROUND(I364*H364,2)</f>
        <v>0</v>
      </c>
      <c r="K364" s="200" t="s">
        <v>1</v>
      </c>
      <c r="L364" s="39"/>
      <c r="M364" s="205" t="s">
        <v>1</v>
      </c>
      <c r="N364" s="206" t="s">
        <v>43</v>
      </c>
      <c r="O364" s="77"/>
      <c r="P364" s="207">
        <f>O364*H364</f>
        <v>0</v>
      </c>
      <c r="Q364" s="207">
        <v>0.08731</v>
      </c>
      <c r="R364" s="207">
        <f>Q364*H364</f>
        <v>3.9726049999999997</v>
      </c>
      <c r="S364" s="207">
        <v>0</v>
      </c>
      <c r="T364" s="208">
        <f>S364*H364</f>
        <v>0</v>
      </c>
      <c r="U364" s="38"/>
      <c r="V364" s="38"/>
      <c r="W364" s="38"/>
      <c r="X364" s="38"/>
      <c r="Y364" s="38"/>
      <c r="Z364" s="38"/>
      <c r="AA364" s="38"/>
      <c r="AB364" s="38"/>
      <c r="AC364" s="38"/>
      <c r="AD364" s="38"/>
      <c r="AE364" s="38"/>
      <c r="AR364" s="209" t="s">
        <v>182</v>
      </c>
      <c r="AT364" s="209" t="s">
        <v>177</v>
      </c>
      <c r="AU364" s="209" t="s">
        <v>87</v>
      </c>
      <c r="AY364" s="19" t="s">
        <v>175</v>
      </c>
      <c r="BE364" s="210">
        <f>IF(N364="základní",J364,0)</f>
        <v>0</v>
      </c>
      <c r="BF364" s="210">
        <f>IF(N364="snížená",J364,0)</f>
        <v>0</v>
      </c>
      <c r="BG364" s="210">
        <f>IF(N364="zákl. přenesená",J364,0)</f>
        <v>0</v>
      </c>
      <c r="BH364" s="210">
        <f>IF(N364="sníž. přenesená",J364,0)</f>
        <v>0</v>
      </c>
      <c r="BI364" s="210">
        <f>IF(N364="nulová",J364,0)</f>
        <v>0</v>
      </c>
      <c r="BJ364" s="19" t="s">
        <v>85</v>
      </c>
      <c r="BK364" s="210">
        <f>ROUND(I364*H364,2)</f>
        <v>0</v>
      </c>
      <c r="BL364" s="19" t="s">
        <v>182</v>
      </c>
      <c r="BM364" s="209" t="s">
        <v>462</v>
      </c>
    </row>
    <row r="365" spans="1:47" s="2" customFormat="1" ht="12">
      <c r="A365" s="38"/>
      <c r="B365" s="39"/>
      <c r="C365" s="38"/>
      <c r="D365" s="212" t="s">
        <v>274</v>
      </c>
      <c r="E365" s="38"/>
      <c r="F365" s="228" t="s">
        <v>463</v>
      </c>
      <c r="G365" s="38"/>
      <c r="H365" s="38"/>
      <c r="I365" s="133"/>
      <c r="J365" s="38"/>
      <c r="K365" s="38"/>
      <c r="L365" s="39"/>
      <c r="M365" s="229"/>
      <c r="N365" s="230"/>
      <c r="O365" s="77"/>
      <c r="P365" s="77"/>
      <c r="Q365" s="77"/>
      <c r="R365" s="77"/>
      <c r="S365" s="77"/>
      <c r="T365" s="78"/>
      <c r="U365" s="38"/>
      <c r="V365" s="38"/>
      <c r="W365" s="38"/>
      <c r="X365" s="38"/>
      <c r="Y365" s="38"/>
      <c r="Z365" s="38"/>
      <c r="AA365" s="38"/>
      <c r="AB365" s="38"/>
      <c r="AC365" s="38"/>
      <c r="AD365" s="38"/>
      <c r="AE365" s="38"/>
      <c r="AT365" s="19" t="s">
        <v>274</v>
      </c>
      <c r="AU365" s="19" t="s">
        <v>87</v>
      </c>
    </row>
    <row r="366" spans="1:51" s="15" customFormat="1" ht="12">
      <c r="A366" s="15"/>
      <c r="B366" s="231"/>
      <c r="C366" s="15"/>
      <c r="D366" s="212" t="s">
        <v>184</v>
      </c>
      <c r="E366" s="232" t="s">
        <v>1</v>
      </c>
      <c r="F366" s="233" t="s">
        <v>464</v>
      </c>
      <c r="G366" s="15"/>
      <c r="H366" s="232" t="s">
        <v>1</v>
      </c>
      <c r="I366" s="234"/>
      <c r="J366" s="15"/>
      <c r="K366" s="15"/>
      <c r="L366" s="231"/>
      <c r="M366" s="235"/>
      <c r="N366" s="236"/>
      <c r="O366" s="236"/>
      <c r="P366" s="236"/>
      <c r="Q366" s="236"/>
      <c r="R366" s="236"/>
      <c r="S366" s="236"/>
      <c r="T366" s="237"/>
      <c r="U366" s="15"/>
      <c r="V366" s="15"/>
      <c r="W366" s="15"/>
      <c r="X366" s="15"/>
      <c r="Y366" s="15"/>
      <c r="Z366" s="15"/>
      <c r="AA366" s="15"/>
      <c r="AB366" s="15"/>
      <c r="AC366" s="15"/>
      <c r="AD366" s="15"/>
      <c r="AE366" s="15"/>
      <c r="AT366" s="232" t="s">
        <v>184</v>
      </c>
      <c r="AU366" s="232" t="s">
        <v>87</v>
      </c>
      <c r="AV366" s="15" t="s">
        <v>85</v>
      </c>
      <c r="AW366" s="15" t="s">
        <v>33</v>
      </c>
      <c r="AX366" s="15" t="s">
        <v>78</v>
      </c>
      <c r="AY366" s="232" t="s">
        <v>175</v>
      </c>
    </row>
    <row r="367" spans="1:51" s="13" customFormat="1" ht="12">
      <c r="A367" s="13"/>
      <c r="B367" s="211"/>
      <c r="C367" s="13"/>
      <c r="D367" s="212" t="s">
        <v>184</v>
      </c>
      <c r="E367" s="213" t="s">
        <v>1</v>
      </c>
      <c r="F367" s="214" t="s">
        <v>465</v>
      </c>
      <c r="G367" s="13"/>
      <c r="H367" s="215">
        <v>45.5</v>
      </c>
      <c r="I367" s="216"/>
      <c r="J367" s="13"/>
      <c r="K367" s="13"/>
      <c r="L367" s="211"/>
      <c r="M367" s="217"/>
      <c r="N367" s="218"/>
      <c r="O367" s="218"/>
      <c r="P367" s="218"/>
      <c r="Q367" s="218"/>
      <c r="R367" s="218"/>
      <c r="S367" s="218"/>
      <c r="T367" s="219"/>
      <c r="U367" s="13"/>
      <c r="V367" s="13"/>
      <c r="W367" s="13"/>
      <c r="X367" s="13"/>
      <c r="Y367" s="13"/>
      <c r="Z367" s="13"/>
      <c r="AA367" s="13"/>
      <c r="AB367" s="13"/>
      <c r="AC367" s="13"/>
      <c r="AD367" s="13"/>
      <c r="AE367" s="13"/>
      <c r="AT367" s="213" t="s">
        <v>184</v>
      </c>
      <c r="AU367" s="213" t="s">
        <v>87</v>
      </c>
      <c r="AV367" s="13" t="s">
        <v>87</v>
      </c>
      <c r="AW367" s="13" t="s">
        <v>33</v>
      </c>
      <c r="AX367" s="13" t="s">
        <v>78</v>
      </c>
      <c r="AY367" s="213" t="s">
        <v>175</v>
      </c>
    </row>
    <row r="368" spans="1:51" s="14" customFormat="1" ht="12">
      <c r="A368" s="14"/>
      <c r="B368" s="220"/>
      <c r="C368" s="14"/>
      <c r="D368" s="212" t="s">
        <v>184</v>
      </c>
      <c r="E368" s="221" t="s">
        <v>1</v>
      </c>
      <c r="F368" s="222" t="s">
        <v>186</v>
      </c>
      <c r="G368" s="14"/>
      <c r="H368" s="223">
        <v>45.5</v>
      </c>
      <c r="I368" s="224"/>
      <c r="J368" s="14"/>
      <c r="K368" s="14"/>
      <c r="L368" s="220"/>
      <c r="M368" s="225"/>
      <c r="N368" s="226"/>
      <c r="O368" s="226"/>
      <c r="P368" s="226"/>
      <c r="Q368" s="226"/>
      <c r="R368" s="226"/>
      <c r="S368" s="226"/>
      <c r="T368" s="227"/>
      <c r="U368" s="14"/>
      <c r="V368" s="14"/>
      <c r="W368" s="14"/>
      <c r="X368" s="14"/>
      <c r="Y368" s="14"/>
      <c r="Z368" s="14"/>
      <c r="AA368" s="14"/>
      <c r="AB368" s="14"/>
      <c r="AC368" s="14"/>
      <c r="AD368" s="14"/>
      <c r="AE368" s="14"/>
      <c r="AT368" s="221" t="s">
        <v>184</v>
      </c>
      <c r="AU368" s="221" t="s">
        <v>87</v>
      </c>
      <c r="AV368" s="14" t="s">
        <v>182</v>
      </c>
      <c r="AW368" s="14" t="s">
        <v>33</v>
      </c>
      <c r="AX368" s="14" t="s">
        <v>85</v>
      </c>
      <c r="AY368" s="221" t="s">
        <v>175</v>
      </c>
    </row>
    <row r="369" spans="1:65" s="2" customFormat="1" ht="21.75" customHeight="1">
      <c r="A369" s="38"/>
      <c r="B369" s="197"/>
      <c r="C369" s="198" t="s">
        <v>466</v>
      </c>
      <c r="D369" s="198" t="s">
        <v>177</v>
      </c>
      <c r="E369" s="199" t="s">
        <v>467</v>
      </c>
      <c r="F369" s="200" t="s">
        <v>468</v>
      </c>
      <c r="G369" s="201" t="s">
        <v>180</v>
      </c>
      <c r="H369" s="202">
        <v>4.32</v>
      </c>
      <c r="I369" s="203"/>
      <c r="J369" s="204">
        <f>ROUND(I369*H369,2)</f>
        <v>0</v>
      </c>
      <c r="K369" s="200" t="s">
        <v>181</v>
      </c>
      <c r="L369" s="39"/>
      <c r="M369" s="205" t="s">
        <v>1</v>
      </c>
      <c r="N369" s="206" t="s">
        <v>43</v>
      </c>
      <c r="O369" s="77"/>
      <c r="P369" s="207">
        <f>O369*H369</f>
        <v>0</v>
      </c>
      <c r="Q369" s="207">
        <v>0.0848</v>
      </c>
      <c r="R369" s="207">
        <f>Q369*H369</f>
        <v>0.36633600000000005</v>
      </c>
      <c r="S369" s="207">
        <v>0</v>
      </c>
      <c r="T369" s="208">
        <f>S369*H369</f>
        <v>0</v>
      </c>
      <c r="U369" s="38"/>
      <c r="V369" s="38"/>
      <c r="W369" s="38"/>
      <c r="X369" s="38"/>
      <c r="Y369" s="38"/>
      <c r="Z369" s="38"/>
      <c r="AA369" s="38"/>
      <c r="AB369" s="38"/>
      <c r="AC369" s="38"/>
      <c r="AD369" s="38"/>
      <c r="AE369" s="38"/>
      <c r="AR369" s="209" t="s">
        <v>182</v>
      </c>
      <c r="AT369" s="209" t="s">
        <v>177</v>
      </c>
      <c r="AU369" s="209" t="s">
        <v>87</v>
      </c>
      <c r="AY369" s="19" t="s">
        <v>175</v>
      </c>
      <c r="BE369" s="210">
        <f>IF(N369="základní",J369,0)</f>
        <v>0</v>
      </c>
      <c r="BF369" s="210">
        <f>IF(N369="snížená",J369,0)</f>
        <v>0</v>
      </c>
      <c r="BG369" s="210">
        <f>IF(N369="zákl. přenesená",J369,0)</f>
        <v>0</v>
      </c>
      <c r="BH369" s="210">
        <f>IF(N369="sníž. přenesená",J369,0)</f>
        <v>0</v>
      </c>
      <c r="BI369" s="210">
        <f>IF(N369="nulová",J369,0)</f>
        <v>0</v>
      </c>
      <c r="BJ369" s="19" t="s">
        <v>85</v>
      </c>
      <c r="BK369" s="210">
        <f>ROUND(I369*H369,2)</f>
        <v>0</v>
      </c>
      <c r="BL369" s="19" t="s">
        <v>182</v>
      </c>
      <c r="BM369" s="209" t="s">
        <v>469</v>
      </c>
    </row>
    <row r="370" spans="1:51" s="15" customFormat="1" ht="12">
      <c r="A370" s="15"/>
      <c r="B370" s="231"/>
      <c r="C370" s="15"/>
      <c r="D370" s="212" t="s">
        <v>184</v>
      </c>
      <c r="E370" s="232" t="s">
        <v>1</v>
      </c>
      <c r="F370" s="233" t="s">
        <v>470</v>
      </c>
      <c r="G370" s="15"/>
      <c r="H370" s="232" t="s">
        <v>1</v>
      </c>
      <c r="I370" s="234"/>
      <c r="J370" s="15"/>
      <c r="K370" s="15"/>
      <c r="L370" s="231"/>
      <c r="M370" s="235"/>
      <c r="N370" s="236"/>
      <c r="O370" s="236"/>
      <c r="P370" s="236"/>
      <c r="Q370" s="236"/>
      <c r="R370" s="236"/>
      <c r="S370" s="236"/>
      <c r="T370" s="237"/>
      <c r="U370" s="15"/>
      <c r="V370" s="15"/>
      <c r="W370" s="15"/>
      <c r="X370" s="15"/>
      <c r="Y370" s="15"/>
      <c r="Z370" s="15"/>
      <c r="AA370" s="15"/>
      <c r="AB370" s="15"/>
      <c r="AC370" s="15"/>
      <c r="AD370" s="15"/>
      <c r="AE370" s="15"/>
      <c r="AT370" s="232" t="s">
        <v>184</v>
      </c>
      <c r="AU370" s="232" t="s">
        <v>87</v>
      </c>
      <c r="AV370" s="15" t="s">
        <v>85</v>
      </c>
      <c r="AW370" s="15" t="s">
        <v>33</v>
      </c>
      <c r="AX370" s="15" t="s">
        <v>78</v>
      </c>
      <c r="AY370" s="232" t="s">
        <v>175</v>
      </c>
    </row>
    <row r="371" spans="1:51" s="13" customFormat="1" ht="12">
      <c r="A371" s="13"/>
      <c r="B371" s="211"/>
      <c r="C371" s="13"/>
      <c r="D371" s="212" t="s">
        <v>184</v>
      </c>
      <c r="E371" s="213" t="s">
        <v>1</v>
      </c>
      <c r="F371" s="214" t="s">
        <v>471</v>
      </c>
      <c r="G371" s="13"/>
      <c r="H371" s="215">
        <v>4.32</v>
      </c>
      <c r="I371" s="216"/>
      <c r="J371" s="13"/>
      <c r="K371" s="13"/>
      <c r="L371" s="211"/>
      <c r="M371" s="217"/>
      <c r="N371" s="218"/>
      <c r="O371" s="218"/>
      <c r="P371" s="218"/>
      <c r="Q371" s="218"/>
      <c r="R371" s="218"/>
      <c r="S371" s="218"/>
      <c r="T371" s="219"/>
      <c r="U371" s="13"/>
      <c r="V371" s="13"/>
      <c r="W371" s="13"/>
      <c r="X371" s="13"/>
      <c r="Y371" s="13"/>
      <c r="Z371" s="13"/>
      <c r="AA371" s="13"/>
      <c r="AB371" s="13"/>
      <c r="AC371" s="13"/>
      <c r="AD371" s="13"/>
      <c r="AE371" s="13"/>
      <c r="AT371" s="213" t="s">
        <v>184</v>
      </c>
      <c r="AU371" s="213" t="s">
        <v>87</v>
      </c>
      <c r="AV371" s="13" t="s">
        <v>87</v>
      </c>
      <c r="AW371" s="13" t="s">
        <v>33</v>
      </c>
      <c r="AX371" s="13" t="s">
        <v>78</v>
      </c>
      <c r="AY371" s="213" t="s">
        <v>175</v>
      </c>
    </row>
    <row r="372" spans="1:51" s="14" customFormat="1" ht="12">
      <c r="A372" s="14"/>
      <c r="B372" s="220"/>
      <c r="C372" s="14"/>
      <c r="D372" s="212" t="s">
        <v>184</v>
      </c>
      <c r="E372" s="221" t="s">
        <v>1</v>
      </c>
      <c r="F372" s="222" t="s">
        <v>186</v>
      </c>
      <c r="G372" s="14"/>
      <c r="H372" s="223">
        <v>4.32</v>
      </c>
      <c r="I372" s="224"/>
      <c r="J372" s="14"/>
      <c r="K372" s="14"/>
      <c r="L372" s="220"/>
      <c r="M372" s="225"/>
      <c r="N372" s="226"/>
      <c r="O372" s="226"/>
      <c r="P372" s="226"/>
      <c r="Q372" s="226"/>
      <c r="R372" s="226"/>
      <c r="S372" s="226"/>
      <c r="T372" s="227"/>
      <c r="U372" s="14"/>
      <c r="V372" s="14"/>
      <c r="W372" s="14"/>
      <c r="X372" s="14"/>
      <c r="Y372" s="14"/>
      <c r="Z372" s="14"/>
      <c r="AA372" s="14"/>
      <c r="AB372" s="14"/>
      <c r="AC372" s="14"/>
      <c r="AD372" s="14"/>
      <c r="AE372" s="14"/>
      <c r="AT372" s="221" t="s">
        <v>184</v>
      </c>
      <c r="AU372" s="221" t="s">
        <v>87</v>
      </c>
      <c r="AV372" s="14" t="s">
        <v>182</v>
      </c>
      <c r="AW372" s="14" t="s">
        <v>33</v>
      </c>
      <c r="AX372" s="14" t="s">
        <v>85</v>
      </c>
      <c r="AY372" s="221" t="s">
        <v>175</v>
      </c>
    </row>
    <row r="373" spans="1:63" s="12" customFormat="1" ht="22.8" customHeight="1">
      <c r="A373" s="12"/>
      <c r="B373" s="184"/>
      <c r="C373" s="12"/>
      <c r="D373" s="185" t="s">
        <v>77</v>
      </c>
      <c r="E373" s="195" t="s">
        <v>182</v>
      </c>
      <c r="F373" s="195" t="s">
        <v>472</v>
      </c>
      <c r="G373" s="12"/>
      <c r="H373" s="12"/>
      <c r="I373" s="187"/>
      <c r="J373" s="196">
        <f>BK373</f>
        <v>0</v>
      </c>
      <c r="K373" s="12"/>
      <c r="L373" s="184"/>
      <c r="M373" s="189"/>
      <c r="N373" s="190"/>
      <c r="O373" s="190"/>
      <c r="P373" s="191">
        <f>SUM(P374:P407)</f>
        <v>0</v>
      </c>
      <c r="Q373" s="190"/>
      <c r="R373" s="191">
        <f>SUM(R374:R407)</f>
        <v>39.991326560000005</v>
      </c>
      <c r="S373" s="190"/>
      <c r="T373" s="192">
        <f>SUM(T374:T407)</f>
        <v>0</v>
      </c>
      <c r="U373" s="12"/>
      <c r="V373" s="12"/>
      <c r="W373" s="12"/>
      <c r="X373" s="12"/>
      <c r="Y373" s="12"/>
      <c r="Z373" s="12"/>
      <c r="AA373" s="12"/>
      <c r="AB373" s="12"/>
      <c r="AC373" s="12"/>
      <c r="AD373" s="12"/>
      <c r="AE373" s="12"/>
      <c r="AR373" s="185" t="s">
        <v>85</v>
      </c>
      <c r="AT373" s="193" t="s">
        <v>77</v>
      </c>
      <c r="AU373" s="193" t="s">
        <v>85</v>
      </c>
      <c r="AY373" s="185" t="s">
        <v>175</v>
      </c>
      <c r="BK373" s="194">
        <f>SUM(BK374:BK407)</f>
        <v>0</v>
      </c>
    </row>
    <row r="374" spans="1:65" s="2" customFormat="1" ht="21.75" customHeight="1">
      <c r="A374" s="38"/>
      <c r="B374" s="197"/>
      <c r="C374" s="198" t="s">
        <v>473</v>
      </c>
      <c r="D374" s="198" t="s">
        <v>177</v>
      </c>
      <c r="E374" s="199" t="s">
        <v>474</v>
      </c>
      <c r="F374" s="200" t="s">
        <v>475</v>
      </c>
      <c r="G374" s="201" t="s">
        <v>198</v>
      </c>
      <c r="H374" s="202">
        <v>8.4</v>
      </c>
      <c r="I374" s="203"/>
      <c r="J374" s="204">
        <f>ROUND(I374*H374,2)</f>
        <v>0</v>
      </c>
      <c r="K374" s="200" t="s">
        <v>181</v>
      </c>
      <c r="L374" s="39"/>
      <c r="M374" s="205" t="s">
        <v>1</v>
      </c>
      <c r="N374" s="206" t="s">
        <v>43</v>
      </c>
      <c r="O374" s="77"/>
      <c r="P374" s="207">
        <f>O374*H374</f>
        <v>0</v>
      </c>
      <c r="Q374" s="207">
        <v>0.02257</v>
      </c>
      <c r="R374" s="207">
        <f>Q374*H374</f>
        <v>0.189588</v>
      </c>
      <c r="S374" s="207">
        <v>0</v>
      </c>
      <c r="T374" s="208">
        <f>S374*H374</f>
        <v>0</v>
      </c>
      <c r="U374" s="38"/>
      <c r="V374" s="38"/>
      <c r="W374" s="38"/>
      <c r="X374" s="38"/>
      <c r="Y374" s="38"/>
      <c r="Z374" s="38"/>
      <c r="AA374" s="38"/>
      <c r="AB374" s="38"/>
      <c r="AC374" s="38"/>
      <c r="AD374" s="38"/>
      <c r="AE374" s="38"/>
      <c r="AR374" s="209" t="s">
        <v>182</v>
      </c>
      <c r="AT374" s="209" t="s">
        <v>177</v>
      </c>
      <c r="AU374" s="209" t="s">
        <v>87</v>
      </c>
      <c r="AY374" s="19" t="s">
        <v>175</v>
      </c>
      <c r="BE374" s="210">
        <f>IF(N374="základní",J374,0)</f>
        <v>0</v>
      </c>
      <c r="BF374" s="210">
        <f>IF(N374="snížená",J374,0)</f>
        <v>0</v>
      </c>
      <c r="BG374" s="210">
        <f>IF(N374="zákl. přenesená",J374,0)</f>
        <v>0</v>
      </c>
      <c r="BH374" s="210">
        <f>IF(N374="sníž. přenesená",J374,0)</f>
        <v>0</v>
      </c>
      <c r="BI374" s="210">
        <f>IF(N374="nulová",J374,0)</f>
        <v>0</v>
      </c>
      <c r="BJ374" s="19" t="s">
        <v>85</v>
      </c>
      <c r="BK374" s="210">
        <f>ROUND(I374*H374,2)</f>
        <v>0</v>
      </c>
      <c r="BL374" s="19" t="s">
        <v>182</v>
      </c>
      <c r="BM374" s="209" t="s">
        <v>476</v>
      </c>
    </row>
    <row r="375" spans="1:51" s="13" customFormat="1" ht="12">
      <c r="A375" s="13"/>
      <c r="B375" s="211"/>
      <c r="C375" s="13"/>
      <c r="D375" s="212" t="s">
        <v>184</v>
      </c>
      <c r="E375" s="213" t="s">
        <v>1</v>
      </c>
      <c r="F375" s="214" t="s">
        <v>477</v>
      </c>
      <c r="G375" s="13"/>
      <c r="H375" s="215">
        <v>8.4</v>
      </c>
      <c r="I375" s="216"/>
      <c r="J375" s="13"/>
      <c r="K375" s="13"/>
      <c r="L375" s="211"/>
      <c r="M375" s="217"/>
      <c r="N375" s="218"/>
      <c r="O375" s="218"/>
      <c r="P375" s="218"/>
      <c r="Q375" s="218"/>
      <c r="R375" s="218"/>
      <c r="S375" s="218"/>
      <c r="T375" s="219"/>
      <c r="U375" s="13"/>
      <c r="V375" s="13"/>
      <c r="W375" s="13"/>
      <c r="X375" s="13"/>
      <c r="Y375" s="13"/>
      <c r="Z375" s="13"/>
      <c r="AA375" s="13"/>
      <c r="AB375" s="13"/>
      <c r="AC375" s="13"/>
      <c r="AD375" s="13"/>
      <c r="AE375" s="13"/>
      <c r="AT375" s="213" t="s">
        <v>184</v>
      </c>
      <c r="AU375" s="213" t="s">
        <v>87</v>
      </c>
      <c r="AV375" s="13" t="s">
        <v>87</v>
      </c>
      <c r="AW375" s="13" t="s">
        <v>33</v>
      </c>
      <c r="AX375" s="13" t="s">
        <v>85</v>
      </c>
      <c r="AY375" s="213" t="s">
        <v>175</v>
      </c>
    </row>
    <row r="376" spans="1:65" s="2" customFormat="1" ht="16.5" customHeight="1">
      <c r="A376" s="38"/>
      <c r="B376" s="197"/>
      <c r="C376" s="198" t="s">
        <v>478</v>
      </c>
      <c r="D376" s="198" t="s">
        <v>177</v>
      </c>
      <c r="E376" s="199" t="s">
        <v>479</v>
      </c>
      <c r="F376" s="200" t="s">
        <v>480</v>
      </c>
      <c r="G376" s="201" t="s">
        <v>203</v>
      </c>
      <c r="H376" s="202">
        <v>3.14</v>
      </c>
      <c r="I376" s="203"/>
      <c r="J376" s="204">
        <f>ROUND(I376*H376,2)</f>
        <v>0</v>
      </c>
      <c r="K376" s="200" t="s">
        <v>181</v>
      </c>
      <c r="L376" s="39"/>
      <c r="M376" s="205" t="s">
        <v>1</v>
      </c>
      <c r="N376" s="206" t="s">
        <v>43</v>
      </c>
      <c r="O376" s="77"/>
      <c r="P376" s="207">
        <f>O376*H376</f>
        <v>0</v>
      </c>
      <c r="Q376" s="207">
        <v>2.4534</v>
      </c>
      <c r="R376" s="207">
        <f>Q376*H376</f>
        <v>7.703676</v>
      </c>
      <c r="S376" s="207">
        <v>0</v>
      </c>
      <c r="T376" s="208">
        <f>S376*H376</f>
        <v>0</v>
      </c>
      <c r="U376" s="38"/>
      <c r="V376" s="38"/>
      <c r="W376" s="38"/>
      <c r="X376" s="38"/>
      <c r="Y376" s="38"/>
      <c r="Z376" s="38"/>
      <c r="AA376" s="38"/>
      <c r="AB376" s="38"/>
      <c r="AC376" s="38"/>
      <c r="AD376" s="38"/>
      <c r="AE376" s="38"/>
      <c r="AR376" s="209" t="s">
        <v>182</v>
      </c>
      <c r="AT376" s="209" t="s">
        <v>177</v>
      </c>
      <c r="AU376" s="209" t="s">
        <v>87</v>
      </c>
      <c r="AY376" s="19" t="s">
        <v>175</v>
      </c>
      <c r="BE376" s="210">
        <f>IF(N376="základní",J376,0)</f>
        <v>0</v>
      </c>
      <c r="BF376" s="210">
        <f>IF(N376="snížená",J376,0)</f>
        <v>0</v>
      </c>
      <c r="BG376" s="210">
        <f>IF(N376="zákl. přenesená",J376,0)</f>
        <v>0</v>
      </c>
      <c r="BH376" s="210">
        <f>IF(N376="sníž. přenesená",J376,0)</f>
        <v>0</v>
      </c>
      <c r="BI376" s="210">
        <f>IF(N376="nulová",J376,0)</f>
        <v>0</v>
      </c>
      <c r="BJ376" s="19" t="s">
        <v>85</v>
      </c>
      <c r="BK376" s="210">
        <f>ROUND(I376*H376,2)</f>
        <v>0</v>
      </c>
      <c r="BL376" s="19" t="s">
        <v>182</v>
      </c>
      <c r="BM376" s="209" t="s">
        <v>481</v>
      </c>
    </row>
    <row r="377" spans="1:51" s="15" customFormat="1" ht="12">
      <c r="A377" s="15"/>
      <c r="B377" s="231"/>
      <c r="C377" s="15"/>
      <c r="D377" s="212" t="s">
        <v>184</v>
      </c>
      <c r="E377" s="232" t="s">
        <v>1</v>
      </c>
      <c r="F377" s="233" t="s">
        <v>482</v>
      </c>
      <c r="G377" s="15"/>
      <c r="H377" s="232" t="s">
        <v>1</v>
      </c>
      <c r="I377" s="234"/>
      <c r="J377" s="15"/>
      <c r="K377" s="15"/>
      <c r="L377" s="231"/>
      <c r="M377" s="235"/>
      <c r="N377" s="236"/>
      <c r="O377" s="236"/>
      <c r="P377" s="236"/>
      <c r="Q377" s="236"/>
      <c r="R377" s="236"/>
      <c r="S377" s="236"/>
      <c r="T377" s="237"/>
      <c r="U377" s="15"/>
      <c r="V377" s="15"/>
      <c r="W377" s="15"/>
      <c r="X377" s="15"/>
      <c r="Y377" s="15"/>
      <c r="Z377" s="15"/>
      <c r="AA377" s="15"/>
      <c r="AB377" s="15"/>
      <c r="AC377" s="15"/>
      <c r="AD377" s="15"/>
      <c r="AE377" s="15"/>
      <c r="AT377" s="232" t="s">
        <v>184</v>
      </c>
      <c r="AU377" s="232" t="s">
        <v>87</v>
      </c>
      <c r="AV377" s="15" t="s">
        <v>85</v>
      </c>
      <c r="AW377" s="15" t="s">
        <v>33</v>
      </c>
      <c r="AX377" s="15" t="s">
        <v>78</v>
      </c>
      <c r="AY377" s="232" t="s">
        <v>175</v>
      </c>
    </row>
    <row r="378" spans="1:51" s="13" customFormat="1" ht="12">
      <c r="A378" s="13"/>
      <c r="B378" s="211"/>
      <c r="C378" s="13"/>
      <c r="D378" s="212" t="s">
        <v>184</v>
      </c>
      <c r="E378" s="213" t="s">
        <v>1</v>
      </c>
      <c r="F378" s="214" t="s">
        <v>483</v>
      </c>
      <c r="G378" s="13"/>
      <c r="H378" s="215">
        <v>3.14</v>
      </c>
      <c r="I378" s="216"/>
      <c r="J378" s="13"/>
      <c r="K378" s="13"/>
      <c r="L378" s="211"/>
      <c r="M378" s="217"/>
      <c r="N378" s="218"/>
      <c r="O378" s="218"/>
      <c r="P378" s="218"/>
      <c r="Q378" s="218"/>
      <c r="R378" s="218"/>
      <c r="S378" s="218"/>
      <c r="T378" s="219"/>
      <c r="U378" s="13"/>
      <c r="V378" s="13"/>
      <c r="W378" s="13"/>
      <c r="X378" s="13"/>
      <c r="Y378" s="13"/>
      <c r="Z378" s="13"/>
      <c r="AA378" s="13"/>
      <c r="AB378" s="13"/>
      <c r="AC378" s="13"/>
      <c r="AD378" s="13"/>
      <c r="AE378" s="13"/>
      <c r="AT378" s="213" t="s">
        <v>184</v>
      </c>
      <c r="AU378" s="213" t="s">
        <v>87</v>
      </c>
      <c r="AV378" s="13" t="s">
        <v>87</v>
      </c>
      <c r="AW378" s="13" t="s">
        <v>33</v>
      </c>
      <c r="AX378" s="13" t="s">
        <v>78</v>
      </c>
      <c r="AY378" s="213" t="s">
        <v>175</v>
      </c>
    </row>
    <row r="379" spans="1:51" s="14" customFormat="1" ht="12">
      <c r="A379" s="14"/>
      <c r="B379" s="220"/>
      <c r="C379" s="14"/>
      <c r="D379" s="212" t="s">
        <v>184</v>
      </c>
      <c r="E379" s="221" t="s">
        <v>1</v>
      </c>
      <c r="F379" s="222" t="s">
        <v>186</v>
      </c>
      <c r="G379" s="14"/>
      <c r="H379" s="223">
        <v>3.14</v>
      </c>
      <c r="I379" s="224"/>
      <c r="J379" s="14"/>
      <c r="K379" s="14"/>
      <c r="L379" s="220"/>
      <c r="M379" s="225"/>
      <c r="N379" s="226"/>
      <c r="O379" s="226"/>
      <c r="P379" s="226"/>
      <c r="Q379" s="226"/>
      <c r="R379" s="226"/>
      <c r="S379" s="226"/>
      <c r="T379" s="227"/>
      <c r="U379" s="14"/>
      <c r="V379" s="14"/>
      <c r="W379" s="14"/>
      <c r="X379" s="14"/>
      <c r="Y379" s="14"/>
      <c r="Z379" s="14"/>
      <c r="AA379" s="14"/>
      <c r="AB379" s="14"/>
      <c r="AC379" s="14"/>
      <c r="AD379" s="14"/>
      <c r="AE379" s="14"/>
      <c r="AT379" s="221" t="s">
        <v>184</v>
      </c>
      <c r="AU379" s="221" t="s">
        <v>87</v>
      </c>
      <c r="AV379" s="14" t="s">
        <v>182</v>
      </c>
      <c r="AW379" s="14" t="s">
        <v>33</v>
      </c>
      <c r="AX379" s="14" t="s">
        <v>85</v>
      </c>
      <c r="AY379" s="221" t="s">
        <v>175</v>
      </c>
    </row>
    <row r="380" spans="1:65" s="2" customFormat="1" ht="16.5" customHeight="1">
      <c r="A380" s="38"/>
      <c r="B380" s="197"/>
      <c r="C380" s="198" t="s">
        <v>484</v>
      </c>
      <c r="D380" s="198" t="s">
        <v>177</v>
      </c>
      <c r="E380" s="199" t="s">
        <v>485</v>
      </c>
      <c r="F380" s="200" t="s">
        <v>486</v>
      </c>
      <c r="G380" s="201" t="s">
        <v>180</v>
      </c>
      <c r="H380" s="202">
        <v>23.92</v>
      </c>
      <c r="I380" s="203"/>
      <c r="J380" s="204">
        <f>ROUND(I380*H380,2)</f>
        <v>0</v>
      </c>
      <c r="K380" s="200" t="s">
        <v>181</v>
      </c>
      <c r="L380" s="39"/>
      <c r="M380" s="205" t="s">
        <v>1</v>
      </c>
      <c r="N380" s="206" t="s">
        <v>43</v>
      </c>
      <c r="O380" s="77"/>
      <c r="P380" s="207">
        <f>O380*H380</f>
        <v>0</v>
      </c>
      <c r="Q380" s="207">
        <v>0.00519</v>
      </c>
      <c r="R380" s="207">
        <f>Q380*H380</f>
        <v>0.12414480000000001</v>
      </c>
      <c r="S380" s="207">
        <v>0</v>
      </c>
      <c r="T380" s="208">
        <f>S380*H380</f>
        <v>0</v>
      </c>
      <c r="U380" s="38"/>
      <c r="V380" s="38"/>
      <c r="W380" s="38"/>
      <c r="X380" s="38"/>
      <c r="Y380" s="38"/>
      <c r="Z380" s="38"/>
      <c r="AA380" s="38"/>
      <c r="AB380" s="38"/>
      <c r="AC380" s="38"/>
      <c r="AD380" s="38"/>
      <c r="AE380" s="38"/>
      <c r="AR380" s="209" t="s">
        <v>182</v>
      </c>
      <c r="AT380" s="209" t="s">
        <v>177</v>
      </c>
      <c r="AU380" s="209" t="s">
        <v>87</v>
      </c>
      <c r="AY380" s="19" t="s">
        <v>175</v>
      </c>
      <c r="BE380" s="210">
        <f>IF(N380="základní",J380,0)</f>
        <v>0</v>
      </c>
      <c r="BF380" s="210">
        <f>IF(N380="snížená",J380,0)</f>
        <v>0</v>
      </c>
      <c r="BG380" s="210">
        <f>IF(N380="zákl. přenesená",J380,0)</f>
        <v>0</v>
      </c>
      <c r="BH380" s="210">
        <f>IF(N380="sníž. přenesená",J380,0)</f>
        <v>0</v>
      </c>
      <c r="BI380" s="210">
        <f>IF(N380="nulová",J380,0)</f>
        <v>0</v>
      </c>
      <c r="BJ380" s="19" t="s">
        <v>85</v>
      </c>
      <c r="BK380" s="210">
        <f>ROUND(I380*H380,2)</f>
        <v>0</v>
      </c>
      <c r="BL380" s="19" t="s">
        <v>182</v>
      </c>
      <c r="BM380" s="209" t="s">
        <v>487</v>
      </c>
    </row>
    <row r="381" spans="1:51" s="15" customFormat="1" ht="12">
      <c r="A381" s="15"/>
      <c r="B381" s="231"/>
      <c r="C381" s="15"/>
      <c r="D381" s="212" t="s">
        <v>184</v>
      </c>
      <c r="E381" s="232" t="s">
        <v>1</v>
      </c>
      <c r="F381" s="233" t="s">
        <v>482</v>
      </c>
      <c r="G381" s="15"/>
      <c r="H381" s="232" t="s">
        <v>1</v>
      </c>
      <c r="I381" s="234"/>
      <c r="J381" s="15"/>
      <c r="K381" s="15"/>
      <c r="L381" s="231"/>
      <c r="M381" s="235"/>
      <c r="N381" s="236"/>
      <c r="O381" s="236"/>
      <c r="P381" s="236"/>
      <c r="Q381" s="236"/>
      <c r="R381" s="236"/>
      <c r="S381" s="236"/>
      <c r="T381" s="237"/>
      <c r="U381" s="15"/>
      <c r="V381" s="15"/>
      <c r="W381" s="15"/>
      <c r="X381" s="15"/>
      <c r="Y381" s="15"/>
      <c r="Z381" s="15"/>
      <c r="AA381" s="15"/>
      <c r="AB381" s="15"/>
      <c r="AC381" s="15"/>
      <c r="AD381" s="15"/>
      <c r="AE381" s="15"/>
      <c r="AT381" s="232" t="s">
        <v>184</v>
      </c>
      <c r="AU381" s="232" t="s">
        <v>87</v>
      </c>
      <c r="AV381" s="15" t="s">
        <v>85</v>
      </c>
      <c r="AW381" s="15" t="s">
        <v>33</v>
      </c>
      <c r="AX381" s="15" t="s">
        <v>78</v>
      </c>
      <c r="AY381" s="232" t="s">
        <v>175</v>
      </c>
    </row>
    <row r="382" spans="1:51" s="13" customFormat="1" ht="12">
      <c r="A382" s="13"/>
      <c r="B382" s="211"/>
      <c r="C382" s="13"/>
      <c r="D382" s="212" t="s">
        <v>184</v>
      </c>
      <c r="E382" s="213" t="s">
        <v>1</v>
      </c>
      <c r="F382" s="214" t="s">
        <v>488</v>
      </c>
      <c r="G382" s="13"/>
      <c r="H382" s="215">
        <v>23.92</v>
      </c>
      <c r="I382" s="216"/>
      <c r="J382" s="13"/>
      <c r="K382" s="13"/>
      <c r="L382" s="211"/>
      <c r="M382" s="217"/>
      <c r="N382" s="218"/>
      <c r="O382" s="218"/>
      <c r="P382" s="218"/>
      <c r="Q382" s="218"/>
      <c r="R382" s="218"/>
      <c r="S382" s="218"/>
      <c r="T382" s="219"/>
      <c r="U382" s="13"/>
      <c r="V382" s="13"/>
      <c r="W382" s="13"/>
      <c r="X382" s="13"/>
      <c r="Y382" s="13"/>
      <c r="Z382" s="13"/>
      <c r="AA382" s="13"/>
      <c r="AB382" s="13"/>
      <c r="AC382" s="13"/>
      <c r="AD382" s="13"/>
      <c r="AE382" s="13"/>
      <c r="AT382" s="213" t="s">
        <v>184</v>
      </c>
      <c r="AU382" s="213" t="s">
        <v>87</v>
      </c>
      <c r="AV382" s="13" t="s">
        <v>87</v>
      </c>
      <c r="AW382" s="13" t="s">
        <v>33</v>
      </c>
      <c r="AX382" s="13" t="s">
        <v>78</v>
      </c>
      <c r="AY382" s="213" t="s">
        <v>175</v>
      </c>
    </row>
    <row r="383" spans="1:51" s="14" customFormat="1" ht="12">
      <c r="A383" s="14"/>
      <c r="B383" s="220"/>
      <c r="C383" s="14"/>
      <c r="D383" s="212" t="s">
        <v>184</v>
      </c>
      <c r="E383" s="221" t="s">
        <v>1</v>
      </c>
      <c r="F383" s="222" t="s">
        <v>186</v>
      </c>
      <c r="G383" s="14"/>
      <c r="H383" s="223">
        <v>23.92</v>
      </c>
      <c r="I383" s="224"/>
      <c r="J383" s="14"/>
      <c r="K383" s="14"/>
      <c r="L383" s="220"/>
      <c r="M383" s="225"/>
      <c r="N383" s="226"/>
      <c r="O383" s="226"/>
      <c r="P383" s="226"/>
      <c r="Q383" s="226"/>
      <c r="R383" s="226"/>
      <c r="S383" s="226"/>
      <c r="T383" s="227"/>
      <c r="U383" s="14"/>
      <c r="V383" s="14"/>
      <c r="W383" s="14"/>
      <c r="X383" s="14"/>
      <c r="Y383" s="14"/>
      <c r="Z383" s="14"/>
      <c r="AA383" s="14"/>
      <c r="AB383" s="14"/>
      <c r="AC383" s="14"/>
      <c r="AD383" s="14"/>
      <c r="AE383" s="14"/>
      <c r="AT383" s="221" t="s">
        <v>184</v>
      </c>
      <c r="AU383" s="221" t="s">
        <v>87</v>
      </c>
      <c r="AV383" s="14" t="s">
        <v>182</v>
      </c>
      <c r="AW383" s="14" t="s">
        <v>33</v>
      </c>
      <c r="AX383" s="14" t="s">
        <v>85</v>
      </c>
      <c r="AY383" s="221" t="s">
        <v>175</v>
      </c>
    </row>
    <row r="384" spans="1:65" s="2" customFormat="1" ht="16.5" customHeight="1">
      <c r="A384" s="38"/>
      <c r="B384" s="197"/>
      <c r="C384" s="198" t="s">
        <v>489</v>
      </c>
      <c r="D384" s="198" t="s">
        <v>177</v>
      </c>
      <c r="E384" s="199" t="s">
        <v>490</v>
      </c>
      <c r="F384" s="200" t="s">
        <v>491</v>
      </c>
      <c r="G384" s="201" t="s">
        <v>180</v>
      </c>
      <c r="H384" s="202">
        <v>23.92</v>
      </c>
      <c r="I384" s="203"/>
      <c r="J384" s="204">
        <f>ROUND(I384*H384,2)</f>
        <v>0</v>
      </c>
      <c r="K384" s="200" t="s">
        <v>181</v>
      </c>
      <c r="L384" s="39"/>
      <c r="M384" s="205" t="s">
        <v>1</v>
      </c>
      <c r="N384" s="206" t="s">
        <v>43</v>
      </c>
      <c r="O384" s="77"/>
      <c r="P384" s="207">
        <f>O384*H384</f>
        <v>0</v>
      </c>
      <c r="Q384" s="207">
        <v>0</v>
      </c>
      <c r="R384" s="207">
        <f>Q384*H384</f>
        <v>0</v>
      </c>
      <c r="S384" s="207">
        <v>0</v>
      </c>
      <c r="T384" s="208">
        <f>S384*H384</f>
        <v>0</v>
      </c>
      <c r="U384" s="38"/>
      <c r="V384" s="38"/>
      <c r="W384" s="38"/>
      <c r="X384" s="38"/>
      <c r="Y384" s="38"/>
      <c r="Z384" s="38"/>
      <c r="AA384" s="38"/>
      <c r="AB384" s="38"/>
      <c r="AC384" s="38"/>
      <c r="AD384" s="38"/>
      <c r="AE384" s="38"/>
      <c r="AR384" s="209" t="s">
        <v>182</v>
      </c>
      <c r="AT384" s="209" t="s">
        <v>177</v>
      </c>
      <c r="AU384" s="209" t="s">
        <v>87</v>
      </c>
      <c r="AY384" s="19" t="s">
        <v>175</v>
      </c>
      <c r="BE384" s="210">
        <f>IF(N384="základní",J384,0)</f>
        <v>0</v>
      </c>
      <c r="BF384" s="210">
        <f>IF(N384="snížená",J384,0)</f>
        <v>0</v>
      </c>
      <c r="BG384" s="210">
        <f>IF(N384="zákl. přenesená",J384,0)</f>
        <v>0</v>
      </c>
      <c r="BH384" s="210">
        <f>IF(N384="sníž. přenesená",J384,0)</f>
        <v>0</v>
      </c>
      <c r="BI384" s="210">
        <f>IF(N384="nulová",J384,0)</f>
        <v>0</v>
      </c>
      <c r="BJ384" s="19" t="s">
        <v>85</v>
      </c>
      <c r="BK384" s="210">
        <f>ROUND(I384*H384,2)</f>
        <v>0</v>
      </c>
      <c r="BL384" s="19" t="s">
        <v>182</v>
      </c>
      <c r="BM384" s="209" t="s">
        <v>492</v>
      </c>
    </row>
    <row r="385" spans="1:65" s="2" customFormat="1" ht="21.75" customHeight="1">
      <c r="A385" s="38"/>
      <c r="B385" s="197"/>
      <c r="C385" s="198" t="s">
        <v>493</v>
      </c>
      <c r="D385" s="198" t="s">
        <v>177</v>
      </c>
      <c r="E385" s="199" t="s">
        <v>494</v>
      </c>
      <c r="F385" s="200" t="s">
        <v>495</v>
      </c>
      <c r="G385" s="201" t="s">
        <v>256</v>
      </c>
      <c r="H385" s="202">
        <v>0.471</v>
      </c>
      <c r="I385" s="203"/>
      <c r="J385" s="204">
        <f>ROUND(I385*H385,2)</f>
        <v>0</v>
      </c>
      <c r="K385" s="200" t="s">
        <v>181</v>
      </c>
      <c r="L385" s="39"/>
      <c r="M385" s="205" t="s">
        <v>1</v>
      </c>
      <c r="N385" s="206" t="s">
        <v>43</v>
      </c>
      <c r="O385" s="77"/>
      <c r="P385" s="207">
        <f>O385*H385</f>
        <v>0</v>
      </c>
      <c r="Q385" s="207">
        <v>1.05256</v>
      </c>
      <c r="R385" s="207">
        <f>Q385*H385</f>
        <v>0.49575575999999993</v>
      </c>
      <c r="S385" s="207">
        <v>0</v>
      </c>
      <c r="T385" s="208">
        <f>S385*H385</f>
        <v>0</v>
      </c>
      <c r="U385" s="38"/>
      <c r="V385" s="38"/>
      <c r="W385" s="38"/>
      <c r="X385" s="38"/>
      <c r="Y385" s="38"/>
      <c r="Z385" s="38"/>
      <c r="AA385" s="38"/>
      <c r="AB385" s="38"/>
      <c r="AC385" s="38"/>
      <c r="AD385" s="38"/>
      <c r="AE385" s="38"/>
      <c r="AR385" s="209" t="s">
        <v>182</v>
      </c>
      <c r="AT385" s="209" t="s">
        <v>177</v>
      </c>
      <c r="AU385" s="209" t="s">
        <v>87</v>
      </c>
      <c r="AY385" s="19" t="s">
        <v>175</v>
      </c>
      <c r="BE385" s="210">
        <f>IF(N385="základní",J385,0)</f>
        <v>0</v>
      </c>
      <c r="BF385" s="210">
        <f>IF(N385="snížená",J385,0)</f>
        <v>0</v>
      </c>
      <c r="BG385" s="210">
        <f>IF(N385="zákl. přenesená",J385,0)</f>
        <v>0</v>
      </c>
      <c r="BH385" s="210">
        <f>IF(N385="sníž. přenesená",J385,0)</f>
        <v>0</v>
      </c>
      <c r="BI385" s="210">
        <f>IF(N385="nulová",J385,0)</f>
        <v>0</v>
      </c>
      <c r="BJ385" s="19" t="s">
        <v>85</v>
      </c>
      <c r="BK385" s="210">
        <f>ROUND(I385*H385,2)</f>
        <v>0</v>
      </c>
      <c r="BL385" s="19" t="s">
        <v>182</v>
      </c>
      <c r="BM385" s="209" t="s">
        <v>496</v>
      </c>
    </row>
    <row r="386" spans="1:51" s="13" customFormat="1" ht="12">
      <c r="A386" s="13"/>
      <c r="B386" s="211"/>
      <c r="C386" s="13"/>
      <c r="D386" s="212" t="s">
        <v>184</v>
      </c>
      <c r="E386" s="213" t="s">
        <v>1</v>
      </c>
      <c r="F386" s="214" t="s">
        <v>497</v>
      </c>
      <c r="G386" s="13"/>
      <c r="H386" s="215">
        <v>0.471</v>
      </c>
      <c r="I386" s="216"/>
      <c r="J386" s="13"/>
      <c r="K386" s="13"/>
      <c r="L386" s="211"/>
      <c r="M386" s="217"/>
      <c r="N386" s="218"/>
      <c r="O386" s="218"/>
      <c r="P386" s="218"/>
      <c r="Q386" s="218"/>
      <c r="R386" s="218"/>
      <c r="S386" s="218"/>
      <c r="T386" s="219"/>
      <c r="U386" s="13"/>
      <c r="V386" s="13"/>
      <c r="W386" s="13"/>
      <c r="X386" s="13"/>
      <c r="Y386" s="13"/>
      <c r="Z386" s="13"/>
      <c r="AA386" s="13"/>
      <c r="AB386" s="13"/>
      <c r="AC386" s="13"/>
      <c r="AD386" s="13"/>
      <c r="AE386" s="13"/>
      <c r="AT386" s="213" t="s">
        <v>184</v>
      </c>
      <c r="AU386" s="213" t="s">
        <v>87</v>
      </c>
      <c r="AV386" s="13" t="s">
        <v>87</v>
      </c>
      <c r="AW386" s="13" t="s">
        <v>33</v>
      </c>
      <c r="AX386" s="13" t="s">
        <v>78</v>
      </c>
      <c r="AY386" s="213" t="s">
        <v>175</v>
      </c>
    </row>
    <row r="387" spans="1:51" s="14" customFormat="1" ht="12">
      <c r="A387" s="14"/>
      <c r="B387" s="220"/>
      <c r="C387" s="14"/>
      <c r="D387" s="212" t="s">
        <v>184</v>
      </c>
      <c r="E387" s="221" t="s">
        <v>1</v>
      </c>
      <c r="F387" s="222" t="s">
        <v>186</v>
      </c>
      <c r="G387" s="14"/>
      <c r="H387" s="223">
        <v>0.471</v>
      </c>
      <c r="I387" s="224"/>
      <c r="J387" s="14"/>
      <c r="K387" s="14"/>
      <c r="L387" s="220"/>
      <c r="M387" s="225"/>
      <c r="N387" s="226"/>
      <c r="O387" s="226"/>
      <c r="P387" s="226"/>
      <c r="Q387" s="226"/>
      <c r="R387" s="226"/>
      <c r="S387" s="226"/>
      <c r="T387" s="227"/>
      <c r="U387" s="14"/>
      <c r="V387" s="14"/>
      <c r="W387" s="14"/>
      <c r="X387" s="14"/>
      <c r="Y387" s="14"/>
      <c r="Z387" s="14"/>
      <c r="AA387" s="14"/>
      <c r="AB387" s="14"/>
      <c r="AC387" s="14"/>
      <c r="AD387" s="14"/>
      <c r="AE387" s="14"/>
      <c r="AT387" s="221" t="s">
        <v>184</v>
      </c>
      <c r="AU387" s="221" t="s">
        <v>87</v>
      </c>
      <c r="AV387" s="14" t="s">
        <v>182</v>
      </c>
      <c r="AW387" s="14" t="s">
        <v>33</v>
      </c>
      <c r="AX387" s="14" t="s">
        <v>85</v>
      </c>
      <c r="AY387" s="221" t="s">
        <v>175</v>
      </c>
    </row>
    <row r="388" spans="1:65" s="2" customFormat="1" ht="33" customHeight="1">
      <c r="A388" s="38"/>
      <c r="B388" s="197"/>
      <c r="C388" s="198" t="s">
        <v>498</v>
      </c>
      <c r="D388" s="198" t="s">
        <v>177</v>
      </c>
      <c r="E388" s="199" t="s">
        <v>499</v>
      </c>
      <c r="F388" s="200" t="s">
        <v>500</v>
      </c>
      <c r="G388" s="201" t="s">
        <v>501</v>
      </c>
      <c r="H388" s="202">
        <v>1</v>
      </c>
      <c r="I388" s="203"/>
      <c r="J388" s="204">
        <f>ROUND(I388*H388,2)</f>
        <v>0</v>
      </c>
      <c r="K388" s="200" t="s">
        <v>1</v>
      </c>
      <c r="L388" s="39"/>
      <c r="M388" s="205" t="s">
        <v>1</v>
      </c>
      <c r="N388" s="206" t="s">
        <v>43</v>
      </c>
      <c r="O388" s="77"/>
      <c r="P388" s="207">
        <f>O388*H388</f>
        <v>0</v>
      </c>
      <c r="Q388" s="207">
        <v>1.05256</v>
      </c>
      <c r="R388" s="207">
        <f>Q388*H388</f>
        <v>1.05256</v>
      </c>
      <c r="S388" s="207">
        <v>0</v>
      </c>
      <c r="T388" s="208">
        <f>S388*H388</f>
        <v>0</v>
      </c>
      <c r="U388" s="38"/>
      <c r="V388" s="38"/>
      <c r="W388" s="38"/>
      <c r="X388" s="38"/>
      <c r="Y388" s="38"/>
      <c r="Z388" s="38"/>
      <c r="AA388" s="38"/>
      <c r="AB388" s="38"/>
      <c r="AC388" s="38"/>
      <c r="AD388" s="38"/>
      <c r="AE388" s="38"/>
      <c r="AR388" s="209" t="s">
        <v>182</v>
      </c>
      <c r="AT388" s="209" t="s">
        <v>177</v>
      </c>
      <c r="AU388" s="209" t="s">
        <v>87</v>
      </c>
      <c r="AY388" s="19" t="s">
        <v>175</v>
      </c>
      <c r="BE388" s="210">
        <f>IF(N388="základní",J388,0)</f>
        <v>0</v>
      </c>
      <c r="BF388" s="210">
        <f>IF(N388="snížená",J388,0)</f>
        <v>0</v>
      </c>
      <c r="BG388" s="210">
        <f>IF(N388="zákl. přenesená",J388,0)</f>
        <v>0</v>
      </c>
      <c r="BH388" s="210">
        <f>IF(N388="sníž. přenesená",J388,0)</f>
        <v>0</v>
      </c>
      <c r="BI388" s="210">
        <f>IF(N388="nulová",J388,0)</f>
        <v>0</v>
      </c>
      <c r="BJ388" s="19" t="s">
        <v>85</v>
      </c>
      <c r="BK388" s="210">
        <f>ROUND(I388*H388,2)</f>
        <v>0</v>
      </c>
      <c r="BL388" s="19" t="s">
        <v>182</v>
      </c>
      <c r="BM388" s="209" t="s">
        <v>502</v>
      </c>
    </row>
    <row r="389" spans="1:47" s="2" customFormat="1" ht="12">
      <c r="A389" s="38"/>
      <c r="B389" s="39"/>
      <c r="C389" s="38"/>
      <c r="D389" s="212" t="s">
        <v>274</v>
      </c>
      <c r="E389" s="38"/>
      <c r="F389" s="228" t="s">
        <v>387</v>
      </c>
      <c r="G389" s="38"/>
      <c r="H389" s="38"/>
      <c r="I389" s="133"/>
      <c r="J389" s="38"/>
      <c r="K389" s="38"/>
      <c r="L389" s="39"/>
      <c r="M389" s="229"/>
      <c r="N389" s="230"/>
      <c r="O389" s="77"/>
      <c r="P389" s="77"/>
      <c r="Q389" s="77"/>
      <c r="R389" s="77"/>
      <c r="S389" s="77"/>
      <c r="T389" s="78"/>
      <c r="U389" s="38"/>
      <c r="V389" s="38"/>
      <c r="W389" s="38"/>
      <c r="X389" s="38"/>
      <c r="Y389" s="38"/>
      <c r="Z389" s="38"/>
      <c r="AA389" s="38"/>
      <c r="AB389" s="38"/>
      <c r="AC389" s="38"/>
      <c r="AD389" s="38"/>
      <c r="AE389" s="38"/>
      <c r="AT389" s="19" t="s">
        <v>274</v>
      </c>
      <c r="AU389" s="19" t="s">
        <v>87</v>
      </c>
    </row>
    <row r="390" spans="1:51" s="13" customFormat="1" ht="12">
      <c r="A390" s="13"/>
      <c r="B390" s="211"/>
      <c r="C390" s="13"/>
      <c r="D390" s="212" t="s">
        <v>184</v>
      </c>
      <c r="E390" s="213" t="s">
        <v>1</v>
      </c>
      <c r="F390" s="214" t="s">
        <v>85</v>
      </c>
      <c r="G390" s="13"/>
      <c r="H390" s="215">
        <v>1</v>
      </c>
      <c r="I390" s="216"/>
      <c r="J390" s="13"/>
      <c r="K390" s="13"/>
      <c r="L390" s="211"/>
      <c r="M390" s="217"/>
      <c r="N390" s="218"/>
      <c r="O390" s="218"/>
      <c r="P390" s="218"/>
      <c r="Q390" s="218"/>
      <c r="R390" s="218"/>
      <c r="S390" s="218"/>
      <c r="T390" s="219"/>
      <c r="U390" s="13"/>
      <c r="V390" s="13"/>
      <c r="W390" s="13"/>
      <c r="X390" s="13"/>
      <c r="Y390" s="13"/>
      <c r="Z390" s="13"/>
      <c r="AA390" s="13"/>
      <c r="AB390" s="13"/>
      <c r="AC390" s="13"/>
      <c r="AD390" s="13"/>
      <c r="AE390" s="13"/>
      <c r="AT390" s="213" t="s">
        <v>184</v>
      </c>
      <c r="AU390" s="213" t="s">
        <v>87</v>
      </c>
      <c r="AV390" s="13" t="s">
        <v>87</v>
      </c>
      <c r="AW390" s="13" t="s">
        <v>33</v>
      </c>
      <c r="AX390" s="13" t="s">
        <v>85</v>
      </c>
      <c r="AY390" s="213" t="s">
        <v>175</v>
      </c>
    </row>
    <row r="391" spans="1:65" s="2" customFormat="1" ht="33" customHeight="1">
      <c r="A391" s="38"/>
      <c r="B391" s="197"/>
      <c r="C391" s="198" t="s">
        <v>503</v>
      </c>
      <c r="D391" s="198" t="s">
        <v>177</v>
      </c>
      <c r="E391" s="199" t="s">
        <v>504</v>
      </c>
      <c r="F391" s="200" t="s">
        <v>505</v>
      </c>
      <c r="G391" s="201" t="s">
        <v>501</v>
      </c>
      <c r="H391" s="202">
        <v>4</v>
      </c>
      <c r="I391" s="203"/>
      <c r="J391" s="204">
        <f>ROUND(I391*H391,2)</f>
        <v>0</v>
      </c>
      <c r="K391" s="200" t="s">
        <v>1</v>
      </c>
      <c r="L391" s="39"/>
      <c r="M391" s="205" t="s">
        <v>1</v>
      </c>
      <c r="N391" s="206" t="s">
        <v>43</v>
      </c>
      <c r="O391" s="77"/>
      <c r="P391" s="207">
        <f>O391*H391</f>
        <v>0</v>
      </c>
      <c r="Q391" s="207">
        <v>1.05256</v>
      </c>
      <c r="R391" s="207">
        <f>Q391*H391</f>
        <v>4.21024</v>
      </c>
      <c r="S391" s="207">
        <v>0</v>
      </c>
      <c r="T391" s="208">
        <f>S391*H391</f>
        <v>0</v>
      </c>
      <c r="U391" s="38"/>
      <c r="V391" s="38"/>
      <c r="W391" s="38"/>
      <c r="X391" s="38"/>
      <c r="Y391" s="38"/>
      <c r="Z391" s="38"/>
      <c r="AA391" s="38"/>
      <c r="AB391" s="38"/>
      <c r="AC391" s="38"/>
      <c r="AD391" s="38"/>
      <c r="AE391" s="38"/>
      <c r="AR391" s="209" t="s">
        <v>182</v>
      </c>
      <c r="AT391" s="209" t="s">
        <v>177</v>
      </c>
      <c r="AU391" s="209" t="s">
        <v>87</v>
      </c>
      <c r="AY391" s="19" t="s">
        <v>175</v>
      </c>
      <c r="BE391" s="210">
        <f>IF(N391="základní",J391,0)</f>
        <v>0</v>
      </c>
      <c r="BF391" s="210">
        <f>IF(N391="snížená",J391,0)</f>
        <v>0</v>
      </c>
      <c r="BG391" s="210">
        <f>IF(N391="zákl. přenesená",J391,0)</f>
        <v>0</v>
      </c>
      <c r="BH391" s="210">
        <f>IF(N391="sníž. přenesená",J391,0)</f>
        <v>0</v>
      </c>
      <c r="BI391" s="210">
        <f>IF(N391="nulová",J391,0)</f>
        <v>0</v>
      </c>
      <c r="BJ391" s="19" t="s">
        <v>85</v>
      </c>
      <c r="BK391" s="210">
        <f>ROUND(I391*H391,2)</f>
        <v>0</v>
      </c>
      <c r="BL391" s="19" t="s">
        <v>182</v>
      </c>
      <c r="BM391" s="209" t="s">
        <v>506</v>
      </c>
    </row>
    <row r="392" spans="1:47" s="2" customFormat="1" ht="12">
      <c r="A392" s="38"/>
      <c r="B392" s="39"/>
      <c r="C392" s="38"/>
      <c r="D392" s="212" t="s">
        <v>274</v>
      </c>
      <c r="E392" s="38"/>
      <c r="F392" s="228" t="s">
        <v>507</v>
      </c>
      <c r="G392" s="38"/>
      <c r="H392" s="38"/>
      <c r="I392" s="133"/>
      <c r="J392" s="38"/>
      <c r="K392" s="38"/>
      <c r="L392" s="39"/>
      <c r="M392" s="229"/>
      <c r="N392" s="230"/>
      <c r="O392" s="77"/>
      <c r="P392" s="77"/>
      <c r="Q392" s="77"/>
      <c r="R392" s="77"/>
      <c r="S392" s="77"/>
      <c r="T392" s="78"/>
      <c r="U392" s="38"/>
      <c r="V392" s="38"/>
      <c r="W392" s="38"/>
      <c r="X392" s="38"/>
      <c r="Y392" s="38"/>
      <c r="Z392" s="38"/>
      <c r="AA392" s="38"/>
      <c r="AB392" s="38"/>
      <c r="AC392" s="38"/>
      <c r="AD392" s="38"/>
      <c r="AE392" s="38"/>
      <c r="AT392" s="19" t="s">
        <v>274</v>
      </c>
      <c r="AU392" s="19" t="s">
        <v>87</v>
      </c>
    </row>
    <row r="393" spans="1:51" s="13" customFormat="1" ht="12">
      <c r="A393" s="13"/>
      <c r="B393" s="211"/>
      <c r="C393" s="13"/>
      <c r="D393" s="212" t="s">
        <v>184</v>
      </c>
      <c r="E393" s="213" t="s">
        <v>1</v>
      </c>
      <c r="F393" s="214" t="s">
        <v>508</v>
      </c>
      <c r="G393" s="13"/>
      <c r="H393" s="215">
        <v>4</v>
      </c>
      <c r="I393" s="216"/>
      <c r="J393" s="13"/>
      <c r="K393" s="13"/>
      <c r="L393" s="211"/>
      <c r="M393" s="217"/>
      <c r="N393" s="218"/>
      <c r="O393" s="218"/>
      <c r="P393" s="218"/>
      <c r="Q393" s="218"/>
      <c r="R393" s="218"/>
      <c r="S393" s="218"/>
      <c r="T393" s="219"/>
      <c r="U393" s="13"/>
      <c r="V393" s="13"/>
      <c r="W393" s="13"/>
      <c r="X393" s="13"/>
      <c r="Y393" s="13"/>
      <c r="Z393" s="13"/>
      <c r="AA393" s="13"/>
      <c r="AB393" s="13"/>
      <c r="AC393" s="13"/>
      <c r="AD393" s="13"/>
      <c r="AE393" s="13"/>
      <c r="AT393" s="213" t="s">
        <v>184</v>
      </c>
      <c r="AU393" s="213" t="s">
        <v>87</v>
      </c>
      <c r="AV393" s="13" t="s">
        <v>87</v>
      </c>
      <c r="AW393" s="13" t="s">
        <v>33</v>
      </c>
      <c r="AX393" s="13" t="s">
        <v>85</v>
      </c>
      <c r="AY393" s="213" t="s">
        <v>175</v>
      </c>
    </row>
    <row r="394" spans="1:65" s="2" customFormat="1" ht="44.25" customHeight="1">
      <c r="A394" s="38"/>
      <c r="B394" s="197"/>
      <c r="C394" s="198" t="s">
        <v>509</v>
      </c>
      <c r="D394" s="198" t="s">
        <v>177</v>
      </c>
      <c r="E394" s="199" t="s">
        <v>510</v>
      </c>
      <c r="F394" s="200" t="s">
        <v>511</v>
      </c>
      <c r="G394" s="201" t="s">
        <v>180</v>
      </c>
      <c r="H394" s="202">
        <v>1193.47</v>
      </c>
      <c r="I394" s="203"/>
      <c r="J394" s="204">
        <f>ROUND(I394*H394,2)</f>
        <v>0</v>
      </c>
      <c r="K394" s="200" t="s">
        <v>1</v>
      </c>
      <c r="L394" s="39"/>
      <c r="M394" s="205" t="s">
        <v>1</v>
      </c>
      <c r="N394" s="206" t="s">
        <v>43</v>
      </c>
      <c r="O394" s="77"/>
      <c r="P394" s="207">
        <f>O394*H394</f>
        <v>0</v>
      </c>
      <c r="Q394" s="207">
        <v>0</v>
      </c>
      <c r="R394" s="207">
        <f>Q394*H394</f>
        <v>0</v>
      </c>
      <c r="S394" s="207">
        <v>0</v>
      </c>
      <c r="T394" s="208">
        <f>S394*H394</f>
        <v>0</v>
      </c>
      <c r="U394" s="38"/>
      <c r="V394" s="38"/>
      <c r="W394" s="38"/>
      <c r="X394" s="38"/>
      <c r="Y394" s="38"/>
      <c r="Z394" s="38"/>
      <c r="AA394" s="38"/>
      <c r="AB394" s="38"/>
      <c r="AC394" s="38"/>
      <c r="AD394" s="38"/>
      <c r="AE394" s="38"/>
      <c r="AR394" s="209" t="s">
        <v>182</v>
      </c>
      <c r="AT394" s="209" t="s">
        <v>177</v>
      </c>
      <c r="AU394" s="209" t="s">
        <v>87</v>
      </c>
      <c r="AY394" s="19" t="s">
        <v>175</v>
      </c>
      <c r="BE394" s="210">
        <f>IF(N394="základní",J394,0)</f>
        <v>0</v>
      </c>
      <c r="BF394" s="210">
        <f>IF(N394="snížená",J394,0)</f>
        <v>0</v>
      </c>
      <c r="BG394" s="210">
        <f>IF(N394="zákl. přenesená",J394,0)</f>
        <v>0</v>
      </c>
      <c r="BH394" s="210">
        <f>IF(N394="sníž. přenesená",J394,0)</f>
        <v>0</v>
      </c>
      <c r="BI394" s="210">
        <f>IF(N394="nulová",J394,0)</f>
        <v>0</v>
      </c>
      <c r="BJ394" s="19" t="s">
        <v>85</v>
      </c>
      <c r="BK394" s="210">
        <f>ROUND(I394*H394,2)</f>
        <v>0</v>
      </c>
      <c r="BL394" s="19" t="s">
        <v>182</v>
      </c>
      <c r="BM394" s="209" t="s">
        <v>512</v>
      </c>
    </row>
    <row r="395" spans="1:47" s="2" customFormat="1" ht="12">
      <c r="A395" s="38"/>
      <c r="B395" s="39"/>
      <c r="C395" s="38"/>
      <c r="D395" s="212" t="s">
        <v>274</v>
      </c>
      <c r="E395" s="38"/>
      <c r="F395" s="228" t="s">
        <v>387</v>
      </c>
      <c r="G395" s="38"/>
      <c r="H395" s="38"/>
      <c r="I395" s="133"/>
      <c r="J395" s="38"/>
      <c r="K395" s="38"/>
      <c r="L395" s="39"/>
      <c r="M395" s="229"/>
      <c r="N395" s="230"/>
      <c r="O395" s="77"/>
      <c r="P395" s="77"/>
      <c r="Q395" s="77"/>
      <c r="R395" s="77"/>
      <c r="S395" s="77"/>
      <c r="T395" s="78"/>
      <c r="U395" s="38"/>
      <c r="V395" s="38"/>
      <c r="W395" s="38"/>
      <c r="X395" s="38"/>
      <c r="Y395" s="38"/>
      <c r="Z395" s="38"/>
      <c r="AA395" s="38"/>
      <c r="AB395" s="38"/>
      <c r="AC395" s="38"/>
      <c r="AD395" s="38"/>
      <c r="AE395" s="38"/>
      <c r="AT395" s="19" t="s">
        <v>274</v>
      </c>
      <c r="AU395" s="19" t="s">
        <v>87</v>
      </c>
    </row>
    <row r="396" spans="1:51" s="15" customFormat="1" ht="12">
      <c r="A396" s="15"/>
      <c r="B396" s="231"/>
      <c r="C396" s="15"/>
      <c r="D396" s="212" t="s">
        <v>184</v>
      </c>
      <c r="E396" s="232" t="s">
        <v>1</v>
      </c>
      <c r="F396" s="233" t="s">
        <v>513</v>
      </c>
      <c r="G396" s="15"/>
      <c r="H396" s="232" t="s">
        <v>1</v>
      </c>
      <c r="I396" s="234"/>
      <c r="J396" s="15"/>
      <c r="K396" s="15"/>
      <c r="L396" s="231"/>
      <c r="M396" s="235"/>
      <c r="N396" s="236"/>
      <c r="O396" s="236"/>
      <c r="P396" s="236"/>
      <c r="Q396" s="236"/>
      <c r="R396" s="236"/>
      <c r="S396" s="236"/>
      <c r="T396" s="237"/>
      <c r="U396" s="15"/>
      <c r="V396" s="15"/>
      <c r="W396" s="15"/>
      <c r="X396" s="15"/>
      <c r="Y396" s="15"/>
      <c r="Z396" s="15"/>
      <c r="AA396" s="15"/>
      <c r="AB396" s="15"/>
      <c r="AC396" s="15"/>
      <c r="AD396" s="15"/>
      <c r="AE396" s="15"/>
      <c r="AT396" s="232" t="s">
        <v>184</v>
      </c>
      <c r="AU396" s="232" t="s">
        <v>87</v>
      </c>
      <c r="AV396" s="15" t="s">
        <v>85</v>
      </c>
      <c r="AW396" s="15" t="s">
        <v>33</v>
      </c>
      <c r="AX396" s="15" t="s">
        <v>78</v>
      </c>
      <c r="AY396" s="232" t="s">
        <v>175</v>
      </c>
    </row>
    <row r="397" spans="1:51" s="13" customFormat="1" ht="12">
      <c r="A397" s="13"/>
      <c r="B397" s="211"/>
      <c r="C397" s="13"/>
      <c r="D397" s="212" t="s">
        <v>184</v>
      </c>
      <c r="E397" s="213" t="s">
        <v>1</v>
      </c>
      <c r="F397" s="214" t="s">
        <v>514</v>
      </c>
      <c r="G397" s="13"/>
      <c r="H397" s="215">
        <v>474.49</v>
      </c>
      <c r="I397" s="216"/>
      <c r="J397" s="13"/>
      <c r="K397" s="13"/>
      <c r="L397" s="211"/>
      <c r="M397" s="217"/>
      <c r="N397" s="218"/>
      <c r="O397" s="218"/>
      <c r="P397" s="218"/>
      <c r="Q397" s="218"/>
      <c r="R397" s="218"/>
      <c r="S397" s="218"/>
      <c r="T397" s="219"/>
      <c r="U397" s="13"/>
      <c r="V397" s="13"/>
      <c r="W397" s="13"/>
      <c r="X397" s="13"/>
      <c r="Y397" s="13"/>
      <c r="Z397" s="13"/>
      <c r="AA397" s="13"/>
      <c r="AB397" s="13"/>
      <c r="AC397" s="13"/>
      <c r="AD397" s="13"/>
      <c r="AE397" s="13"/>
      <c r="AT397" s="213" t="s">
        <v>184</v>
      </c>
      <c r="AU397" s="213" t="s">
        <v>87</v>
      </c>
      <c r="AV397" s="13" t="s">
        <v>87</v>
      </c>
      <c r="AW397" s="13" t="s">
        <v>33</v>
      </c>
      <c r="AX397" s="13" t="s">
        <v>78</v>
      </c>
      <c r="AY397" s="213" t="s">
        <v>175</v>
      </c>
    </row>
    <row r="398" spans="1:51" s="13" customFormat="1" ht="12">
      <c r="A398" s="13"/>
      <c r="B398" s="211"/>
      <c r="C398" s="13"/>
      <c r="D398" s="212" t="s">
        <v>184</v>
      </c>
      <c r="E398" s="213" t="s">
        <v>1</v>
      </c>
      <c r="F398" s="214" t="s">
        <v>515</v>
      </c>
      <c r="G398" s="13"/>
      <c r="H398" s="215">
        <v>445.28</v>
      </c>
      <c r="I398" s="216"/>
      <c r="J398" s="13"/>
      <c r="K398" s="13"/>
      <c r="L398" s="211"/>
      <c r="M398" s="217"/>
      <c r="N398" s="218"/>
      <c r="O398" s="218"/>
      <c r="P398" s="218"/>
      <c r="Q398" s="218"/>
      <c r="R398" s="218"/>
      <c r="S398" s="218"/>
      <c r="T398" s="219"/>
      <c r="U398" s="13"/>
      <c r="V398" s="13"/>
      <c r="W398" s="13"/>
      <c r="X398" s="13"/>
      <c r="Y398" s="13"/>
      <c r="Z398" s="13"/>
      <c r="AA398" s="13"/>
      <c r="AB398" s="13"/>
      <c r="AC398" s="13"/>
      <c r="AD398" s="13"/>
      <c r="AE398" s="13"/>
      <c r="AT398" s="213" t="s">
        <v>184</v>
      </c>
      <c r="AU398" s="213" t="s">
        <v>87</v>
      </c>
      <c r="AV398" s="13" t="s">
        <v>87</v>
      </c>
      <c r="AW398" s="13" t="s">
        <v>33</v>
      </c>
      <c r="AX398" s="13" t="s">
        <v>78</v>
      </c>
      <c r="AY398" s="213" t="s">
        <v>175</v>
      </c>
    </row>
    <row r="399" spans="1:51" s="13" customFormat="1" ht="12">
      <c r="A399" s="13"/>
      <c r="B399" s="211"/>
      <c r="C399" s="13"/>
      <c r="D399" s="212" t="s">
        <v>184</v>
      </c>
      <c r="E399" s="213" t="s">
        <v>1</v>
      </c>
      <c r="F399" s="214" t="s">
        <v>516</v>
      </c>
      <c r="G399" s="13"/>
      <c r="H399" s="215">
        <v>423.2</v>
      </c>
      <c r="I399" s="216"/>
      <c r="J399" s="13"/>
      <c r="K399" s="13"/>
      <c r="L399" s="211"/>
      <c r="M399" s="217"/>
      <c r="N399" s="218"/>
      <c r="O399" s="218"/>
      <c r="P399" s="218"/>
      <c r="Q399" s="218"/>
      <c r="R399" s="218"/>
      <c r="S399" s="218"/>
      <c r="T399" s="219"/>
      <c r="U399" s="13"/>
      <c r="V399" s="13"/>
      <c r="W399" s="13"/>
      <c r="X399" s="13"/>
      <c r="Y399" s="13"/>
      <c r="Z399" s="13"/>
      <c r="AA399" s="13"/>
      <c r="AB399" s="13"/>
      <c r="AC399" s="13"/>
      <c r="AD399" s="13"/>
      <c r="AE399" s="13"/>
      <c r="AT399" s="213" t="s">
        <v>184</v>
      </c>
      <c r="AU399" s="213" t="s">
        <v>87</v>
      </c>
      <c r="AV399" s="13" t="s">
        <v>87</v>
      </c>
      <c r="AW399" s="13" t="s">
        <v>33</v>
      </c>
      <c r="AX399" s="13" t="s">
        <v>78</v>
      </c>
      <c r="AY399" s="213" t="s">
        <v>175</v>
      </c>
    </row>
    <row r="400" spans="1:51" s="13" customFormat="1" ht="12">
      <c r="A400" s="13"/>
      <c r="B400" s="211"/>
      <c r="C400" s="13"/>
      <c r="D400" s="212" t="s">
        <v>184</v>
      </c>
      <c r="E400" s="213" t="s">
        <v>1</v>
      </c>
      <c r="F400" s="214" t="s">
        <v>517</v>
      </c>
      <c r="G400" s="13"/>
      <c r="H400" s="215">
        <v>-149.5</v>
      </c>
      <c r="I400" s="216"/>
      <c r="J400" s="13"/>
      <c r="K400" s="13"/>
      <c r="L400" s="211"/>
      <c r="M400" s="217"/>
      <c r="N400" s="218"/>
      <c r="O400" s="218"/>
      <c r="P400" s="218"/>
      <c r="Q400" s="218"/>
      <c r="R400" s="218"/>
      <c r="S400" s="218"/>
      <c r="T400" s="219"/>
      <c r="U400" s="13"/>
      <c r="V400" s="13"/>
      <c r="W400" s="13"/>
      <c r="X400" s="13"/>
      <c r="Y400" s="13"/>
      <c r="Z400" s="13"/>
      <c r="AA400" s="13"/>
      <c r="AB400" s="13"/>
      <c r="AC400" s="13"/>
      <c r="AD400" s="13"/>
      <c r="AE400" s="13"/>
      <c r="AT400" s="213" t="s">
        <v>184</v>
      </c>
      <c r="AU400" s="213" t="s">
        <v>87</v>
      </c>
      <c r="AV400" s="13" t="s">
        <v>87</v>
      </c>
      <c r="AW400" s="13" t="s">
        <v>33</v>
      </c>
      <c r="AX400" s="13" t="s">
        <v>78</v>
      </c>
      <c r="AY400" s="213" t="s">
        <v>175</v>
      </c>
    </row>
    <row r="401" spans="1:51" s="14" customFormat="1" ht="12">
      <c r="A401" s="14"/>
      <c r="B401" s="220"/>
      <c r="C401" s="14"/>
      <c r="D401" s="212" t="s">
        <v>184</v>
      </c>
      <c r="E401" s="221" t="s">
        <v>1</v>
      </c>
      <c r="F401" s="222" t="s">
        <v>186</v>
      </c>
      <c r="G401" s="14"/>
      <c r="H401" s="223">
        <v>1193.47</v>
      </c>
      <c r="I401" s="224"/>
      <c r="J401" s="14"/>
      <c r="K401" s="14"/>
      <c r="L401" s="220"/>
      <c r="M401" s="225"/>
      <c r="N401" s="226"/>
      <c r="O401" s="226"/>
      <c r="P401" s="226"/>
      <c r="Q401" s="226"/>
      <c r="R401" s="226"/>
      <c r="S401" s="226"/>
      <c r="T401" s="227"/>
      <c r="U401" s="14"/>
      <c r="V401" s="14"/>
      <c r="W401" s="14"/>
      <c r="X401" s="14"/>
      <c r="Y401" s="14"/>
      <c r="Z401" s="14"/>
      <c r="AA401" s="14"/>
      <c r="AB401" s="14"/>
      <c r="AC401" s="14"/>
      <c r="AD401" s="14"/>
      <c r="AE401" s="14"/>
      <c r="AT401" s="221" t="s">
        <v>184</v>
      </c>
      <c r="AU401" s="221" t="s">
        <v>87</v>
      </c>
      <c r="AV401" s="14" t="s">
        <v>182</v>
      </c>
      <c r="AW401" s="14" t="s">
        <v>33</v>
      </c>
      <c r="AX401" s="14" t="s">
        <v>85</v>
      </c>
      <c r="AY401" s="221" t="s">
        <v>175</v>
      </c>
    </row>
    <row r="402" spans="1:65" s="2" customFormat="1" ht="33" customHeight="1">
      <c r="A402" s="38"/>
      <c r="B402" s="197"/>
      <c r="C402" s="238" t="s">
        <v>518</v>
      </c>
      <c r="D402" s="238" t="s">
        <v>289</v>
      </c>
      <c r="E402" s="239" t="s">
        <v>519</v>
      </c>
      <c r="F402" s="240" t="s">
        <v>447</v>
      </c>
      <c r="G402" s="241" t="s">
        <v>180</v>
      </c>
      <c r="H402" s="242">
        <v>1193.47</v>
      </c>
      <c r="I402" s="243"/>
      <c r="J402" s="244">
        <f>ROUND(I402*H402,2)</f>
        <v>0</v>
      </c>
      <c r="K402" s="240" t="s">
        <v>1</v>
      </c>
      <c r="L402" s="245"/>
      <c r="M402" s="246" t="s">
        <v>1</v>
      </c>
      <c r="N402" s="247" t="s">
        <v>43</v>
      </c>
      <c r="O402" s="77"/>
      <c r="P402" s="207">
        <f>O402*H402</f>
        <v>0</v>
      </c>
      <c r="Q402" s="207">
        <v>0.021</v>
      </c>
      <c r="R402" s="207">
        <f>Q402*H402</f>
        <v>25.062870000000004</v>
      </c>
      <c r="S402" s="207">
        <v>0</v>
      </c>
      <c r="T402" s="208">
        <f>S402*H402</f>
        <v>0</v>
      </c>
      <c r="U402" s="38"/>
      <c r="V402" s="38"/>
      <c r="W402" s="38"/>
      <c r="X402" s="38"/>
      <c r="Y402" s="38"/>
      <c r="Z402" s="38"/>
      <c r="AA402" s="38"/>
      <c r="AB402" s="38"/>
      <c r="AC402" s="38"/>
      <c r="AD402" s="38"/>
      <c r="AE402" s="38"/>
      <c r="AR402" s="209" t="s">
        <v>215</v>
      </c>
      <c r="AT402" s="209" t="s">
        <v>289</v>
      </c>
      <c r="AU402" s="209" t="s">
        <v>87</v>
      </c>
      <c r="AY402" s="19" t="s">
        <v>175</v>
      </c>
      <c r="BE402" s="210">
        <f>IF(N402="základní",J402,0)</f>
        <v>0</v>
      </c>
      <c r="BF402" s="210">
        <f>IF(N402="snížená",J402,0)</f>
        <v>0</v>
      </c>
      <c r="BG402" s="210">
        <f>IF(N402="zákl. přenesená",J402,0)</f>
        <v>0</v>
      </c>
      <c r="BH402" s="210">
        <f>IF(N402="sníž. přenesená",J402,0)</f>
        <v>0</v>
      </c>
      <c r="BI402" s="210">
        <f>IF(N402="nulová",J402,0)</f>
        <v>0</v>
      </c>
      <c r="BJ402" s="19" t="s">
        <v>85</v>
      </c>
      <c r="BK402" s="210">
        <f>ROUND(I402*H402,2)</f>
        <v>0</v>
      </c>
      <c r="BL402" s="19" t="s">
        <v>182</v>
      </c>
      <c r="BM402" s="209" t="s">
        <v>520</v>
      </c>
    </row>
    <row r="403" spans="1:65" s="2" customFormat="1" ht="21.75" customHeight="1">
      <c r="A403" s="38"/>
      <c r="B403" s="197"/>
      <c r="C403" s="198" t="s">
        <v>521</v>
      </c>
      <c r="D403" s="198" t="s">
        <v>177</v>
      </c>
      <c r="E403" s="199" t="s">
        <v>522</v>
      </c>
      <c r="F403" s="200" t="s">
        <v>523</v>
      </c>
      <c r="G403" s="201" t="s">
        <v>198</v>
      </c>
      <c r="H403" s="202">
        <v>13.2</v>
      </c>
      <c r="I403" s="203"/>
      <c r="J403" s="204">
        <f>ROUND(I403*H403,2)</f>
        <v>0</v>
      </c>
      <c r="K403" s="200" t="s">
        <v>1</v>
      </c>
      <c r="L403" s="39"/>
      <c r="M403" s="205" t="s">
        <v>1</v>
      </c>
      <c r="N403" s="206" t="s">
        <v>43</v>
      </c>
      <c r="O403" s="77"/>
      <c r="P403" s="207">
        <f>O403*H403</f>
        <v>0</v>
      </c>
      <c r="Q403" s="207">
        <v>0.08731</v>
      </c>
      <c r="R403" s="207">
        <f>Q403*H403</f>
        <v>1.1524919999999998</v>
      </c>
      <c r="S403" s="207">
        <v>0</v>
      </c>
      <c r="T403" s="208">
        <f>S403*H403</f>
        <v>0</v>
      </c>
      <c r="U403" s="38"/>
      <c r="V403" s="38"/>
      <c r="W403" s="38"/>
      <c r="X403" s="38"/>
      <c r="Y403" s="38"/>
      <c r="Z403" s="38"/>
      <c r="AA403" s="38"/>
      <c r="AB403" s="38"/>
      <c r="AC403" s="38"/>
      <c r="AD403" s="38"/>
      <c r="AE403" s="38"/>
      <c r="AR403" s="209" t="s">
        <v>182</v>
      </c>
      <c r="AT403" s="209" t="s">
        <v>177</v>
      </c>
      <c r="AU403" s="209" t="s">
        <v>87</v>
      </c>
      <c r="AY403" s="19" t="s">
        <v>175</v>
      </c>
      <c r="BE403" s="210">
        <f>IF(N403="základní",J403,0)</f>
        <v>0</v>
      </c>
      <c r="BF403" s="210">
        <f>IF(N403="snížená",J403,0)</f>
        <v>0</v>
      </c>
      <c r="BG403" s="210">
        <f>IF(N403="zákl. přenesená",J403,0)</f>
        <v>0</v>
      </c>
      <c r="BH403" s="210">
        <f>IF(N403="sníž. přenesená",J403,0)</f>
        <v>0</v>
      </c>
      <c r="BI403" s="210">
        <f>IF(N403="nulová",J403,0)</f>
        <v>0</v>
      </c>
      <c r="BJ403" s="19" t="s">
        <v>85</v>
      </c>
      <c r="BK403" s="210">
        <f>ROUND(I403*H403,2)</f>
        <v>0</v>
      </c>
      <c r="BL403" s="19" t="s">
        <v>182</v>
      </c>
      <c r="BM403" s="209" t="s">
        <v>524</v>
      </c>
    </row>
    <row r="404" spans="1:47" s="2" customFormat="1" ht="12">
      <c r="A404" s="38"/>
      <c r="B404" s="39"/>
      <c r="C404" s="38"/>
      <c r="D404" s="212" t="s">
        <v>274</v>
      </c>
      <c r="E404" s="38"/>
      <c r="F404" s="228" t="s">
        <v>463</v>
      </c>
      <c r="G404" s="38"/>
      <c r="H404" s="38"/>
      <c r="I404" s="133"/>
      <c r="J404" s="38"/>
      <c r="K404" s="38"/>
      <c r="L404" s="39"/>
      <c r="M404" s="229"/>
      <c r="N404" s="230"/>
      <c r="O404" s="77"/>
      <c r="P404" s="77"/>
      <c r="Q404" s="77"/>
      <c r="R404" s="77"/>
      <c r="S404" s="77"/>
      <c r="T404" s="78"/>
      <c r="U404" s="38"/>
      <c r="V404" s="38"/>
      <c r="W404" s="38"/>
      <c r="X404" s="38"/>
      <c r="Y404" s="38"/>
      <c r="Z404" s="38"/>
      <c r="AA404" s="38"/>
      <c r="AB404" s="38"/>
      <c r="AC404" s="38"/>
      <c r="AD404" s="38"/>
      <c r="AE404" s="38"/>
      <c r="AT404" s="19" t="s">
        <v>274</v>
      </c>
      <c r="AU404" s="19" t="s">
        <v>87</v>
      </c>
    </row>
    <row r="405" spans="1:51" s="15" customFormat="1" ht="12">
      <c r="A405" s="15"/>
      <c r="B405" s="231"/>
      <c r="C405" s="15"/>
      <c r="D405" s="212" t="s">
        <v>184</v>
      </c>
      <c r="E405" s="232" t="s">
        <v>1</v>
      </c>
      <c r="F405" s="233" t="s">
        <v>525</v>
      </c>
      <c r="G405" s="15"/>
      <c r="H405" s="232" t="s">
        <v>1</v>
      </c>
      <c r="I405" s="234"/>
      <c r="J405" s="15"/>
      <c r="K405" s="15"/>
      <c r="L405" s="231"/>
      <c r="M405" s="235"/>
      <c r="N405" s="236"/>
      <c r="O405" s="236"/>
      <c r="P405" s="236"/>
      <c r="Q405" s="236"/>
      <c r="R405" s="236"/>
      <c r="S405" s="236"/>
      <c r="T405" s="237"/>
      <c r="U405" s="15"/>
      <c r="V405" s="15"/>
      <c r="W405" s="15"/>
      <c r="X405" s="15"/>
      <c r="Y405" s="15"/>
      <c r="Z405" s="15"/>
      <c r="AA405" s="15"/>
      <c r="AB405" s="15"/>
      <c r="AC405" s="15"/>
      <c r="AD405" s="15"/>
      <c r="AE405" s="15"/>
      <c r="AT405" s="232" t="s">
        <v>184</v>
      </c>
      <c r="AU405" s="232" t="s">
        <v>87</v>
      </c>
      <c r="AV405" s="15" t="s">
        <v>85</v>
      </c>
      <c r="AW405" s="15" t="s">
        <v>33</v>
      </c>
      <c r="AX405" s="15" t="s">
        <v>78</v>
      </c>
      <c r="AY405" s="232" t="s">
        <v>175</v>
      </c>
    </row>
    <row r="406" spans="1:51" s="13" customFormat="1" ht="12">
      <c r="A406" s="13"/>
      <c r="B406" s="211"/>
      <c r="C406" s="13"/>
      <c r="D406" s="212" t="s">
        <v>184</v>
      </c>
      <c r="E406" s="213" t="s">
        <v>1</v>
      </c>
      <c r="F406" s="214" t="s">
        <v>526</v>
      </c>
      <c r="G406" s="13"/>
      <c r="H406" s="215">
        <v>13.2</v>
      </c>
      <c r="I406" s="216"/>
      <c r="J406" s="13"/>
      <c r="K406" s="13"/>
      <c r="L406" s="211"/>
      <c r="M406" s="217"/>
      <c r="N406" s="218"/>
      <c r="O406" s="218"/>
      <c r="P406" s="218"/>
      <c r="Q406" s="218"/>
      <c r="R406" s="218"/>
      <c r="S406" s="218"/>
      <c r="T406" s="219"/>
      <c r="U406" s="13"/>
      <c r="V406" s="13"/>
      <c r="W406" s="13"/>
      <c r="X406" s="13"/>
      <c r="Y406" s="13"/>
      <c r="Z406" s="13"/>
      <c r="AA406" s="13"/>
      <c r="AB406" s="13"/>
      <c r="AC406" s="13"/>
      <c r="AD406" s="13"/>
      <c r="AE406" s="13"/>
      <c r="AT406" s="213" t="s">
        <v>184</v>
      </c>
      <c r="AU406" s="213" t="s">
        <v>87</v>
      </c>
      <c r="AV406" s="13" t="s">
        <v>87</v>
      </c>
      <c r="AW406" s="13" t="s">
        <v>33</v>
      </c>
      <c r="AX406" s="13" t="s">
        <v>78</v>
      </c>
      <c r="AY406" s="213" t="s">
        <v>175</v>
      </c>
    </row>
    <row r="407" spans="1:51" s="14" customFormat="1" ht="12">
      <c r="A407" s="14"/>
      <c r="B407" s="220"/>
      <c r="C407" s="14"/>
      <c r="D407" s="212" t="s">
        <v>184</v>
      </c>
      <c r="E407" s="221" t="s">
        <v>1</v>
      </c>
      <c r="F407" s="222" t="s">
        <v>186</v>
      </c>
      <c r="G407" s="14"/>
      <c r="H407" s="223">
        <v>13.2</v>
      </c>
      <c r="I407" s="224"/>
      <c r="J407" s="14"/>
      <c r="K407" s="14"/>
      <c r="L407" s="220"/>
      <c r="M407" s="225"/>
      <c r="N407" s="226"/>
      <c r="O407" s="226"/>
      <c r="P407" s="226"/>
      <c r="Q407" s="226"/>
      <c r="R407" s="226"/>
      <c r="S407" s="226"/>
      <c r="T407" s="227"/>
      <c r="U407" s="14"/>
      <c r="V407" s="14"/>
      <c r="W407" s="14"/>
      <c r="X407" s="14"/>
      <c r="Y407" s="14"/>
      <c r="Z407" s="14"/>
      <c r="AA407" s="14"/>
      <c r="AB407" s="14"/>
      <c r="AC407" s="14"/>
      <c r="AD407" s="14"/>
      <c r="AE407" s="14"/>
      <c r="AT407" s="221" t="s">
        <v>184</v>
      </c>
      <c r="AU407" s="221" t="s">
        <v>87</v>
      </c>
      <c r="AV407" s="14" t="s">
        <v>182</v>
      </c>
      <c r="AW407" s="14" t="s">
        <v>33</v>
      </c>
      <c r="AX407" s="14" t="s">
        <v>85</v>
      </c>
      <c r="AY407" s="221" t="s">
        <v>175</v>
      </c>
    </row>
    <row r="408" spans="1:63" s="12" customFormat="1" ht="22.8" customHeight="1">
      <c r="A408" s="12"/>
      <c r="B408" s="184"/>
      <c r="C408" s="12"/>
      <c r="D408" s="185" t="s">
        <v>77</v>
      </c>
      <c r="E408" s="195" t="s">
        <v>200</v>
      </c>
      <c r="F408" s="195" t="s">
        <v>527</v>
      </c>
      <c r="G408" s="12"/>
      <c r="H408" s="12"/>
      <c r="I408" s="187"/>
      <c r="J408" s="196">
        <f>BK408</f>
        <v>0</v>
      </c>
      <c r="K408" s="12"/>
      <c r="L408" s="184"/>
      <c r="M408" s="189"/>
      <c r="N408" s="190"/>
      <c r="O408" s="190"/>
      <c r="P408" s="191">
        <f>SUM(P409:P427)</f>
        <v>0</v>
      </c>
      <c r="Q408" s="190"/>
      <c r="R408" s="191">
        <f>SUM(R409:R427)</f>
        <v>286.70052</v>
      </c>
      <c r="S408" s="190"/>
      <c r="T408" s="192">
        <f>SUM(T409:T427)</f>
        <v>0</v>
      </c>
      <c r="U408" s="12"/>
      <c r="V408" s="12"/>
      <c r="W408" s="12"/>
      <c r="X408" s="12"/>
      <c r="Y408" s="12"/>
      <c r="Z408" s="12"/>
      <c r="AA408" s="12"/>
      <c r="AB408" s="12"/>
      <c r="AC408" s="12"/>
      <c r="AD408" s="12"/>
      <c r="AE408" s="12"/>
      <c r="AR408" s="185" t="s">
        <v>85</v>
      </c>
      <c r="AT408" s="193" t="s">
        <v>77</v>
      </c>
      <c r="AU408" s="193" t="s">
        <v>85</v>
      </c>
      <c r="AY408" s="185" t="s">
        <v>175</v>
      </c>
      <c r="BK408" s="194">
        <f>SUM(BK409:BK427)</f>
        <v>0</v>
      </c>
    </row>
    <row r="409" spans="1:65" s="2" customFormat="1" ht="21.75" customHeight="1">
      <c r="A409" s="38"/>
      <c r="B409" s="197"/>
      <c r="C409" s="198" t="s">
        <v>528</v>
      </c>
      <c r="D409" s="198" t="s">
        <v>177</v>
      </c>
      <c r="E409" s="199" t="s">
        <v>529</v>
      </c>
      <c r="F409" s="200" t="s">
        <v>530</v>
      </c>
      <c r="G409" s="201" t="s">
        <v>180</v>
      </c>
      <c r="H409" s="202">
        <v>381.2</v>
      </c>
      <c r="I409" s="203"/>
      <c r="J409" s="204">
        <f>ROUND(I409*H409,2)</f>
        <v>0</v>
      </c>
      <c r="K409" s="200" t="s">
        <v>181</v>
      </c>
      <c r="L409" s="39"/>
      <c r="M409" s="205" t="s">
        <v>1</v>
      </c>
      <c r="N409" s="206" t="s">
        <v>43</v>
      </c>
      <c r="O409" s="77"/>
      <c r="P409" s="207">
        <f>O409*H409</f>
        <v>0</v>
      </c>
      <c r="Q409" s="207">
        <v>0.198</v>
      </c>
      <c r="R409" s="207">
        <f>Q409*H409</f>
        <v>75.4776</v>
      </c>
      <c r="S409" s="207">
        <v>0</v>
      </c>
      <c r="T409" s="208">
        <f>S409*H409</f>
        <v>0</v>
      </c>
      <c r="U409" s="38"/>
      <c r="V409" s="38"/>
      <c r="W409" s="38"/>
      <c r="X409" s="38"/>
      <c r="Y409" s="38"/>
      <c r="Z409" s="38"/>
      <c r="AA409" s="38"/>
      <c r="AB409" s="38"/>
      <c r="AC409" s="38"/>
      <c r="AD409" s="38"/>
      <c r="AE409" s="38"/>
      <c r="AR409" s="209" t="s">
        <v>182</v>
      </c>
      <c r="AT409" s="209" t="s">
        <v>177</v>
      </c>
      <c r="AU409" s="209" t="s">
        <v>87</v>
      </c>
      <c r="AY409" s="19" t="s">
        <v>175</v>
      </c>
      <c r="BE409" s="210">
        <f>IF(N409="základní",J409,0)</f>
        <v>0</v>
      </c>
      <c r="BF409" s="210">
        <f>IF(N409="snížená",J409,0)</f>
        <v>0</v>
      </c>
      <c r="BG409" s="210">
        <f>IF(N409="zákl. přenesená",J409,0)</f>
        <v>0</v>
      </c>
      <c r="BH409" s="210">
        <f>IF(N409="sníž. přenesená",J409,0)</f>
        <v>0</v>
      </c>
      <c r="BI409" s="210">
        <f>IF(N409="nulová",J409,0)</f>
        <v>0</v>
      </c>
      <c r="BJ409" s="19" t="s">
        <v>85</v>
      </c>
      <c r="BK409" s="210">
        <f>ROUND(I409*H409,2)</f>
        <v>0</v>
      </c>
      <c r="BL409" s="19" t="s">
        <v>182</v>
      </c>
      <c r="BM409" s="209" t="s">
        <v>531</v>
      </c>
    </row>
    <row r="410" spans="1:51" s="13" customFormat="1" ht="12">
      <c r="A410" s="13"/>
      <c r="B410" s="211"/>
      <c r="C410" s="13"/>
      <c r="D410" s="212" t="s">
        <v>184</v>
      </c>
      <c r="E410" s="213" t="s">
        <v>1</v>
      </c>
      <c r="F410" s="214" t="s">
        <v>532</v>
      </c>
      <c r="G410" s="13"/>
      <c r="H410" s="215">
        <v>381.2</v>
      </c>
      <c r="I410" s="216"/>
      <c r="J410" s="13"/>
      <c r="K410" s="13"/>
      <c r="L410" s="211"/>
      <c r="M410" s="217"/>
      <c r="N410" s="218"/>
      <c r="O410" s="218"/>
      <c r="P410" s="218"/>
      <c r="Q410" s="218"/>
      <c r="R410" s="218"/>
      <c r="S410" s="218"/>
      <c r="T410" s="219"/>
      <c r="U410" s="13"/>
      <c r="V410" s="13"/>
      <c r="W410" s="13"/>
      <c r="X410" s="13"/>
      <c r="Y410" s="13"/>
      <c r="Z410" s="13"/>
      <c r="AA410" s="13"/>
      <c r="AB410" s="13"/>
      <c r="AC410" s="13"/>
      <c r="AD410" s="13"/>
      <c r="AE410" s="13"/>
      <c r="AT410" s="213" t="s">
        <v>184</v>
      </c>
      <c r="AU410" s="213" t="s">
        <v>87</v>
      </c>
      <c r="AV410" s="13" t="s">
        <v>87</v>
      </c>
      <c r="AW410" s="13" t="s">
        <v>33</v>
      </c>
      <c r="AX410" s="13" t="s">
        <v>85</v>
      </c>
      <c r="AY410" s="213" t="s">
        <v>175</v>
      </c>
    </row>
    <row r="411" spans="1:65" s="2" customFormat="1" ht="21.75" customHeight="1">
      <c r="A411" s="38"/>
      <c r="B411" s="197"/>
      <c r="C411" s="198" t="s">
        <v>533</v>
      </c>
      <c r="D411" s="198" t="s">
        <v>177</v>
      </c>
      <c r="E411" s="199" t="s">
        <v>534</v>
      </c>
      <c r="F411" s="200" t="s">
        <v>535</v>
      </c>
      <c r="G411" s="201" t="s">
        <v>180</v>
      </c>
      <c r="H411" s="202">
        <v>381.2</v>
      </c>
      <c r="I411" s="203"/>
      <c r="J411" s="204">
        <f>ROUND(I411*H411,2)</f>
        <v>0</v>
      </c>
      <c r="K411" s="200" t="s">
        <v>181</v>
      </c>
      <c r="L411" s="39"/>
      <c r="M411" s="205" t="s">
        <v>1</v>
      </c>
      <c r="N411" s="206" t="s">
        <v>43</v>
      </c>
      <c r="O411" s="77"/>
      <c r="P411" s="207">
        <f>O411*H411</f>
        <v>0</v>
      </c>
      <c r="Q411" s="207">
        <v>0.2916</v>
      </c>
      <c r="R411" s="207">
        <f>Q411*H411</f>
        <v>111.15792</v>
      </c>
      <c r="S411" s="207">
        <v>0</v>
      </c>
      <c r="T411" s="208">
        <f>S411*H411</f>
        <v>0</v>
      </c>
      <c r="U411" s="38"/>
      <c r="V411" s="38"/>
      <c r="W411" s="38"/>
      <c r="X411" s="38"/>
      <c r="Y411" s="38"/>
      <c r="Z411" s="38"/>
      <c r="AA411" s="38"/>
      <c r="AB411" s="38"/>
      <c r="AC411" s="38"/>
      <c r="AD411" s="38"/>
      <c r="AE411" s="38"/>
      <c r="AR411" s="209" t="s">
        <v>182</v>
      </c>
      <c r="AT411" s="209" t="s">
        <v>177</v>
      </c>
      <c r="AU411" s="209" t="s">
        <v>87</v>
      </c>
      <c r="AY411" s="19" t="s">
        <v>175</v>
      </c>
      <c r="BE411" s="210">
        <f>IF(N411="základní",J411,0)</f>
        <v>0</v>
      </c>
      <c r="BF411" s="210">
        <f>IF(N411="snížená",J411,0)</f>
        <v>0</v>
      </c>
      <c r="BG411" s="210">
        <f>IF(N411="zákl. přenesená",J411,0)</f>
        <v>0</v>
      </c>
      <c r="BH411" s="210">
        <f>IF(N411="sníž. přenesená",J411,0)</f>
        <v>0</v>
      </c>
      <c r="BI411" s="210">
        <f>IF(N411="nulová",J411,0)</f>
        <v>0</v>
      </c>
      <c r="BJ411" s="19" t="s">
        <v>85</v>
      </c>
      <c r="BK411" s="210">
        <f>ROUND(I411*H411,2)</f>
        <v>0</v>
      </c>
      <c r="BL411" s="19" t="s">
        <v>182</v>
      </c>
      <c r="BM411" s="209" t="s">
        <v>536</v>
      </c>
    </row>
    <row r="412" spans="1:51" s="13" customFormat="1" ht="12">
      <c r="A412" s="13"/>
      <c r="B412" s="211"/>
      <c r="C412" s="13"/>
      <c r="D412" s="212" t="s">
        <v>184</v>
      </c>
      <c r="E412" s="213" t="s">
        <v>1</v>
      </c>
      <c r="F412" s="214" t="s">
        <v>532</v>
      </c>
      <c r="G412" s="13"/>
      <c r="H412" s="215">
        <v>381.2</v>
      </c>
      <c r="I412" s="216"/>
      <c r="J412" s="13"/>
      <c r="K412" s="13"/>
      <c r="L412" s="211"/>
      <c r="M412" s="217"/>
      <c r="N412" s="218"/>
      <c r="O412" s="218"/>
      <c r="P412" s="218"/>
      <c r="Q412" s="218"/>
      <c r="R412" s="218"/>
      <c r="S412" s="218"/>
      <c r="T412" s="219"/>
      <c r="U412" s="13"/>
      <c r="V412" s="13"/>
      <c r="W412" s="13"/>
      <c r="X412" s="13"/>
      <c r="Y412" s="13"/>
      <c r="Z412" s="13"/>
      <c r="AA412" s="13"/>
      <c r="AB412" s="13"/>
      <c r="AC412" s="13"/>
      <c r="AD412" s="13"/>
      <c r="AE412" s="13"/>
      <c r="AT412" s="213" t="s">
        <v>184</v>
      </c>
      <c r="AU412" s="213" t="s">
        <v>87</v>
      </c>
      <c r="AV412" s="13" t="s">
        <v>87</v>
      </c>
      <c r="AW412" s="13" t="s">
        <v>33</v>
      </c>
      <c r="AX412" s="13" t="s">
        <v>85</v>
      </c>
      <c r="AY412" s="213" t="s">
        <v>175</v>
      </c>
    </row>
    <row r="413" spans="1:65" s="2" customFormat="1" ht="21.75" customHeight="1">
      <c r="A413" s="38"/>
      <c r="B413" s="197"/>
      <c r="C413" s="198" t="s">
        <v>537</v>
      </c>
      <c r="D413" s="198" t="s">
        <v>177</v>
      </c>
      <c r="E413" s="199" t="s">
        <v>538</v>
      </c>
      <c r="F413" s="200" t="s">
        <v>539</v>
      </c>
      <c r="G413" s="201" t="s">
        <v>180</v>
      </c>
      <c r="H413" s="202">
        <v>381.2</v>
      </c>
      <c r="I413" s="203"/>
      <c r="J413" s="204">
        <f>ROUND(I413*H413,2)</f>
        <v>0</v>
      </c>
      <c r="K413" s="200" t="s">
        <v>181</v>
      </c>
      <c r="L413" s="39"/>
      <c r="M413" s="205" t="s">
        <v>1</v>
      </c>
      <c r="N413" s="206" t="s">
        <v>43</v>
      </c>
      <c r="O413" s="77"/>
      <c r="P413" s="207">
        <f>O413*H413</f>
        <v>0</v>
      </c>
      <c r="Q413" s="207">
        <v>0.15826</v>
      </c>
      <c r="R413" s="207">
        <f>Q413*H413</f>
        <v>60.328712</v>
      </c>
      <c r="S413" s="207">
        <v>0</v>
      </c>
      <c r="T413" s="208">
        <f>S413*H413</f>
        <v>0</v>
      </c>
      <c r="U413" s="38"/>
      <c r="V413" s="38"/>
      <c r="W413" s="38"/>
      <c r="X413" s="38"/>
      <c r="Y413" s="38"/>
      <c r="Z413" s="38"/>
      <c r="AA413" s="38"/>
      <c r="AB413" s="38"/>
      <c r="AC413" s="38"/>
      <c r="AD413" s="38"/>
      <c r="AE413" s="38"/>
      <c r="AR413" s="209" t="s">
        <v>182</v>
      </c>
      <c r="AT413" s="209" t="s">
        <v>177</v>
      </c>
      <c r="AU413" s="209" t="s">
        <v>87</v>
      </c>
      <c r="AY413" s="19" t="s">
        <v>175</v>
      </c>
      <c r="BE413" s="210">
        <f>IF(N413="základní",J413,0)</f>
        <v>0</v>
      </c>
      <c r="BF413" s="210">
        <f>IF(N413="snížená",J413,0)</f>
        <v>0</v>
      </c>
      <c r="BG413" s="210">
        <f>IF(N413="zákl. přenesená",J413,0)</f>
        <v>0</v>
      </c>
      <c r="BH413" s="210">
        <f>IF(N413="sníž. přenesená",J413,0)</f>
        <v>0</v>
      </c>
      <c r="BI413" s="210">
        <f>IF(N413="nulová",J413,0)</f>
        <v>0</v>
      </c>
      <c r="BJ413" s="19" t="s">
        <v>85</v>
      </c>
      <c r="BK413" s="210">
        <f>ROUND(I413*H413,2)</f>
        <v>0</v>
      </c>
      <c r="BL413" s="19" t="s">
        <v>182</v>
      </c>
      <c r="BM413" s="209" t="s">
        <v>540</v>
      </c>
    </row>
    <row r="414" spans="1:51" s="13" customFormat="1" ht="12">
      <c r="A414" s="13"/>
      <c r="B414" s="211"/>
      <c r="C414" s="13"/>
      <c r="D414" s="212" t="s">
        <v>184</v>
      </c>
      <c r="E414" s="213" t="s">
        <v>1</v>
      </c>
      <c r="F414" s="214" t="s">
        <v>541</v>
      </c>
      <c r="G414" s="13"/>
      <c r="H414" s="215">
        <v>381.2</v>
      </c>
      <c r="I414" s="216"/>
      <c r="J414" s="13"/>
      <c r="K414" s="13"/>
      <c r="L414" s="211"/>
      <c r="M414" s="217"/>
      <c r="N414" s="218"/>
      <c r="O414" s="218"/>
      <c r="P414" s="218"/>
      <c r="Q414" s="218"/>
      <c r="R414" s="218"/>
      <c r="S414" s="218"/>
      <c r="T414" s="219"/>
      <c r="U414" s="13"/>
      <c r="V414" s="13"/>
      <c r="W414" s="13"/>
      <c r="X414" s="13"/>
      <c r="Y414" s="13"/>
      <c r="Z414" s="13"/>
      <c r="AA414" s="13"/>
      <c r="AB414" s="13"/>
      <c r="AC414" s="13"/>
      <c r="AD414" s="13"/>
      <c r="AE414" s="13"/>
      <c r="AT414" s="213" t="s">
        <v>184</v>
      </c>
      <c r="AU414" s="213" t="s">
        <v>87</v>
      </c>
      <c r="AV414" s="13" t="s">
        <v>87</v>
      </c>
      <c r="AW414" s="13" t="s">
        <v>33</v>
      </c>
      <c r="AX414" s="13" t="s">
        <v>85</v>
      </c>
      <c r="AY414" s="213" t="s">
        <v>175</v>
      </c>
    </row>
    <row r="415" spans="1:65" s="2" customFormat="1" ht="21.75" customHeight="1">
      <c r="A415" s="38"/>
      <c r="B415" s="197"/>
      <c r="C415" s="198" t="s">
        <v>542</v>
      </c>
      <c r="D415" s="198" t="s">
        <v>177</v>
      </c>
      <c r="E415" s="199" t="s">
        <v>543</v>
      </c>
      <c r="F415" s="200" t="s">
        <v>544</v>
      </c>
      <c r="G415" s="201" t="s">
        <v>180</v>
      </c>
      <c r="H415" s="202">
        <v>381.2</v>
      </c>
      <c r="I415" s="203"/>
      <c r="J415" s="204">
        <f>ROUND(I415*H415,2)</f>
        <v>0</v>
      </c>
      <c r="K415" s="200" t="s">
        <v>181</v>
      </c>
      <c r="L415" s="39"/>
      <c r="M415" s="205" t="s">
        <v>1</v>
      </c>
      <c r="N415" s="206" t="s">
        <v>43</v>
      </c>
      <c r="O415" s="77"/>
      <c r="P415" s="207">
        <f>O415*H415</f>
        <v>0</v>
      </c>
      <c r="Q415" s="207">
        <v>0.00051</v>
      </c>
      <c r="R415" s="207">
        <f>Q415*H415</f>
        <v>0.194412</v>
      </c>
      <c r="S415" s="207">
        <v>0</v>
      </c>
      <c r="T415" s="208">
        <f>S415*H415</f>
        <v>0</v>
      </c>
      <c r="U415" s="38"/>
      <c r="V415" s="38"/>
      <c r="W415" s="38"/>
      <c r="X415" s="38"/>
      <c r="Y415" s="38"/>
      <c r="Z415" s="38"/>
      <c r="AA415" s="38"/>
      <c r="AB415" s="38"/>
      <c r="AC415" s="38"/>
      <c r="AD415" s="38"/>
      <c r="AE415" s="38"/>
      <c r="AR415" s="209" t="s">
        <v>182</v>
      </c>
      <c r="AT415" s="209" t="s">
        <v>177</v>
      </c>
      <c r="AU415" s="209" t="s">
        <v>87</v>
      </c>
      <c r="AY415" s="19" t="s">
        <v>175</v>
      </c>
      <c r="BE415" s="210">
        <f>IF(N415="základní",J415,0)</f>
        <v>0</v>
      </c>
      <c r="BF415" s="210">
        <f>IF(N415="snížená",J415,0)</f>
        <v>0</v>
      </c>
      <c r="BG415" s="210">
        <f>IF(N415="zákl. přenesená",J415,0)</f>
        <v>0</v>
      </c>
      <c r="BH415" s="210">
        <f>IF(N415="sníž. přenesená",J415,0)</f>
        <v>0</v>
      </c>
      <c r="BI415" s="210">
        <f>IF(N415="nulová",J415,0)</f>
        <v>0</v>
      </c>
      <c r="BJ415" s="19" t="s">
        <v>85</v>
      </c>
      <c r="BK415" s="210">
        <f>ROUND(I415*H415,2)</f>
        <v>0</v>
      </c>
      <c r="BL415" s="19" t="s">
        <v>182</v>
      </c>
      <c r="BM415" s="209" t="s">
        <v>545</v>
      </c>
    </row>
    <row r="416" spans="1:51" s="13" customFormat="1" ht="12">
      <c r="A416" s="13"/>
      <c r="B416" s="211"/>
      <c r="C416" s="13"/>
      <c r="D416" s="212" t="s">
        <v>184</v>
      </c>
      <c r="E416" s="213" t="s">
        <v>1</v>
      </c>
      <c r="F416" s="214" t="s">
        <v>541</v>
      </c>
      <c r="G416" s="13"/>
      <c r="H416" s="215">
        <v>381.2</v>
      </c>
      <c r="I416" s="216"/>
      <c r="J416" s="13"/>
      <c r="K416" s="13"/>
      <c r="L416" s="211"/>
      <c r="M416" s="217"/>
      <c r="N416" s="218"/>
      <c r="O416" s="218"/>
      <c r="P416" s="218"/>
      <c r="Q416" s="218"/>
      <c r="R416" s="218"/>
      <c r="S416" s="218"/>
      <c r="T416" s="219"/>
      <c r="U416" s="13"/>
      <c r="V416" s="13"/>
      <c r="W416" s="13"/>
      <c r="X416" s="13"/>
      <c r="Y416" s="13"/>
      <c r="Z416" s="13"/>
      <c r="AA416" s="13"/>
      <c r="AB416" s="13"/>
      <c r="AC416" s="13"/>
      <c r="AD416" s="13"/>
      <c r="AE416" s="13"/>
      <c r="AT416" s="213" t="s">
        <v>184</v>
      </c>
      <c r="AU416" s="213" t="s">
        <v>87</v>
      </c>
      <c r="AV416" s="13" t="s">
        <v>87</v>
      </c>
      <c r="AW416" s="13" t="s">
        <v>33</v>
      </c>
      <c r="AX416" s="13" t="s">
        <v>85</v>
      </c>
      <c r="AY416" s="213" t="s">
        <v>175</v>
      </c>
    </row>
    <row r="417" spans="1:65" s="2" customFormat="1" ht="21.75" customHeight="1">
      <c r="A417" s="38"/>
      <c r="B417" s="197"/>
      <c r="C417" s="198" t="s">
        <v>546</v>
      </c>
      <c r="D417" s="198" t="s">
        <v>177</v>
      </c>
      <c r="E417" s="199" t="s">
        <v>547</v>
      </c>
      <c r="F417" s="200" t="s">
        <v>548</v>
      </c>
      <c r="G417" s="201" t="s">
        <v>180</v>
      </c>
      <c r="H417" s="202">
        <v>381.2</v>
      </c>
      <c r="I417" s="203"/>
      <c r="J417" s="204">
        <f>ROUND(I417*H417,2)</f>
        <v>0</v>
      </c>
      <c r="K417" s="200" t="s">
        <v>181</v>
      </c>
      <c r="L417" s="39"/>
      <c r="M417" s="205" t="s">
        <v>1</v>
      </c>
      <c r="N417" s="206" t="s">
        <v>43</v>
      </c>
      <c r="O417" s="77"/>
      <c r="P417" s="207">
        <f>O417*H417</f>
        <v>0</v>
      </c>
      <c r="Q417" s="207">
        <v>0.10373</v>
      </c>
      <c r="R417" s="207">
        <f>Q417*H417</f>
        <v>39.541876</v>
      </c>
      <c r="S417" s="207">
        <v>0</v>
      </c>
      <c r="T417" s="208">
        <f>S417*H417</f>
        <v>0</v>
      </c>
      <c r="U417" s="38"/>
      <c r="V417" s="38"/>
      <c r="W417" s="38"/>
      <c r="X417" s="38"/>
      <c r="Y417" s="38"/>
      <c r="Z417" s="38"/>
      <c r="AA417" s="38"/>
      <c r="AB417" s="38"/>
      <c r="AC417" s="38"/>
      <c r="AD417" s="38"/>
      <c r="AE417" s="38"/>
      <c r="AR417" s="209" t="s">
        <v>182</v>
      </c>
      <c r="AT417" s="209" t="s">
        <v>177</v>
      </c>
      <c r="AU417" s="209" t="s">
        <v>87</v>
      </c>
      <c r="AY417" s="19" t="s">
        <v>175</v>
      </c>
      <c r="BE417" s="210">
        <f>IF(N417="základní",J417,0)</f>
        <v>0</v>
      </c>
      <c r="BF417" s="210">
        <f>IF(N417="snížená",J417,0)</f>
        <v>0</v>
      </c>
      <c r="BG417" s="210">
        <f>IF(N417="zákl. přenesená",J417,0)</f>
        <v>0</v>
      </c>
      <c r="BH417" s="210">
        <f>IF(N417="sníž. přenesená",J417,0)</f>
        <v>0</v>
      </c>
      <c r="BI417" s="210">
        <f>IF(N417="nulová",J417,0)</f>
        <v>0</v>
      </c>
      <c r="BJ417" s="19" t="s">
        <v>85</v>
      </c>
      <c r="BK417" s="210">
        <f>ROUND(I417*H417,2)</f>
        <v>0</v>
      </c>
      <c r="BL417" s="19" t="s">
        <v>182</v>
      </c>
      <c r="BM417" s="209" t="s">
        <v>549</v>
      </c>
    </row>
    <row r="418" spans="1:51" s="13" customFormat="1" ht="12">
      <c r="A418" s="13"/>
      <c r="B418" s="211"/>
      <c r="C418" s="13"/>
      <c r="D418" s="212" t="s">
        <v>184</v>
      </c>
      <c r="E418" s="213" t="s">
        <v>1</v>
      </c>
      <c r="F418" s="214" t="s">
        <v>541</v>
      </c>
      <c r="G418" s="13"/>
      <c r="H418" s="215">
        <v>381.2</v>
      </c>
      <c r="I418" s="216"/>
      <c r="J418" s="13"/>
      <c r="K418" s="13"/>
      <c r="L418" s="211"/>
      <c r="M418" s="217"/>
      <c r="N418" s="218"/>
      <c r="O418" s="218"/>
      <c r="P418" s="218"/>
      <c r="Q418" s="218"/>
      <c r="R418" s="218"/>
      <c r="S418" s="218"/>
      <c r="T418" s="219"/>
      <c r="U418" s="13"/>
      <c r="V418" s="13"/>
      <c r="W418" s="13"/>
      <c r="X418" s="13"/>
      <c r="Y418" s="13"/>
      <c r="Z418" s="13"/>
      <c r="AA418" s="13"/>
      <c r="AB418" s="13"/>
      <c r="AC418" s="13"/>
      <c r="AD418" s="13"/>
      <c r="AE418" s="13"/>
      <c r="AT418" s="213" t="s">
        <v>184</v>
      </c>
      <c r="AU418" s="213" t="s">
        <v>87</v>
      </c>
      <c r="AV418" s="13" t="s">
        <v>87</v>
      </c>
      <c r="AW418" s="13" t="s">
        <v>33</v>
      </c>
      <c r="AX418" s="13" t="s">
        <v>85</v>
      </c>
      <c r="AY418" s="213" t="s">
        <v>175</v>
      </c>
    </row>
    <row r="419" spans="1:65" s="2" customFormat="1" ht="44.25" customHeight="1">
      <c r="A419" s="38"/>
      <c r="B419" s="197"/>
      <c r="C419" s="198" t="s">
        <v>550</v>
      </c>
      <c r="D419" s="198" t="s">
        <v>177</v>
      </c>
      <c r="E419" s="199" t="s">
        <v>551</v>
      </c>
      <c r="F419" s="200" t="s">
        <v>552</v>
      </c>
      <c r="G419" s="201" t="s">
        <v>198</v>
      </c>
      <c r="H419" s="202">
        <v>4</v>
      </c>
      <c r="I419" s="203"/>
      <c r="J419" s="204">
        <f>ROUND(I419*H419,2)</f>
        <v>0</v>
      </c>
      <c r="K419" s="200" t="s">
        <v>1</v>
      </c>
      <c r="L419" s="39"/>
      <c r="M419" s="205" t="s">
        <v>1</v>
      </c>
      <c r="N419" s="206" t="s">
        <v>43</v>
      </c>
      <c r="O419" s="77"/>
      <c r="P419" s="207">
        <f>O419*H419</f>
        <v>0</v>
      </c>
      <c r="Q419" s="207">
        <v>0</v>
      </c>
      <c r="R419" s="207">
        <f>Q419*H419</f>
        <v>0</v>
      </c>
      <c r="S419" s="207">
        <v>0</v>
      </c>
      <c r="T419" s="208">
        <f>S419*H419</f>
        <v>0</v>
      </c>
      <c r="U419" s="38"/>
      <c r="V419" s="38"/>
      <c r="W419" s="38"/>
      <c r="X419" s="38"/>
      <c r="Y419" s="38"/>
      <c r="Z419" s="38"/>
      <c r="AA419" s="38"/>
      <c r="AB419" s="38"/>
      <c r="AC419" s="38"/>
      <c r="AD419" s="38"/>
      <c r="AE419" s="38"/>
      <c r="AR419" s="209" t="s">
        <v>182</v>
      </c>
      <c r="AT419" s="209" t="s">
        <v>177</v>
      </c>
      <c r="AU419" s="209" t="s">
        <v>87</v>
      </c>
      <c r="AY419" s="19" t="s">
        <v>175</v>
      </c>
      <c r="BE419" s="210">
        <f>IF(N419="základní",J419,0)</f>
        <v>0</v>
      </c>
      <c r="BF419" s="210">
        <f>IF(N419="snížená",J419,0)</f>
        <v>0</v>
      </c>
      <c r="BG419" s="210">
        <f>IF(N419="zákl. přenesená",J419,0)</f>
        <v>0</v>
      </c>
      <c r="BH419" s="210">
        <f>IF(N419="sníž. přenesená",J419,0)</f>
        <v>0</v>
      </c>
      <c r="BI419" s="210">
        <f>IF(N419="nulová",J419,0)</f>
        <v>0</v>
      </c>
      <c r="BJ419" s="19" t="s">
        <v>85</v>
      </c>
      <c r="BK419" s="210">
        <f>ROUND(I419*H419,2)</f>
        <v>0</v>
      </c>
      <c r="BL419" s="19" t="s">
        <v>182</v>
      </c>
      <c r="BM419" s="209" t="s">
        <v>553</v>
      </c>
    </row>
    <row r="420" spans="1:47" s="2" customFormat="1" ht="12">
      <c r="A420" s="38"/>
      <c r="B420" s="39"/>
      <c r="C420" s="38"/>
      <c r="D420" s="212" t="s">
        <v>274</v>
      </c>
      <c r="E420" s="38"/>
      <c r="F420" s="228" t="s">
        <v>554</v>
      </c>
      <c r="G420" s="38"/>
      <c r="H420" s="38"/>
      <c r="I420" s="133"/>
      <c r="J420" s="38"/>
      <c r="K420" s="38"/>
      <c r="L420" s="39"/>
      <c r="M420" s="229"/>
      <c r="N420" s="230"/>
      <c r="O420" s="77"/>
      <c r="P420" s="77"/>
      <c r="Q420" s="77"/>
      <c r="R420" s="77"/>
      <c r="S420" s="77"/>
      <c r="T420" s="78"/>
      <c r="U420" s="38"/>
      <c r="V420" s="38"/>
      <c r="W420" s="38"/>
      <c r="X420" s="38"/>
      <c r="Y420" s="38"/>
      <c r="Z420" s="38"/>
      <c r="AA420" s="38"/>
      <c r="AB420" s="38"/>
      <c r="AC420" s="38"/>
      <c r="AD420" s="38"/>
      <c r="AE420" s="38"/>
      <c r="AT420" s="19" t="s">
        <v>274</v>
      </c>
      <c r="AU420" s="19" t="s">
        <v>87</v>
      </c>
    </row>
    <row r="421" spans="1:51" s="15" customFormat="1" ht="12">
      <c r="A421" s="15"/>
      <c r="B421" s="231"/>
      <c r="C421" s="15"/>
      <c r="D421" s="212" t="s">
        <v>184</v>
      </c>
      <c r="E421" s="232" t="s">
        <v>1</v>
      </c>
      <c r="F421" s="233" t="s">
        <v>555</v>
      </c>
      <c r="G421" s="15"/>
      <c r="H421" s="232" t="s">
        <v>1</v>
      </c>
      <c r="I421" s="234"/>
      <c r="J421" s="15"/>
      <c r="K421" s="15"/>
      <c r="L421" s="231"/>
      <c r="M421" s="235"/>
      <c r="N421" s="236"/>
      <c r="O421" s="236"/>
      <c r="P421" s="236"/>
      <c r="Q421" s="236"/>
      <c r="R421" s="236"/>
      <c r="S421" s="236"/>
      <c r="T421" s="237"/>
      <c r="U421" s="15"/>
      <c r="V421" s="15"/>
      <c r="W421" s="15"/>
      <c r="X421" s="15"/>
      <c r="Y421" s="15"/>
      <c r="Z421" s="15"/>
      <c r="AA421" s="15"/>
      <c r="AB421" s="15"/>
      <c r="AC421" s="15"/>
      <c r="AD421" s="15"/>
      <c r="AE421" s="15"/>
      <c r="AT421" s="232" t="s">
        <v>184</v>
      </c>
      <c r="AU421" s="232" t="s">
        <v>87</v>
      </c>
      <c r="AV421" s="15" t="s">
        <v>85</v>
      </c>
      <c r="AW421" s="15" t="s">
        <v>33</v>
      </c>
      <c r="AX421" s="15" t="s">
        <v>78</v>
      </c>
      <c r="AY421" s="232" t="s">
        <v>175</v>
      </c>
    </row>
    <row r="422" spans="1:51" s="13" customFormat="1" ht="12">
      <c r="A422" s="13"/>
      <c r="B422" s="211"/>
      <c r="C422" s="13"/>
      <c r="D422" s="212" t="s">
        <v>184</v>
      </c>
      <c r="E422" s="213" t="s">
        <v>1</v>
      </c>
      <c r="F422" s="214" t="s">
        <v>182</v>
      </c>
      <c r="G422" s="13"/>
      <c r="H422" s="215">
        <v>4</v>
      </c>
      <c r="I422" s="216"/>
      <c r="J422" s="13"/>
      <c r="K422" s="13"/>
      <c r="L422" s="211"/>
      <c r="M422" s="217"/>
      <c r="N422" s="218"/>
      <c r="O422" s="218"/>
      <c r="P422" s="218"/>
      <c r="Q422" s="218"/>
      <c r="R422" s="218"/>
      <c r="S422" s="218"/>
      <c r="T422" s="219"/>
      <c r="U422" s="13"/>
      <c r="V422" s="13"/>
      <c r="W422" s="13"/>
      <c r="X422" s="13"/>
      <c r="Y422" s="13"/>
      <c r="Z422" s="13"/>
      <c r="AA422" s="13"/>
      <c r="AB422" s="13"/>
      <c r="AC422" s="13"/>
      <c r="AD422" s="13"/>
      <c r="AE422" s="13"/>
      <c r="AT422" s="213" t="s">
        <v>184</v>
      </c>
      <c r="AU422" s="213" t="s">
        <v>87</v>
      </c>
      <c r="AV422" s="13" t="s">
        <v>87</v>
      </c>
      <c r="AW422" s="13" t="s">
        <v>33</v>
      </c>
      <c r="AX422" s="13" t="s">
        <v>78</v>
      </c>
      <c r="AY422" s="213" t="s">
        <v>175</v>
      </c>
    </row>
    <row r="423" spans="1:51" s="14" customFormat="1" ht="12">
      <c r="A423" s="14"/>
      <c r="B423" s="220"/>
      <c r="C423" s="14"/>
      <c r="D423" s="212" t="s">
        <v>184</v>
      </c>
      <c r="E423" s="221" t="s">
        <v>1</v>
      </c>
      <c r="F423" s="222" t="s">
        <v>186</v>
      </c>
      <c r="G423" s="14"/>
      <c r="H423" s="223">
        <v>4</v>
      </c>
      <c r="I423" s="224"/>
      <c r="J423" s="14"/>
      <c r="K423" s="14"/>
      <c r="L423" s="220"/>
      <c r="M423" s="225"/>
      <c r="N423" s="226"/>
      <c r="O423" s="226"/>
      <c r="P423" s="226"/>
      <c r="Q423" s="226"/>
      <c r="R423" s="226"/>
      <c r="S423" s="226"/>
      <c r="T423" s="227"/>
      <c r="U423" s="14"/>
      <c r="V423" s="14"/>
      <c r="W423" s="14"/>
      <c r="X423" s="14"/>
      <c r="Y423" s="14"/>
      <c r="Z423" s="14"/>
      <c r="AA423" s="14"/>
      <c r="AB423" s="14"/>
      <c r="AC423" s="14"/>
      <c r="AD423" s="14"/>
      <c r="AE423" s="14"/>
      <c r="AT423" s="221" t="s">
        <v>184</v>
      </c>
      <c r="AU423" s="221" t="s">
        <v>87</v>
      </c>
      <c r="AV423" s="14" t="s">
        <v>182</v>
      </c>
      <c r="AW423" s="14" t="s">
        <v>33</v>
      </c>
      <c r="AX423" s="14" t="s">
        <v>85</v>
      </c>
      <c r="AY423" s="221" t="s">
        <v>175</v>
      </c>
    </row>
    <row r="424" spans="1:65" s="2" customFormat="1" ht="44.25" customHeight="1">
      <c r="A424" s="38"/>
      <c r="B424" s="197"/>
      <c r="C424" s="198" t="s">
        <v>556</v>
      </c>
      <c r="D424" s="198" t="s">
        <v>177</v>
      </c>
      <c r="E424" s="199" t="s">
        <v>557</v>
      </c>
      <c r="F424" s="200" t="s">
        <v>558</v>
      </c>
      <c r="G424" s="201" t="s">
        <v>180</v>
      </c>
      <c r="H424" s="202">
        <v>15</v>
      </c>
      <c r="I424" s="203"/>
      <c r="J424" s="204">
        <f>ROUND(I424*H424,2)</f>
        <v>0</v>
      </c>
      <c r="K424" s="200" t="s">
        <v>1</v>
      </c>
      <c r="L424" s="39"/>
      <c r="M424" s="205" t="s">
        <v>1</v>
      </c>
      <c r="N424" s="206" t="s">
        <v>43</v>
      </c>
      <c r="O424" s="77"/>
      <c r="P424" s="207">
        <f>O424*H424</f>
        <v>0</v>
      </c>
      <c r="Q424" s="207">
        <v>0</v>
      </c>
      <c r="R424" s="207">
        <f>Q424*H424</f>
        <v>0</v>
      </c>
      <c r="S424" s="207">
        <v>0</v>
      </c>
      <c r="T424" s="208">
        <f>S424*H424</f>
        <v>0</v>
      </c>
      <c r="U424" s="38"/>
      <c r="V424" s="38"/>
      <c r="W424" s="38"/>
      <c r="X424" s="38"/>
      <c r="Y424" s="38"/>
      <c r="Z424" s="38"/>
      <c r="AA424" s="38"/>
      <c r="AB424" s="38"/>
      <c r="AC424" s="38"/>
      <c r="AD424" s="38"/>
      <c r="AE424" s="38"/>
      <c r="AR424" s="209" t="s">
        <v>182</v>
      </c>
      <c r="AT424" s="209" t="s">
        <v>177</v>
      </c>
      <c r="AU424" s="209" t="s">
        <v>87</v>
      </c>
      <c r="AY424" s="19" t="s">
        <v>175</v>
      </c>
      <c r="BE424" s="210">
        <f>IF(N424="základní",J424,0)</f>
        <v>0</v>
      </c>
      <c r="BF424" s="210">
        <f>IF(N424="snížená",J424,0)</f>
        <v>0</v>
      </c>
      <c r="BG424" s="210">
        <f>IF(N424="zákl. přenesená",J424,0)</f>
        <v>0</v>
      </c>
      <c r="BH424" s="210">
        <f>IF(N424="sníž. přenesená",J424,0)</f>
        <v>0</v>
      </c>
      <c r="BI424" s="210">
        <f>IF(N424="nulová",J424,0)</f>
        <v>0</v>
      </c>
      <c r="BJ424" s="19" t="s">
        <v>85</v>
      </c>
      <c r="BK424" s="210">
        <f>ROUND(I424*H424,2)</f>
        <v>0</v>
      </c>
      <c r="BL424" s="19" t="s">
        <v>182</v>
      </c>
      <c r="BM424" s="209" t="s">
        <v>559</v>
      </c>
    </row>
    <row r="425" spans="1:47" s="2" customFormat="1" ht="12">
      <c r="A425" s="38"/>
      <c r="B425" s="39"/>
      <c r="C425" s="38"/>
      <c r="D425" s="212" t="s">
        <v>274</v>
      </c>
      <c r="E425" s="38"/>
      <c r="F425" s="228" t="s">
        <v>554</v>
      </c>
      <c r="G425" s="38"/>
      <c r="H425" s="38"/>
      <c r="I425" s="133"/>
      <c r="J425" s="38"/>
      <c r="K425" s="38"/>
      <c r="L425" s="39"/>
      <c r="M425" s="229"/>
      <c r="N425" s="230"/>
      <c r="O425" s="77"/>
      <c r="P425" s="77"/>
      <c r="Q425" s="77"/>
      <c r="R425" s="77"/>
      <c r="S425" s="77"/>
      <c r="T425" s="78"/>
      <c r="U425" s="38"/>
      <c r="V425" s="38"/>
      <c r="W425" s="38"/>
      <c r="X425" s="38"/>
      <c r="Y425" s="38"/>
      <c r="Z425" s="38"/>
      <c r="AA425" s="38"/>
      <c r="AB425" s="38"/>
      <c r="AC425" s="38"/>
      <c r="AD425" s="38"/>
      <c r="AE425" s="38"/>
      <c r="AT425" s="19" t="s">
        <v>274</v>
      </c>
      <c r="AU425" s="19" t="s">
        <v>87</v>
      </c>
    </row>
    <row r="426" spans="1:51" s="13" customFormat="1" ht="12">
      <c r="A426" s="13"/>
      <c r="B426" s="211"/>
      <c r="C426" s="13"/>
      <c r="D426" s="212" t="s">
        <v>184</v>
      </c>
      <c r="E426" s="213" t="s">
        <v>1</v>
      </c>
      <c r="F426" s="214" t="s">
        <v>8</v>
      </c>
      <c r="G426" s="13"/>
      <c r="H426" s="215">
        <v>15</v>
      </c>
      <c r="I426" s="216"/>
      <c r="J426" s="13"/>
      <c r="K426" s="13"/>
      <c r="L426" s="211"/>
      <c r="M426" s="217"/>
      <c r="N426" s="218"/>
      <c r="O426" s="218"/>
      <c r="P426" s="218"/>
      <c r="Q426" s="218"/>
      <c r="R426" s="218"/>
      <c r="S426" s="218"/>
      <c r="T426" s="219"/>
      <c r="U426" s="13"/>
      <c r="V426" s="13"/>
      <c r="W426" s="13"/>
      <c r="X426" s="13"/>
      <c r="Y426" s="13"/>
      <c r="Z426" s="13"/>
      <c r="AA426" s="13"/>
      <c r="AB426" s="13"/>
      <c r="AC426" s="13"/>
      <c r="AD426" s="13"/>
      <c r="AE426" s="13"/>
      <c r="AT426" s="213" t="s">
        <v>184</v>
      </c>
      <c r="AU426" s="213" t="s">
        <v>87</v>
      </c>
      <c r="AV426" s="13" t="s">
        <v>87</v>
      </c>
      <c r="AW426" s="13" t="s">
        <v>33</v>
      </c>
      <c r="AX426" s="13" t="s">
        <v>78</v>
      </c>
      <c r="AY426" s="213" t="s">
        <v>175</v>
      </c>
    </row>
    <row r="427" spans="1:51" s="14" customFormat="1" ht="12">
      <c r="A427" s="14"/>
      <c r="B427" s="220"/>
      <c r="C427" s="14"/>
      <c r="D427" s="212" t="s">
        <v>184</v>
      </c>
      <c r="E427" s="221" t="s">
        <v>1</v>
      </c>
      <c r="F427" s="222" t="s">
        <v>186</v>
      </c>
      <c r="G427" s="14"/>
      <c r="H427" s="223">
        <v>15</v>
      </c>
      <c r="I427" s="224"/>
      <c r="J427" s="14"/>
      <c r="K427" s="14"/>
      <c r="L427" s="220"/>
      <c r="M427" s="225"/>
      <c r="N427" s="226"/>
      <c r="O427" s="226"/>
      <c r="P427" s="226"/>
      <c r="Q427" s="226"/>
      <c r="R427" s="226"/>
      <c r="S427" s="226"/>
      <c r="T427" s="227"/>
      <c r="U427" s="14"/>
      <c r="V427" s="14"/>
      <c r="W427" s="14"/>
      <c r="X427" s="14"/>
      <c r="Y427" s="14"/>
      <c r="Z427" s="14"/>
      <c r="AA427" s="14"/>
      <c r="AB427" s="14"/>
      <c r="AC427" s="14"/>
      <c r="AD427" s="14"/>
      <c r="AE427" s="14"/>
      <c r="AT427" s="221" t="s">
        <v>184</v>
      </c>
      <c r="AU427" s="221" t="s">
        <v>87</v>
      </c>
      <c r="AV427" s="14" t="s">
        <v>182</v>
      </c>
      <c r="AW427" s="14" t="s">
        <v>33</v>
      </c>
      <c r="AX427" s="14" t="s">
        <v>85</v>
      </c>
      <c r="AY427" s="221" t="s">
        <v>175</v>
      </c>
    </row>
    <row r="428" spans="1:63" s="12" customFormat="1" ht="22.8" customHeight="1">
      <c r="A428" s="12"/>
      <c r="B428" s="184"/>
      <c r="C428" s="12"/>
      <c r="D428" s="185" t="s">
        <v>77</v>
      </c>
      <c r="E428" s="195" t="s">
        <v>206</v>
      </c>
      <c r="F428" s="195" t="s">
        <v>560</v>
      </c>
      <c r="G428" s="12"/>
      <c r="H428" s="12"/>
      <c r="I428" s="187"/>
      <c r="J428" s="196">
        <f>BK428</f>
        <v>0</v>
      </c>
      <c r="K428" s="12"/>
      <c r="L428" s="184"/>
      <c r="M428" s="189"/>
      <c r="N428" s="190"/>
      <c r="O428" s="190"/>
      <c r="P428" s="191">
        <f>SUM(P429:P599)</f>
        <v>0</v>
      </c>
      <c r="Q428" s="190"/>
      <c r="R428" s="191">
        <f>SUM(R429:R599)</f>
        <v>597.3447335700001</v>
      </c>
      <c r="S428" s="190"/>
      <c r="T428" s="192">
        <f>SUM(T429:T599)</f>
        <v>0</v>
      </c>
      <c r="U428" s="12"/>
      <c r="V428" s="12"/>
      <c r="W428" s="12"/>
      <c r="X428" s="12"/>
      <c r="Y428" s="12"/>
      <c r="Z428" s="12"/>
      <c r="AA428" s="12"/>
      <c r="AB428" s="12"/>
      <c r="AC428" s="12"/>
      <c r="AD428" s="12"/>
      <c r="AE428" s="12"/>
      <c r="AR428" s="185" t="s">
        <v>85</v>
      </c>
      <c r="AT428" s="193" t="s">
        <v>77</v>
      </c>
      <c r="AU428" s="193" t="s">
        <v>85</v>
      </c>
      <c r="AY428" s="185" t="s">
        <v>175</v>
      </c>
      <c r="BK428" s="194">
        <f>SUM(BK429:BK599)</f>
        <v>0</v>
      </c>
    </row>
    <row r="429" spans="1:65" s="2" customFormat="1" ht="21.75" customHeight="1">
      <c r="A429" s="38"/>
      <c r="B429" s="197"/>
      <c r="C429" s="198" t="s">
        <v>561</v>
      </c>
      <c r="D429" s="198" t="s">
        <v>177</v>
      </c>
      <c r="E429" s="199" t="s">
        <v>562</v>
      </c>
      <c r="F429" s="200" t="s">
        <v>563</v>
      </c>
      <c r="G429" s="201" t="s">
        <v>180</v>
      </c>
      <c r="H429" s="202">
        <v>392.79</v>
      </c>
      <c r="I429" s="203"/>
      <c r="J429" s="204">
        <f>ROUND(I429*H429,2)</f>
        <v>0</v>
      </c>
      <c r="K429" s="200" t="s">
        <v>181</v>
      </c>
      <c r="L429" s="39"/>
      <c r="M429" s="205" t="s">
        <v>1</v>
      </c>
      <c r="N429" s="206" t="s">
        <v>43</v>
      </c>
      <c r="O429" s="77"/>
      <c r="P429" s="207">
        <f>O429*H429</f>
        <v>0</v>
      </c>
      <c r="Q429" s="207">
        <v>0.00438</v>
      </c>
      <c r="R429" s="207">
        <f>Q429*H429</f>
        <v>1.7204202000000002</v>
      </c>
      <c r="S429" s="207">
        <v>0</v>
      </c>
      <c r="T429" s="208">
        <f>S429*H429</f>
        <v>0</v>
      </c>
      <c r="U429" s="38"/>
      <c r="V429" s="38"/>
      <c r="W429" s="38"/>
      <c r="X429" s="38"/>
      <c r="Y429" s="38"/>
      <c r="Z429" s="38"/>
      <c r="AA429" s="38"/>
      <c r="AB429" s="38"/>
      <c r="AC429" s="38"/>
      <c r="AD429" s="38"/>
      <c r="AE429" s="38"/>
      <c r="AR429" s="209" t="s">
        <v>182</v>
      </c>
      <c r="AT429" s="209" t="s">
        <v>177</v>
      </c>
      <c r="AU429" s="209" t="s">
        <v>87</v>
      </c>
      <c r="AY429" s="19" t="s">
        <v>175</v>
      </c>
      <c r="BE429" s="210">
        <f>IF(N429="základní",J429,0)</f>
        <v>0</v>
      </c>
      <c r="BF429" s="210">
        <f>IF(N429="snížená",J429,0)</f>
        <v>0</v>
      </c>
      <c r="BG429" s="210">
        <f>IF(N429="zákl. přenesená",J429,0)</f>
        <v>0</v>
      </c>
      <c r="BH429" s="210">
        <f>IF(N429="sníž. přenesená",J429,0)</f>
        <v>0</v>
      </c>
      <c r="BI429" s="210">
        <f>IF(N429="nulová",J429,0)</f>
        <v>0</v>
      </c>
      <c r="BJ429" s="19" t="s">
        <v>85</v>
      </c>
      <c r="BK429" s="210">
        <f>ROUND(I429*H429,2)</f>
        <v>0</v>
      </c>
      <c r="BL429" s="19" t="s">
        <v>182</v>
      </c>
      <c r="BM429" s="209" t="s">
        <v>564</v>
      </c>
    </row>
    <row r="430" spans="1:51" s="15" customFormat="1" ht="12">
      <c r="A430" s="15"/>
      <c r="B430" s="231"/>
      <c r="C430" s="15"/>
      <c r="D430" s="212" t="s">
        <v>184</v>
      </c>
      <c r="E430" s="232" t="s">
        <v>1</v>
      </c>
      <c r="F430" s="233" t="s">
        <v>565</v>
      </c>
      <c r="G430" s="15"/>
      <c r="H430" s="232" t="s">
        <v>1</v>
      </c>
      <c r="I430" s="234"/>
      <c r="J430" s="15"/>
      <c r="K430" s="15"/>
      <c r="L430" s="231"/>
      <c r="M430" s="235"/>
      <c r="N430" s="236"/>
      <c r="O430" s="236"/>
      <c r="P430" s="236"/>
      <c r="Q430" s="236"/>
      <c r="R430" s="236"/>
      <c r="S430" s="236"/>
      <c r="T430" s="237"/>
      <c r="U430" s="15"/>
      <c r="V430" s="15"/>
      <c r="W430" s="15"/>
      <c r="X430" s="15"/>
      <c r="Y430" s="15"/>
      <c r="Z430" s="15"/>
      <c r="AA430" s="15"/>
      <c r="AB430" s="15"/>
      <c r="AC430" s="15"/>
      <c r="AD430" s="15"/>
      <c r="AE430" s="15"/>
      <c r="AT430" s="232" t="s">
        <v>184</v>
      </c>
      <c r="AU430" s="232" t="s">
        <v>87</v>
      </c>
      <c r="AV430" s="15" t="s">
        <v>85</v>
      </c>
      <c r="AW430" s="15" t="s">
        <v>33</v>
      </c>
      <c r="AX430" s="15" t="s">
        <v>78</v>
      </c>
      <c r="AY430" s="232" t="s">
        <v>175</v>
      </c>
    </row>
    <row r="431" spans="1:51" s="13" customFormat="1" ht="12">
      <c r="A431" s="13"/>
      <c r="B431" s="211"/>
      <c r="C431" s="13"/>
      <c r="D431" s="212" t="s">
        <v>184</v>
      </c>
      <c r="E431" s="213" t="s">
        <v>1</v>
      </c>
      <c r="F431" s="214" t="s">
        <v>358</v>
      </c>
      <c r="G431" s="13"/>
      <c r="H431" s="215">
        <v>60.201</v>
      </c>
      <c r="I431" s="216"/>
      <c r="J431" s="13"/>
      <c r="K431" s="13"/>
      <c r="L431" s="211"/>
      <c r="M431" s="217"/>
      <c r="N431" s="218"/>
      <c r="O431" s="218"/>
      <c r="P431" s="218"/>
      <c r="Q431" s="218"/>
      <c r="R431" s="218"/>
      <c r="S431" s="218"/>
      <c r="T431" s="219"/>
      <c r="U431" s="13"/>
      <c r="V431" s="13"/>
      <c r="W431" s="13"/>
      <c r="X431" s="13"/>
      <c r="Y431" s="13"/>
      <c r="Z431" s="13"/>
      <c r="AA431" s="13"/>
      <c r="AB431" s="13"/>
      <c r="AC431" s="13"/>
      <c r="AD431" s="13"/>
      <c r="AE431" s="13"/>
      <c r="AT431" s="213" t="s">
        <v>184</v>
      </c>
      <c r="AU431" s="213" t="s">
        <v>87</v>
      </c>
      <c r="AV431" s="13" t="s">
        <v>87</v>
      </c>
      <c r="AW431" s="13" t="s">
        <v>33</v>
      </c>
      <c r="AX431" s="13" t="s">
        <v>78</v>
      </c>
      <c r="AY431" s="213" t="s">
        <v>175</v>
      </c>
    </row>
    <row r="432" spans="1:51" s="13" customFormat="1" ht="12">
      <c r="A432" s="13"/>
      <c r="B432" s="211"/>
      <c r="C432" s="13"/>
      <c r="D432" s="212" t="s">
        <v>184</v>
      </c>
      <c r="E432" s="213" t="s">
        <v>1</v>
      </c>
      <c r="F432" s="214" t="s">
        <v>566</v>
      </c>
      <c r="G432" s="13"/>
      <c r="H432" s="215">
        <v>119.88</v>
      </c>
      <c r="I432" s="216"/>
      <c r="J432" s="13"/>
      <c r="K432" s="13"/>
      <c r="L432" s="211"/>
      <c r="M432" s="217"/>
      <c r="N432" s="218"/>
      <c r="O432" s="218"/>
      <c r="P432" s="218"/>
      <c r="Q432" s="218"/>
      <c r="R432" s="218"/>
      <c r="S432" s="218"/>
      <c r="T432" s="219"/>
      <c r="U432" s="13"/>
      <c r="V432" s="13"/>
      <c r="W432" s="13"/>
      <c r="X432" s="13"/>
      <c r="Y432" s="13"/>
      <c r="Z432" s="13"/>
      <c r="AA432" s="13"/>
      <c r="AB432" s="13"/>
      <c r="AC432" s="13"/>
      <c r="AD432" s="13"/>
      <c r="AE432" s="13"/>
      <c r="AT432" s="213" t="s">
        <v>184</v>
      </c>
      <c r="AU432" s="213" t="s">
        <v>87</v>
      </c>
      <c r="AV432" s="13" t="s">
        <v>87</v>
      </c>
      <c r="AW432" s="13" t="s">
        <v>33</v>
      </c>
      <c r="AX432" s="13" t="s">
        <v>78</v>
      </c>
      <c r="AY432" s="213" t="s">
        <v>175</v>
      </c>
    </row>
    <row r="433" spans="1:51" s="13" customFormat="1" ht="12">
      <c r="A433" s="13"/>
      <c r="B433" s="211"/>
      <c r="C433" s="13"/>
      <c r="D433" s="212" t="s">
        <v>184</v>
      </c>
      <c r="E433" s="213" t="s">
        <v>1</v>
      </c>
      <c r="F433" s="214" t="s">
        <v>567</v>
      </c>
      <c r="G433" s="13"/>
      <c r="H433" s="215">
        <v>10.634</v>
      </c>
      <c r="I433" s="216"/>
      <c r="J433" s="13"/>
      <c r="K433" s="13"/>
      <c r="L433" s="211"/>
      <c r="M433" s="217"/>
      <c r="N433" s="218"/>
      <c r="O433" s="218"/>
      <c r="P433" s="218"/>
      <c r="Q433" s="218"/>
      <c r="R433" s="218"/>
      <c r="S433" s="218"/>
      <c r="T433" s="219"/>
      <c r="U433" s="13"/>
      <c r="V433" s="13"/>
      <c r="W433" s="13"/>
      <c r="X433" s="13"/>
      <c r="Y433" s="13"/>
      <c r="Z433" s="13"/>
      <c r="AA433" s="13"/>
      <c r="AB433" s="13"/>
      <c r="AC433" s="13"/>
      <c r="AD433" s="13"/>
      <c r="AE433" s="13"/>
      <c r="AT433" s="213" t="s">
        <v>184</v>
      </c>
      <c r="AU433" s="213" t="s">
        <v>87</v>
      </c>
      <c r="AV433" s="13" t="s">
        <v>87</v>
      </c>
      <c r="AW433" s="13" t="s">
        <v>33</v>
      </c>
      <c r="AX433" s="13" t="s">
        <v>78</v>
      </c>
      <c r="AY433" s="213" t="s">
        <v>175</v>
      </c>
    </row>
    <row r="434" spans="1:51" s="14" customFormat="1" ht="12">
      <c r="A434" s="14"/>
      <c r="B434" s="220"/>
      <c r="C434" s="14"/>
      <c r="D434" s="212" t="s">
        <v>184</v>
      </c>
      <c r="E434" s="221" t="s">
        <v>1</v>
      </c>
      <c r="F434" s="222" t="s">
        <v>186</v>
      </c>
      <c r="G434" s="14"/>
      <c r="H434" s="223">
        <v>190.715</v>
      </c>
      <c r="I434" s="224"/>
      <c r="J434" s="14"/>
      <c r="K434" s="14"/>
      <c r="L434" s="220"/>
      <c r="M434" s="225"/>
      <c r="N434" s="226"/>
      <c r="O434" s="226"/>
      <c r="P434" s="226"/>
      <c r="Q434" s="226"/>
      <c r="R434" s="226"/>
      <c r="S434" s="226"/>
      <c r="T434" s="227"/>
      <c r="U434" s="14"/>
      <c r="V434" s="14"/>
      <c r="W434" s="14"/>
      <c r="X434" s="14"/>
      <c r="Y434" s="14"/>
      <c r="Z434" s="14"/>
      <c r="AA434" s="14"/>
      <c r="AB434" s="14"/>
      <c r="AC434" s="14"/>
      <c r="AD434" s="14"/>
      <c r="AE434" s="14"/>
      <c r="AT434" s="221" t="s">
        <v>184</v>
      </c>
      <c r="AU434" s="221" t="s">
        <v>87</v>
      </c>
      <c r="AV434" s="14" t="s">
        <v>182</v>
      </c>
      <c r="AW434" s="14" t="s">
        <v>33</v>
      </c>
      <c r="AX434" s="14" t="s">
        <v>78</v>
      </c>
      <c r="AY434" s="221" t="s">
        <v>175</v>
      </c>
    </row>
    <row r="435" spans="1:51" s="13" customFormat="1" ht="12">
      <c r="A435" s="13"/>
      <c r="B435" s="211"/>
      <c r="C435" s="13"/>
      <c r="D435" s="212" t="s">
        <v>184</v>
      </c>
      <c r="E435" s="213" t="s">
        <v>1</v>
      </c>
      <c r="F435" s="214" t="s">
        <v>568</v>
      </c>
      <c r="G435" s="13"/>
      <c r="H435" s="215">
        <v>381.43</v>
      </c>
      <c r="I435" s="216"/>
      <c r="J435" s="13"/>
      <c r="K435" s="13"/>
      <c r="L435" s="211"/>
      <c r="M435" s="217"/>
      <c r="N435" s="218"/>
      <c r="O435" s="218"/>
      <c r="P435" s="218"/>
      <c r="Q435" s="218"/>
      <c r="R435" s="218"/>
      <c r="S435" s="218"/>
      <c r="T435" s="219"/>
      <c r="U435" s="13"/>
      <c r="V435" s="13"/>
      <c r="W435" s="13"/>
      <c r="X435" s="13"/>
      <c r="Y435" s="13"/>
      <c r="Z435" s="13"/>
      <c r="AA435" s="13"/>
      <c r="AB435" s="13"/>
      <c r="AC435" s="13"/>
      <c r="AD435" s="13"/>
      <c r="AE435" s="13"/>
      <c r="AT435" s="213" t="s">
        <v>184</v>
      </c>
      <c r="AU435" s="213" t="s">
        <v>87</v>
      </c>
      <c r="AV435" s="13" t="s">
        <v>87</v>
      </c>
      <c r="AW435" s="13" t="s">
        <v>33</v>
      </c>
      <c r="AX435" s="13" t="s">
        <v>78</v>
      </c>
      <c r="AY435" s="213" t="s">
        <v>175</v>
      </c>
    </row>
    <row r="436" spans="1:51" s="13" customFormat="1" ht="12">
      <c r="A436" s="13"/>
      <c r="B436" s="211"/>
      <c r="C436" s="13"/>
      <c r="D436" s="212" t="s">
        <v>184</v>
      </c>
      <c r="E436" s="213" t="s">
        <v>1</v>
      </c>
      <c r="F436" s="214" t="s">
        <v>569</v>
      </c>
      <c r="G436" s="13"/>
      <c r="H436" s="215">
        <v>11.36</v>
      </c>
      <c r="I436" s="216"/>
      <c r="J436" s="13"/>
      <c r="K436" s="13"/>
      <c r="L436" s="211"/>
      <c r="M436" s="217"/>
      <c r="N436" s="218"/>
      <c r="O436" s="218"/>
      <c r="P436" s="218"/>
      <c r="Q436" s="218"/>
      <c r="R436" s="218"/>
      <c r="S436" s="218"/>
      <c r="T436" s="219"/>
      <c r="U436" s="13"/>
      <c r="V436" s="13"/>
      <c r="W436" s="13"/>
      <c r="X436" s="13"/>
      <c r="Y436" s="13"/>
      <c r="Z436" s="13"/>
      <c r="AA436" s="13"/>
      <c r="AB436" s="13"/>
      <c r="AC436" s="13"/>
      <c r="AD436" s="13"/>
      <c r="AE436" s="13"/>
      <c r="AT436" s="213" t="s">
        <v>184</v>
      </c>
      <c r="AU436" s="213" t="s">
        <v>87</v>
      </c>
      <c r="AV436" s="13" t="s">
        <v>87</v>
      </c>
      <c r="AW436" s="13" t="s">
        <v>33</v>
      </c>
      <c r="AX436" s="13" t="s">
        <v>78</v>
      </c>
      <c r="AY436" s="213" t="s">
        <v>175</v>
      </c>
    </row>
    <row r="437" spans="1:51" s="14" customFormat="1" ht="12">
      <c r="A437" s="14"/>
      <c r="B437" s="220"/>
      <c r="C437" s="14"/>
      <c r="D437" s="212" t="s">
        <v>184</v>
      </c>
      <c r="E437" s="221" t="s">
        <v>1</v>
      </c>
      <c r="F437" s="222" t="s">
        <v>186</v>
      </c>
      <c r="G437" s="14"/>
      <c r="H437" s="223">
        <v>392.79</v>
      </c>
      <c r="I437" s="224"/>
      <c r="J437" s="14"/>
      <c r="K437" s="14"/>
      <c r="L437" s="220"/>
      <c r="M437" s="225"/>
      <c r="N437" s="226"/>
      <c r="O437" s="226"/>
      <c r="P437" s="226"/>
      <c r="Q437" s="226"/>
      <c r="R437" s="226"/>
      <c r="S437" s="226"/>
      <c r="T437" s="227"/>
      <c r="U437" s="14"/>
      <c r="V437" s="14"/>
      <c r="W437" s="14"/>
      <c r="X437" s="14"/>
      <c r="Y437" s="14"/>
      <c r="Z437" s="14"/>
      <c r="AA437" s="14"/>
      <c r="AB437" s="14"/>
      <c r="AC437" s="14"/>
      <c r="AD437" s="14"/>
      <c r="AE437" s="14"/>
      <c r="AT437" s="221" t="s">
        <v>184</v>
      </c>
      <c r="AU437" s="221" t="s">
        <v>87</v>
      </c>
      <c r="AV437" s="14" t="s">
        <v>182</v>
      </c>
      <c r="AW437" s="14" t="s">
        <v>33</v>
      </c>
      <c r="AX437" s="14" t="s">
        <v>85</v>
      </c>
      <c r="AY437" s="221" t="s">
        <v>175</v>
      </c>
    </row>
    <row r="438" spans="1:65" s="2" customFormat="1" ht="21.75" customHeight="1">
      <c r="A438" s="38"/>
      <c r="B438" s="197"/>
      <c r="C438" s="198" t="s">
        <v>570</v>
      </c>
      <c r="D438" s="198" t="s">
        <v>177</v>
      </c>
      <c r="E438" s="199" t="s">
        <v>571</v>
      </c>
      <c r="F438" s="200" t="s">
        <v>572</v>
      </c>
      <c r="G438" s="201" t="s">
        <v>180</v>
      </c>
      <c r="H438" s="202">
        <v>190.715</v>
      </c>
      <c r="I438" s="203"/>
      <c r="J438" s="204">
        <f>ROUND(I438*H438,2)</f>
        <v>0</v>
      </c>
      <c r="K438" s="200" t="s">
        <v>181</v>
      </c>
      <c r="L438" s="39"/>
      <c r="M438" s="205" t="s">
        <v>1</v>
      </c>
      <c r="N438" s="206" t="s">
        <v>43</v>
      </c>
      <c r="O438" s="77"/>
      <c r="P438" s="207">
        <f>O438*H438</f>
        <v>0</v>
      </c>
      <c r="Q438" s="207">
        <v>0.003</v>
      </c>
      <c r="R438" s="207">
        <f>Q438*H438</f>
        <v>0.572145</v>
      </c>
      <c r="S438" s="207">
        <v>0</v>
      </c>
      <c r="T438" s="208">
        <f>S438*H438</f>
        <v>0</v>
      </c>
      <c r="U438" s="38"/>
      <c r="V438" s="38"/>
      <c r="W438" s="38"/>
      <c r="X438" s="38"/>
      <c r="Y438" s="38"/>
      <c r="Z438" s="38"/>
      <c r="AA438" s="38"/>
      <c r="AB438" s="38"/>
      <c r="AC438" s="38"/>
      <c r="AD438" s="38"/>
      <c r="AE438" s="38"/>
      <c r="AR438" s="209" t="s">
        <v>182</v>
      </c>
      <c r="AT438" s="209" t="s">
        <v>177</v>
      </c>
      <c r="AU438" s="209" t="s">
        <v>87</v>
      </c>
      <c r="AY438" s="19" t="s">
        <v>175</v>
      </c>
      <c r="BE438" s="210">
        <f>IF(N438="základní",J438,0)</f>
        <v>0</v>
      </c>
      <c r="BF438" s="210">
        <f>IF(N438="snížená",J438,0)</f>
        <v>0</v>
      </c>
      <c r="BG438" s="210">
        <f>IF(N438="zákl. přenesená",J438,0)</f>
        <v>0</v>
      </c>
      <c r="BH438" s="210">
        <f>IF(N438="sníž. přenesená",J438,0)</f>
        <v>0</v>
      </c>
      <c r="BI438" s="210">
        <f>IF(N438="nulová",J438,0)</f>
        <v>0</v>
      </c>
      <c r="BJ438" s="19" t="s">
        <v>85</v>
      </c>
      <c r="BK438" s="210">
        <f>ROUND(I438*H438,2)</f>
        <v>0</v>
      </c>
      <c r="BL438" s="19" t="s">
        <v>182</v>
      </c>
      <c r="BM438" s="209" t="s">
        <v>573</v>
      </c>
    </row>
    <row r="439" spans="1:51" s="15" customFormat="1" ht="12">
      <c r="A439" s="15"/>
      <c r="B439" s="231"/>
      <c r="C439" s="15"/>
      <c r="D439" s="212" t="s">
        <v>184</v>
      </c>
      <c r="E439" s="232" t="s">
        <v>1</v>
      </c>
      <c r="F439" s="233" t="s">
        <v>574</v>
      </c>
      <c r="G439" s="15"/>
      <c r="H439" s="232" t="s">
        <v>1</v>
      </c>
      <c r="I439" s="234"/>
      <c r="J439" s="15"/>
      <c r="K439" s="15"/>
      <c r="L439" s="231"/>
      <c r="M439" s="235"/>
      <c r="N439" s="236"/>
      <c r="O439" s="236"/>
      <c r="P439" s="236"/>
      <c r="Q439" s="236"/>
      <c r="R439" s="236"/>
      <c r="S439" s="236"/>
      <c r="T439" s="237"/>
      <c r="U439" s="15"/>
      <c r="V439" s="15"/>
      <c r="W439" s="15"/>
      <c r="X439" s="15"/>
      <c r="Y439" s="15"/>
      <c r="Z439" s="15"/>
      <c r="AA439" s="15"/>
      <c r="AB439" s="15"/>
      <c r="AC439" s="15"/>
      <c r="AD439" s="15"/>
      <c r="AE439" s="15"/>
      <c r="AT439" s="232" t="s">
        <v>184</v>
      </c>
      <c r="AU439" s="232" t="s">
        <v>87</v>
      </c>
      <c r="AV439" s="15" t="s">
        <v>85</v>
      </c>
      <c r="AW439" s="15" t="s">
        <v>33</v>
      </c>
      <c r="AX439" s="15" t="s">
        <v>78</v>
      </c>
      <c r="AY439" s="232" t="s">
        <v>175</v>
      </c>
    </row>
    <row r="440" spans="1:51" s="13" customFormat="1" ht="12">
      <c r="A440" s="13"/>
      <c r="B440" s="211"/>
      <c r="C440" s="13"/>
      <c r="D440" s="212" t="s">
        <v>184</v>
      </c>
      <c r="E440" s="213" t="s">
        <v>1</v>
      </c>
      <c r="F440" s="214" t="s">
        <v>358</v>
      </c>
      <c r="G440" s="13"/>
      <c r="H440" s="215">
        <v>60.201</v>
      </c>
      <c r="I440" s="216"/>
      <c r="J440" s="13"/>
      <c r="K440" s="13"/>
      <c r="L440" s="211"/>
      <c r="M440" s="217"/>
      <c r="N440" s="218"/>
      <c r="O440" s="218"/>
      <c r="P440" s="218"/>
      <c r="Q440" s="218"/>
      <c r="R440" s="218"/>
      <c r="S440" s="218"/>
      <c r="T440" s="219"/>
      <c r="U440" s="13"/>
      <c r="V440" s="13"/>
      <c r="W440" s="13"/>
      <c r="X440" s="13"/>
      <c r="Y440" s="13"/>
      <c r="Z440" s="13"/>
      <c r="AA440" s="13"/>
      <c r="AB440" s="13"/>
      <c r="AC440" s="13"/>
      <c r="AD440" s="13"/>
      <c r="AE440" s="13"/>
      <c r="AT440" s="213" t="s">
        <v>184</v>
      </c>
      <c r="AU440" s="213" t="s">
        <v>87</v>
      </c>
      <c r="AV440" s="13" t="s">
        <v>87</v>
      </c>
      <c r="AW440" s="13" t="s">
        <v>33</v>
      </c>
      <c r="AX440" s="13" t="s">
        <v>78</v>
      </c>
      <c r="AY440" s="213" t="s">
        <v>175</v>
      </c>
    </row>
    <row r="441" spans="1:51" s="13" customFormat="1" ht="12">
      <c r="A441" s="13"/>
      <c r="B441" s="211"/>
      <c r="C441" s="13"/>
      <c r="D441" s="212" t="s">
        <v>184</v>
      </c>
      <c r="E441" s="213" t="s">
        <v>1</v>
      </c>
      <c r="F441" s="214" t="s">
        <v>566</v>
      </c>
      <c r="G441" s="13"/>
      <c r="H441" s="215">
        <v>119.88</v>
      </c>
      <c r="I441" s="216"/>
      <c r="J441" s="13"/>
      <c r="K441" s="13"/>
      <c r="L441" s="211"/>
      <c r="M441" s="217"/>
      <c r="N441" s="218"/>
      <c r="O441" s="218"/>
      <c r="P441" s="218"/>
      <c r="Q441" s="218"/>
      <c r="R441" s="218"/>
      <c r="S441" s="218"/>
      <c r="T441" s="219"/>
      <c r="U441" s="13"/>
      <c r="V441" s="13"/>
      <c r="W441" s="13"/>
      <c r="X441" s="13"/>
      <c r="Y441" s="13"/>
      <c r="Z441" s="13"/>
      <c r="AA441" s="13"/>
      <c r="AB441" s="13"/>
      <c r="AC441" s="13"/>
      <c r="AD441" s="13"/>
      <c r="AE441" s="13"/>
      <c r="AT441" s="213" t="s">
        <v>184</v>
      </c>
      <c r="AU441" s="213" t="s">
        <v>87</v>
      </c>
      <c r="AV441" s="13" t="s">
        <v>87</v>
      </c>
      <c r="AW441" s="13" t="s">
        <v>33</v>
      </c>
      <c r="AX441" s="13" t="s">
        <v>78</v>
      </c>
      <c r="AY441" s="213" t="s">
        <v>175</v>
      </c>
    </row>
    <row r="442" spans="1:51" s="13" customFormat="1" ht="12">
      <c r="A442" s="13"/>
      <c r="B442" s="211"/>
      <c r="C442" s="13"/>
      <c r="D442" s="212" t="s">
        <v>184</v>
      </c>
      <c r="E442" s="213" t="s">
        <v>1</v>
      </c>
      <c r="F442" s="214" t="s">
        <v>567</v>
      </c>
      <c r="G442" s="13"/>
      <c r="H442" s="215">
        <v>10.634</v>
      </c>
      <c r="I442" s="216"/>
      <c r="J442" s="13"/>
      <c r="K442" s="13"/>
      <c r="L442" s="211"/>
      <c r="M442" s="217"/>
      <c r="N442" s="218"/>
      <c r="O442" s="218"/>
      <c r="P442" s="218"/>
      <c r="Q442" s="218"/>
      <c r="R442" s="218"/>
      <c r="S442" s="218"/>
      <c r="T442" s="219"/>
      <c r="U442" s="13"/>
      <c r="V442" s="13"/>
      <c r="W442" s="13"/>
      <c r="X442" s="13"/>
      <c r="Y442" s="13"/>
      <c r="Z442" s="13"/>
      <c r="AA442" s="13"/>
      <c r="AB442" s="13"/>
      <c r="AC442" s="13"/>
      <c r="AD442" s="13"/>
      <c r="AE442" s="13"/>
      <c r="AT442" s="213" t="s">
        <v>184</v>
      </c>
      <c r="AU442" s="213" t="s">
        <v>87</v>
      </c>
      <c r="AV442" s="13" t="s">
        <v>87</v>
      </c>
      <c r="AW442" s="13" t="s">
        <v>33</v>
      </c>
      <c r="AX442" s="13" t="s">
        <v>78</v>
      </c>
      <c r="AY442" s="213" t="s">
        <v>175</v>
      </c>
    </row>
    <row r="443" spans="1:51" s="14" customFormat="1" ht="12">
      <c r="A443" s="14"/>
      <c r="B443" s="220"/>
      <c r="C443" s="14"/>
      <c r="D443" s="212" t="s">
        <v>184</v>
      </c>
      <c r="E443" s="221" t="s">
        <v>1</v>
      </c>
      <c r="F443" s="222" t="s">
        <v>186</v>
      </c>
      <c r="G443" s="14"/>
      <c r="H443" s="223">
        <v>190.715</v>
      </c>
      <c r="I443" s="224"/>
      <c r="J443" s="14"/>
      <c r="K443" s="14"/>
      <c r="L443" s="220"/>
      <c r="M443" s="225"/>
      <c r="N443" s="226"/>
      <c r="O443" s="226"/>
      <c r="P443" s="226"/>
      <c r="Q443" s="226"/>
      <c r="R443" s="226"/>
      <c r="S443" s="226"/>
      <c r="T443" s="227"/>
      <c r="U443" s="14"/>
      <c r="V443" s="14"/>
      <c r="W443" s="14"/>
      <c r="X443" s="14"/>
      <c r="Y443" s="14"/>
      <c r="Z443" s="14"/>
      <c r="AA443" s="14"/>
      <c r="AB443" s="14"/>
      <c r="AC443" s="14"/>
      <c r="AD443" s="14"/>
      <c r="AE443" s="14"/>
      <c r="AT443" s="221" t="s">
        <v>184</v>
      </c>
      <c r="AU443" s="221" t="s">
        <v>87</v>
      </c>
      <c r="AV443" s="14" t="s">
        <v>182</v>
      </c>
      <c r="AW443" s="14" t="s">
        <v>33</v>
      </c>
      <c r="AX443" s="14" t="s">
        <v>85</v>
      </c>
      <c r="AY443" s="221" t="s">
        <v>175</v>
      </c>
    </row>
    <row r="444" spans="1:65" s="2" customFormat="1" ht="21.75" customHeight="1">
      <c r="A444" s="38"/>
      <c r="B444" s="197"/>
      <c r="C444" s="198" t="s">
        <v>575</v>
      </c>
      <c r="D444" s="198" t="s">
        <v>177</v>
      </c>
      <c r="E444" s="199" t="s">
        <v>576</v>
      </c>
      <c r="F444" s="200" t="s">
        <v>577</v>
      </c>
      <c r="G444" s="201" t="s">
        <v>379</v>
      </c>
      <c r="H444" s="202">
        <v>24</v>
      </c>
      <c r="I444" s="203"/>
      <c r="J444" s="204">
        <f>ROUND(I444*H444,2)</f>
        <v>0</v>
      </c>
      <c r="K444" s="200" t="s">
        <v>181</v>
      </c>
      <c r="L444" s="39"/>
      <c r="M444" s="205" t="s">
        <v>1</v>
      </c>
      <c r="N444" s="206" t="s">
        <v>43</v>
      </c>
      <c r="O444" s="77"/>
      <c r="P444" s="207">
        <f>O444*H444</f>
        <v>0</v>
      </c>
      <c r="Q444" s="207">
        <v>0.0415</v>
      </c>
      <c r="R444" s="207">
        <f>Q444*H444</f>
        <v>0.996</v>
      </c>
      <c r="S444" s="207">
        <v>0</v>
      </c>
      <c r="T444" s="208">
        <f>S444*H444</f>
        <v>0</v>
      </c>
      <c r="U444" s="38"/>
      <c r="V444" s="38"/>
      <c r="W444" s="38"/>
      <c r="X444" s="38"/>
      <c r="Y444" s="38"/>
      <c r="Z444" s="38"/>
      <c r="AA444" s="38"/>
      <c r="AB444" s="38"/>
      <c r="AC444" s="38"/>
      <c r="AD444" s="38"/>
      <c r="AE444" s="38"/>
      <c r="AR444" s="209" t="s">
        <v>182</v>
      </c>
      <c r="AT444" s="209" t="s">
        <v>177</v>
      </c>
      <c r="AU444" s="209" t="s">
        <v>87</v>
      </c>
      <c r="AY444" s="19" t="s">
        <v>175</v>
      </c>
      <c r="BE444" s="210">
        <f>IF(N444="základní",J444,0)</f>
        <v>0</v>
      </c>
      <c r="BF444" s="210">
        <f>IF(N444="snížená",J444,0)</f>
        <v>0</v>
      </c>
      <c r="BG444" s="210">
        <f>IF(N444="zákl. přenesená",J444,0)</f>
        <v>0</v>
      </c>
      <c r="BH444" s="210">
        <f>IF(N444="sníž. přenesená",J444,0)</f>
        <v>0</v>
      </c>
      <c r="BI444" s="210">
        <f>IF(N444="nulová",J444,0)</f>
        <v>0</v>
      </c>
      <c r="BJ444" s="19" t="s">
        <v>85</v>
      </c>
      <c r="BK444" s="210">
        <f>ROUND(I444*H444,2)</f>
        <v>0</v>
      </c>
      <c r="BL444" s="19" t="s">
        <v>182</v>
      </c>
      <c r="BM444" s="209" t="s">
        <v>578</v>
      </c>
    </row>
    <row r="445" spans="1:51" s="13" customFormat="1" ht="12">
      <c r="A445" s="13"/>
      <c r="B445" s="211"/>
      <c r="C445" s="13"/>
      <c r="D445" s="212" t="s">
        <v>184</v>
      </c>
      <c r="E445" s="213" t="s">
        <v>1</v>
      </c>
      <c r="F445" s="214" t="s">
        <v>579</v>
      </c>
      <c r="G445" s="13"/>
      <c r="H445" s="215">
        <v>24</v>
      </c>
      <c r="I445" s="216"/>
      <c r="J445" s="13"/>
      <c r="K445" s="13"/>
      <c r="L445" s="211"/>
      <c r="M445" s="217"/>
      <c r="N445" s="218"/>
      <c r="O445" s="218"/>
      <c r="P445" s="218"/>
      <c r="Q445" s="218"/>
      <c r="R445" s="218"/>
      <c r="S445" s="218"/>
      <c r="T445" s="219"/>
      <c r="U445" s="13"/>
      <c r="V445" s="13"/>
      <c r="W445" s="13"/>
      <c r="X445" s="13"/>
      <c r="Y445" s="13"/>
      <c r="Z445" s="13"/>
      <c r="AA445" s="13"/>
      <c r="AB445" s="13"/>
      <c r="AC445" s="13"/>
      <c r="AD445" s="13"/>
      <c r="AE445" s="13"/>
      <c r="AT445" s="213" t="s">
        <v>184</v>
      </c>
      <c r="AU445" s="213" t="s">
        <v>87</v>
      </c>
      <c r="AV445" s="13" t="s">
        <v>87</v>
      </c>
      <c r="AW445" s="13" t="s">
        <v>33</v>
      </c>
      <c r="AX445" s="13" t="s">
        <v>85</v>
      </c>
      <c r="AY445" s="213" t="s">
        <v>175</v>
      </c>
    </row>
    <row r="446" spans="1:65" s="2" customFormat="1" ht="21.75" customHeight="1">
      <c r="A446" s="38"/>
      <c r="B446" s="197"/>
      <c r="C446" s="198" t="s">
        <v>580</v>
      </c>
      <c r="D446" s="198" t="s">
        <v>177</v>
      </c>
      <c r="E446" s="199" t="s">
        <v>581</v>
      </c>
      <c r="F446" s="200" t="s">
        <v>582</v>
      </c>
      <c r="G446" s="201" t="s">
        <v>379</v>
      </c>
      <c r="H446" s="202">
        <v>1</v>
      </c>
      <c r="I446" s="203"/>
      <c r="J446" s="204">
        <f>ROUND(I446*H446,2)</f>
        <v>0</v>
      </c>
      <c r="K446" s="200" t="s">
        <v>181</v>
      </c>
      <c r="L446" s="39"/>
      <c r="M446" s="205" t="s">
        <v>1</v>
      </c>
      <c r="N446" s="206" t="s">
        <v>43</v>
      </c>
      <c r="O446" s="77"/>
      <c r="P446" s="207">
        <f>O446*H446</f>
        <v>0</v>
      </c>
      <c r="Q446" s="207">
        <v>0.1575</v>
      </c>
      <c r="R446" s="207">
        <f>Q446*H446</f>
        <v>0.1575</v>
      </c>
      <c r="S446" s="207">
        <v>0</v>
      </c>
      <c r="T446" s="208">
        <f>S446*H446</f>
        <v>0</v>
      </c>
      <c r="U446" s="38"/>
      <c r="V446" s="38"/>
      <c r="W446" s="38"/>
      <c r="X446" s="38"/>
      <c r="Y446" s="38"/>
      <c r="Z446" s="38"/>
      <c r="AA446" s="38"/>
      <c r="AB446" s="38"/>
      <c r="AC446" s="38"/>
      <c r="AD446" s="38"/>
      <c r="AE446" s="38"/>
      <c r="AR446" s="209" t="s">
        <v>182</v>
      </c>
      <c r="AT446" s="209" t="s">
        <v>177</v>
      </c>
      <c r="AU446" s="209" t="s">
        <v>87</v>
      </c>
      <c r="AY446" s="19" t="s">
        <v>175</v>
      </c>
      <c r="BE446" s="210">
        <f>IF(N446="základní",J446,0)</f>
        <v>0</v>
      </c>
      <c r="BF446" s="210">
        <f>IF(N446="snížená",J446,0)</f>
        <v>0</v>
      </c>
      <c r="BG446" s="210">
        <f>IF(N446="zákl. přenesená",J446,0)</f>
        <v>0</v>
      </c>
      <c r="BH446" s="210">
        <f>IF(N446="sníž. přenesená",J446,0)</f>
        <v>0</v>
      </c>
      <c r="BI446" s="210">
        <f>IF(N446="nulová",J446,0)</f>
        <v>0</v>
      </c>
      <c r="BJ446" s="19" t="s">
        <v>85</v>
      </c>
      <c r="BK446" s="210">
        <f>ROUND(I446*H446,2)</f>
        <v>0</v>
      </c>
      <c r="BL446" s="19" t="s">
        <v>182</v>
      </c>
      <c r="BM446" s="209" t="s">
        <v>583</v>
      </c>
    </row>
    <row r="447" spans="1:51" s="13" customFormat="1" ht="12">
      <c r="A447" s="13"/>
      <c r="B447" s="211"/>
      <c r="C447" s="13"/>
      <c r="D447" s="212" t="s">
        <v>184</v>
      </c>
      <c r="E447" s="213" t="s">
        <v>1</v>
      </c>
      <c r="F447" s="214" t="s">
        <v>584</v>
      </c>
      <c r="G447" s="13"/>
      <c r="H447" s="215">
        <v>1</v>
      </c>
      <c r="I447" s="216"/>
      <c r="J447" s="13"/>
      <c r="K447" s="13"/>
      <c r="L447" s="211"/>
      <c r="M447" s="217"/>
      <c r="N447" s="218"/>
      <c r="O447" s="218"/>
      <c r="P447" s="218"/>
      <c r="Q447" s="218"/>
      <c r="R447" s="218"/>
      <c r="S447" s="218"/>
      <c r="T447" s="219"/>
      <c r="U447" s="13"/>
      <c r="V447" s="13"/>
      <c r="W447" s="13"/>
      <c r="X447" s="13"/>
      <c r="Y447" s="13"/>
      <c r="Z447" s="13"/>
      <c r="AA447" s="13"/>
      <c r="AB447" s="13"/>
      <c r="AC447" s="13"/>
      <c r="AD447" s="13"/>
      <c r="AE447" s="13"/>
      <c r="AT447" s="213" t="s">
        <v>184</v>
      </c>
      <c r="AU447" s="213" t="s">
        <v>87</v>
      </c>
      <c r="AV447" s="13" t="s">
        <v>87</v>
      </c>
      <c r="AW447" s="13" t="s">
        <v>33</v>
      </c>
      <c r="AX447" s="13" t="s">
        <v>85</v>
      </c>
      <c r="AY447" s="213" t="s">
        <v>175</v>
      </c>
    </row>
    <row r="448" spans="1:65" s="2" customFormat="1" ht="21.75" customHeight="1">
      <c r="A448" s="38"/>
      <c r="B448" s="197"/>
      <c r="C448" s="198" t="s">
        <v>585</v>
      </c>
      <c r="D448" s="198" t="s">
        <v>177</v>
      </c>
      <c r="E448" s="199" t="s">
        <v>586</v>
      </c>
      <c r="F448" s="200" t="s">
        <v>587</v>
      </c>
      <c r="G448" s="201" t="s">
        <v>180</v>
      </c>
      <c r="H448" s="202">
        <v>53.849</v>
      </c>
      <c r="I448" s="203"/>
      <c r="J448" s="204">
        <f>ROUND(I448*H448,2)</f>
        <v>0</v>
      </c>
      <c r="K448" s="200" t="s">
        <v>181</v>
      </c>
      <c r="L448" s="39"/>
      <c r="M448" s="205" t="s">
        <v>1</v>
      </c>
      <c r="N448" s="206" t="s">
        <v>43</v>
      </c>
      <c r="O448" s="77"/>
      <c r="P448" s="207">
        <f>O448*H448</f>
        <v>0</v>
      </c>
      <c r="Q448" s="207">
        <v>0.00026</v>
      </c>
      <c r="R448" s="207">
        <f>Q448*H448</f>
        <v>0.014000739999999998</v>
      </c>
      <c r="S448" s="207">
        <v>0</v>
      </c>
      <c r="T448" s="208">
        <f>S448*H448</f>
        <v>0</v>
      </c>
      <c r="U448" s="38"/>
      <c r="V448" s="38"/>
      <c r="W448" s="38"/>
      <c r="X448" s="38"/>
      <c r="Y448" s="38"/>
      <c r="Z448" s="38"/>
      <c r="AA448" s="38"/>
      <c r="AB448" s="38"/>
      <c r="AC448" s="38"/>
      <c r="AD448" s="38"/>
      <c r="AE448" s="38"/>
      <c r="AR448" s="209" t="s">
        <v>182</v>
      </c>
      <c r="AT448" s="209" t="s">
        <v>177</v>
      </c>
      <c r="AU448" s="209" t="s">
        <v>87</v>
      </c>
      <c r="AY448" s="19" t="s">
        <v>175</v>
      </c>
      <c r="BE448" s="210">
        <f>IF(N448="základní",J448,0)</f>
        <v>0</v>
      </c>
      <c r="BF448" s="210">
        <f>IF(N448="snížená",J448,0)</f>
        <v>0</v>
      </c>
      <c r="BG448" s="210">
        <f>IF(N448="zákl. přenesená",J448,0)</f>
        <v>0</v>
      </c>
      <c r="BH448" s="210">
        <f>IF(N448="sníž. přenesená",J448,0)</f>
        <v>0</v>
      </c>
      <c r="BI448" s="210">
        <f>IF(N448="nulová",J448,0)</f>
        <v>0</v>
      </c>
      <c r="BJ448" s="19" t="s">
        <v>85</v>
      </c>
      <c r="BK448" s="210">
        <f>ROUND(I448*H448,2)</f>
        <v>0</v>
      </c>
      <c r="BL448" s="19" t="s">
        <v>182</v>
      </c>
      <c r="BM448" s="209" t="s">
        <v>588</v>
      </c>
    </row>
    <row r="449" spans="1:51" s="15" customFormat="1" ht="12">
      <c r="A449" s="15"/>
      <c r="B449" s="231"/>
      <c r="C449" s="15"/>
      <c r="D449" s="212" t="s">
        <v>184</v>
      </c>
      <c r="E449" s="232" t="s">
        <v>1</v>
      </c>
      <c r="F449" s="233" t="s">
        <v>589</v>
      </c>
      <c r="G449" s="15"/>
      <c r="H449" s="232" t="s">
        <v>1</v>
      </c>
      <c r="I449" s="234"/>
      <c r="J449" s="15"/>
      <c r="K449" s="15"/>
      <c r="L449" s="231"/>
      <c r="M449" s="235"/>
      <c r="N449" s="236"/>
      <c r="O449" s="236"/>
      <c r="P449" s="236"/>
      <c r="Q449" s="236"/>
      <c r="R449" s="236"/>
      <c r="S449" s="236"/>
      <c r="T449" s="237"/>
      <c r="U449" s="15"/>
      <c r="V449" s="15"/>
      <c r="W449" s="15"/>
      <c r="X449" s="15"/>
      <c r="Y449" s="15"/>
      <c r="Z449" s="15"/>
      <c r="AA449" s="15"/>
      <c r="AB449" s="15"/>
      <c r="AC449" s="15"/>
      <c r="AD449" s="15"/>
      <c r="AE449" s="15"/>
      <c r="AT449" s="232" t="s">
        <v>184</v>
      </c>
      <c r="AU449" s="232" t="s">
        <v>87</v>
      </c>
      <c r="AV449" s="15" t="s">
        <v>85</v>
      </c>
      <c r="AW449" s="15" t="s">
        <v>33</v>
      </c>
      <c r="AX449" s="15" t="s">
        <v>78</v>
      </c>
      <c r="AY449" s="232" t="s">
        <v>175</v>
      </c>
    </row>
    <row r="450" spans="1:51" s="13" customFormat="1" ht="12">
      <c r="A450" s="13"/>
      <c r="B450" s="211"/>
      <c r="C450" s="13"/>
      <c r="D450" s="212" t="s">
        <v>184</v>
      </c>
      <c r="E450" s="213" t="s">
        <v>1</v>
      </c>
      <c r="F450" s="214" t="s">
        <v>590</v>
      </c>
      <c r="G450" s="13"/>
      <c r="H450" s="215">
        <v>59.485</v>
      </c>
      <c r="I450" s="216"/>
      <c r="J450" s="13"/>
      <c r="K450" s="13"/>
      <c r="L450" s="211"/>
      <c r="M450" s="217"/>
      <c r="N450" s="218"/>
      <c r="O450" s="218"/>
      <c r="P450" s="218"/>
      <c r="Q450" s="218"/>
      <c r="R450" s="218"/>
      <c r="S450" s="218"/>
      <c r="T450" s="219"/>
      <c r="U450" s="13"/>
      <c r="V450" s="13"/>
      <c r="W450" s="13"/>
      <c r="X450" s="13"/>
      <c r="Y450" s="13"/>
      <c r="Z450" s="13"/>
      <c r="AA450" s="13"/>
      <c r="AB450" s="13"/>
      <c r="AC450" s="13"/>
      <c r="AD450" s="13"/>
      <c r="AE450" s="13"/>
      <c r="AT450" s="213" t="s">
        <v>184</v>
      </c>
      <c r="AU450" s="213" t="s">
        <v>87</v>
      </c>
      <c r="AV450" s="13" t="s">
        <v>87</v>
      </c>
      <c r="AW450" s="13" t="s">
        <v>33</v>
      </c>
      <c r="AX450" s="13" t="s">
        <v>78</v>
      </c>
      <c r="AY450" s="213" t="s">
        <v>175</v>
      </c>
    </row>
    <row r="451" spans="1:51" s="13" customFormat="1" ht="12">
      <c r="A451" s="13"/>
      <c r="B451" s="211"/>
      <c r="C451" s="13"/>
      <c r="D451" s="212" t="s">
        <v>184</v>
      </c>
      <c r="E451" s="213" t="s">
        <v>1</v>
      </c>
      <c r="F451" s="214" t="s">
        <v>591</v>
      </c>
      <c r="G451" s="13"/>
      <c r="H451" s="215">
        <v>-39.511</v>
      </c>
      <c r="I451" s="216"/>
      <c r="J451" s="13"/>
      <c r="K451" s="13"/>
      <c r="L451" s="211"/>
      <c r="M451" s="217"/>
      <c r="N451" s="218"/>
      <c r="O451" s="218"/>
      <c r="P451" s="218"/>
      <c r="Q451" s="218"/>
      <c r="R451" s="218"/>
      <c r="S451" s="218"/>
      <c r="T451" s="219"/>
      <c r="U451" s="13"/>
      <c r="V451" s="13"/>
      <c r="W451" s="13"/>
      <c r="X451" s="13"/>
      <c r="Y451" s="13"/>
      <c r="Z451" s="13"/>
      <c r="AA451" s="13"/>
      <c r="AB451" s="13"/>
      <c r="AC451" s="13"/>
      <c r="AD451" s="13"/>
      <c r="AE451" s="13"/>
      <c r="AT451" s="213" t="s">
        <v>184</v>
      </c>
      <c r="AU451" s="213" t="s">
        <v>87</v>
      </c>
      <c r="AV451" s="13" t="s">
        <v>87</v>
      </c>
      <c r="AW451" s="13" t="s">
        <v>33</v>
      </c>
      <c r="AX451" s="13" t="s">
        <v>78</v>
      </c>
      <c r="AY451" s="213" t="s">
        <v>175</v>
      </c>
    </row>
    <row r="452" spans="1:51" s="13" customFormat="1" ht="12">
      <c r="A452" s="13"/>
      <c r="B452" s="211"/>
      <c r="C452" s="13"/>
      <c r="D452" s="212" t="s">
        <v>184</v>
      </c>
      <c r="E452" s="213" t="s">
        <v>1</v>
      </c>
      <c r="F452" s="214" t="s">
        <v>592</v>
      </c>
      <c r="G452" s="13"/>
      <c r="H452" s="215">
        <v>23.083</v>
      </c>
      <c r="I452" s="216"/>
      <c r="J452" s="13"/>
      <c r="K452" s="13"/>
      <c r="L452" s="211"/>
      <c r="M452" s="217"/>
      <c r="N452" s="218"/>
      <c r="O452" s="218"/>
      <c r="P452" s="218"/>
      <c r="Q452" s="218"/>
      <c r="R452" s="218"/>
      <c r="S452" s="218"/>
      <c r="T452" s="219"/>
      <c r="U452" s="13"/>
      <c r="V452" s="13"/>
      <c r="W452" s="13"/>
      <c r="X452" s="13"/>
      <c r="Y452" s="13"/>
      <c r="Z452" s="13"/>
      <c r="AA452" s="13"/>
      <c r="AB452" s="13"/>
      <c r="AC452" s="13"/>
      <c r="AD452" s="13"/>
      <c r="AE452" s="13"/>
      <c r="AT452" s="213" t="s">
        <v>184</v>
      </c>
      <c r="AU452" s="213" t="s">
        <v>87</v>
      </c>
      <c r="AV452" s="13" t="s">
        <v>87</v>
      </c>
      <c r="AW452" s="13" t="s">
        <v>33</v>
      </c>
      <c r="AX452" s="13" t="s">
        <v>78</v>
      </c>
      <c r="AY452" s="213" t="s">
        <v>175</v>
      </c>
    </row>
    <row r="453" spans="1:51" s="13" customFormat="1" ht="12">
      <c r="A453" s="13"/>
      <c r="B453" s="211"/>
      <c r="C453" s="13"/>
      <c r="D453" s="212" t="s">
        <v>184</v>
      </c>
      <c r="E453" s="213" t="s">
        <v>1</v>
      </c>
      <c r="F453" s="214" t="s">
        <v>593</v>
      </c>
      <c r="G453" s="13"/>
      <c r="H453" s="215">
        <v>-6.503</v>
      </c>
      <c r="I453" s="216"/>
      <c r="J453" s="13"/>
      <c r="K453" s="13"/>
      <c r="L453" s="211"/>
      <c r="M453" s="217"/>
      <c r="N453" s="218"/>
      <c r="O453" s="218"/>
      <c r="P453" s="218"/>
      <c r="Q453" s="218"/>
      <c r="R453" s="218"/>
      <c r="S453" s="218"/>
      <c r="T453" s="219"/>
      <c r="U453" s="13"/>
      <c r="V453" s="13"/>
      <c r="W453" s="13"/>
      <c r="X453" s="13"/>
      <c r="Y453" s="13"/>
      <c r="Z453" s="13"/>
      <c r="AA453" s="13"/>
      <c r="AB453" s="13"/>
      <c r="AC453" s="13"/>
      <c r="AD453" s="13"/>
      <c r="AE453" s="13"/>
      <c r="AT453" s="213" t="s">
        <v>184</v>
      </c>
      <c r="AU453" s="213" t="s">
        <v>87</v>
      </c>
      <c r="AV453" s="13" t="s">
        <v>87</v>
      </c>
      <c r="AW453" s="13" t="s">
        <v>33</v>
      </c>
      <c r="AX453" s="13" t="s">
        <v>78</v>
      </c>
      <c r="AY453" s="213" t="s">
        <v>175</v>
      </c>
    </row>
    <row r="454" spans="1:51" s="13" customFormat="1" ht="12">
      <c r="A454" s="13"/>
      <c r="B454" s="211"/>
      <c r="C454" s="13"/>
      <c r="D454" s="212" t="s">
        <v>184</v>
      </c>
      <c r="E454" s="213" t="s">
        <v>1</v>
      </c>
      <c r="F454" s="214" t="s">
        <v>594</v>
      </c>
      <c r="G454" s="13"/>
      <c r="H454" s="215">
        <v>1.392</v>
      </c>
      <c r="I454" s="216"/>
      <c r="J454" s="13"/>
      <c r="K454" s="13"/>
      <c r="L454" s="211"/>
      <c r="M454" s="217"/>
      <c r="N454" s="218"/>
      <c r="O454" s="218"/>
      <c r="P454" s="218"/>
      <c r="Q454" s="218"/>
      <c r="R454" s="218"/>
      <c r="S454" s="218"/>
      <c r="T454" s="219"/>
      <c r="U454" s="13"/>
      <c r="V454" s="13"/>
      <c r="W454" s="13"/>
      <c r="X454" s="13"/>
      <c r="Y454" s="13"/>
      <c r="Z454" s="13"/>
      <c r="AA454" s="13"/>
      <c r="AB454" s="13"/>
      <c r="AC454" s="13"/>
      <c r="AD454" s="13"/>
      <c r="AE454" s="13"/>
      <c r="AT454" s="213" t="s">
        <v>184</v>
      </c>
      <c r="AU454" s="213" t="s">
        <v>87</v>
      </c>
      <c r="AV454" s="13" t="s">
        <v>87</v>
      </c>
      <c r="AW454" s="13" t="s">
        <v>33</v>
      </c>
      <c r="AX454" s="13" t="s">
        <v>78</v>
      </c>
      <c r="AY454" s="213" t="s">
        <v>175</v>
      </c>
    </row>
    <row r="455" spans="1:51" s="16" customFormat="1" ht="12">
      <c r="A455" s="16"/>
      <c r="B455" s="248"/>
      <c r="C455" s="16"/>
      <c r="D455" s="212" t="s">
        <v>184</v>
      </c>
      <c r="E455" s="249" t="s">
        <v>1</v>
      </c>
      <c r="F455" s="250" t="s">
        <v>432</v>
      </c>
      <c r="G455" s="16"/>
      <c r="H455" s="251">
        <v>37.946</v>
      </c>
      <c r="I455" s="252"/>
      <c r="J455" s="16"/>
      <c r="K455" s="16"/>
      <c r="L455" s="248"/>
      <c r="M455" s="253"/>
      <c r="N455" s="254"/>
      <c r="O455" s="254"/>
      <c r="P455" s="254"/>
      <c r="Q455" s="254"/>
      <c r="R455" s="254"/>
      <c r="S455" s="254"/>
      <c r="T455" s="255"/>
      <c r="U455" s="16"/>
      <c r="V455" s="16"/>
      <c r="W455" s="16"/>
      <c r="X455" s="16"/>
      <c r="Y455" s="16"/>
      <c r="Z455" s="16"/>
      <c r="AA455" s="16"/>
      <c r="AB455" s="16"/>
      <c r="AC455" s="16"/>
      <c r="AD455" s="16"/>
      <c r="AE455" s="16"/>
      <c r="AT455" s="249" t="s">
        <v>184</v>
      </c>
      <c r="AU455" s="249" t="s">
        <v>87</v>
      </c>
      <c r="AV455" s="16" t="s">
        <v>99</v>
      </c>
      <c r="AW455" s="16" t="s">
        <v>33</v>
      </c>
      <c r="AX455" s="16" t="s">
        <v>78</v>
      </c>
      <c r="AY455" s="249" t="s">
        <v>175</v>
      </c>
    </row>
    <row r="456" spans="1:51" s="15" customFormat="1" ht="12">
      <c r="A456" s="15"/>
      <c r="B456" s="231"/>
      <c r="C456" s="15"/>
      <c r="D456" s="212" t="s">
        <v>184</v>
      </c>
      <c r="E456" s="232" t="s">
        <v>1</v>
      </c>
      <c r="F456" s="233" t="s">
        <v>595</v>
      </c>
      <c r="G456" s="15"/>
      <c r="H456" s="232" t="s">
        <v>1</v>
      </c>
      <c r="I456" s="234"/>
      <c r="J456" s="15"/>
      <c r="K456" s="15"/>
      <c r="L456" s="231"/>
      <c r="M456" s="235"/>
      <c r="N456" s="236"/>
      <c r="O456" s="236"/>
      <c r="P456" s="236"/>
      <c r="Q456" s="236"/>
      <c r="R456" s="236"/>
      <c r="S456" s="236"/>
      <c r="T456" s="237"/>
      <c r="U456" s="15"/>
      <c r="V456" s="15"/>
      <c r="W456" s="15"/>
      <c r="X456" s="15"/>
      <c r="Y456" s="15"/>
      <c r="Z456" s="15"/>
      <c r="AA456" s="15"/>
      <c r="AB456" s="15"/>
      <c r="AC456" s="15"/>
      <c r="AD456" s="15"/>
      <c r="AE456" s="15"/>
      <c r="AT456" s="232" t="s">
        <v>184</v>
      </c>
      <c r="AU456" s="232" t="s">
        <v>87</v>
      </c>
      <c r="AV456" s="15" t="s">
        <v>85</v>
      </c>
      <c r="AW456" s="15" t="s">
        <v>33</v>
      </c>
      <c r="AX456" s="15" t="s">
        <v>78</v>
      </c>
      <c r="AY456" s="232" t="s">
        <v>175</v>
      </c>
    </row>
    <row r="457" spans="1:51" s="13" customFormat="1" ht="12">
      <c r="A457" s="13"/>
      <c r="B457" s="211"/>
      <c r="C457" s="13"/>
      <c r="D457" s="212" t="s">
        <v>184</v>
      </c>
      <c r="E457" s="213" t="s">
        <v>1</v>
      </c>
      <c r="F457" s="214" t="s">
        <v>596</v>
      </c>
      <c r="G457" s="13"/>
      <c r="H457" s="215">
        <v>13.608</v>
      </c>
      <c r="I457" s="216"/>
      <c r="J457" s="13"/>
      <c r="K457" s="13"/>
      <c r="L457" s="211"/>
      <c r="M457" s="217"/>
      <c r="N457" s="218"/>
      <c r="O457" s="218"/>
      <c r="P457" s="218"/>
      <c r="Q457" s="218"/>
      <c r="R457" s="218"/>
      <c r="S457" s="218"/>
      <c r="T457" s="219"/>
      <c r="U457" s="13"/>
      <c r="V457" s="13"/>
      <c r="W457" s="13"/>
      <c r="X457" s="13"/>
      <c r="Y457" s="13"/>
      <c r="Z457" s="13"/>
      <c r="AA457" s="13"/>
      <c r="AB457" s="13"/>
      <c r="AC457" s="13"/>
      <c r="AD457" s="13"/>
      <c r="AE457" s="13"/>
      <c r="AT457" s="213" t="s">
        <v>184</v>
      </c>
      <c r="AU457" s="213" t="s">
        <v>87</v>
      </c>
      <c r="AV457" s="13" t="s">
        <v>87</v>
      </c>
      <c r="AW457" s="13" t="s">
        <v>33</v>
      </c>
      <c r="AX457" s="13" t="s">
        <v>78</v>
      </c>
      <c r="AY457" s="213" t="s">
        <v>175</v>
      </c>
    </row>
    <row r="458" spans="1:51" s="13" customFormat="1" ht="12">
      <c r="A458" s="13"/>
      <c r="B458" s="211"/>
      <c r="C458" s="13"/>
      <c r="D458" s="212" t="s">
        <v>184</v>
      </c>
      <c r="E458" s="213" t="s">
        <v>1</v>
      </c>
      <c r="F458" s="214" t="s">
        <v>597</v>
      </c>
      <c r="G458" s="13"/>
      <c r="H458" s="215">
        <v>2.295</v>
      </c>
      <c r="I458" s="216"/>
      <c r="J458" s="13"/>
      <c r="K458" s="13"/>
      <c r="L458" s="211"/>
      <c r="M458" s="217"/>
      <c r="N458" s="218"/>
      <c r="O458" s="218"/>
      <c r="P458" s="218"/>
      <c r="Q458" s="218"/>
      <c r="R458" s="218"/>
      <c r="S458" s="218"/>
      <c r="T458" s="219"/>
      <c r="U458" s="13"/>
      <c r="V458" s="13"/>
      <c r="W458" s="13"/>
      <c r="X458" s="13"/>
      <c r="Y458" s="13"/>
      <c r="Z458" s="13"/>
      <c r="AA458" s="13"/>
      <c r="AB458" s="13"/>
      <c r="AC458" s="13"/>
      <c r="AD458" s="13"/>
      <c r="AE458" s="13"/>
      <c r="AT458" s="213" t="s">
        <v>184</v>
      </c>
      <c r="AU458" s="213" t="s">
        <v>87</v>
      </c>
      <c r="AV458" s="13" t="s">
        <v>87</v>
      </c>
      <c r="AW458" s="13" t="s">
        <v>33</v>
      </c>
      <c r="AX458" s="13" t="s">
        <v>78</v>
      </c>
      <c r="AY458" s="213" t="s">
        <v>175</v>
      </c>
    </row>
    <row r="459" spans="1:51" s="16" customFormat="1" ht="12">
      <c r="A459" s="16"/>
      <c r="B459" s="248"/>
      <c r="C459" s="16"/>
      <c r="D459" s="212" t="s">
        <v>184</v>
      </c>
      <c r="E459" s="249" t="s">
        <v>1</v>
      </c>
      <c r="F459" s="250" t="s">
        <v>432</v>
      </c>
      <c r="G459" s="16"/>
      <c r="H459" s="251">
        <v>15.903</v>
      </c>
      <c r="I459" s="252"/>
      <c r="J459" s="16"/>
      <c r="K459" s="16"/>
      <c r="L459" s="248"/>
      <c r="M459" s="253"/>
      <c r="N459" s="254"/>
      <c r="O459" s="254"/>
      <c r="P459" s="254"/>
      <c r="Q459" s="254"/>
      <c r="R459" s="254"/>
      <c r="S459" s="254"/>
      <c r="T459" s="255"/>
      <c r="U459" s="16"/>
      <c r="V459" s="16"/>
      <c r="W459" s="16"/>
      <c r="X459" s="16"/>
      <c r="Y459" s="16"/>
      <c r="Z459" s="16"/>
      <c r="AA459" s="16"/>
      <c r="AB459" s="16"/>
      <c r="AC459" s="16"/>
      <c r="AD459" s="16"/>
      <c r="AE459" s="16"/>
      <c r="AT459" s="249" t="s">
        <v>184</v>
      </c>
      <c r="AU459" s="249" t="s">
        <v>87</v>
      </c>
      <c r="AV459" s="16" t="s">
        <v>99</v>
      </c>
      <c r="AW459" s="16" t="s">
        <v>33</v>
      </c>
      <c r="AX459" s="16" t="s">
        <v>78</v>
      </c>
      <c r="AY459" s="249" t="s">
        <v>175</v>
      </c>
    </row>
    <row r="460" spans="1:51" s="14" customFormat="1" ht="12">
      <c r="A460" s="14"/>
      <c r="B460" s="220"/>
      <c r="C460" s="14"/>
      <c r="D460" s="212" t="s">
        <v>184</v>
      </c>
      <c r="E460" s="221" t="s">
        <v>1</v>
      </c>
      <c r="F460" s="222" t="s">
        <v>186</v>
      </c>
      <c r="G460" s="14"/>
      <c r="H460" s="223">
        <v>53.849</v>
      </c>
      <c r="I460" s="224"/>
      <c r="J460" s="14"/>
      <c r="K460" s="14"/>
      <c r="L460" s="220"/>
      <c r="M460" s="225"/>
      <c r="N460" s="226"/>
      <c r="O460" s="226"/>
      <c r="P460" s="226"/>
      <c r="Q460" s="226"/>
      <c r="R460" s="226"/>
      <c r="S460" s="226"/>
      <c r="T460" s="227"/>
      <c r="U460" s="14"/>
      <c r="V460" s="14"/>
      <c r="W460" s="14"/>
      <c r="X460" s="14"/>
      <c r="Y460" s="14"/>
      <c r="Z460" s="14"/>
      <c r="AA460" s="14"/>
      <c r="AB460" s="14"/>
      <c r="AC460" s="14"/>
      <c r="AD460" s="14"/>
      <c r="AE460" s="14"/>
      <c r="AT460" s="221" t="s">
        <v>184</v>
      </c>
      <c r="AU460" s="221" t="s">
        <v>87</v>
      </c>
      <c r="AV460" s="14" t="s">
        <v>182</v>
      </c>
      <c r="AW460" s="14" t="s">
        <v>33</v>
      </c>
      <c r="AX460" s="14" t="s">
        <v>85</v>
      </c>
      <c r="AY460" s="221" t="s">
        <v>175</v>
      </c>
    </row>
    <row r="461" spans="1:65" s="2" customFormat="1" ht="21.75" customHeight="1">
      <c r="A461" s="38"/>
      <c r="B461" s="197"/>
      <c r="C461" s="198" t="s">
        <v>598</v>
      </c>
      <c r="D461" s="198" t="s">
        <v>177</v>
      </c>
      <c r="E461" s="199" t="s">
        <v>599</v>
      </c>
      <c r="F461" s="200" t="s">
        <v>600</v>
      </c>
      <c r="G461" s="201" t="s">
        <v>180</v>
      </c>
      <c r="H461" s="202">
        <v>53.849</v>
      </c>
      <c r="I461" s="203"/>
      <c r="J461" s="204">
        <f>ROUND(I461*H461,2)</f>
        <v>0</v>
      </c>
      <c r="K461" s="200" t="s">
        <v>181</v>
      </c>
      <c r="L461" s="39"/>
      <c r="M461" s="205" t="s">
        <v>1</v>
      </c>
      <c r="N461" s="206" t="s">
        <v>43</v>
      </c>
      <c r="O461" s="77"/>
      <c r="P461" s="207">
        <f>O461*H461</f>
        <v>0</v>
      </c>
      <c r="Q461" s="207">
        <v>0.0273</v>
      </c>
      <c r="R461" s="207">
        <f>Q461*H461</f>
        <v>1.4700777</v>
      </c>
      <c r="S461" s="207">
        <v>0</v>
      </c>
      <c r="T461" s="208">
        <f>S461*H461</f>
        <v>0</v>
      </c>
      <c r="U461" s="38"/>
      <c r="V461" s="38"/>
      <c r="W461" s="38"/>
      <c r="X461" s="38"/>
      <c r="Y461" s="38"/>
      <c r="Z461" s="38"/>
      <c r="AA461" s="38"/>
      <c r="AB461" s="38"/>
      <c r="AC461" s="38"/>
      <c r="AD461" s="38"/>
      <c r="AE461" s="38"/>
      <c r="AR461" s="209" t="s">
        <v>182</v>
      </c>
      <c r="AT461" s="209" t="s">
        <v>177</v>
      </c>
      <c r="AU461" s="209" t="s">
        <v>87</v>
      </c>
      <c r="AY461" s="19" t="s">
        <v>175</v>
      </c>
      <c r="BE461" s="210">
        <f>IF(N461="základní",J461,0)</f>
        <v>0</v>
      </c>
      <c r="BF461" s="210">
        <f>IF(N461="snížená",J461,0)</f>
        <v>0</v>
      </c>
      <c r="BG461" s="210">
        <f>IF(N461="zákl. přenesená",J461,0)</f>
        <v>0</v>
      </c>
      <c r="BH461" s="210">
        <f>IF(N461="sníž. přenesená",J461,0)</f>
        <v>0</v>
      </c>
      <c r="BI461" s="210">
        <f>IF(N461="nulová",J461,0)</f>
        <v>0</v>
      </c>
      <c r="BJ461" s="19" t="s">
        <v>85</v>
      </c>
      <c r="BK461" s="210">
        <f>ROUND(I461*H461,2)</f>
        <v>0</v>
      </c>
      <c r="BL461" s="19" t="s">
        <v>182</v>
      </c>
      <c r="BM461" s="209" t="s">
        <v>601</v>
      </c>
    </row>
    <row r="462" spans="1:51" s="15" customFormat="1" ht="12">
      <c r="A462" s="15"/>
      <c r="B462" s="231"/>
      <c r="C462" s="15"/>
      <c r="D462" s="212" t="s">
        <v>184</v>
      </c>
      <c r="E462" s="232" t="s">
        <v>1</v>
      </c>
      <c r="F462" s="233" t="s">
        <v>602</v>
      </c>
      <c r="G462" s="15"/>
      <c r="H462" s="232" t="s">
        <v>1</v>
      </c>
      <c r="I462" s="234"/>
      <c r="J462" s="15"/>
      <c r="K462" s="15"/>
      <c r="L462" s="231"/>
      <c r="M462" s="235"/>
      <c r="N462" s="236"/>
      <c r="O462" s="236"/>
      <c r="P462" s="236"/>
      <c r="Q462" s="236"/>
      <c r="R462" s="236"/>
      <c r="S462" s="236"/>
      <c r="T462" s="237"/>
      <c r="U462" s="15"/>
      <c r="V462" s="15"/>
      <c r="W462" s="15"/>
      <c r="X462" s="15"/>
      <c r="Y462" s="15"/>
      <c r="Z462" s="15"/>
      <c r="AA462" s="15"/>
      <c r="AB462" s="15"/>
      <c r="AC462" s="15"/>
      <c r="AD462" s="15"/>
      <c r="AE462" s="15"/>
      <c r="AT462" s="232" t="s">
        <v>184</v>
      </c>
      <c r="AU462" s="232" t="s">
        <v>87</v>
      </c>
      <c r="AV462" s="15" t="s">
        <v>85</v>
      </c>
      <c r="AW462" s="15" t="s">
        <v>33</v>
      </c>
      <c r="AX462" s="15" t="s">
        <v>78</v>
      </c>
      <c r="AY462" s="232" t="s">
        <v>175</v>
      </c>
    </row>
    <row r="463" spans="1:51" s="15" customFormat="1" ht="12">
      <c r="A463" s="15"/>
      <c r="B463" s="231"/>
      <c r="C463" s="15"/>
      <c r="D463" s="212" t="s">
        <v>184</v>
      </c>
      <c r="E463" s="232" t="s">
        <v>1</v>
      </c>
      <c r="F463" s="233" t="s">
        <v>589</v>
      </c>
      <c r="G463" s="15"/>
      <c r="H463" s="232" t="s">
        <v>1</v>
      </c>
      <c r="I463" s="234"/>
      <c r="J463" s="15"/>
      <c r="K463" s="15"/>
      <c r="L463" s="231"/>
      <c r="M463" s="235"/>
      <c r="N463" s="236"/>
      <c r="O463" s="236"/>
      <c r="P463" s="236"/>
      <c r="Q463" s="236"/>
      <c r="R463" s="236"/>
      <c r="S463" s="236"/>
      <c r="T463" s="237"/>
      <c r="U463" s="15"/>
      <c r="V463" s="15"/>
      <c r="W463" s="15"/>
      <c r="X463" s="15"/>
      <c r="Y463" s="15"/>
      <c r="Z463" s="15"/>
      <c r="AA463" s="15"/>
      <c r="AB463" s="15"/>
      <c r="AC463" s="15"/>
      <c r="AD463" s="15"/>
      <c r="AE463" s="15"/>
      <c r="AT463" s="232" t="s">
        <v>184</v>
      </c>
      <c r="AU463" s="232" t="s">
        <v>87</v>
      </c>
      <c r="AV463" s="15" t="s">
        <v>85</v>
      </c>
      <c r="AW463" s="15" t="s">
        <v>33</v>
      </c>
      <c r="AX463" s="15" t="s">
        <v>78</v>
      </c>
      <c r="AY463" s="232" t="s">
        <v>175</v>
      </c>
    </row>
    <row r="464" spans="1:51" s="13" customFormat="1" ht="12">
      <c r="A464" s="13"/>
      <c r="B464" s="211"/>
      <c r="C464" s="13"/>
      <c r="D464" s="212" t="s">
        <v>184</v>
      </c>
      <c r="E464" s="213" t="s">
        <v>1</v>
      </c>
      <c r="F464" s="214" t="s">
        <v>590</v>
      </c>
      <c r="G464" s="13"/>
      <c r="H464" s="215">
        <v>59.485</v>
      </c>
      <c r="I464" s="216"/>
      <c r="J464" s="13"/>
      <c r="K464" s="13"/>
      <c r="L464" s="211"/>
      <c r="M464" s="217"/>
      <c r="N464" s="218"/>
      <c r="O464" s="218"/>
      <c r="P464" s="218"/>
      <c r="Q464" s="218"/>
      <c r="R464" s="218"/>
      <c r="S464" s="218"/>
      <c r="T464" s="219"/>
      <c r="U464" s="13"/>
      <c r="V464" s="13"/>
      <c r="W464" s="13"/>
      <c r="X464" s="13"/>
      <c r="Y464" s="13"/>
      <c r="Z464" s="13"/>
      <c r="AA464" s="13"/>
      <c r="AB464" s="13"/>
      <c r="AC464" s="13"/>
      <c r="AD464" s="13"/>
      <c r="AE464" s="13"/>
      <c r="AT464" s="213" t="s">
        <v>184</v>
      </c>
      <c r="AU464" s="213" t="s">
        <v>87</v>
      </c>
      <c r="AV464" s="13" t="s">
        <v>87</v>
      </c>
      <c r="AW464" s="13" t="s">
        <v>33</v>
      </c>
      <c r="AX464" s="13" t="s">
        <v>78</v>
      </c>
      <c r="AY464" s="213" t="s">
        <v>175</v>
      </c>
    </row>
    <row r="465" spans="1:51" s="13" customFormat="1" ht="12">
      <c r="A465" s="13"/>
      <c r="B465" s="211"/>
      <c r="C465" s="13"/>
      <c r="D465" s="212" t="s">
        <v>184</v>
      </c>
      <c r="E465" s="213" t="s">
        <v>1</v>
      </c>
      <c r="F465" s="214" t="s">
        <v>591</v>
      </c>
      <c r="G465" s="13"/>
      <c r="H465" s="215">
        <v>-39.511</v>
      </c>
      <c r="I465" s="216"/>
      <c r="J465" s="13"/>
      <c r="K465" s="13"/>
      <c r="L465" s="211"/>
      <c r="M465" s="217"/>
      <c r="N465" s="218"/>
      <c r="O465" s="218"/>
      <c r="P465" s="218"/>
      <c r="Q465" s="218"/>
      <c r="R465" s="218"/>
      <c r="S465" s="218"/>
      <c r="T465" s="219"/>
      <c r="U465" s="13"/>
      <c r="V465" s="13"/>
      <c r="W465" s="13"/>
      <c r="X465" s="13"/>
      <c r="Y465" s="13"/>
      <c r="Z465" s="13"/>
      <c r="AA465" s="13"/>
      <c r="AB465" s="13"/>
      <c r="AC465" s="13"/>
      <c r="AD465" s="13"/>
      <c r="AE465" s="13"/>
      <c r="AT465" s="213" t="s">
        <v>184</v>
      </c>
      <c r="AU465" s="213" t="s">
        <v>87</v>
      </c>
      <c r="AV465" s="13" t="s">
        <v>87</v>
      </c>
      <c r="AW465" s="13" t="s">
        <v>33</v>
      </c>
      <c r="AX465" s="13" t="s">
        <v>78</v>
      </c>
      <c r="AY465" s="213" t="s">
        <v>175</v>
      </c>
    </row>
    <row r="466" spans="1:51" s="13" customFormat="1" ht="12">
      <c r="A466" s="13"/>
      <c r="B466" s="211"/>
      <c r="C466" s="13"/>
      <c r="D466" s="212" t="s">
        <v>184</v>
      </c>
      <c r="E466" s="213" t="s">
        <v>1</v>
      </c>
      <c r="F466" s="214" t="s">
        <v>592</v>
      </c>
      <c r="G466" s="13"/>
      <c r="H466" s="215">
        <v>23.083</v>
      </c>
      <c r="I466" s="216"/>
      <c r="J466" s="13"/>
      <c r="K466" s="13"/>
      <c r="L466" s="211"/>
      <c r="M466" s="217"/>
      <c r="N466" s="218"/>
      <c r="O466" s="218"/>
      <c r="P466" s="218"/>
      <c r="Q466" s="218"/>
      <c r="R466" s="218"/>
      <c r="S466" s="218"/>
      <c r="T466" s="219"/>
      <c r="U466" s="13"/>
      <c r="V466" s="13"/>
      <c r="W466" s="13"/>
      <c r="X466" s="13"/>
      <c r="Y466" s="13"/>
      <c r="Z466" s="13"/>
      <c r="AA466" s="13"/>
      <c r="AB466" s="13"/>
      <c r="AC466" s="13"/>
      <c r="AD466" s="13"/>
      <c r="AE466" s="13"/>
      <c r="AT466" s="213" t="s">
        <v>184</v>
      </c>
      <c r="AU466" s="213" t="s">
        <v>87</v>
      </c>
      <c r="AV466" s="13" t="s">
        <v>87</v>
      </c>
      <c r="AW466" s="13" t="s">
        <v>33</v>
      </c>
      <c r="AX466" s="13" t="s">
        <v>78</v>
      </c>
      <c r="AY466" s="213" t="s">
        <v>175</v>
      </c>
    </row>
    <row r="467" spans="1:51" s="13" customFormat="1" ht="12">
      <c r="A467" s="13"/>
      <c r="B467" s="211"/>
      <c r="C467" s="13"/>
      <c r="D467" s="212" t="s">
        <v>184</v>
      </c>
      <c r="E467" s="213" t="s">
        <v>1</v>
      </c>
      <c r="F467" s="214" t="s">
        <v>593</v>
      </c>
      <c r="G467" s="13"/>
      <c r="H467" s="215">
        <v>-6.503</v>
      </c>
      <c r="I467" s="216"/>
      <c r="J467" s="13"/>
      <c r="K467" s="13"/>
      <c r="L467" s="211"/>
      <c r="M467" s="217"/>
      <c r="N467" s="218"/>
      <c r="O467" s="218"/>
      <c r="P467" s="218"/>
      <c r="Q467" s="218"/>
      <c r="R467" s="218"/>
      <c r="S467" s="218"/>
      <c r="T467" s="219"/>
      <c r="U467" s="13"/>
      <c r="V467" s="13"/>
      <c r="W467" s="13"/>
      <c r="X467" s="13"/>
      <c r="Y467" s="13"/>
      <c r="Z467" s="13"/>
      <c r="AA467" s="13"/>
      <c r="AB467" s="13"/>
      <c r="AC467" s="13"/>
      <c r="AD467" s="13"/>
      <c r="AE467" s="13"/>
      <c r="AT467" s="213" t="s">
        <v>184</v>
      </c>
      <c r="AU467" s="213" t="s">
        <v>87</v>
      </c>
      <c r="AV467" s="13" t="s">
        <v>87</v>
      </c>
      <c r="AW467" s="13" t="s">
        <v>33</v>
      </c>
      <c r="AX467" s="13" t="s">
        <v>78</v>
      </c>
      <c r="AY467" s="213" t="s">
        <v>175</v>
      </c>
    </row>
    <row r="468" spans="1:51" s="13" customFormat="1" ht="12">
      <c r="A468" s="13"/>
      <c r="B468" s="211"/>
      <c r="C468" s="13"/>
      <c r="D468" s="212" t="s">
        <v>184</v>
      </c>
      <c r="E468" s="213" t="s">
        <v>1</v>
      </c>
      <c r="F468" s="214" t="s">
        <v>603</v>
      </c>
      <c r="G468" s="13"/>
      <c r="H468" s="215">
        <v>1.392</v>
      </c>
      <c r="I468" s="216"/>
      <c r="J468" s="13"/>
      <c r="K468" s="13"/>
      <c r="L468" s="211"/>
      <c r="M468" s="217"/>
      <c r="N468" s="218"/>
      <c r="O468" s="218"/>
      <c r="P468" s="218"/>
      <c r="Q468" s="218"/>
      <c r="R468" s="218"/>
      <c r="S468" s="218"/>
      <c r="T468" s="219"/>
      <c r="U468" s="13"/>
      <c r="V468" s="13"/>
      <c r="W468" s="13"/>
      <c r="X468" s="13"/>
      <c r="Y468" s="13"/>
      <c r="Z468" s="13"/>
      <c r="AA468" s="13"/>
      <c r="AB468" s="13"/>
      <c r="AC468" s="13"/>
      <c r="AD468" s="13"/>
      <c r="AE468" s="13"/>
      <c r="AT468" s="213" t="s">
        <v>184</v>
      </c>
      <c r="AU468" s="213" t="s">
        <v>87</v>
      </c>
      <c r="AV468" s="13" t="s">
        <v>87</v>
      </c>
      <c r="AW468" s="13" t="s">
        <v>33</v>
      </c>
      <c r="AX468" s="13" t="s">
        <v>78</v>
      </c>
      <c r="AY468" s="213" t="s">
        <v>175</v>
      </c>
    </row>
    <row r="469" spans="1:51" s="16" customFormat="1" ht="12">
      <c r="A469" s="16"/>
      <c r="B469" s="248"/>
      <c r="C469" s="16"/>
      <c r="D469" s="212" t="s">
        <v>184</v>
      </c>
      <c r="E469" s="249" t="s">
        <v>1</v>
      </c>
      <c r="F469" s="250" t="s">
        <v>432</v>
      </c>
      <c r="G469" s="16"/>
      <c r="H469" s="251">
        <v>37.946</v>
      </c>
      <c r="I469" s="252"/>
      <c r="J469" s="16"/>
      <c r="K469" s="16"/>
      <c r="L469" s="248"/>
      <c r="M469" s="253"/>
      <c r="N469" s="254"/>
      <c r="O469" s="254"/>
      <c r="P469" s="254"/>
      <c r="Q469" s="254"/>
      <c r="R469" s="254"/>
      <c r="S469" s="254"/>
      <c r="T469" s="255"/>
      <c r="U469" s="16"/>
      <c r="V469" s="16"/>
      <c r="W469" s="16"/>
      <c r="X469" s="16"/>
      <c r="Y469" s="16"/>
      <c r="Z469" s="16"/>
      <c r="AA469" s="16"/>
      <c r="AB469" s="16"/>
      <c r="AC469" s="16"/>
      <c r="AD469" s="16"/>
      <c r="AE469" s="16"/>
      <c r="AT469" s="249" t="s">
        <v>184</v>
      </c>
      <c r="AU469" s="249" t="s">
        <v>87</v>
      </c>
      <c r="AV469" s="16" t="s">
        <v>99</v>
      </c>
      <c r="AW469" s="16" t="s">
        <v>33</v>
      </c>
      <c r="AX469" s="16" t="s">
        <v>78</v>
      </c>
      <c r="AY469" s="249" t="s">
        <v>175</v>
      </c>
    </row>
    <row r="470" spans="1:51" s="15" customFormat="1" ht="12">
      <c r="A470" s="15"/>
      <c r="B470" s="231"/>
      <c r="C470" s="15"/>
      <c r="D470" s="212" t="s">
        <v>184</v>
      </c>
      <c r="E470" s="232" t="s">
        <v>1</v>
      </c>
      <c r="F470" s="233" t="s">
        <v>595</v>
      </c>
      <c r="G470" s="15"/>
      <c r="H470" s="232" t="s">
        <v>1</v>
      </c>
      <c r="I470" s="234"/>
      <c r="J470" s="15"/>
      <c r="K470" s="15"/>
      <c r="L470" s="231"/>
      <c r="M470" s="235"/>
      <c r="N470" s="236"/>
      <c r="O470" s="236"/>
      <c r="P470" s="236"/>
      <c r="Q470" s="236"/>
      <c r="R470" s="236"/>
      <c r="S470" s="236"/>
      <c r="T470" s="237"/>
      <c r="U470" s="15"/>
      <c r="V470" s="15"/>
      <c r="W470" s="15"/>
      <c r="X470" s="15"/>
      <c r="Y470" s="15"/>
      <c r="Z470" s="15"/>
      <c r="AA470" s="15"/>
      <c r="AB470" s="15"/>
      <c r="AC470" s="15"/>
      <c r="AD470" s="15"/>
      <c r="AE470" s="15"/>
      <c r="AT470" s="232" t="s">
        <v>184</v>
      </c>
      <c r="AU470" s="232" t="s">
        <v>87</v>
      </c>
      <c r="AV470" s="15" t="s">
        <v>85</v>
      </c>
      <c r="AW470" s="15" t="s">
        <v>33</v>
      </c>
      <c r="AX470" s="15" t="s">
        <v>78</v>
      </c>
      <c r="AY470" s="232" t="s">
        <v>175</v>
      </c>
    </row>
    <row r="471" spans="1:51" s="13" customFormat="1" ht="12">
      <c r="A471" s="13"/>
      <c r="B471" s="211"/>
      <c r="C471" s="13"/>
      <c r="D471" s="212" t="s">
        <v>184</v>
      </c>
      <c r="E471" s="213" t="s">
        <v>1</v>
      </c>
      <c r="F471" s="214" t="s">
        <v>596</v>
      </c>
      <c r="G471" s="13"/>
      <c r="H471" s="215">
        <v>13.608</v>
      </c>
      <c r="I471" s="216"/>
      <c r="J471" s="13"/>
      <c r="K471" s="13"/>
      <c r="L471" s="211"/>
      <c r="M471" s="217"/>
      <c r="N471" s="218"/>
      <c r="O471" s="218"/>
      <c r="P471" s="218"/>
      <c r="Q471" s="218"/>
      <c r="R471" s="218"/>
      <c r="S471" s="218"/>
      <c r="T471" s="219"/>
      <c r="U471" s="13"/>
      <c r="V471" s="13"/>
      <c r="W471" s="13"/>
      <c r="X471" s="13"/>
      <c r="Y471" s="13"/>
      <c r="Z471" s="13"/>
      <c r="AA471" s="13"/>
      <c r="AB471" s="13"/>
      <c r="AC471" s="13"/>
      <c r="AD471" s="13"/>
      <c r="AE471" s="13"/>
      <c r="AT471" s="213" t="s">
        <v>184</v>
      </c>
      <c r="AU471" s="213" t="s">
        <v>87</v>
      </c>
      <c r="AV471" s="13" t="s">
        <v>87</v>
      </c>
      <c r="AW471" s="13" t="s">
        <v>33</v>
      </c>
      <c r="AX471" s="13" t="s">
        <v>78</v>
      </c>
      <c r="AY471" s="213" t="s">
        <v>175</v>
      </c>
    </row>
    <row r="472" spans="1:51" s="13" customFormat="1" ht="12">
      <c r="A472" s="13"/>
      <c r="B472" s="211"/>
      <c r="C472" s="13"/>
      <c r="D472" s="212" t="s">
        <v>184</v>
      </c>
      <c r="E472" s="213" t="s">
        <v>1</v>
      </c>
      <c r="F472" s="214" t="s">
        <v>597</v>
      </c>
      <c r="G472" s="13"/>
      <c r="H472" s="215">
        <v>2.295</v>
      </c>
      <c r="I472" s="216"/>
      <c r="J472" s="13"/>
      <c r="K472" s="13"/>
      <c r="L472" s="211"/>
      <c r="M472" s="217"/>
      <c r="N472" s="218"/>
      <c r="O472" s="218"/>
      <c r="P472" s="218"/>
      <c r="Q472" s="218"/>
      <c r="R472" s="218"/>
      <c r="S472" s="218"/>
      <c r="T472" s="219"/>
      <c r="U472" s="13"/>
      <c r="V472" s="13"/>
      <c r="W472" s="13"/>
      <c r="X472" s="13"/>
      <c r="Y472" s="13"/>
      <c r="Z472" s="13"/>
      <c r="AA472" s="13"/>
      <c r="AB472" s="13"/>
      <c r="AC472" s="13"/>
      <c r="AD472" s="13"/>
      <c r="AE472" s="13"/>
      <c r="AT472" s="213" t="s">
        <v>184</v>
      </c>
      <c r="AU472" s="213" t="s">
        <v>87</v>
      </c>
      <c r="AV472" s="13" t="s">
        <v>87</v>
      </c>
      <c r="AW472" s="13" t="s">
        <v>33</v>
      </c>
      <c r="AX472" s="13" t="s">
        <v>78</v>
      </c>
      <c r="AY472" s="213" t="s">
        <v>175</v>
      </c>
    </row>
    <row r="473" spans="1:51" s="16" customFormat="1" ht="12">
      <c r="A473" s="16"/>
      <c r="B473" s="248"/>
      <c r="C473" s="16"/>
      <c r="D473" s="212" t="s">
        <v>184</v>
      </c>
      <c r="E473" s="249" t="s">
        <v>1</v>
      </c>
      <c r="F473" s="250" t="s">
        <v>432</v>
      </c>
      <c r="G473" s="16"/>
      <c r="H473" s="251">
        <v>15.903</v>
      </c>
      <c r="I473" s="252"/>
      <c r="J473" s="16"/>
      <c r="K473" s="16"/>
      <c r="L473" s="248"/>
      <c r="M473" s="253"/>
      <c r="N473" s="254"/>
      <c r="O473" s="254"/>
      <c r="P473" s="254"/>
      <c r="Q473" s="254"/>
      <c r="R473" s="254"/>
      <c r="S473" s="254"/>
      <c r="T473" s="255"/>
      <c r="U473" s="16"/>
      <c r="V473" s="16"/>
      <c r="W473" s="16"/>
      <c r="X473" s="16"/>
      <c r="Y473" s="16"/>
      <c r="Z473" s="16"/>
      <c r="AA473" s="16"/>
      <c r="AB473" s="16"/>
      <c r="AC473" s="16"/>
      <c r="AD473" s="16"/>
      <c r="AE473" s="16"/>
      <c r="AT473" s="249" t="s">
        <v>184</v>
      </c>
      <c r="AU473" s="249" t="s">
        <v>87</v>
      </c>
      <c r="AV473" s="16" t="s">
        <v>99</v>
      </c>
      <c r="AW473" s="16" t="s">
        <v>33</v>
      </c>
      <c r="AX473" s="16" t="s">
        <v>78</v>
      </c>
      <c r="AY473" s="249" t="s">
        <v>175</v>
      </c>
    </row>
    <row r="474" spans="1:51" s="14" customFormat="1" ht="12">
      <c r="A474" s="14"/>
      <c r="B474" s="220"/>
      <c r="C474" s="14"/>
      <c r="D474" s="212" t="s">
        <v>184</v>
      </c>
      <c r="E474" s="221" t="s">
        <v>1</v>
      </c>
      <c r="F474" s="222" t="s">
        <v>186</v>
      </c>
      <c r="G474" s="14"/>
      <c r="H474" s="223">
        <v>53.849</v>
      </c>
      <c r="I474" s="224"/>
      <c r="J474" s="14"/>
      <c r="K474" s="14"/>
      <c r="L474" s="220"/>
      <c r="M474" s="225"/>
      <c r="N474" s="226"/>
      <c r="O474" s="226"/>
      <c r="P474" s="226"/>
      <c r="Q474" s="226"/>
      <c r="R474" s="226"/>
      <c r="S474" s="226"/>
      <c r="T474" s="227"/>
      <c r="U474" s="14"/>
      <c r="V474" s="14"/>
      <c r="W474" s="14"/>
      <c r="X474" s="14"/>
      <c r="Y474" s="14"/>
      <c r="Z474" s="14"/>
      <c r="AA474" s="14"/>
      <c r="AB474" s="14"/>
      <c r="AC474" s="14"/>
      <c r="AD474" s="14"/>
      <c r="AE474" s="14"/>
      <c r="AT474" s="221" t="s">
        <v>184</v>
      </c>
      <c r="AU474" s="221" t="s">
        <v>87</v>
      </c>
      <c r="AV474" s="14" t="s">
        <v>182</v>
      </c>
      <c r="AW474" s="14" t="s">
        <v>33</v>
      </c>
      <c r="AX474" s="14" t="s">
        <v>85</v>
      </c>
      <c r="AY474" s="221" t="s">
        <v>175</v>
      </c>
    </row>
    <row r="475" spans="1:65" s="2" customFormat="1" ht="21.75" customHeight="1">
      <c r="A475" s="38"/>
      <c r="B475" s="197"/>
      <c r="C475" s="198" t="s">
        <v>604</v>
      </c>
      <c r="D475" s="198" t="s">
        <v>177</v>
      </c>
      <c r="E475" s="199" t="s">
        <v>599</v>
      </c>
      <c r="F475" s="200" t="s">
        <v>600</v>
      </c>
      <c r="G475" s="201" t="s">
        <v>180</v>
      </c>
      <c r="H475" s="202">
        <v>2.25</v>
      </c>
      <c r="I475" s="203"/>
      <c r="J475" s="204">
        <f>ROUND(I475*H475,2)</f>
        <v>0</v>
      </c>
      <c r="K475" s="200" t="s">
        <v>181</v>
      </c>
      <c r="L475" s="39"/>
      <c r="M475" s="205" t="s">
        <v>1</v>
      </c>
      <c r="N475" s="206" t="s">
        <v>43</v>
      </c>
      <c r="O475" s="77"/>
      <c r="P475" s="207">
        <f>O475*H475</f>
        <v>0</v>
      </c>
      <c r="Q475" s="207">
        <v>0.0273</v>
      </c>
      <c r="R475" s="207">
        <f>Q475*H475</f>
        <v>0.061425</v>
      </c>
      <c r="S475" s="207">
        <v>0</v>
      </c>
      <c r="T475" s="208">
        <f>S475*H475</f>
        <v>0</v>
      </c>
      <c r="U475" s="38"/>
      <c r="V475" s="38"/>
      <c r="W475" s="38"/>
      <c r="X475" s="38"/>
      <c r="Y475" s="38"/>
      <c r="Z475" s="38"/>
      <c r="AA475" s="38"/>
      <c r="AB475" s="38"/>
      <c r="AC475" s="38"/>
      <c r="AD475" s="38"/>
      <c r="AE475" s="38"/>
      <c r="AR475" s="209" t="s">
        <v>182</v>
      </c>
      <c r="AT475" s="209" t="s">
        <v>177</v>
      </c>
      <c r="AU475" s="209" t="s">
        <v>87</v>
      </c>
      <c r="AY475" s="19" t="s">
        <v>175</v>
      </c>
      <c r="BE475" s="210">
        <f>IF(N475="základní",J475,0)</f>
        <v>0</v>
      </c>
      <c r="BF475" s="210">
        <f>IF(N475="snížená",J475,0)</f>
        <v>0</v>
      </c>
      <c r="BG475" s="210">
        <f>IF(N475="zákl. přenesená",J475,0)</f>
        <v>0</v>
      </c>
      <c r="BH475" s="210">
        <f>IF(N475="sníž. přenesená",J475,0)</f>
        <v>0</v>
      </c>
      <c r="BI475" s="210">
        <f>IF(N475="nulová",J475,0)</f>
        <v>0</v>
      </c>
      <c r="BJ475" s="19" t="s">
        <v>85</v>
      </c>
      <c r="BK475" s="210">
        <f>ROUND(I475*H475,2)</f>
        <v>0</v>
      </c>
      <c r="BL475" s="19" t="s">
        <v>182</v>
      </c>
      <c r="BM475" s="209" t="s">
        <v>605</v>
      </c>
    </row>
    <row r="476" spans="1:51" s="15" customFormat="1" ht="12">
      <c r="A476" s="15"/>
      <c r="B476" s="231"/>
      <c r="C476" s="15"/>
      <c r="D476" s="212" t="s">
        <v>184</v>
      </c>
      <c r="E476" s="232" t="s">
        <v>1</v>
      </c>
      <c r="F476" s="233" t="s">
        <v>606</v>
      </c>
      <c r="G476" s="15"/>
      <c r="H476" s="232" t="s">
        <v>1</v>
      </c>
      <c r="I476" s="234"/>
      <c r="J476" s="15"/>
      <c r="K476" s="15"/>
      <c r="L476" s="231"/>
      <c r="M476" s="235"/>
      <c r="N476" s="236"/>
      <c r="O476" s="236"/>
      <c r="P476" s="236"/>
      <c r="Q476" s="236"/>
      <c r="R476" s="236"/>
      <c r="S476" s="236"/>
      <c r="T476" s="237"/>
      <c r="U476" s="15"/>
      <c r="V476" s="15"/>
      <c r="W476" s="15"/>
      <c r="X476" s="15"/>
      <c r="Y476" s="15"/>
      <c r="Z476" s="15"/>
      <c r="AA476" s="15"/>
      <c r="AB476" s="15"/>
      <c r="AC476" s="15"/>
      <c r="AD476" s="15"/>
      <c r="AE476" s="15"/>
      <c r="AT476" s="232" t="s">
        <v>184</v>
      </c>
      <c r="AU476" s="232" t="s">
        <v>87</v>
      </c>
      <c r="AV476" s="15" t="s">
        <v>85</v>
      </c>
      <c r="AW476" s="15" t="s">
        <v>33</v>
      </c>
      <c r="AX476" s="15" t="s">
        <v>78</v>
      </c>
      <c r="AY476" s="232" t="s">
        <v>175</v>
      </c>
    </row>
    <row r="477" spans="1:51" s="13" customFormat="1" ht="12">
      <c r="A477" s="13"/>
      <c r="B477" s="211"/>
      <c r="C477" s="13"/>
      <c r="D477" s="212" t="s">
        <v>184</v>
      </c>
      <c r="E477" s="213" t="s">
        <v>1</v>
      </c>
      <c r="F477" s="214" t="s">
        <v>607</v>
      </c>
      <c r="G477" s="13"/>
      <c r="H477" s="215">
        <v>2.25</v>
      </c>
      <c r="I477" s="216"/>
      <c r="J477" s="13"/>
      <c r="K477" s="13"/>
      <c r="L477" s="211"/>
      <c r="M477" s="217"/>
      <c r="N477" s="218"/>
      <c r="O477" s="218"/>
      <c r="P477" s="218"/>
      <c r="Q477" s="218"/>
      <c r="R477" s="218"/>
      <c r="S477" s="218"/>
      <c r="T477" s="219"/>
      <c r="U477" s="13"/>
      <c r="V477" s="13"/>
      <c r="W477" s="13"/>
      <c r="X477" s="13"/>
      <c r="Y477" s="13"/>
      <c r="Z477" s="13"/>
      <c r="AA477" s="13"/>
      <c r="AB477" s="13"/>
      <c r="AC477" s="13"/>
      <c r="AD477" s="13"/>
      <c r="AE477" s="13"/>
      <c r="AT477" s="213" t="s">
        <v>184</v>
      </c>
      <c r="AU477" s="213" t="s">
        <v>87</v>
      </c>
      <c r="AV477" s="13" t="s">
        <v>87</v>
      </c>
      <c r="AW477" s="13" t="s">
        <v>33</v>
      </c>
      <c r="AX477" s="13" t="s">
        <v>78</v>
      </c>
      <c r="AY477" s="213" t="s">
        <v>175</v>
      </c>
    </row>
    <row r="478" spans="1:51" s="14" customFormat="1" ht="12">
      <c r="A478" s="14"/>
      <c r="B478" s="220"/>
      <c r="C478" s="14"/>
      <c r="D478" s="212" t="s">
        <v>184</v>
      </c>
      <c r="E478" s="221" t="s">
        <v>1</v>
      </c>
      <c r="F478" s="222" t="s">
        <v>186</v>
      </c>
      <c r="G478" s="14"/>
      <c r="H478" s="223">
        <v>2.25</v>
      </c>
      <c r="I478" s="224"/>
      <c r="J478" s="14"/>
      <c r="K478" s="14"/>
      <c r="L478" s="220"/>
      <c r="M478" s="225"/>
      <c r="N478" s="226"/>
      <c r="O478" s="226"/>
      <c r="P478" s="226"/>
      <c r="Q478" s="226"/>
      <c r="R478" s="226"/>
      <c r="S478" s="226"/>
      <c r="T478" s="227"/>
      <c r="U478" s="14"/>
      <c r="V478" s="14"/>
      <c r="W478" s="14"/>
      <c r="X478" s="14"/>
      <c r="Y478" s="14"/>
      <c r="Z478" s="14"/>
      <c r="AA478" s="14"/>
      <c r="AB478" s="14"/>
      <c r="AC478" s="14"/>
      <c r="AD478" s="14"/>
      <c r="AE478" s="14"/>
      <c r="AT478" s="221" t="s">
        <v>184</v>
      </c>
      <c r="AU478" s="221" t="s">
        <v>87</v>
      </c>
      <c r="AV478" s="14" t="s">
        <v>182</v>
      </c>
      <c r="AW478" s="14" t="s">
        <v>33</v>
      </c>
      <c r="AX478" s="14" t="s">
        <v>85</v>
      </c>
      <c r="AY478" s="221" t="s">
        <v>175</v>
      </c>
    </row>
    <row r="479" spans="1:65" s="2" customFormat="1" ht="21.75" customHeight="1">
      <c r="A479" s="38"/>
      <c r="B479" s="197"/>
      <c r="C479" s="198" t="s">
        <v>608</v>
      </c>
      <c r="D479" s="198" t="s">
        <v>177</v>
      </c>
      <c r="E479" s="199" t="s">
        <v>609</v>
      </c>
      <c r="F479" s="200" t="s">
        <v>610</v>
      </c>
      <c r="G479" s="201" t="s">
        <v>180</v>
      </c>
      <c r="H479" s="202">
        <v>123.417</v>
      </c>
      <c r="I479" s="203"/>
      <c r="J479" s="204">
        <f>ROUND(I479*H479,2)</f>
        <v>0</v>
      </c>
      <c r="K479" s="200" t="s">
        <v>181</v>
      </c>
      <c r="L479" s="39"/>
      <c r="M479" s="205" t="s">
        <v>1</v>
      </c>
      <c r="N479" s="206" t="s">
        <v>43</v>
      </c>
      <c r="O479" s="77"/>
      <c r="P479" s="207">
        <f>O479*H479</f>
        <v>0</v>
      </c>
      <c r="Q479" s="207">
        <v>0.00438</v>
      </c>
      <c r="R479" s="207">
        <f>Q479*H479</f>
        <v>0.5405664600000001</v>
      </c>
      <c r="S479" s="207">
        <v>0</v>
      </c>
      <c r="T479" s="208">
        <f>S479*H479</f>
        <v>0</v>
      </c>
      <c r="U479" s="38"/>
      <c r="V479" s="38"/>
      <c r="W479" s="38"/>
      <c r="X479" s="38"/>
      <c r="Y479" s="38"/>
      <c r="Z479" s="38"/>
      <c r="AA479" s="38"/>
      <c r="AB479" s="38"/>
      <c r="AC479" s="38"/>
      <c r="AD479" s="38"/>
      <c r="AE479" s="38"/>
      <c r="AR479" s="209" t="s">
        <v>182</v>
      </c>
      <c r="AT479" s="209" t="s">
        <v>177</v>
      </c>
      <c r="AU479" s="209" t="s">
        <v>87</v>
      </c>
      <c r="AY479" s="19" t="s">
        <v>175</v>
      </c>
      <c r="BE479" s="210">
        <f>IF(N479="základní",J479,0)</f>
        <v>0</v>
      </c>
      <c r="BF479" s="210">
        <f>IF(N479="snížená",J479,0)</f>
        <v>0</v>
      </c>
      <c r="BG479" s="210">
        <f>IF(N479="zákl. přenesená",J479,0)</f>
        <v>0</v>
      </c>
      <c r="BH479" s="210">
        <f>IF(N479="sníž. přenesená",J479,0)</f>
        <v>0</v>
      </c>
      <c r="BI479" s="210">
        <f>IF(N479="nulová",J479,0)</f>
        <v>0</v>
      </c>
      <c r="BJ479" s="19" t="s">
        <v>85</v>
      </c>
      <c r="BK479" s="210">
        <f>ROUND(I479*H479,2)</f>
        <v>0</v>
      </c>
      <c r="BL479" s="19" t="s">
        <v>182</v>
      </c>
      <c r="BM479" s="209" t="s">
        <v>611</v>
      </c>
    </row>
    <row r="480" spans="1:51" s="15" customFormat="1" ht="12">
      <c r="A480" s="15"/>
      <c r="B480" s="231"/>
      <c r="C480" s="15"/>
      <c r="D480" s="212" t="s">
        <v>184</v>
      </c>
      <c r="E480" s="232" t="s">
        <v>1</v>
      </c>
      <c r="F480" s="233" t="s">
        <v>612</v>
      </c>
      <c r="G480" s="15"/>
      <c r="H480" s="232" t="s">
        <v>1</v>
      </c>
      <c r="I480" s="234"/>
      <c r="J480" s="15"/>
      <c r="K480" s="15"/>
      <c r="L480" s="231"/>
      <c r="M480" s="235"/>
      <c r="N480" s="236"/>
      <c r="O480" s="236"/>
      <c r="P480" s="236"/>
      <c r="Q480" s="236"/>
      <c r="R480" s="236"/>
      <c r="S480" s="236"/>
      <c r="T480" s="237"/>
      <c r="U480" s="15"/>
      <c r="V480" s="15"/>
      <c r="W480" s="15"/>
      <c r="X480" s="15"/>
      <c r="Y480" s="15"/>
      <c r="Z480" s="15"/>
      <c r="AA480" s="15"/>
      <c r="AB480" s="15"/>
      <c r="AC480" s="15"/>
      <c r="AD480" s="15"/>
      <c r="AE480" s="15"/>
      <c r="AT480" s="232" t="s">
        <v>184</v>
      </c>
      <c r="AU480" s="232" t="s">
        <v>87</v>
      </c>
      <c r="AV480" s="15" t="s">
        <v>85</v>
      </c>
      <c r="AW480" s="15" t="s">
        <v>33</v>
      </c>
      <c r="AX480" s="15" t="s">
        <v>78</v>
      </c>
      <c r="AY480" s="232" t="s">
        <v>175</v>
      </c>
    </row>
    <row r="481" spans="1:51" s="13" customFormat="1" ht="12">
      <c r="A481" s="13"/>
      <c r="B481" s="211"/>
      <c r="C481" s="13"/>
      <c r="D481" s="212" t="s">
        <v>184</v>
      </c>
      <c r="E481" s="213" t="s">
        <v>1</v>
      </c>
      <c r="F481" s="214" t="s">
        <v>613</v>
      </c>
      <c r="G481" s="13"/>
      <c r="H481" s="215">
        <v>123.417</v>
      </c>
      <c r="I481" s="216"/>
      <c r="J481" s="13"/>
      <c r="K481" s="13"/>
      <c r="L481" s="211"/>
      <c r="M481" s="217"/>
      <c r="N481" s="218"/>
      <c r="O481" s="218"/>
      <c r="P481" s="218"/>
      <c r="Q481" s="218"/>
      <c r="R481" s="218"/>
      <c r="S481" s="218"/>
      <c r="T481" s="219"/>
      <c r="U481" s="13"/>
      <c r="V481" s="13"/>
      <c r="W481" s="13"/>
      <c r="X481" s="13"/>
      <c r="Y481" s="13"/>
      <c r="Z481" s="13"/>
      <c r="AA481" s="13"/>
      <c r="AB481" s="13"/>
      <c r="AC481" s="13"/>
      <c r="AD481" s="13"/>
      <c r="AE481" s="13"/>
      <c r="AT481" s="213" t="s">
        <v>184</v>
      </c>
      <c r="AU481" s="213" t="s">
        <v>87</v>
      </c>
      <c r="AV481" s="13" t="s">
        <v>87</v>
      </c>
      <c r="AW481" s="13" t="s">
        <v>33</v>
      </c>
      <c r="AX481" s="13" t="s">
        <v>78</v>
      </c>
      <c r="AY481" s="213" t="s">
        <v>175</v>
      </c>
    </row>
    <row r="482" spans="1:51" s="14" customFormat="1" ht="12">
      <c r="A482" s="14"/>
      <c r="B482" s="220"/>
      <c r="C482" s="14"/>
      <c r="D482" s="212" t="s">
        <v>184</v>
      </c>
      <c r="E482" s="221" t="s">
        <v>1</v>
      </c>
      <c r="F482" s="222" t="s">
        <v>186</v>
      </c>
      <c r="G482" s="14"/>
      <c r="H482" s="223">
        <v>123.417</v>
      </c>
      <c r="I482" s="224"/>
      <c r="J482" s="14"/>
      <c r="K482" s="14"/>
      <c r="L482" s="220"/>
      <c r="M482" s="225"/>
      <c r="N482" s="226"/>
      <c r="O482" s="226"/>
      <c r="P482" s="226"/>
      <c r="Q482" s="226"/>
      <c r="R482" s="226"/>
      <c r="S482" s="226"/>
      <c r="T482" s="227"/>
      <c r="U482" s="14"/>
      <c r="V482" s="14"/>
      <c r="W482" s="14"/>
      <c r="X482" s="14"/>
      <c r="Y482" s="14"/>
      <c r="Z482" s="14"/>
      <c r="AA482" s="14"/>
      <c r="AB482" s="14"/>
      <c r="AC482" s="14"/>
      <c r="AD482" s="14"/>
      <c r="AE482" s="14"/>
      <c r="AT482" s="221" t="s">
        <v>184</v>
      </c>
      <c r="AU482" s="221" t="s">
        <v>87</v>
      </c>
      <c r="AV482" s="14" t="s">
        <v>182</v>
      </c>
      <c r="AW482" s="14" t="s">
        <v>33</v>
      </c>
      <c r="AX482" s="14" t="s">
        <v>85</v>
      </c>
      <c r="AY482" s="221" t="s">
        <v>175</v>
      </c>
    </row>
    <row r="483" spans="1:65" s="2" customFormat="1" ht="21.75" customHeight="1">
      <c r="A483" s="38"/>
      <c r="B483" s="197"/>
      <c r="C483" s="198" t="s">
        <v>614</v>
      </c>
      <c r="D483" s="198" t="s">
        <v>177</v>
      </c>
      <c r="E483" s="199" t="s">
        <v>615</v>
      </c>
      <c r="F483" s="200" t="s">
        <v>616</v>
      </c>
      <c r="G483" s="201" t="s">
        <v>180</v>
      </c>
      <c r="H483" s="202">
        <v>123.417</v>
      </c>
      <c r="I483" s="203"/>
      <c r="J483" s="204">
        <f>ROUND(I483*H483,2)</f>
        <v>0</v>
      </c>
      <c r="K483" s="200" t="s">
        <v>181</v>
      </c>
      <c r="L483" s="39"/>
      <c r="M483" s="205" t="s">
        <v>1</v>
      </c>
      <c r="N483" s="206" t="s">
        <v>43</v>
      </c>
      <c r="O483" s="77"/>
      <c r="P483" s="207">
        <f>O483*H483</f>
        <v>0</v>
      </c>
      <c r="Q483" s="207">
        <v>0.00825</v>
      </c>
      <c r="R483" s="207">
        <f>Q483*H483</f>
        <v>1.01819025</v>
      </c>
      <c r="S483" s="207">
        <v>0</v>
      </c>
      <c r="T483" s="208">
        <f>S483*H483</f>
        <v>0</v>
      </c>
      <c r="U483" s="38"/>
      <c r="V483" s="38"/>
      <c r="W483" s="38"/>
      <c r="X483" s="38"/>
      <c r="Y483" s="38"/>
      <c r="Z483" s="38"/>
      <c r="AA483" s="38"/>
      <c r="AB483" s="38"/>
      <c r="AC483" s="38"/>
      <c r="AD483" s="38"/>
      <c r="AE483" s="38"/>
      <c r="AR483" s="209" t="s">
        <v>182</v>
      </c>
      <c r="AT483" s="209" t="s">
        <v>177</v>
      </c>
      <c r="AU483" s="209" t="s">
        <v>87</v>
      </c>
      <c r="AY483" s="19" t="s">
        <v>175</v>
      </c>
      <c r="BE483" s="210">
        <f>IF(N483="základní",J483,0)</f>
        <v>0</v>
      </c>
      <c r="BF483" s="210">
        <f>IF(N483="snížená",J483,0)</f>
        <v>0</v>
      </c>
      <c r="BG483" s="210">
        <f>IF(N483="zákl. přenesená",J483,0)</f>
        <v>0</v>
      </c>
      <c r="BH483" s="210">
        <f>IF(N483="sníž. přenesená",J483,0)</f>
        <v>0</v>
      </c>
      <c r="BI483" s="210">
        <f>IF(N483="nulová",J483,0)</f>
        <v>0</v>
      </c>
      <c r="BJ483" s="19" t="s">
        <v>85</v>
      </c>
      <c r="BK483" s="210">
        <f>ROUND(I483*H483,2)</f>
        <v>0</v>
      </c>
      <c r="BL483" s="19" t="s">
        <v>182</v>
      </c>
      <c r="BM483" s="209" t="s">
        <v>617</v>
      </c>
    </row>
    <row r="484" spans="1:51" s="15" customFormat="1" ht="12">
      <c r="A484" s="15"/>
      <c r="B484" s="231"/>
      <c r="C484" s="15"/>
      <c r="D484" s="212" t="s">
        <v>184</v>
      </c>
      <c r="E484" s="232" t="s">
        <v>1</v>
      </c>
      <c r="F484" s="233" t="s">
        <v>618</v>
      </c>
      <c r="G484" s="15"/>
      <c r="H484" s="232" t="s">
        <v>1</v>
      </c>
      <c r="I484" s="234"/>
      <c r="J484" s="15"/>
      <c r="K484" s="15"/>
      <c r="L484" s="231"/>
      <c r="M484" s="235"/>
      <c r="N484" s="236"/>
      <c r="O484" s="236"/>
      <c r="P484" s="236"/>
      <c r="Q484" s="236"/>
      <c r="R484" s="236"/>
      <c r="S484" s="236"/>
      <c r="T484" s="237"/>
      <c r="U484" s="15"/>
      <c r="V484" s="15"/>
      <c r="W484" s="15"/>
      <c r="X484" s="15"/>
      <c r="Y484" s="15"/>
      <c r="Z484" s="15"/>
      <c r="AA484" s="15"/>
      <c r="AB484" s="15"/>
      <c r="AC484" s="15"/>
      <c r="AD484" s="15"/>
      <c r="AE484" s="15"/>
      <c r="AT484" s="232" t="s">
        <v>184</v>
      </c>
      <c r="AU484" s="232" t="s">
        <v>87</v>
      </c>
      <c r="AV484" s="15" t="s">
        <v>85</v>
      </c>
      <c r="AW484" s="15" t="s">
        <v>33</v>
      </c>
      <c r="AX484" s="15" t="s">
        <v>78</v>
      </c>
      <c r="AY484" s="232" t="s">
        <v>175</v>
      </c>
    </row>
    <row r="485" spans="1:51" s="13" customFormat="1" ht="12">
      <c r="A485" s="13"/>
      <c r="B485" s="211"/>
      <c r="C485" s="13"/>
      <c r="D485" s="212" t="s">
        <v>184</v>
      </c>
      <c r="E485" s="213" t="s">
        <v>1</v>
      </c>
      <c r="F485" s="214" t="s">
        <v>613</v>
      </c>
      <c r="G485" s="13"/>
      <c r="H485" s="215">
        <v>123.417</v>
      </c>
      <c r="I485" s="216"/>
      <c r="J485" s="13"/>
      <c r="K485" s="13"/>
      <c r="L485" s="211"/>
      <c r="M485" s="217"/>
      <c r="N485" s="218"/>
      <c r="O485" s="218"/>
      <c r="P485" s="218"/>
      <c r="Q485" s="218"/>
      <c r="R485" s="218"/>
      <c r="S485" s="218"/>
      <c r="T485" s="219"/>
      <c r="U485" s="13"/>
      <c r="V485" s="13"/>
      <c r="W485" s="13"/>
      <c r="X485" s="13"/>
      <c r="Y485" s="13"/>
      <c r="Z485" s="13"/>
      <c r="AA485" s="13"/>
      <c r="AB485" s="13"/>
      <c r="AC485" s="13"/>
      <c r="AD485" s="13"/>
      <c r="AE485" s="13"/>
      <c r="AT485" s="213" t="s">
        <v>184</v>
      </c>
      <c r="AU485" s="213" t="s">
        <v>87</v>
      </c>
      <c r="AV485" s="13" t="s">
        <v>87</v>
      </c>
      <c r="AW485" s="13" t="s">
        <v>33</v>
      </c>
      <c r="AX485" s="13" t="s">
        <v>78</v>
      </c>
      <c r="AY485" s="213" t="s">
        <v>175</v>
      </c>
    </row>
    <row r="486" spans="1:51" s="14" customFormat="1" ht="12">
      <c r="A486" s="14"/>
      <c r="B486" s="220"/>
      <c r="C486" s="14"/>
      <c r="D486" s="212" t="s">
        <v>184</v>
      </c>
      <c r="E486" s="221" t="s">
        <v>1</v>
      </c>
      <c r="F486" s="222" t="s">
        <v>186</v>
      </c>
      <c r="G486" s="14"/>
      <c r="H486" s="223">
        <v>123.417</v>
      </c>
      <c r="I486" s="224"/>
      <c r="J486" s="14"/>
      <c r="K486" s="14"/>
      <c r="L486" s="220"/>
      <c r="M486" s="225"/>
      <c r="N486" s="226"/>
      <c r="O486" s="226"/>
      <c r="P486" s="226"/>
      <c r="Q486" s="226"/>
      <c r="R486" s="226"/>
      <c r="S486" s="226"/>
      <c r="T486" s="227"/>
      <c r="U486" s="14"/>
      <c r="V486" s="14"/>
      <c r="W486" s="14"/>
      <c r="X486" s="14"/>
      <c r="Y486" s="14"/>
      <c r="Z486" s="14"/>
      <c r="AA486" s="14"/>
      <c r="AB486" s="14"/>
      <c r="AC486" s="14"/>
      <c r="AD486" s="14"/>
      <c r="AE486" s="14"/>
      <c r="AT486" s="221" t="s">
        <v>184</v>
      </c>
      <c r="AU486" s="221" t="s">
        <v>87</v>
      </c>
      <c r="AV486" s="14" t="s">
        <v>182</v>
      </c>
      <c r="AW486" s="14" t="s">
        <v>33</v>
      </c>
      <c r="AX486" s="14" t="s">
        <v>85</v>
      </c>
      <c r="AY486" s="221" t="s">
        <v>175</v>
      </c>
    </row>
    <row r="487" spans="1:65" s="2" customFormat="1" ht="21.75" customHeight="1">
      <c r="A487" s="38"/>
      <c r="B487" s="197"/>
      <c r="C487" s="238" t="s">
        <v>619</v>
      </c>
      <c r="D487" s="238" t="s">
        <v>289</v>
      </c>
      <c r="E487" s="239" t="s">
        <v>620</v>
      </c>
      <c r="F487" s="240" t="s">
        <v>621</v>
      </c>
      <c r="G487" s="241" t="s">
        <v>180</v>
      </c>
      <c r="H487" s="242">
        <v>135.759</v>
      </c>
      <c r="I487" s="243"/>
      <c r="J487" s="244">
        <f>ROUND(I487*H487,2)</f>
        <v>0</v>
      </c>
      <c r="K487" s="240" t="s">
        <v>181</v>
      </c>
      <c r="L487" s="245"/>
      <c r="M487" s="246" t="s">
        <v>1</v>
      </c>
      <c r="N487" s="247" t="s">
        <v>43</v>
      </c>
      <c r="O487" s="77"/>
      <c r="P487" s="207">
        <f>O487*H487</f>
        <v>0</v>
      </c>
      <c r="Q487" s="207">
        <v>0.0015</v>
      </c>
      <c r="R487" s="207">
        <f>Q487*H487</f>
        <v>0.20363849999999997</v>
      </c>
      <c r="S487" s="207">
        <v>0</v>
      </c>
      <c r="T487" s="208">
        <f>S487*H487</f>
        <v>0</v>
      </c>
      <c r="U487" s="38"/>
      <c r="V487" s="38"/>
      <c r="W487" s="38"/>
      <c r="X487" s="38"/>
      <c r="Y487" s="38"/>
      <c r="Z487" s="38"/>
      <c r="AA487" s="38"/>
      <c r="AB487" s="38"/>
      <c r="AC487" s="38"/>
      <c r="AD487" s="38"/>
      <c r="AE487" s="38"/>
      <c r="AR487" s="209" t="s">
        <v>215</v>
      </c>
      <c r="AT487" s="209" t="s">
        <v>289</v>
      </c>
      <c r="AU487" s="209" t="s">
        <v>87</v>
      </c>
      <c r="AY487" s="19" t="s">
        <v>175</v>
      </c>
      <c r="BE487" s="210">
        <f>IF(N487="základní",J487,0)</f>
        <v>0</v>
      </c>
      <c r="BF487" s="210">
        <f>IF(N487="snížená",J487,0)</f>
        <v>0</v>
      </c>
      <c r="BG487" s="210">
        <f>IF(N487="zákl. přenesená",J487,0)</f>
        <v>0</v>
      </c>
      <c r="BH487" s="210">
        <f>IF(N487="sníž. přenesená",J487,0)</f>
        <v>0</v>
      </c>
      <c r="BI487" s="210">
        <f>IF(N487="nulová",J487,0)</f>
        <v>0</v>
      </c>
      <c r="BJ487" s="19" t="s">
        <v>85</v>
      </c>
      <c r="BK487" s="210">
        <f>ROUND(I487*H487,2)</f>
        <v>0</v>
      </c>
      <c r="BL487" s="19" t="s">
        <v>182</v>
      </c>
      <c r="BM487" s="209" t="s">
        <v>622</v>
      </c>
    </row>
    <row r="488" spans="1:51" s="13" customFormat="1" ht="12">
      <c r="A488" s="13"/>
      <c r="B488" s="211"/>
      <c r="C488" s="13"/>
      <c r="D488" s="212" t="s">
        <v>184</v>
      </c>
      <c r="E488" s="213" t="s">
        <v>1</v>
      </c>
      <c r="F488" s="214" t="s">
        <v>623</v>
      </c>
      <c r="G488" s="13"/>
      <c r="H488" s="215">
        <v>135.759</v>
      </c>
      <c r="I488" s="216"/>
      <c r="J488" s="13"/>
      <c r="K488" s="13"/>
      <c r="L488" s="211"/>
      <c r="M488" s="217"/>
      <c r="N488" s="218"/>
      <c r="O488" s="218"/>
      <c r="P488" s="218"/>
      <c r="Q488" s="218"/>
      <c r="R488" s="218"/>
      <c r="S488" s="218"/>
      <c r="T488" s="219"/>
      <c r="U488" s="13"/>
      <c r="V488" s="13"/>
      <c r="W488" s="13"/>
      <c r="X488" s="13"/>
      <c r="Y488" s="13"/>
      <c r="Z488" s="13"/>
      <c r="AA488" s="13"/>
      <c r="AB488" s="13"/>
      <c r="AC488" s="13"/>
      <c r="AD488" s="13"/>
      <c r="AE488" s="13"/>
      <c r="AT488" s="213" t="s">
        <v>184</v>
      </c>
      <c r="AU488" s="213" t="s">
        <v>87</v>
      </c>
      <c r="AV488" s="13" t="s">
        <v>87</v>
      </c>
      <c r="AW488" s="13" t="s">
        <v>33</v>
      </c>
      <c r="AX488" s="13" t="s">
        <v>85</v>
      </c>
      <c r="AY488" s="213" t="s">
        <v>175</v>
      </c>
    </row>
    <row r="489" spans="1:65" s="2" customFormat="1" ht="21.75" customHeight="1">
      <c r="A489" s="38"/>
      <c r="B489" s="197"/>
      <c r="C489" s="198" t="s">
        <v>624</v>
      </c>
      <c r="D489" s="198" t="s">
        <v>177</v>
      </c>
      <c r="E489" s="199" t="s">
        <v>615</v>
      </c>
      <c r="F489" s="200" t="s">
        <v>616</v>
      </c>
      <c r="G489" s="201" t="s">
        <v>180</v>
      </c>
      <c r="H489" s="202">
        <v>16.58</v>
      </c>
      <c r="I489" s="203"/>
      <c r="J489" s="204">
        <f>ROUND(I489*H489,2)</f>
        <v>0</v>
      </c>
      <c r="K489" s="200" t="s">
        <v>181</v>
      </c>
      <c r="L489" s="39"/>
      <c r="M489" s="205" t="s">
        <v>1</v>
      </c>
      <c r="N489" s="206" t="s">
        <v>43</v>
      </c>
      <c r="O489" s="77"/>
      <c r="P489" s="207">
        <f>O489*H489</f>
        <v>0</v>
      </c>
      <c r="Q489" s="207">
        <v>0.00825</v>
      </c>
      <c r="R489" s="207">
        <f>Q489*H489</f>
        <v>0.136785</v>
      </c>
      <c r="S489" s="207">
        <v>0</v>
      </c>
      <c r="T489" s="208">
        <f>S489*H489</f>
        <v>0</v>
      </c>
      <c r="U489" s="38"/>
      <c r="V489" s="38"/>
      <c r="W489" s="38"/>
      <c r="X489" s="38"/>
      <c r="Y489" s="38"/>
      <c r="Z489" s="38"/>
      <c r="AA489" s="38"/>
      <c r="AB489" s="38"/>
      <c r="AC489" s="38"/>
      <c r="AD489" s="38"/>
      <c r="AE489" s="38"/>
      <c r="AR489" s="209" t="s">
        <v>182</v>
      </c>
      <c r="AT489" s="209" t="s">
        <v>177</v>
      </c>
      <c r="AU489" s="209" t="s">
        <v>87</v>
      </c>
      <c r="AY489" s="19" t="s">
        <v>175</v>
      </c>
      <c r="BE489" s="210">
        <f>IF(N489="základní",J489,0)</f>
        <v>0</v>
      </c>
      <c r="BF489" s="210">
        <f>IF(N489="snížená",J489,0)</f>
        <v>0</v>
      </c>
      <c r="BG489" s="210">
        <f>IF(N489="zákl. přenesená",J489,0)</f>
        <v>0</v>
      </c>
      <c r="BH489" s="210">
        <f>IF(N489="sníž. přenesená",J489,0)</f>
        <v>0</v>
      </c>
      <c r="BI489" s="210">
        <f>IF(N489="nulová",J489,0)</f>
        <v>0</v>
      </c>
      <c r="BJ489" s="19" t="s">
        <v>85</v>
      </c>
      <c r="BK489" s="210">
        <f>ROUND(I489*H489,2)</f>
        <v>0</v>
      </c>
      <c r="BL489" s="19" t="s">
        <v>182</v>
      </c>
      <c r="BM489" s="209" t="s">
        <v>625</v>
      </c>
    </row>
    <row r="490" spans="1:51" s="13" customFormat="1" ht="12">
      <c r="A490" s="13"/>
      <c r="B490" s="211"/>
      <c r="C490" s="13"/>
      <c r="D490" s="212" t="s">
        <v>184</v>
      </c>
      <c r="E490" s="213" t="s">
        <v>1</v>
      </c>
      <c r="F490" s="214" t="s">
        <v>592</v>
      </c>
      <c r="G490" s="13"/>
      <c r="H490" s="215">
        <v>23.083</v>
      </c>
      <c r="I490" s="216"/>
      <c r="J490" s="13"/>
      <c r="K490" s="13"/>
      <c r="L490" s="211"/>
      <c r="M490" s="217"/>
      <c r="N490" s="218"/>
      <c r="O490" s="218"/>
      <c r="P490" s="218"/>
      <c r="Q490" s="218"/>
      <c r="R490" s="218"/>
      <c r="S490" s="218"/>
      <c r="T490" s="219"/>
      <c r="U490" s="13"/>
      <c r="V490" s="13"/>
      <c r="W490" s="13"/>
      <c r="X490" s="13"/>
      <c r="Y490" s="13"/>
      <c r="Z490" s="13"/>
      <c r="AA490" s="13"/>
      <c r="AB490" s="13"/>
      <c r="AC490" s="13"/>
      <c r="AD490" s="13"/>
      <c r="AE490" s="13"/>
      <c r="AT490" s="213" t="s">
        <v>184</v>
      </c>
      <c r="AU490" s="213" t="s">
        <v>87</v>
      </c>
      <c r="AV490" s="13" t="s">
        <v>87</v>
      </c>
      <c r="AW490" s="13" t="s">
        <v>33</v>
      </c>
      <c r="AX490" s="13" t="s">
        <v>78</v>
      </c>
      <c r="AY490" s="213" t="s">
        <v>175</v>
      </c>
    </row>
    <row r="491" spans="1:51" s="13" customFormat="1" ht="12">
      <c r="A491" s="13"/>
      <c r="B491" s="211"/>
      <c r="C491" s="13"/>
      <c r="D491" s="212" t="s">
        <v>184</v>
      </c>
      <c r="E491" s="213" t="s">
        <v>1</v>
      </c>
      <c r="F491" s="214" t="s">
        <v>593</v>
      </c>
      <c r="G491" s="13"/>
      <c r="H491" s="215">
        <v>-6.503</v>
      </c>
      <c r="I491" s="216"/>
      <c r="J491" s="13"/>
      <c r="K491" s="13"/>
      <c r="L491" s="211"/>
      <c r="M491" s="217"/>
      <c r="N491" s="218"/>
      <c r="O491" s="218"/>
      <c r="P491" s="218"/>
      <c r="Q491" s="218"/>
      <c r="R491" s="218"/>
      <c r="S491" s="218"/>
      <c r="T491" s="219"/>
      <c r="U491" s="13"/>
      <c r="V491" s="13"/>
      <c r="W491" s="13"/>
      <c r="X491" s="13"/>
      <c r="Y491" s="13"/>
      <c r="Z491" s="13"/>
      <c r="AA491" s="13"/>
      <c r="AB491" s="13"/>
      <c r="AC491" s="13"/>
      <c r="AD491" s="13"/>
      <c r="AE491" s="13"/>
      <c r="AT491" s="213" t="s">
        <v>184</v>
      </c>
      <c r="AU491" s="213" t="s">
        <v>87</v>
      </c>
      <c r="AV491" s="13" t="s">
        <v>87</v>
      </c>
      <c r="AW491" s="13" t="s">
        <v>33</v>
      </c>
      <c r="AX491" s="13" t="s">
        <v>78</v>
      </c>
      <c r="AY491" s="213" t="s">
        <v>175</v>
      </c>
    </row>
    <row r="492" spans="1:51" s="14" customFormat="1" ht="12">
      <c r="A492" s="14"/>
      <c r="B492" s="220"/>
      <c r="C492" s="14"/>
      <c r="D492" s="212" t="s">
        <v>184</v>
      </c>
      <c r="E492" s="221" t="s">
        <v>1</v>
      </c>
      <c r="F492" s="222" t="s">
        <v>186</v>
      </c>
      <c r="G492" s="14"/>
      <c r="H492" s="223">
        <v>16.58</v>
      </c>
      <c r="I492" s="224"/>
      <c r="J492" s="14"/>
      <c r="K492" s="14"/>
      <c r="L492" s="220"/>
      <c r="M492" s="225"/>
      <c r="N492" s="226"/>
      <c r="O492" s="226"/>
      <c r="P492" s="226"/>
      <c r="Q492" s="226"/>
      <c r="R492" s="226"/>
      <c r="S492" s="226"/>
      <c r="T492" s="227"/>
      <c r="U492" s="14"/>
      <c r="V492" s="14"/>
      <c r="W492" s="14"/>
      <c r="X492" s="14"/>
      <c r="Y492" s="14"/>
      <c r="Z492" s="14"/>
      <c r="AA492" s="14"/>
      <c r="AB492" s="14"/>
      <c r="AC492" s="14"/>
      <c r="AD492" s="14"/>
      <c r="AE492" s="14"/>
      <c r="AT492" s="221" t="s">
        <v>184</v>
      </c>
      <c r="AU492" s="221" t="s">
        <v>87</v>
      </c>
      <c r="AV492" s="14" t="s">
        <v>182</v>
      </c>
      <c r="AW492" s="14" t="s">
        <v>33</v>
      </c>
      <c r="AX492" s="14" t="s">
        <v>85</v>
      </c>
      <c r="AY492" s="221" t="s">
        <v>175</v>
      </c>
    </row>
    <row r="493" spans="1:65" s="2" customFormat="1" ht="16.5" customHeight="1">
      <c r="A493" s="38"/>
      <c r="B493" s="197"/>
      <c r="C493" s="238" t="s">
        <v>626</v>
      </c>
      <c r="D493" s="238" t="s">
        <v>289</v>
      </c>
      <c r="E493" s="239" t="s">
        <v>627</v>
      </c>
      <c r="F493" s="240" t="s">
        <v>628</v>
      </c>
      <c r="G493" s="241" t="s">
        <v>180</v>
      </c>
      <c r="H493" s="242">
        <v>18.238</v>
      </c>
      <c r="I493" s="243"/>
      <c r="J493" s="244">
        <f>ROUND(I493*H493,2)</f>
        <v>0</v>
      </c>
      <c r="K493" s="240" t="s">
        <v>1</v>
      </c>
      <c r="L493" s="245"/>
      <c r="M493" s="246" t="s">
        <v>1</v>
      </c>
      <c r="N493" s="247" t="s">
        <v>43</v>
      </c>
      <c r="O493" s="77"/>
      <c r="P493" s="207">
        <f>O493*H493</f>
        <v>0</v>
      </c>
      <c r="Q493" s="207">
        <v>0.0012</v>
      </c>
      <c r="R493" s="207">
        <f>Q493*H493</f>
        <v>0.021885599999999998</v>
      </c>
      <c r="S493" s="207">
        <v>0</v>
      </c>
      <c r="T493" s="208">
        <f>S493*H493</f>
        <v>0</v>
      </c>
      <c r="U493" s="38"/>
      <c r="V493" s="38"/>
      <c r="W493" s="38"/>
      <c r="X493" s="38"/>
      <c r="Y493" s="38"/>
      <c r="Z493" s="38"/>
      <c r="AA493" s="38"/>
      <c r="AB493" s="38"/>
      <c r="AC493" s="38"/>
      <c r="AD493" s="38"/>
      <c r="AE493" s="38"/>
      <c r="AR493" s="209" t="s">
        <v>215</v>
      </c>
      <c r="AT493" s="209" t="s">
        <v>289</v>
      </c>
      <c r="AU493" s="209" t="s">
        <v>87</v>
      </c>
      <c r="AY493" s="19" t="s">
        <v>175</v>
      </c>
      <c r="BE493" s="210">
        <f>IF(N493="základní",J493,0)</f>
        <v>0</v>
      </c>
      <c r="BF493" s="210">
        <f>IF(N493="snížená",J493,0)</f>
        <v>0</v>
      </c>
      <c r="BG493" s="210">
        <f>IF(N493="zákl. přenesená",J493,0)</f>
        <v>0</v>
      </c>
      <c r="BH493" s="210">
        <f>IF(N493="sníž. přenesená",J493,0)</f>
        <v>0</v>
      </c>
      <c r="BI493" s="210">
        <f>IF(N493="nulová",J493,0)</f>
        <v>0</v>
      </c>
      <c r="BJ493" s="19" t="s">
        <v>85</v>
      </c>
      <c r="BK493" s="210">
        <f>ROUND(I493*H493,2)</f>
        <v>0</v>
      </c>
      <c r="BL493" s="19" t="s">
        <v>182</v>
      </c>
      <c r="BM493" s="209" t="s">
        <v>629</v>
      </c>
    </row>
    <row r="494" spans="1:51" s="13" customFormat="1" ht="12">
      <c r="A494" s="13"/>
      <c r="B494" s="211"/>
      <c r="C494" s="13"/>
      <c r="D494" s="212" t="s">
        <v>184</v>
      </c>
      <c r="E494" s="213" t="s">
        <v>1</v>
      </c>
      <c r="F494" s="214" t="s">
        <v>630</v>
      </c>
      <c r="G494" s="13"/>
      <c r="H494" s="215">
        <v>18.238</v>
      </c>
      <c r="I494" s="216"/>
      <c r="J494" s="13"/>
      <c r="K494" s="13"/>
      <c r="L494" s="211"/>
      <c r="M494" s="217"/>
      <c r="N494" s="218"/>
      <c r="O494" s="218"/>
      <c r="P494" s="218"/>
      <c r="Q494" s="218"/>
      <c r="R494" s="218"/>
      <c r="S494" s="218"/>
      <c r="T494" s="219"/>
      <c r="U494" s="13"/>
      <c r="V494" s="13"/>
      <c r="W494" s="13"/>
      <c r="X494" s="13"/>
      <c r="Y494" s="13"/>
      <c r="Z494" s="13"/>
      <c r="AA494" s="13"/>
      <c r="AB494" s="13"/>
      <c r="AC494" s="13"/>
      <c r="AD494" s="13"/>
      <c r="AE494" s="13"/>
      <c r="AT494" s="213" t="s">
        <v>184</v>
      </c>
      <c r="AU494" s="213" t="s">
        <v>87</v>
      </c>
      <c r="AV494" s="13" t="s">
        <v>87</v>
      </c>
      <c r="AW494" s="13" t="s">
        <v>33</v>
      </c>
      <c r="AX494" s="13" t="s">
        <v>85</v>
      </c>
      <c r="AY494" s="213" t="s">
        <v>175</v>
      </c>
    </row>
    <row r="495" spans="1:65" s="2" customFormat="1" ht="21.75" customHeight="1">
      <c r="A495" s="38"/>
      <c r="B495" s="197"/>
      <c r="C495" s="198" t="s">
        <v>631</v>
      </c>
      <c r="D495" s="198" t="s">
        <v>177</v>
      </c>
      <c r="E495" s="199" t="s">
        <v>632</v>
      </c>
      <c r="F495" s="200" t="s">
        <v>633</v>
      </c>
      <c r="G495" s="201" t="s">
        <v>180</v>
      </c>
      <c r="H495" s="202">
        <v>21.366</v>
      </c>
      <c r="I495" s="203"/>
      <c r="J495" s="204">
        <f>ROUND(I495*H495,2)</f>
        <v>0</v>
      </c>
      <c r="K495" s="200" t="s">
        <v>181</v>
      </c>
      <c r="L495" s="39"/>
      <c r="M495" s="205" t="s">
        <v>1</v>
      </c>
      <c r="N495" s="206" t="s">
        <v>43</v>
      </c>
      <c r="O495" s="77"/>
      <c r="P495" s="207">
        <f>O495*H495</f>
        <v>0</v>
      </c>
      <c r="Q495" s="207">
        <v>0.0085</v>
      </c>
      <c r="R495" s="207">
        <f>Q495*H495</f>
        <v>0.18161100000000002</v>
      </c>
      <c r="S495" s="207">
        <v>0</v>
      </c>
      <c r="T495" s="208">
        <f>S495*H495</f>
        <v>0</v>
      </c>
      <c r="U495" s="38"/>
      <c r="V495" s="38"/>
      <c r="W495" s="38"/>
      <c r="X495" s="38"/>
      <c r="Y495" s="38"/>
      <c r="Z495" s="38"/>
      <c r="AA495" s="38"/>
      <c r="AB495" s="38"/>
      <c r="AC495" s="38"/>
      <c r="AD495" s="38"/>
      <c r="AE495" s="38"/>
      <c r="AR495" s="209" t="s">
        <v>182</v>
      </c>
      <c r="AT495" s="209" t="s">
        <v>177</v>
      </c>
      <c r="AU495" s="209" t="s">
        <v>87</v>
      </c>
      <c r="AY495" s="19" t="s">
        <v>175</v>
      </c>
      <c r="BE495" s="210">
        <f>IF(N495="základní",J495,0)</f>
        <v>0</v>
      </c>
      <c r="BF495" s="210">
        <f>IF(N495="snížená",J495,0)</f>
        <v>0</v>
      </c>
      <c r="BG495" s="210">
        <f>IF(N495="zákl. přenesená",J495,0)</f>
        <v>0</v>
      </c>
      <c r="BH495" s="210">
        <f>IF(N495="sníž. přenesená",J495,0)</f>
        <v>0</v>
      </c>
      <c r="BI495" s="210">
        <f>IF(N495="nulová",J495,0)</f>
        <v>0</v>
      </c>
      <c r="BJ495" s="19" t="s">
        <v>85</v>
      </c>
      <c r="BK495" s="210">
        <f>ROUND(I495*H495,2)</f>
        <v>0</v>
      </c>
      <c r="BL495" s="19" t="s">
        <v>182</v>
      </c>
      <c r="BM495" s="209" t="s">
        <v>634</v>
      </c>
    </row>
    <row r="496" spans="1:51" s="15" customFormat="1" ht="12">
      <c r="A496" s="15"/>
      <c r="B496" s="231"/>
      <c r="C496" s="15"/>
      <c r="D496" s="212" t="s">
        <v>184</v>
      </c>
      <c r="E496" s="232" t="s">
        <v>1</v>
      </c>
      <c r="F496" s="233" t="s">
        <v>589</v>
      </c>
      <c r="G496" s="15"/>
      <c r="H496" s="232" t="s">
        <v>1</v>
      </c>
      <c r="I496" s="234"/>
      <c r="J496" s="15"/>
      <c r="K496" s="15"/>
      <c r="L496" s="231"/>
      <c r="M496" s="235"/>
      <c r="N496" s="236"/>
      <c r="O496" s="236"/>
      <c r="P496" s="236"/>
      <c r="Q496" s="236"/>
      <c r="R496" s="236"/>
      <c r="S496" s="236"/>
      <c r="T496" s="237"/>
      <c r="U496" s="15"/>
      <c r="V496" s="15"/>
      <c r="W496" s="15"/>
      <c r="X496" s="15"/>
      <c r="Y496" s="15"/>
      <c r="Z496" s="15"/>
      <c r="AA496" s="15"/>
      <c r="AB496" s="15"/>
      <c r="AC496" s="15"/>
      <c r="AD496" s="15"/>
      <c r="AE496" s="15"/>
      <c r="AT496" s="232" t="s">
        <v>184</v>
      </c>
      <c r="AU496" s="232" t="s">
        <v>87</v>
      </c>
      <c r="AV496" s="15" t="s">
        <v>85</v>
      </c>
      <c r="AW496" s="15" t="s">
        <v>33</v>
      </c>
      <c r="AX496" s="15" t="s">
        <v>78</v>
      </c>
      <c r="AY496" s="232" t="s">
        <v>175</v>
      </c>
    </row>
    <row r="497" spans="1:51" s="13" customFormat="1" ht="12">
      <c r="A497" s="13"/>
      <c r="B497" s="211"/>
      <c r="C497" s="13"/>
      <c r="D497" s="212" t="s">
        <v>184</v>
      </c>
      <c r="E497" s="213" t="s">
        <v>1</v>
      </c>
      <c r="F497" s="214" t="s">
        <v>590</v>
      </c>
      <c r="G497" s="13"/>
      <c r="H497" s="215">
        <v>59.485</v>
      </c>
      <c r="I497" s="216"/>
      <c r="J497" s="13"/>
      <c r="K497" s="13"/>
      <c r="L497" s="211"/>
      <c r="M497" s="217"/>
      <c r="N497" s="218"/>
      <c r="O497" s="218"/>
      <c r="P497" s="218"/>
      <c r="Q497" s="218"/>
      <c r="R497" s="218"/>
      <c r="S497" s="218"/>
      <c r="T497" s="219"/>
      <c r="U497" s="13"/>
      <c r="V497" s="13"/>
      <c r="W497" s="13"/>
      <c r="X497" s="13"/>
      <c r="Y497" s="13"/>
      <c r="Z497" s="13"/>
      <c r="AA497" s="13"/>
      <c r="AB497" s="13"/>
      <c r="AC497" s="13"/>
      <c r="AD497" s="13"/>
      <c r="AE497" s="13"/>
      <c r="AT497" s="213" t="s">
        <v>184</v>
      </c>
      <c r="AU497" s="213" t="s">
        <v>87</v>
      </c>
      <c r="AV497" s="13" t="s">
        <v>87</v>
      </c>
      <c r="AW497" s="13" t="s">
        <v>33</v>
      </c>
      <c r="AX497" s="13" t="s">
        <v>78</v>
      </c>
      <c r="AY497" s="213" t="s">
        <v>175</v>
      </c>
    </row>
    <row r="498" spans="1:51" s="13" customFormat="1" ht="12">
      <c r="A498" s="13"/>
      <c r="B498" s="211"/>
      <c r="C498" s="13"/>
      <c r="D498" s="212" t="s">
        <v>184</v>
      </c>
      <c r="E498" s="213" t="s">
        <v>1</v>
      </c>
      <c r="F498" s="214" t="s">
        <v>591</v>
      </c>
      <c r="G498" s="13"/>
      <c r="H498" s="215">
        <v>-39.511</v>
      </c>
      <c r="I498" s="216"/>
      <c r="J498" s="13"/>
      <c r="K498" s="13"/>
      <c r="L498" s="211"/>
      <c r="M498" s="217"/>
      <c r="N498" s="218"/>
      <c r="O498" s="218"/>
      <c r="P498" s="218"/>
      <c r="Q498" s="218"/>
      <c r="R498" s="218"/>
      <c r="S498" s="218"/>
      <c r="T498" s="219"/>
      <c r="U498" s="13"/>
      <c r="V498" s="13"/>
      <c r="W498" s="13"/>
      <c r="X498" s="13"/>
      <c r="Y498" s="13"/>
      <c r="Z498" s="13"/>
      <c r="AA498" s="13"/>
      <c r="AB498" s="13"/>
      <c r="AC498" s="13"/>
      <c r="AD498" s="13"/>
      <c r="AE498" s="13"/>
      <c r="AT498" s="213" t="s">
        <v>184</v>
      </c>
      <c r="AU498" s="213" t="s">
        <v>87</v>
      </c>
      <c r="AV498" s="13" t="s">
        <v>87</v>
      </c>
      <c r="AW498" s="13" t="s">
        <v>33</v>
      </c>
      <c r="AX498" s="13" t="s">
        <v>78</v>
      </c>
      <c r="AY498" s="213" t="s">
        <v>175</v>
      </c>
    </row>
    <row r="499" spans="1:51" s="13" customFormat="1" ht="12">
      <c r="A499" s="13"/>
      <c r="B499" s="211"/>
      <c r="C499" s="13"/>
      <c r="D499" s="212" t="s">
        <v>184</v>
      </c>
      <c r="E499" s="213" t="s">
        <v>1</v>
      </c>
      <c r="F499" s="214" t="s">
        <v>603</v>
      </c>
      <c r="G499" s="13"/>
      <c r="H499" s="215">
        <v>1.392</v>
      </c>
      <c r="I499" s="216"/>
      <c r="J499" s="13"/>
      <c r="K499" s="13"/>
      <c r="L499" s="211"/>
      <c r="M499" s="217"/>
      <c r="N499" s="218"/>
      <c r="O499" s="218"/>
      <c r="P499" s="218"/>
      <c r="Q499" s="218"/>
      <c r="R499" s="218"/>
      <c r="S499" s="218"/>
      <c r="T499" s="219"/>
      <c r="U499" s="13"/>
      <c r="V499" s="13"/>
      <c r="W499" s="13"/>
      <c r="X499" s="13"/>
      <c r="Y499" s="13"/>
      <c r="Z499" s="13"/>
      <c r="AA499" s="13"/>
      <c r="AB499" s="13"/>
      <c r="AC499" s="13"/>
      <c r="AD499" s="13"/>
      <c r="AE499" s="13"/>
      <c r="AT499" s="213" t="s">
        <v>184</v>
      </c>
      <c r="AU499" s="213" t="s">
        <v>87</v>
      </c>
      <c r="AV499" s="13" t="s">
        <v>87</v>
      </c>
      <c r="AW499" s="13" t="s">
        <v>33</v>
      </c>
      <c r="AX499" s="13" t="s">
        <v>78</v>
      </c>
      <c r="AY499" s="213" t="s">
        <v>175</v>
      </c>
    </row>
    <row r="500" spans="1:51" s="14" customFormat="1" ht="12">
      <c r="A500" s="14"/>
      <c r="B500" s="220"/>
      <c r="C500" s="14"/>
      <c r="D500" s="212" t="s">
        <v>184</v>
      </c>
      <c r="E500" s="221" t="s">
        <v>1</v>
      </c>
      <c r="F500" s="222" t="s">
        <v>186</v>
      </c>
      <c r="G500" s="14"/>
      <c r="H500" s="223">
        <v>21.366</v>
      </c>
      <c r="I500" s="224"/>
      <c r="J500" s="14"/>
      <c r="K500" s="14"/>
      <c r="L500" s="220"/>
      <c r="M500" s="225"/>
      <c r="N500" s="226"/>
      <c r="O500" s="226"/>
      <c r="P500" s="226"/>
      <c r="Q500" s="226"/>
      <c r="R500" s="226"/>
      <c r="S500" s="226"/>
      <c r="T500" s="227"/>
      <c r="U500" s="14"/>
      <c r="V500" s="14"/>
      <c r="W500" s="14"/>
      <c r="X500" s="14"/>
      <c r="Y500" s="14"/>
      <c r="Z500" s="14"/>
      <c r="AA500" s="14"/>
      <c r="AB500" s="14"/>
      <c r="AC500" s="14"/>
      <c r="AD500" s="14"/>
      <c r="AE500" s="14"/>
      <c r="AT500" s="221" t="s">
        <v>184</v>
      </c>
      <c r="AU500" s="221" t="s">
        <v>87</v>
      </c>
      <c r="AV500" s="14" t="s">
        <v>182</v>
      </c>
      <c r="AW500" s="14" t="s">
        <v>33</v>
      </c>
      <c r="AX500" s="14" t="s">
        <v>85</v>
      </c>
      <c r="AY500" s="221" t="s">
        <v>175</v>
      </c>
    </row>
    <row r="501" spans="1:65" s="2" customFormat="1" ht="16.5" customHeight="1">
      <c r="A501" s="38"/>
      <c r="B501" s="197"/>
      <c r="C501" s="238" t="s">
        <v>635</v>
      </c>
      <c r="D501" s="238" t="s">
        <v>289</v>
      </c>
      <c r="E501" s="239" t="s">
        <v>636</v>
      </c>
      <c r="F501" s="240" t="s">
        <v>637</v>
      </c>
      <c r="G501" s="241" t="s">
        <v>180</v>
      </c>
      <c r="H501" s="242">
        <v>23.503</v>
      </c>
      <c r="I501" s="243"/>
      <c r="J501" s="244">
        <f>ROUND(I501*H501,2)</f>
        <v>0</v>
      </c>
      <c r="K501" s="240" t="s">
        <v>181</v>
      </c>
      <c r="L501" s="245"/>
      <c r="M501" s="246" t="s">
        <v>1</v>
      </c>
      <c r="N501" s="247" t="s">
        <v>43</v>
      </c>
      <c r="O501" s="77"/>
      <c r="P501" s="207">
        <f>O501*H501</f>
        <v>0</v>
      </c>
      <c r="Q501" s="207">
        <v>0.0021</v>
      </c>
      <c r="R501" s="207">
        <f>Q501*H501</f>
        <v>0.0493563</v>
      </c>
      <c r="S501" s="207">
        <v>0</v>
      </c>
      <c r="T501" s="208">
        <f>S501*H501</f>
        <v>0</v>
      </c>
      <c r="U501" s="38"/>
      <c r="V501" s="38"/>
      <c r="W501" s="38"/>
      <c r="X501" s="38"/>
      <c r="Y501" s="38"/>
      <c r="Z501" s="38"/>
      <c r="AA501" s="38"/>
      <c r="AB501" s="38"/>
      <c r="AC501" s="38"/>
      <c r="AD501" s="38"/>
      <c r="AE501" s="38"/>
      <c r="AR501" s="209" t="s">
        <v>215</v>
      </c>
      <c r="AT501" s="209" t="s">
        <v>289</v>
      </c>
      <c r="AU501" s="209" t="s">
        <v>87</v>
      </c>
      <c r="AY501" s="19" t="s">
        <v>175</v>
      </c>
      <c r="BE501" s="210">
        <f>IF(N501="základní",J501,0)</f>
        <v>0</v>
      </c>
      <c r="BF501" s="210">
        <f>IF(N501="snížená",J501,0)</f>
        <v>0</v>
      </c>
      <c r="BG501" s="210">
        <f>IF(N501="zákl. přenesená",J501,0)</f>
        <v>0</v>
      </c>
      <c r="BH501" s="210">
        <f>IF(N501="sníž. přenesená",J501,0)</f>
        <v>0</v>
      </c>
      <c r="BI501" s="210">
        <f>IF(N501="nulová",J501,0)</f>
        <v>0</v>
      </c>
      <c r="BJ501" s="19" t="s">
        <v>85</v>
      </c>
      <c r="BK501" s="210">
        <f>ROUND(I501*H501,2)</f>
        <v>0</v>
      </c>
      <c r="BL501" s="19" t="s">
        <v>182</v>
      </c>
      <c r="BM501" s="209" t="s">
        <v>638</v>
      </c>
    </row>
    <row r="502" spans="1:51" s="13" customFormat="1" ht="12">
      <c r="A502" s="13"/>
      <c r="B502" s="211"/>
      <c r="C502" s="13"/>
      <c r="D502" s="212" t="s">
        <v>184</v>
      </c>
      <c r="E502" s="213" t="s">
        <v>1</v>
      </c>
      <c r="F502" s="214" t="s">
        <v>639</v>
      </c>
      <c r="G502" s="13"/>
      <c r="H502" s="215">
        <v>23.503</v>
      </c>
      <c r="I502" s="216"/>
      <c r="J502" s="13"/>
      <c r="K502" s="13"/>
      <c r="L502" s="211"/>
      <c r="M502" s="217"/>
      <c r="N502" s="218"/>
      <c r="O502" s="218"/>
      <c r="P502" s="218"/>
      <c r="Q502" s="218"/>
      <c r="R502" s="218"/>
      <c r="S502" s="218"/>
      <c r="T502" s="219"/>
      <c r="U502" s="13"/>
      <c r="V502" s="13"/>
      <c r="W502" s="13"/>
      <c r="X502" s="13"/>
      <c r="Y502" s="13"/>
      <c r="Z502" s="13"/>
      <c r="AA502" s="13"/>
      <c r="AB502" s="13"/>
      <c r="AC502" s="13"/>
      <c r="AD502" s="13"/>
      <c r="AE502" s="13"/>
      <c r="AT502" s="213" t="s">
        <v>184</v>
      </c>
      <c r="AU502" s="213" t="s">
        <v>87</v>
      </c>
      <c r="AV502" s="13" t="s">
        <v>87</v>
      </c>
      <c r="AW502" s="13" t="s">
        <v>33</v>
      </c>
      <c r="AX502" s="13" t="s">
        <v>85</v>
      </c>
      <c r="AY502" s="213" t="s">
        <v>175</v>
      </c>
    </row>
    <row r="503" spans="1:65" s="2" customFormat="1" ht="33" customHeight="1">
      <c r="A503" s="38"/>
      <c r="B503" s="197"/>
      <c r="C503" s="198" t="s">
        <v>640</v>
      </c>
      <c r="D503" s="198" t="s">
        <v>177</v>
      </c>
      <c r="E503" s="199" t="s">
        <v>641</v>
      </c>
      <c r="F503" s="200" t="s">
        <v>642</v>
      </c>
      <c r="G503" s="201" t="s">
        <v>198</v>
      </c>
      <c r="H503" s="202">
        <v>41.67</v>
      </c>
      <c r="I503" s="203"/>
      <c r="J503" s="204">
        <f>ROUND(I503*H503,2)</f>
        <v>0</v>
      </c>
      <c r="K503" s="200" t="s">
        <v>181</v>
      </c>
      <c r="L503" s="39"/>
      <c r="M503" s="205" t="s">
        <v>1</v>
      </c>
      <c r="N503" s="206" t="s">
        <v>43</v>
      </c>
      <c r="O503" s="77"/>
      <c r="P503" s="207">
        <f>O503*H503</f>
        <v>0</v>
      </c>
      <c r="Q503" s="207">
        <v>0.00339</v>
      </c>
      <c r="R503" s="207">
        <f>Q503*H503</f>
        <v>0.1412613</v>
      </c>
      <c r="S503" s="207">
        <v>0</v>
      </c>
      <c r="T503" s="208">
        <f>S503*H503</f>
        <v>0</v>
      </c>
      <c r="U503" s="38"/>
      <c r="V503" s="38"/>
      <c r="W503" s="38"/>
      <c r="X503" s="38"/>
      <c r="Y503" s="38"/>
      <c r="Z503" s="38"/>
      <c r="AA503" s="38"/>
      <c r="AB503" s="38"/>
      <c r="AC503" s="38"/>
      <c r="AD503" s="38"/>
      <c r="AE503" s="38"/>
      <c r="AR503" s="209" t="s">
        <v>182</v>
      </c>
      <c r="AT503" s="209" t="s">
        <v>177</v>
      </c>
      <c r="AU503" s="209" t="s">
        <v>87</v>
      </c>
      <c r="AY503" s="19" t="s">
        <v>175</v>
      </c>
      <c r="BE503" s="210">
        <f>IF(N503="základní",J503,0)</f>
        <v>0</v>
      </c>
      <c r="BF503" s="210">
        <f>IF(N503="snížená",J503,0)</f>
        <v>0</v>
      </c>
      <c r="BG503" s="210">
        <f>IF(N503="zákl. přenesená",J503,0)</f>
        <v>0</v>
      </c>
      <c r="BH503" s="210">
        <f>IF(N503="sníž. přenesená",J503,0)</f>
        <v>0</v>
      </c>
      <c r="BI503" s="210">
        <f>IF(N503="nulová",J503,0)</f>
        <v>0</v>
      </c>
      <c r="BJ503" s="19" t="s">
        <v>85</v>
      </c>
      <c r="BK503" s="210">
        <f>ROUND(I503*H503,2)</f>
        <v>0</v>
      </c>
      <c r="BL503" s="19" t="s">
        <v>182</v>
      </c>
      <c r="BM503" s="209" t="s">
        <v>643</v>
      </c>
    </row>
    <row r="504" spans="1:51" s="13" customFormat="1" ht="12">
      <c r="A504" s="13"/>
      <c r="B504" s="211"/>
      <c r="C504" s="13"/>
      <c r="D504" s="212" t="s">
        <v>184</v>
      </c>
      <c r="E504" s="213" t="s">
        <v>1</v>
      </c>
      <c r="F504" s="214" t="s">
        <v>644</v>
      </c>
      <c r="G504" s="13"/>
      <c r="H504" s="215">
        <v>34.02</v>
      </c>
      <c r="I504" s="216"/>
      <c r="J504" s="13"/>
      <c r="K504" s="13"/>
      <c r="L504" s="211"/>
      <c r="M504" s="217"/>
      <c r="N504" s="218"/>
      <c r="O504" s="218"/>
      <c r="P504" s="218"/>
      <c r="Q504" s="218"/>
      <c r="R504" s="218"/>
      <c r="S504" s="218"/>
      <c r="T504" s="219"/>
      <c r="U504" s="13"/>
      <c r="V504" s="13"/>
      <c r="W504" s="13"/>
      <c r="X504" s="13"/>
      <c r="Y504" s="13"/>
      <c r="Z504" s="13"/>
      <c r="AA504" s="13"/>
      <c r="AB504" s="13"/>
      <c r="AC504" s="13"/>
      <c r="AD504" s="13"/>
      <c r="AE504" s="13"/>
      <c r="AT504" s="213" t="s">
        <v>184</v>
      </c>
      <c r="AU504" s="213" t="s">
        <v>87</v>
      </c>
      <c r="AV504" s="13" t="s">
        <v>87</v>
      </c>
      <c r="AW504" s="13" t="s">
        <v>33</v>
      </c>
      <c r="AX504" s="13" t="s">
        <v>78</v>
      </c>
      <c r="AY504" s="213" t="s">
        <v>175</v>
      </c>
    </row>
    <row r="505" spans="1:51" s="13" customFormat="1" ht="12">
      <c r="A505" s="13"/>
      <c r="B505" s="211"/>
      <c r="C505" s="13"/>
      <c r="D505" s="212" t="s">
        <v>184</v>
      </c>
      <c r="E505" s="213" t="s">
        <v>1</v>
      </c>
      <c r="F505" s="214" t="s">
        <v>645</v>
      </c>
      <c r="G505" s="13"/>
      <c r="H505" s="215">
        <v>7.65</v>
      </c>
      <c r="I505" s="216"/>
      <c r="J505" s="13"/>
      <c r="K505" s="13"/>
      <c r="L505" s="211"/>
      <c r="M505" s="217"/>
      <c r="N505" s="218"/>
      <c r="O505" s="218"/>
      <c r="P505" s="218"/>
      <c r="Q505" s="218"/>
      <c r="R505" s="218"/>
      <c r="S505" s="218"/>
      <c r="T505" s="219"/>
      <c r="U505" s="13"/>
      <c r="V505" s="13"/>
      <c r="W505" s="13"/>
      <c r="X505" s="13"/>
      <c r="Y505" s="13"/>
      <c r="Z505" s="13"/>
      <c r="AA505" s="13"/>
      <c r="AB505" s="13"/>
      <c r="AC505" s="13"/>
      <c r="AD505" s="13"/>
      <c r="AE505" s="13"/>
      <c r="AT505" s="213" t="s">
        <v>184</v>
      </c>
      <c r="AU505" s="213" t="s">
        <v>87</v>
      </c>
      <c r="AV505" s="13" t="s">
        <v>87</v>
      </c>
      <c r="AW505" s="13" t="s">
        <v>33</v>
      </c>
      <c r="AX505" s="13" t="s">
        <v>78</v>
      </c>
      <c r="AY505" s="213" t="s">
        <v>175</v>
      </c>
    </row>
    <row r="506" spans="1:51" s="14" customFormat="1" ht="12">
      <c r="A506" s="14"/>
      <c r="B506" s="220"/>
      <c r="C506" s="14"/>
      <c r="D506" s="212" t="s">
        <v>184</v>
      </c>
      <c r="E506" s="221" t="s">
        <v>1</v>
      </c>
      <c r="F506" s="222" t="s">
        <v>186</v>
      </c>
      <c r="G506" s="14"/>
      <c r="H506" s="223">
        <v>41.67</v>
      </c>
      <c r="I506" s="224"/>
      <c r="J506" s="14"/>
      <c r="K506" s="14"/>
      <c r="L506" s="220"/>
      <c r="M506" s="225"/>
      <c r="N506" s="226"/>
      <c r="O506" s="226"/>
      <c r="P506" s="226"/>
      <c r="Q506" s="226"/>
      <c r="R506" s="226"/>
      <c r="S506" s="226"/>
      <c r="T506" s="227"/>
      <c r="U506" s="14"/>
      <c r="V506" s="14"/>
      <c r="W506" s="14"/>
      <c r="X506" s="14"/>
      <c r="Y506" s="14"/>
      <c r="Z506" s="14"/>
      <c r="AA506" s="14"/>
      <c r="AB506" s="14"/>
      <c r="AC506" s="14"/>
      <c r="AD506" s="14"/>
      <c r="AE506" s="14"/>
      <c r="AT506" s="221" t="s">
        <v>184</v>
      </c>
      <c r="AU506" s="221" t="s">
        <v>87</v>
      </c>
      <c r="AV506" s="14" t="s">
        <v>182</v>
      </c>
      <c r="AW506" s="14" t="s">
        <v>33</v>
      </c>
      <c r="AX506" s="14" t="s">
        <v>85</v>
      </c>
      <c r="AY506" s="221" t="s">
        <v>175</v>
      </c>
    </row>
    <row r="507" spans="1:65" s="2" customFormat="1" ht="16.5" customHeight="1">
      <c r="A507" s="38"/>
      <c r="B507" s="197"/>
      <c r="C507" s="238" t="s">
        <v>646</v>
      </c>
      <c r="D507" s="238" t="s">
        <v>289</v>
      </c>
      <c r="E507" s="239" t="s">
        <v>647</v>
      </c>
      <c r="F507" s="240" t="s">
        <v>648</v>
      </c>
      <c r="G507" s="241" t="s">
        <v>180</v>
      </c>
      <c r="H507" s="242">
        <v>18.335</v>
      </c>
      <c r="I507" s="243"/>
      <c r="J507" s="244">
        <f>ROUND(I507*H507,2)</f>
        <v>0</v>
      </c>
      <c r="K507" s="240" t="s">
        <v>181</v>
      </c>
      <c r="L507" s="245"/>
      <c r="M507" s="246" t="s">
        <v>1</v>
      </c>
      <c r="N507" s="247" t="s">
        <v>43</v>
      </c>
      <c r="O507" s="77"/>
      <c r="P507" s="207">
        <f>O507*H507</f>
        <v>0</v>
      </c>
      <c r="Q507" s="207">
        <v>0.00045</v>
      </c>
      <c r="R507" s="207">
        <f>Q507*H507</f>
        <v>0.00825075</v>
      </c>
      <c r="S507" s="207">
        <v>0</v>
      </c>
      <c r="T507" s="208">
        <f>S507*H507</f>
        <v>0</v>
      </c>
      <c r="U507" s="38"/>
      <c r="V507" s="38"/>
      <c r="W507" s="38"/>
      <c r="X507" s="38"/>
      <c r="Y507" s="38"/>
      <c r="Z507" s="38"/>
      <c r="AA507" s="38"/>
      <c r="AB507" s="38"/>
      <c r="AC507" s="38"/>
      <c r="AD507" s="38"/>
      <c r="AE507" s="38"/>
      <c r="AR507" s="209" t="s">
        <v>215</v>
      </c>
      <c r="AT507" s="209" t="s">
        <v>289</v>
      </c>
      <c r="AU507" s="209" t="s">
        <v>87</v>
      </c>
      <c r="AY507" s="19" t="s">
        <v>175</v>
      </c>
      <c r="BE507" s="210">
        <f>IF(N507="základní",J507,0)</f>
        <v>0</v>
      </c>
      <c r="BF507" s="210">
        <f>IF(N507="snížená",J507,0)</f>
        <v>0</v>
      </c>
      <c r="BG507" s="210">
        <f>IF(N507="zákl. přenesená",J507,0)</f>
        <v>0</v>
      </c>
      <c r="BH507" s="210">
        <f>IF(N507="sníž. přenesená",J507,0)</f>
        <v>0</v>
      </c>
      <c r="BI507" s="210">
        <f>IF(N507="nulová",J507,0)</f>
        <v>0</v>
      </c>
      <c r="BJ507" s="19" t="s">
        <v>85</v>
      </c>
      <c r="BK507" s="210">
        <f>ROUND(I507*H507,2)</f>
        <v>0</v>
      </c>
      <c r="BL507" s="19" t="s">
        <v>182</v>
      </c>
      <c r="BM507" s="209" t="s">
        <v>649</v>
      </c>
    </row>
    <row r="508" spans="1:51" s="13" customFormat="1" ht="12">
      <c r="A508" s="13"/>
      <c r="B508" s="211"/>
      <c r="C508" s="13"/>
      <c r="D508" s="212" t="s">
        <v>184</v>
      </c>
      <c r="E508" s="213" t="s">
        <v>1</v>
      </c>
      <c r="F508" s="214" t="s">
        <v>650</v>
      </c>
      <c r="G508" s="13"/>
      <c r="H508" s="215">
        <v>18.335</v>
      </c>
      <c r="I508" s="216"/>
      <c r="J508" s="13"/>
      <c r="K508" s="13"/>
      <c r="L508" s="211"/>
      <c r="M508" s="217"/>
      <c r="N508" s="218"/>
      <c r="O508" s="218"/>
      <c r="P508" s="218"/>
      <c r="Q508" s="218"/>
      <c r="R508" s="218"/>
      <c r="S508" s="218"/>
      <c r="T508" s="219"/>
      <c r="U508" s="13"/>
      <c r="V508" s="13"/>
      <c r="W508" s="13"/>
      <c r="X508" s="13"/>
      <c r="Y508" s="13"/>
      <c r="Z508" s="13"/>
      <c r="AA508" s="13"/>
      <c r="AB508" s="13"/>
      <c r="AC508" s="13"/>
      <c r="AD508" s="13"/>
      <c r="AE508" s="13"/>
      <c r="AT508" s="213" t="s">
        <v>184</v>
      </c>
      <c r="AU508" s="213" t="s">
        <v>87</v>
      </c>
      <c r="AV508" s="13" t="s">
        <v>87</v>
      </c>
      <c r="AW508" s="13" t="s">
        <v>33</v>
      </c>
      <c r="AX508" s="13" t="s">
        <v>85</v>
      </c>
      <c r="AY508" s="213" t="s">
        <v>175</v>
      </c>
    </row>
    <row r="509" spans="1:65" s="2" customFormat="1" ht="16.5" customHeight="1">
      <c r="A509" s="38"/>
      <c r="B509" s="197"/>
      <c r="C509" s="198" t="s">
        <v>651</v>
      </c>
      <c r="D509" s="198" t="s">
        <v>177</v>
      </c>
      <c r="E509" s="199" t="s">
        <v>652</v>
      </c>
      <c r="F509" s="200" t="s">
        <v>653</v>
      </c>
      <c r="G509" s="201" t="s">
        <v>198</v>
      </c>
      <c r="H509" s="202">
        <v>128.194</v>
      </c>
      <c r="I509" s="203"/>
      <c r="J509" s="204">
        <f>ROUND(I509*H509,2)</f>
        <v>0</v>
      </c>
      <c r="K509" s="200" t="s">
        <v>181</v>
      </c>
      <c r="L509" s="39"/>
      <c r="M509" s="205" t="s">
        <v>1</v>
      </c>
      <c r="N509" s="206" t="s">
        <v>43</v>
      </c>
      <c r="O509" s="77"/>
      <c r="P509" s="207">
        <f>O509*H509</f>
        <v>0</v>
      </c>
      <c r="Q509" s="207">
        <v>0.00025</v>
      </c>
      <c r="R509" s="207">
        <f>Q509*H509</f>
        <v>0.0320485</v>
      </c>
      <c r="S509" s="207">
        <v>0</v>
      </c>
      <c r="T509" s="208">
        <f>S509*H509</f>
        <v>0</v>
      </c>
      <c r="U509" s="38"/>
      <c r="V509" s="38"/>
      <c r="W509" s="38"/>
      <c r="X509" s="38"/>
      <c r="Y509" s="38"/>
      <c r="Z509" s="38"/>
      <c r="AA509" s="38"/>
      <c r="AB509" s="38"/>
      <c r="AC509" s="38"/>
      <c r="AD509" s="38"/>
      <c r="AE509" s="38"/>
      <c r="AR509" s="209" t="s">
        <v>182</v>
      </c>
      <c r="AT509" s="209" t="s">
        <v>177</v>
      </c>
      <c r="AU509" s="209" t="s">
        <v>87</v>
      </c>
      <c r="AY509" s="19" t="s">
        <v>175</v>
      </c>
      <c r="BE509" s="210">
        <f>IF(N509="základní",J509,0)</f>
        <v>0</v>
      </c>
      <c r="BF509" s="210">
        <f>IF(N509="snížená",J509,0)</f>
        <v>0</v>
      </c>
      <c r="BG509" s="210">
        <f>IF(N509="zákl. přenesená",J509,0)</f>
        <v>0</v>
      </c>
      <c r="BH509" s="210">
        <f>IF(N509="sníž. přenesená",J509,0)</f>
        <v>0</v>
      </c>
      <c r="BI509" s="210">
        <f>IF(N509="nulová",J509,0)</f>
        <v>0</v>
      </c>
      <c r="BJ509" s="19" t="s">
        <v>85</v>
      </c>
      <c r="BK509" s="210">
        <f>ROUND(I509*H509,2)</f>
        <v>0</v>
      </c>
      <c r="BL509" s="19" t="s">
        <v>182</v>
      </c>
      <c r="BM509" s="209" t="s">
        <v>654</v>
      </c>
    </row>
    <row r="510" spans="1:51" s="13" customFormat="1" ht="12">
      <c r="A510" s="13"/>
      <c r="B510" s="211"/>
      <c r="C510" s="13"/>
      <c r="D510" s="212" t="s">
        <v>184</v>
      </c>
      <c r="E510" s="213" t="s">
        <v>1</v>
      </c>
      <c r="F510" s="214" t="s">
        <v>655</v>
      </c>
      <c r="G510" s="13"/>
      <c r="H510" s="215">
        <v>128.194</v>
      </c>
      <c r="I510" s="216"/>
      <c r="J510" s="13"/>
      <c r="K510" s="13"/>
      <c r="L510" s="211"/>
      <c r="M510" s="217"/>
      <c r="N510" s="218"/>
      <c r="O510" s="218"/>
      <c r="P510" s="218"/>
      <c r="Q510" s="218"/>
      <c r="R510" s="218"/>
      <c r="S510" s="218"/>
      <c r="T510" s="219"/>
      <c r="U510" s="13"/>
      <c r="V510" s="13"/>
      <c r="W510" s="13"/>
      <c r="X510" s="13"/>
      <c r="Y510" s="13"/>
      <c r="Z510" s="13"/>
      <c r="AA510" s="13"/>
      <c r="AB510" s="13"/>
      <c r="AC510" s="13"/>
      <c r="AD510" s="13"/>
      <c r="AE510" s="13"/>
      <c r="AT510" s="213" t="s">
        <v>184</v>
      </c>
      <c r="AU510" s="213" t="s">
        <v>87</v>
      </c>
      <c r="AV510" s="13" t="s">
        <v>87</v>
      </c>
      <c r="AW510" s="13" t="s">
        <v>33</v>
      </c>
      <c r="AX510" s="13" t="s">
        <v>85</v>
      </c>
      <c r="AY510" s="213" t="s">
        <v>175</v>
      </c>
    </row>
    <row r="511" spans="1:65" s="2" customFormat="1" ht="16.5" customHeight="1">
      <c r="A511" s="38"/>
      <c r="B511" s="197"/>
      <c r="C511" s="238" t="s">
        <v>656</v>
      </c>
      <c r="D511" s="238" t="s">
        <v>289</v>
      </c>
      <c r="E511" s="239" t="s">
        <v>657</v>
      </c>
      <c r="F511" s="240" t="s">
        <v>658</v>
      </c>
      <c r="G511" s="241" t="s">
        <v>198</v>
      </c>
      <c r="H511" s="242">
        <v>60.357</v>
      </c>
      <c r="I511" s="243"/>
      <c r="J511" s="244">
        <f>ROUND(I511*H511,2)</f>
        <v>0</v>
      </c>
      <c r="K511" s="240" t="s">
        <v>181</v>
      </c>
      <c r="L511" s="245"/>
      <c r="M511" s="246" t="s">
        <v>1</v>
      </c>
      <c r="N511" s="247" t="s">
        <v>43</v>
      </c>
      <c r="O511" s="77"/>
      <c r="P511" s="207">
        <f>O511*H511</f>
        <v>0</v>
      </c>
      <c r="Q511" s="207">
        <v>3E-05</v>
      </c>
      <c r="R511" s="207">
        <f>Q511*H511</f>
        <v>0.00181071</v>
      </c>
      <c r="S511" s="207">
        <v>0</v>
      </c>
      <c r="T511" s="208">
        <f>S511*H511</f>
        <v>0</v>
      </c>
      <c r="U511" s="38"/>
      <c r="V511" s="38"/>
      <c r="W511" s="38"/>
      <c r="X511" s="38"/>
      <c r="Y511" s="38"/>
      <c r="Z511" s="38"/>
      <c r="AA511" s="38"/>
      <c r="AB511" s="38"/>
      <c r="AC511" s="38"/>
      <c r="AD511" s="38"/>
      <c r="AE511" s="38"/>
      <c r="AR511" s="209" t="s">
        <v>215</v>
      </c>
      <c r="AT511" s="209" t="s">
        <v>289</v>
      </c>
      <c r="AU511" s="209" t="s">
        <v>87</v>
      </c>
      <c r="AY511" s="19" t="s">
        <v>175</v>
      </c>
      <c r="BE511" s="210">
        <f>IF(N511="základní",J511,0)</f>
        <v>0</v>
      </c>
      <c r="BF511" s="210">
        <f>IF(N511="snížená",J511,0)</f>
        <v>0</v>
      </c>
      <c r="BG511" s="210">
        <f>IF(N511="zákl. přenesená",J511,0)</f>
        <v>0</v>
      </c>
      <c r="BH511" s="210">
        <f>IF(N511="sníž. přenesená",J511,0)</f>
        <v>0</v>
      </c>
      <c r="BI511" s="210">
        <f>IF(N511="nulová",J511,0)</f>
        <v>0</v>
      </c>
      <c r="BJ511" s="19" t="s">
        <v>85</v>
      </c>
      <c r="BK511" s="210">
        <f>ROUND(I511*H511,2)</f>
        <v>0</v>
      </c>
      <c r="BL511" s="19" t="s">
        <v>182</v>
      </c>
      <c r="BM511" s="209" t="s">
        <v>659</v>
      </c>
    </row>
    <row r="512" spans="1:51" s="13" customFormat="1" ht="12">
      <c r="A512" s="13"/>
      <c r="B512" s="211"/>
      <c r="C512" s="13"/>
      <c r="D512" s="212" t="s">
        <v>184</v>
      </c>
      <c r="E512" s="213" t="s">
        <v>1</v>
      </c>
      <c r="F512" s="214" t="s">
        <v>660</v>
      </c>
      <c r="G512" s="13"/>
      <c r="H512" s="215">
        <v>4</v>
      </c>
      <c r="I512" s="216"/>
      <c r="J512" s="13"/>
      <c r="K512" s="13"/>
      <c r="L512" s="211"/>
      <c r="M512" s="217"/>
      <c r="N512" s="218"/>
      <c r="O512" s="218"/>
      <c r="P512" s="218"/>
      <c r="Q512" s="218"/>
      <c r="R512" s="218"/>
      <c r="S512" s="218"/>
      <c r="T512" s="219"/>
      <c r="U512" s="13"/>
      <c r="V512" s="13"/>
      <c r="W512" s="13"/>
      <c r="X512" s="13"/>
      <c r="Y512" s="13"/>
      <c r="Z512" s="13"/>
      <c r="AA512" s="13"/>
      <c r="AB512" s="13"/>
      <c r="AC512" s="13"/>
      <c r="AD512" s="13"/>
      <c r="AE512" s="13"/>
      <c r="AT512" s="213" t="s">
        <v>184</v>
      </c>
      <c r="AU512" s="213" t="s">
        <v>87</v>
      </c>
      <c r="AV512" s="13" t="s">
        <v>87</v>
      </c>
      <c r="AW512" s="13" t="s">
        <v>33</v>
      </c>
      <c r="AX512" s="13" t="s">
        <v>78</v>
      </c>
      <c r="AY512" s="213" t="s">
        <v>175</v>
      </c>
    </row>
    <row r="513" spans="1:51" s="13" customFormat="1" ht="12">
      <c r="A513" s="13"/>
      <c r="B513" s="211"/>
      <c r="C513" s="13"/>
      <c r="D513" s="212" t="s">
        <v>184</v>
      </c>
      <c r="E513" s="213" t="s">
        <v>1</v>
      </c>
      <c r="F513" s="214" t="s">
        <v>661</v>
      </c>
      <c r="G513" s="13"/>
      <c r="H513" s="215">
        <v>9.2</v>
      </c>
      <c r="I513" s="216"/>
      <c r="J513" s="13"/>
      <c r="K513" s="13"/>
      <c r="L513" s="211"/>
      <c r="M513" s="217"/>
      <c r="N513" s="218"/>
      <c r="O513" s="218"/>
      <c r="P513" s="218"/>
      <c r="Q513" s="218"/>
      <c r="R513" s="218"/>
      <c r="S513" s="218"/>
      <c r="T513" s="219"/>
      <c r="U513" s="13"/>
      <c r="V513" s="13"/>
      <c r="W513" s="13"/>
      <c r="X513" s="13"/>
      <c r="Y513" s="13"/>
      <c r="Z513" s="13"/>
      <c r="AA513" s="13"/>
      <c r="AB513" s="13"/>
      <c r="AC513" s="13"/>
      <c r="AD513" s="13"/>
      <c r="AE513" s="13"/>
      <c r="AT513" s="213" t="s">
        <v>184</v>
      </c>
      <c r="AU513" s="213" t="s">
        <v>87</v>
      </c>
      <c r="AV513" s="13" t="s">
        <v>87</v>
      </c>
      <c r="AW513" s="13" t="s">
        <v>33</v>
      </c>
      <c r="AX513" s="13" t="s">
        <v>78</v>
      </c>
      <c r="AY513" s="213" t="s">
        <v>175</v>
      </c>
    </row>
    <row r="514" spans="1:51" s="13" customFormat="1" ht="12">
      <c r="A514" s="13"/>
      <c r="B514" s="211"/>
      <c r="C514" s="13"/>
      <c r="D514" s="212" t="s">
        <v>184</v>
      </c>
      <c r="E514" s="213" t="s">
        <v>1</v>
      </c>
      <c r="F514" s="214" t="s">
        <v>644</v>
      </c>
      <c r="G514" s="13"/>
      <c r="H514" s="215">
        <v>34.02</v>
      </c>
      <c r="I514" s="216"/>
      <c r="J514" s="13"/>
      <c r="K514" s="13"/>
      <c r="L514" s="211"/>
      <c r="M514" s="217"/>
      <c r="N514" s="218"/>
      <c r="O514" s="218"/>
      <c r="P514" s="218"/>
      <c r="Q514" s="218"/>
      <c r="R514" s="218"/>
      <c r="S514" s="218"/>
      <c r="T514" s="219"/>
      <c r="U514" s="13"/>
      <c r="V514" s="13"/>
      <c r="W514" s="13"/>
      <c r="X514" s="13"/>
      <c r="Y514" s="13"/>
      <c r="Z514" s="13"/>
      <c r="AA514" s="13"/>
      <c r="AB514" s="13"/>
      <c r="AC514" s="13"/>
      <c r="AD514" s="13"/>
      <c r="AE514" s="13"/>
      <c r="AT514" s="213" t="s">
        <v>184</v>
      </c>
      <c r="AU514" s="213" t="s">
        <v>87</v>
      </c>
      <c r="AV514" s="13" t="s">
        <v>87</v>
      </c>
      <c r="AW514" s="13" t="s">
        <v>33</v>
      </c>
      <c r="AX514" s="13" t="s">
        <v>78</v>
      </c>
      <c r="AY514" s="213" t="s">
        <v>175</v>
      </c>
    </row>
    <row r="515" spans="1:51" s="13" customFormat="1" ht="12">
      <c r="A515" s="13"/>
      <c r="B515" s="211"/>
      <c r="C515" s="13"/>
      <c r="D515" s="212" t="s">
        <v>184</v>
      </c>
      <c r="E515" s="213" t="s">
        <v>1</v>
      </c>
      <c r="F515" s="214" t="s">
        <v>645</v>
      </c>
      <c r="G515" s="13"/>
      <c r="H515" s="215">
        <v>7.65</v>
      </c>
      <c r="I515" s="216"/>
      <c r="J515" s="13"/>
      <c r="K515" s="13"/>
      <c r="L515" s="211"/>
      <c r="M515" s="217"/>
      <c r="N515" s="218"/>
      <c r="O515" s="218"/>
      <c r="P515" s="218"/>
      <c r="Q515" s="218"/>
      <c r="R515" s="218"/>
      <c r="S515" s="218"/>
      <c r="T515" s="219"/>
      <c r="U515" s="13"/>
      <c r="V515" s="13"/>
      <c r="W515" s="13"/>
      <c r="X515" s="13"/>
      <c r="Y515" s="13"/>
      <c r="Z515" s="13"/>
      <c r="AA515" s="13"/>
      <c r="AB515" s="13"/>
      <c r="AC515" s="13"/>
      <c r="AD515" s="13"/>
      <c r="AE515" s="13"/>
      <c r="AT515" s="213" t="s">
        <v>184</v>
      </c>
      <c r="AU515" s="213" t="s">
        <v>87</v>
      </c>
      <c r="AV515" s="13" t="s">
        <v>87</v>
      </c>
      <c r="AW515" s="13" t="s">
        <v>33</v>
      </c>
      <c r="AX515" s="13" t="s">
        <v>78</v>
      </c>
      <c r="AY515" s="213" t="s">
        <v>175</v>
      </c>
    </row>
    <row r="516" spans="1:51" s="14" customFormat="1" ht="12">
      <c r="A516" s="14"/>
      <c r="B516" s="220"/>
      <c r="C516" s="14"/>
      <c r="D516" s="212" t="s">
        <v>184</v>
      </c>
      <c r="E516" s="221" t="s">
        <v>1</v>
      </c>
      <c r="F516" s="222" t="s">
        <v>186</v>
      </c>
      <c r="G516" s="14"/>
      <c r="H516" s="223">
        <v>54.87</v>
      </c>
      <c r="I516" s="224"/>
      <c r="J516" s="14"/>
      <c r="K516" s="14"/>
      <c r="L516" s="220"/>
      <c r="M516" s="225"/>
      <c r="N516" s="226"/>
      <c r="O516" s="226"/>
      <c r="P516" s="226"/>
      <c r="Q516" s="226"/>
      <c r="R516" s="226"/>
      <c r="S516" s="226"/>
      <c r="T516" s="227"/>
      <c r="U516" s="14"/>
      <c r="V516" s="14"/>
      <c r="W516" s="14"/>
      <c r="X516" s="14"/>
      <c r="Y516" s="14"/>
      <c r="Z516" s="14"/>
      <c r="AA516" s="14"/>
      <c r="AB516" s="14"/>
      <c r="AC516" s="14"/>
      <c r="AD516" s="14"/>
      <c r="AE516" s="14"/>
      <c r="AT516" s="221" t="s">
        <v>184</v>
      </c>
      <c r="AU516" s="221" t="s">
        <v>87</v>
      </c>
      <c r="AV516" s="14" t="s">
        <v>182</v>
      </c>
      <c r="AW516" s="14" t="s">
        <v>33</v>
      </c>
      <c r="AX516" s="14" t="s">
        <v>78</v>
      </c>
      <c r="AY516" s="221" t="s">
        <v>175</v>
      </c>
    </row>
    <row r="517" spans="1:51" s="13" customFormat="1" ht="12">
      <c r="A517" s="13"/>
      <c r="B517" s="211"/>
      <c r="C517" s="13"/>
      <c r="D517" s="212" t="s">
        <v>184</v>
      </c>
      <c r="E517" s="213" t="s">
        <v>1</v>
      </c>
      <c r="F517" s="214" t="s">
        <v>662</v>
      </c>
      <c r="G517" s="13"/>
      <c r="H517" s="215">
        <v>60.357</v>
      </c>
      <c r="I517" s="216"/>
      <c r="J517" s="13"/>
      <c r="K517" s="13"/>
      <c r="L517" s="211"/>
      <c r="M517" s="217"/>
      <c r="N517" s="218"/>
      <c r="O517" s="218"/>
      <c r="P517" s="218"/>
      <c r="Q517" s="218"/>
      <c r="R517" s="218"/>
      <c r="S517" s="218"/>
      <c r="T517" s="219"/>
      <c r="U517" s="13"/>
      <c r="V517" s="13"/>
      <c r="W517" s="13"/>
      <c r="X517" s="13"/>
      <c r="Y517" s="13"/>
      <c r="Z517" s="13"/>
      <c r="AA517" s="13"/>
      <c r="AB517" s="13"/>
      <c r="AC517" s="13"/>
      <c r="AD517" s="13"/>
      <c r="AE517" s="13"/>
      <c r="AT517" s="213" t="s">
        <v>184</v>
      </c>
      <c r="AU517" s="213" t="s">
        <v>87</v>
      </c>
      <c r="AV517" s="13" t="s">
        <v>87</v>
      </c>
      <c r="AW517" s="13" t="s">
        <v>33</v>
      </c>
      <c r="AX517" s="13" t="s">
        <v>78</v>
      </c>
      <c r="AY517" s="213" t="s">
        <v>175</v>
      </c>
    </row>
    <row r="518" spans="1:51" s="14" customFormat="1" ht="12">
      <c r="A518" s="14"/>
      <c r="B518" s="220"/>
      <c r="C518" s="14"/>
      <c r="D518" s="212" t="s">
        <v>184</v>
      </c>
      <c r="E518" s="221" t="s">
        <v>1</v>
      </c>
      <c r="F518" s="222" t="s">
        <v>186</v>
      </c>
      <c r="G518" s="14"/>
      <c r="H518" s="223">
        <v>60.357</v>
      </c>
      <c r="I518" s="224"/>
      <c r="J518" s="14"/>
      <c r="K518" s="14"/>
      <c r="L518" s="220"/>
      <c r="M518" s="225"/>
      <c r="N518" s="226"/>
      <c r="O518" s="226"/>
      <c r="P518" s="226"/>
      <c r="Q518" s="226"/>
      <c r="R518" s="226"/>
      <c r="S518" s="226"/>
      <c r="T518" s="227"/>
      <c r="U518" s="14"/>
      <c r="V518" s="14"/>
      <c r="W518" s="14"/>
      <c r="X518" s="14"/>
      <c r="Y518" s="14"/>
      <c r="Z518" s="14"/>
      <c r="AA518" s="14"/>
      <c r="AB518" s="14"/>
      <c r="AC518" s="14"/>
      <c r="AD518" s="14"/>
      <c r="AE518" s="14"/>
      <c r="AT518" s="221" t="s">
        <v>184</v>
      </c>
      <c r="AU518" s="221" t="s">
        <v>87</v>
      </c>
      <c r="AV518" s="14" t="s">
        <v>182</v>
      </c>
      <c r="AW518" s="14" t="s">
        <v>33</v>
      </c>
      <c r="AX518" s="14" t="s">
        <v>85</v>
      </c>
      <c r="AY518" s="221" t="s">
        <v>175</v>
      </c>
    </row>
    <row r="519" spans="1:65" s="2" customFormat="1" ht="21.75" customHeight="1">
      <c r="A519" s="38"/>
      <c r="B519" s="197"/>
      <c r="C519" s="238" t="s">
        <v>663</v>
      </c>
      <c r="D519" s="238" t="s">
        <v>289</v>
      </c>
      <c r="E519" s="239" t="s">
        <v>664</v>
      </c>
      <c r="F519" s="240" t="s">
        <v>665</v>
      </c>
      <c r="G519" s="241" t="s">
        <v>198</v>
      </c>
      <c r="H519" s="242">
        <v>45.837</v>
      </c>
      <c r="I519" s="243"/>
      <c r="J519" s="244">
        <f>ROUND(I519*H519,2)</f>
        <v>0</v>
      </c>
      <c r="K519" s="240" t="s">
        <v>181</v>
      </c>
      <c r="L519" s="245"/>
      <c r="M519" s="246" t="s">
        <v>1</v>
      </c>
      <c r="N519" s="247" t="s">
        <v>43</v>
      </c>
      <c r="O519" s="77"/>
      <c r="P519" s="207">
        <f>O519*H519</f>
        <v>0</v>
      </c>
      <c r="Q519" s="207">
        <v>4E-05</v>
      </c>
      <c r="R519" s="207">
        <f>Q519*H519</f>
        <v>0.0018334800000000002</v>
      </c>
      <c r="S519" s="207">
        <v>0</v>
      </c>
      <c r="T519" s="208">
        <f>S519*H519</f>
        <v>0</v>
      </c>
      <c r="U519" s="38"/>
      <c r="V519" s="38"/>
      <c r="W519" s="38"/>
      <c r="X519" s="38"/>
      <c r="Y519" s="38"/>
      <c r="Z519" s="38"/>
      <c r="AA519" s="38"/>
      <c r="AB519" s="38"/>
      <c r="AC519" s="38"/>
      <c r="AD519" s="38"/>
      <c r="AE519" s="38"/>
      <c r="AR519" s="209" t="s">
        <v>215</v>
      </c>
      <c r="AT519" s="209" t="s">
        <v>289</v>
      </c>
      <c r="AU519" s="209" t="s">
        <v>87</v>
      </c>
      <c r="AY519" s="19" t="s">
        <v>175</v>
      </c>
      <c r="BE519" s="210">
        <f>IF(N519="základní",J519,0)</f>
        <v>0</v>
      </c>
      <c r="BF519" s="210">
        <f>IF(N519="snížená",J519,0)</f>
        <v>0</v>
      </c>
      <c r="BG519" s="210">
        <f>IF(N519="zákl. přenesená",J519,0)</f>
        <v>0</v>
      </c>
      <c r="BH519" s="210">
        <f>IF(N519="sníž. přenesená",J519,0)</f>
        <v>0</v>
      </c>
      <c r="BI519" s="210">
        <f>IF(N519="nulová",J519,0)</f>
        <v>0</v>
      </c>
      <c r="BJ519" s="19" t="s">
        <v>85</v>
      </c>
      <c r="BK519" s="210">
        <f>ROUND(I519*H519,2)</f>
        <v>0</v>
      </c>
      <c r="BL519" s="19" t="s">
        <v>182</v>
      </c>
      <c r="BM519" s="209" t="s">
        <v>666</v>
      </c>
    </row>
    <row r="520" spans="1:51" s="13" customFormat="1" ht="12">
      <c r="A520" s="13"/>
      <c r="B520" s="211"/>
      <c r="C520" s="13"/>
      <c r="D520" s="212" t="s">
        <v>184</v>
      </c>
      <c r="E520" s="213" t="s">
        <v>1</v>
      </c>
      <c r="F520" s="214" t="s">
        <v>644</v>
      </c>
      <c r="G520" s="13"/>
      <c r="H520" s="215">
        <v>34.02</v>
      </c>
      <c r="I520" s="216"/>
      <c r="J520" s="13"/>
      <c r="K520" s="13"/>
      <c r="L520" s="211"/>
      <c r="M520" s="217"/>
      <c r="N520" s="218"/>
      <c r="O520" s="218"/>
      <c r="P520" s="218"/>
      <c r="Q520" s="218"/>
      <c r="R520" s="218"/>
      <c r="S520" s="218"/>
      <c r="T520" s="219"/>
      <c r="U520" s="13"/>
      <c r="V520" s="13"/>
      <c r="W520" s="13"/>
      <c r="X520" s="13"/>
      <c r="Y520" s="13"/>
      <c r="Z520" s="13"/>
      <c r="AA520" s="13"/>
      <c r="AB520" s="13"/>
      <c r="AC520" s="13"/>
      <c r="AD520" s="13"/>
      <c r="AE520" s="13"/>
      <c r="AT520" s="213" t="s">
        <v>184</v>
      </c>
      <c r="AU520" s="213" t="s">
        <v>87</v>
      </c>
      <c r="AV520" s="13" t="s">
        <v>87</v>
      </c>
      <c r="AW520" s="13" t="s">
        <v>33</v>
      </c>
      <c r="AX520" s="13" t="s">
        <v>78</v>
      </c>
      <c r="AY520" s="213" t="s">
        <v>175</v>
      </c>
    </row>
    <row r="521" spans="1:51" s="13" customFormat="1" ht="12">
      <c r="A521" s="13"/>
      <c r="B521" s="211"/>
      <c r="C521" s="13"/>
      <c r="D521" s="212" t="s">
        <v>184</v>
      </c>
      <c r="E521" s="213" t="s">
        <v>1</v>
      </c>
      <c r="F521" s="214" t="s">
        <v>645</v>
      </c>
      <c r="G521" s="13"/>
      <c r="H521" s="215">
        <v>7.65</v>
      </c>
      <c r="I521" s="216"/>
      <c r="J521" s="13"/>
      <c r="K521" s="13"/>
      <c r="L521" s="211"/>
      <c r="M521" s="217"/>
      <c r="N521" s="218"/>
      <c r="O521" s="218"/>
      <c r="P521" s="218"/>
      <c r="Q521" s="218"/>
      <c r="R521" s="218"/>
      <c r="S521" s="218"/>
      <c r="T521" s="219"/>
      <c r="U521" s="13"/>
      <c r="V521" s="13"/>
      <c r="W521" s="13"/>
      <c r="X521" s="13"/>
      <c r="Y521" s="13"/>
      <c r="Z521" s="13"/>
      <c r="AA521" s="13"/>
      <c r="AB521" s="13"/>
      <c r="AC521" s="13"/>
      <c r="AD521" s="13"/>
      <c r="AE521" s="13"/>
      <c r="AT521" s="213" t="s">
        <v>184</v>
      </c>
      <c r="AU521" s="213" t="s">
        <v>87</v>
      </c>
      <c r="AV521" s="13" t="s">
        <v>87</v>
      </c>
      <c r="AW521" s="13" t="s">
        <v>33</v>
      </c>
      <c r="AX521" s="13" t="s">
        <v>78</v>
      </c>
      <c r="AY521" s="213" t="s">
        <v>175</v>
      </c>
    </row>
    <row r="522" spans="1:51" s="14" customFormat="1" ht="12">
      <c r="A522" s="14"/>
      <c r="B522" s="220"/>
      <c r="C522" s="14"/>
      <c r="D522" s="212" t="s">
        <v>184</v>
      </c>
      <c r="E522" s="221" t="s">
        <v>1</v>
      </c>
      <c r="F522" s="222" t="s">
        <v>186</v>
      </c>
      <c r="G522" s="14"/>
      <c r="H522" s="223">
        <v>41.67</v>
      </c>
      <c r="I522" s="224"/>
      <c r="J522" s="14"/>
      <c r="K522" s="14"/>
      <c r="L522" s="220"/>
      <c r="M522" s="225"/>
      <c r="N522" s="226"/>
      <c r="O522" s="226"/>
      <c r="P522" s="226"/>
      <c r="Q522" s="226"/>
      <c r="R522" s="226"/>
      <c r="S522" s="226"/>
      <c r="T522" s="227"/>
      <c r="U522" s="14"/>
      <c r="V522" s="14"/>
      <c r="W522" s="14"/>
      <c r="X522" s="14"/>
      <c r="Y522" s="14"/>
      <c r="Z522" s="14"/>
      <c r="AA522" s="14"/>
      <c r="AB522" s="14"/>
      <c r="AC522" s="14"/>
      <c r="AD522" s="14"/>
      <c r="AE522" s="14"/>
      <c r="AT522" s="221" t="s">
        <v>184</v>
      </c>
      <c r="AU522" s="221" t="s">
        <v>87</v>
      </c>
      <c r="AV522" s="14" t="s">
        <v>182</v>
      </c>
      <c r="AW522" s="14" t="s">
        <v>33</v>
      </c>
      <c r="AX522" s="14" t="s">
        <v>78</v>
      </c>
      <c r="AY522" s="221" t="s">
        <v>175</v>
      </c>
    </row>
    <row r="523" spans="1:51" s="13" customFormat="1" ht="12">
      <c r="A523" s="13"/>
      <c r="B523" s="211"/>
      <c r="C523" s="13"/>
      <c r="D523" s="212" t="s">
        <v>184</v>
      </c>
      <c r="E523" s="213" t="s">
        <v>1</v>
      </c>
      <c r="F523" s="214" t="s">
        <v>667</v>
      </c>
      <c r="G523" s="13"/>
      <c r="H523" s="215">
        <v>45.837</v>
      </c>
      <c r="I523" s="216"/>
      <c r="J523" s="13"/>
      <c r="K523" s="13"/>
      <c r="L523" s="211"/>
      <c r="M523" s="217"/>
      <c r="N523" s="218"/>
      <c r="O523" s="218"/>
      <c r="P523" s="218"/>
      <c r="Q523" s="218"/>
      <c r="R523" s="218"/>
      <c r="S523" s="218"/>
      <c r="T523" s="219"/>
      <c r="U523" s="13"/>
      <c r="V523" s="13"/>
      <c r="W523" s="13"/>
      <c r="X523" s="13"/>
      <c r="Y523" s="13"/>
      <c r="Z523" s="13"/>
      <c r="AA523" s="13"/>
      <c r="AB523" s="13"/>
      <c r="AC523" s="13"/>
      <c r="AD523" s="13"/>
      <c r="AE523" s="13"/>
      <c r="AT523" s="213" t="s">
        <v>184</v>
      </c>
      <c r="AU523" s="213" t="s">
        <v>87</v>
      </c>
      <c r="AV523" s="13" t="s">
        <v>87</v>
      </c>
      <c r="AW523" s="13" t="s">
        <v>33</v>
      </c>
      <c r="AX523" s="13" t="s">
        <v>78</v>
      </c>
      <c r="AY523" s="213" t="s">
        <v>175</v>
      </c>
    </row>
    <row r="524" spans="1:51" s="14" customFormat="1" ht="12">
      <c r="A524" s="14"/>
      <c r="B524" s="220"/>
      <c r="C524" s="14"/>
      <c r="D524" s="212" t="s">
        <v>184</v>
      </c>
      <c r="E524" s="221" t="s">
        <v>1</v>
      </c>
      <c r="F524" s="222" t="s">
        <v>186</v>
      </c>
      <c r="G524" s="14"/>
      <c r="H524" s="223">
        <v>45.837</v>
      </c>
      <c r="I524" s="224"/>
      <c r="J524" s="14"/>
      <c r="K524" s="14"/>
      <c r="L524" s="220"/>
      <c r="M524" s="225"/>
      <c r="N524" s="226"/>
      <c r="O524" s="226"/>
      <c r="P524" s="226"/>
      <c r="Q524" s="226"/>
      <c r="R524" s="226"/>
      <c r="S524" s="226"/>
      <c r="T524" s="227"/>
      <c r="U524" s="14"/>
      <c r="V524" s="14"/>
      <c r="W524" s="14"/>
      <c r="X524" s="14"/>
      <c r="Y524" s="14"/>
      <c r="Z524" s="14"/>
      <c r="AA524" s="14"/>
      <c r="AB524" s="14"/>
      <c r="AC524" s="14"/>
      <c r="AD524" s="14"/>
      <c r="AE524" s="14"/>
      <c r="AT524" s="221" t="s">
        <v>184</v>
      </c>
      <c r="AU524" s="221" t="s">
        <v>87</v>
      </c>
      <c r="AV524" s="14" t="s">
        <v>182</v>
      </c>
      <c r="AW524" s="14" t="s">
        <v>33</v>
      </c>
      <c r="AX524" s="14" t="s">
        <v>85</v>
      </c>
      <c r="AY524" s="221" t="s">
        <v>175</v>
      </c>
    </row>
    <row r="525" spans="1:65" s="2" customFormat="1" ht="21.75" customHeight="1">
      <c r="A525" s="38"/>
      <c r="B525" s="197"/>
      <c r="C525" s="238" t="s">
        <v>668</v>
      </c>
      <c r="D525" s="238" t="s">
        <v>289</v>
      </c>
      <c r="E525" s="239" t="s">
        <v>669</v>
      </c>
      <c r="F525" s="240" t="s">
        <v>670</v>
      </c>
      <c r="G525" s="241" t="s">
        <v>198</v>
      </c>
      <c r="H525" s="242">
        <v>22</v>
      </c>
      <c r="I525" s="243"/>
      <c r="J525" s="244">
        <f>ROUND(I525*H525,2)</f>
        <v>0</v>
      </c>
      <c r="K525" s="240" t="s">
        <v>181</v>
      </c>
      <c r="L525" s="245"/>
      <c r="M525" s="246" t="s">
        <v>1</v>
      </c>
      <c r="N525" s="247" t="s">
        <v>43</v>
      </c>
      <c r="O525" s="77"/>
      <c r="P525" s="207">
        <f>O525*H525</f>
        <v>0</v>
      </c>
      <c r="Q525" s="207">
        <v>0.0005</v>
      </c>
      <c r="R525" s="207">
        <f>Q525*H525</f>
        <v>0.011</v>
      </c>
      <c r="S525" s="207">
        <v>0</v>
      </c>
      <c r="T525" s="208">
        <f>S525*H525</f>
        <v>0</v>
      </c>
      <c r="U525" s="38"/>
      <c r="V525" s="38"/>
      <c r="W525" s="38"/>
      <c r="X525" s="38"/>
      <c r="Y525" s="38"/>
      <c r="Z525" s="38"/>
      <c r="AA525" s="38"/>
      <c r="AB525" s="38"/>
      <c r="AC525" s="38"/>
      <c r="AD525" s="38"/>
      <c r="AE525" s="38"/>
      <c r="AR525" s="209" t="s">
        <v>215</v>
      </c>
      <c r="AT525" s="209" t="s">
        <v>289</v>
      </c>
      <c r="AU525" s="209" t="s">
        <v>87</v>
      </c>
      <c r="AY525" s="19" t="s">
        <v>175</v>
      </c>
      <c r="BE525" s="210">
        <f>IF(N525="základní",J525,0)</f>
        <v>0</v>
      </c>
      <c r="BF525" s="210">
        <f>IF(N525="snížená",J525,0)</f>
        <v>0</v>
      </c>
      <c r="BG525" s="210">
        <f>IF(N525="zákl. přenesená",J525,0)</f>
        <v>0</v>
      </c>
      <c r="BH525" s="210">
        <f>IF(N525="sníž. přenesená",J525,0)</f>
        <v>0</v>
      </c>
      <c r="BI525" s="210">
        <f>IF(N525="nulová",J525,0)</f>
        <v>0</v>
      </c>
      <c r="BJ525" s="19" t="s">
        <v>85</v>
      </c>
      <c r="BK525" s="210">
        <f>ROUND(I525*H525,2)</f>
        <v>0</v>
      </c>
      <c r="BL525" s="19" t="s">
        <v>182</v>
      </c>
      <c r="BM525" s="209" t="s">
        <v>671</v>
      </c>
    </row>
    <row r="526" spans="1:51" s="13" customFormat="1" ht="12">
      <c r="A526" s="13"/>
      <c r="B526" s="211"/>
      <c r="C526" s="13"/>
      <c r="D526" s="212" t="s">
        <v>184</v>
      </c>
      <c r="E526" s="213" t="s">
        <v>1</v>
      </c>
      <c r="F526" s="214" t="s">
        <v>672</v>
      </c>
      <c r="G526" s="13"/>
      <c r="H526" s="215">
        <v>10</v>
      </c>
      <c r="I526" s="216"/>
      <c r="J526" s="13"/>
      <c r="K526" s="13"/>
      <c r="L526" s="211"/>
      <c r="M526" s="217"/>
      <c r="N526" s="218"/>
      <c r="O526" s="218"/>
      <c r="P526" s="218"/>
      <c r="Q526" s="218"/>
      <c r="R526" s="218"/>
      <c r="S526" s="218"/>
      <c r="T526" s="219"/>
      <c r="U526" s="13"/>
      <c r="V526" s="13"/>
      <c r="W526" s="13"/>
      <c r="X526" s="13"/>
      <c r="Y526" s="13"/>
      <c r="Z526" s="13"/>
      <c r="AA526" s="13"/>
      <c r="AB526" s="13"/>
      <c r="AC526" s="13"/>
      <c r="AD526" s="13"/>
      <c r="AE526" s="13"/>
      <c r="AT526" s="213" t="s">
        <v>184</v>
      </c>
      <c r="AU526" s="213" t="s">
        <v>87</v>
      </c>
      <c r="AV526" s="13" t="s">
        <v>87</v>
      </c>
      <c r="AW526" s="13" t="s">
        <v>33</v>
      </c>
      <c r="AX526" s="13" t="s">
        <v>78</v>
      </c>
      <c r="AY526" s="213" t="s">
        <v>175</v>
      </c>
    </row>
    <row r="527" spans="1:51" s="13" customFormat="1" ht="12">
      <c r="A527" s="13"/>
      <c r="B527" s="211"/>
      <c r="C527" s="13"/>
      <c r="D527" s="212" t="s">
        <v>184</v>
      </c>
      <c r="E527" s="213" t="s">
        <v>1</v>
      </c>
      <c r="F527" s="214" t="s">
        <v>673</v>
      </c>
      <c r="G527" s="13"/>
      <c r="H527" s="215">
        <v>12</v>
      </c>
      <c r="I527" s="216"/>
      <c r="J527" s="13"/>
      <c r="K527" s="13"/>
      <c r="L527" s="211"/>
      <c r="M527" s="217"/>
      <c r="N527" s="218"/>
      <c r="O527" s="218"/>
      <c r="P527" s="218"/>
      <c r="Q527" s="218"/>
      <c r="R527" s="218"/>
      <c r="S527" s="218"/>
      <c r="T527" s="219"/>
      <c r="U527" s="13"/>
      <c r="V527" s="13"/>
      <c r="W527" s="13"/>
      <c r="X527" s="13"/>
      <c r="Y527" s="13"/>
      <c r="Z527" s="13"/>
      <c r="AA527" s="13"/>
      <c r="AB527" s="13"/>
      <c r="AC527" s="13"/>
      <c r="AD527" s="13"/>
      <c r="AE527" s="13"/>
      <c r="AT527" s="213" t="s">
        <v>184</v>
      </c>
      <c r="AU527" s="213" t="s">
        <v>87</v>
      </c>
      <c r="AV527" s="13" t="s">
        <v>87</v>
      </c>
      <c r="AW527" s="13" t="s">
        <v>33</v>
      </c>
      <c r="AX527" s="13" t="s">
        <v>78</v>
      </c>
      <c r="AY527" s="213" t="s">
        <v>175</v>
      </c>
    </row>
    <row r="528" spans="1:51" s="14" customFormat="1" ht="12">
      <c r="A528" s="14"/>
      <c r="B528" s="220"/>
      <c r="C528" s="14"/>
      <c r="D528" s="212" t="s">
        <v>184</v>
      </c>
      <c r="E528" s="221" t="s">
        <v>1</v>
      </c>
      <c r="F528" s="222" t="s">
        <v>186</v>
      </c>
      <c r="G528" s="14"/>
      <c r="H528" s="223">
        <v>22</v>
      </c>
      <c r="I528" s="224"/>
      <c r="J528" s="14"/>
      <c r="K528" s="14"/>
      <c r="L528" s="220"/>
      <c r="M528" s="225"/>
      <c r="N528" s="226"/>
      <c r="O528" s="226"/>
      <c r="P528" s="226"/>
      <c r="Q528" s="226"/>
      <c r="R528" s="226"/>
      <c r="S528" s="226"/>
      <c r="T528" s="227"/>
      <c r="U528" s="14"/>
      <c r="V528" s="14"/>
      <c r="W528" s="14"/>
      <c r="X528" s="14"/>
      <c r="Y528" s="14"/>
      <c r="Z528" s="14"/>
      <c r="AA528" s="14"/>
      <c r="AB528" s="14"/>
      <c r="AC528" s="14"/>
      <c r="AD528" s="14"/>
      <c r="AE528" s="14"/>
      <c r="AT528" s="221" t="s">
        <v>184</v>
      </c>
      <c r="AU528" s="221" t="s">
        <v>87</v>
      </c>
      <c r="AV528" s="14" t="s">
        <v>182</v>
      </c>
      <c r="AW528" s="14" t="s">
        <v>33</v>
      </c>
      <c r="AX528" s="14" t="s">
        <v>85</v>
      </c>
      <c r="AY528" s="221" t="s">
        <v>175</v>
      </c>
    </row>
    <row r="529" spans="1:65" s="2" customFormat="1" ht="21.75" customHeight="1">
      <c r="A529" s="38"/>
      <c r="B529" s="197"/>
      <c r="C529" s="198" t="s">
        <v>674</v>
      </c>
      <c r="D529" s="198" t="s">
        <v>177</v>
      </c>
      <c r="E529" s="199" t="s">
        <v>675</v>
      </c>
      <c r="F529" s="200" t="s">
        <v>676</v>
      </c>
      <c r="G529" s="201" t="s">
        <v>180</v>
      </c>
      <c r="H529" s="202">
        <v>53.849</v>
      </c>
      <c r="I529" s="203"/>
      <c r="J529" s="204">
        <f>ROUND(I529*H529,2)</f>
        <v>0</v>
      </c>
      <c r="K529" s="200" t="s">
        <v>181</v>
      </c>
      <c r="L529" s="39"/>
      <c r="M529" s="205" t="s">
        <v>1</v>
      </c>
      <c r="N529" s="206" t="s">
        <v>43</v>
      </c>
      <c r="O529" s="77"/>
      <c r="P529" s="207">
        <f>O529*H529</f>
        <v>0</v>
      </c>
      <c r="Q529" s="207">
        <v>0.00382</v>
      </c>
      <c r="R529" s="207">
        <f>Q529*H529</f>
        <v>0.20570317999999999</v>
      </c>
      <c r="S529" s="207">
        <v>0</v>
      </c>
      <c r="T529" s="208">
        <f>S529*H529</f>
        <v>0</v>
      </c>
      <c r="U529" s="38"/>
      <c r="V529" s="38"/>
      <c r="W529" s="38"/>
      <c r="X529" s="38"/>
      <c r="Y529" s="38"/>
      <c r="Z529" s="38"/>
      <c r="AA529" s="38"/>
      <c r="AB529" s="38"/>
      <c r="AC529" s="38"/>
      <c r="AD529" s="38"/>
      <c r="AE529" s="38"/>
      <c r="AR529" s="209" t="s">
        <v>182</v>
      </c>
      <c r="AT529" s="209" t="s">
        <v>177</v>
      </c>
      <c r="AU529" s="209" t="s">
        <v>87</v>
      </c>
      <c r="AY529" s="19" t="s">
        <v>175</v>
      </c>
      <c r="BE529" s="210">
        <f>IF(N529="základní",J529,0)</f>
        <v>0</v>
      </c>
      <c r="BF529" s="210">
        <f>IF(N529="snížená",J529,0)</f>
        <v>0</v>
      </c>
      <c r="BG529" s="210">
        <f>IF(N529="zákl. přenesená",J529,0)</f>
        <v>0</v>
      </c>
      <c r="BH529" s="210">
        <f>IF(N529="sníž. přenesená",J529,0)</f>
        <v>0</v>
      </c>
      <c r="BI529" s="210">
        <f>IF(N529="nulová",J529,0)</f>
        <v>0</v>
      </c>
      <c r="BJ529" s="19" t="s">
        <v>85</v>
      </c>
      <c r="BK529" s="210">
        <f>ROUND(I529*H529,2)</f>
        <v>0</v>
      </c>
      <c r="BL529" s="19" t="s">
        <v>182</v>
      </c>
      <c r="BM529" s="209" t="s">
        <v>677</v>
      </c>
    </row>
    <row r="530" spans="1:51" s="13" customFormat="1" ht="12">
      <c r="A530" s="13"/>
      <c r="B530" s="211"/>
      <c r="C530" s="13"/>
      <c r="D530" s="212" t="s">
        <v>184</v>
      </c>
      <c r="E530" s="213" t="s">
        <v>1</v>
      </c>
      <c r="F530" s="214" t="s">
        <v>678</v>
      </c>
      <c r="G530" s="13"/>
      <c r="H530" s="215">
        <v>53.849</v>
      </c>
      <c r="I530" s="216"/>
      <c r="J530" s="13"/>
      <c r="K530" s="13"/>
      <c r="L530" s="211"/>
      <c r="M530" s="217"/>
      <c r="N530" s="218"/>
      <c r="O530" s="218"/>
      <c r="P530" s="218"/>
      <c r="Q530" s="218"/>
      <c r="R530" s="218"/>
      <c r="S530" s="218"/>
      <c r="T530" s="219"/>
      <c r="U530" s="13"/>
      <c r="V530" s="13"/>
      <c r="W530" s="13"/>
      <c r="X530" s="13"/>
      <c r="Y530" s="13"/>
      <c r="Z530" s="13"/>
      <c r="AA530" s="13"/>
      <c r="AB530" s="13"/>
      <c r="AC530" s="13"/>
      <c r="AD530" s="13"/>
      <c r="AE530" s="13"/>
      <c r="AT530" s="213" t="s">
        <v>184</v>
      </c>
      <c r="AU530" s="213" t="s">
        <v>87</v>
      </c>
      <c r="AV530" s="13" t="s">
        <v>87</v>
      </c>
      <c r="AW530" s="13" t="s">
        <v>33</v>
      </c>
      <c r="AX530" s="13" t="s">
        <v>85</v>
      </c>
      <c r="AY530" s="213" t="s">
        <v>175</v>
      </c>
    </row>
    <row r="531" spans="1:65" s="2" customFormat="1" ht="21.75" customHeight="1">
      <c r="A531" s="38"/>
      <c r="B531" s="197"/>
      <c r="C531" s="198" t="s">
        <v>679</v>
      </c>
      <c r="D531" s="198" t="s">
        <v>177</v>
      </c>
      <c r="E531" s="199" t="s">
        <v>680</v>
      </c>
      <c r="F531" s="200" t="s">
        <v>681</v>
      </c>
      <c r="G531" s="201" t="s">
        <v>180</v>
      </c>
      <c r="H531" s="202">
        <v>54.852</v>
      </c>
      <c r="I531" s="203"/>
      <c r="J531" s="204">
        <f>ROUND(I531*H531,2)</f>
        <v>0</v>
      </c>
      <c r="K531" s="200" t="s">
        <v>181</v>
      </c>
      <c r="L531" s="39"/>
      <c r="M531" s="205" t="s">
        <v>1</v>
      </c>
      <c r="N531" s="206" t="s">
        <v>43</v>
      </c>
      <c r="O531" s="77"/>
      <c r="P531" s="207">
        <f>O531*H531</f>
        <v>0</v>
      </c>
      <c r="Q531" s="207">
        <v>0.00628</v>
      </c>
      <c r="R531" s="207">
        <f>Q531*H531</f>
        <v>0.34447056</v>
      </c>
      <c r="S531" s="207">
        <v>0</v>
      </c>
      <c r="T531" s="208">
        <f>S531*H531</f>
        <v>0</v>
      </c>
      <c r="U531" s="38"/>
      <c r="V531" s="38"/>
      <c r="W531" s="38"/>
      <c r="X531" s="38"/>
      <c r="Y531" s="38"/>
      <c r="Z531" s="38"/>
      <c r="AA531" s="38"/>
      <c r="AB531" s="38"/>
      <c r="AC531" s="38"/>
      <c r="AD531" s="38"/>
      <c r="AE531" s="38"/>
      <c r="AR531" s="209" t="s">
        <v>182</v>
      </c>
      <c r="AT531" s="209" t="s">
        <v>177</v>
      </c>
      <c r="AU531" s="209" t="s">
        <v>87</v>
      </c>
      <c r="AY531" s="19" t="s">
        <v>175</v>
      </c>
      <c r="BE531" s="210">
        <f>IF(N531="základní",J531,0)</f>
        <v>0</v>
      </c>
      <c r="BF531" s="210">
        <f>IF(N531="snížená",J531,0)</f>
        <v>0</v>
      </c>
      <c r="BG531" s="210">
        <f>IF(N531="zákl. přenesená",J531,0)</f>
        <v>0</v>
      </c>
      <c r="BH531" s="210">
        <f>IF(N531="sníž. přenesená",J531,0)</f>
        <v>0</v>
      </c>
      <c r="BI531" s="210">
        <f>IF(N531="nulová",J531,0)</f>
        <v>0</v>
      </c>
      <c r="BJ531" s="19" t="s">
        <v>85</v>
      </c>
      <c r="BK531" s="210">
        <f>ROUND(I531*H531,2)</f>
        <v>0</v>
      </c>
      <c r="BL531" s="19" t="s">
        <v>182</v>
      </c>
      <c r="BM531" s="209" t="s">
        <v>682</v>
      </c>
    </row>
    <row r="532" spans="1:51" s="15" customFormat="1" ht="12">
      <c r="A532" s="15"/>
      <c r="B532" s="231"/>
      <c r="C532" s="15"/>
      <c r="D532" s="212" t="s">
        <v>184</v>
      </c>
      <c r="E532" s="232" t="s">
        <v>1</v>
      </c>
      <c r="F532" s="233" t="s">
        <v>618</v>
      </c>
      <c r="G532" s="15"/>
      <c r="H532" s="232" t="s">
        <v>1</v>
      </c>
      <c r="I532" s="234"/>
      <c r="J532" s="15"/>
      <c r="K532" s="15"/>
      <c r="L532" s="231"/>
      <c r="M532" s="235"/>
      <c r="N532" s="236"/>
      <c r="O532" s="236"/>
      <c r="P532" s="236"/>
      <c r="Q532" s="236"/>
      <c r="R532" s="236"/>
      <c r="S532" s="236"/>
      <c r="T532" s="237"/>
      <c r="U532" s="15"/>
      <c r="V532" s="15"/>
      <c r="W532" s="15"/>
      <c r="X532" s="15"/>
      <c r="Y532" s="15"/>
      <c r="Z532" s="15"/>
      <c r="AA532" s="15"/>
      <c r="AB532" s="15"/>
      <c r="AC532" s="15"/>
      <c r="AD532" s="15"/>
      <c r="AE532" s="15"/>
      <c r="AT532" s="232" t="s">
        <v>184</v>
      </c>
      <c r="AU532" s="232" t="s">
        <v>87</v>
      </c>
      <c r="AV532" s="15" t="s">
        <v>85</v>
      </c>
      <c r="AW532" s="15" t="s">
        <v>33</v>
      </c>
      <c r="AX532" s="15" t="s">
        <v>78</v>
      </c>
      <c r="AY532" s="232" t="s">
        <v>175</v>
      </c>
    </row>
    <row r="533" spans="1:51" s="13" customFormat="1" ht="12">
      <c r="A533" s="13"/>
      <c r="B533" s="211"/>
      <c r="C533" s="13"/>
      <c r="D533" s="212" t="s">
        <v>184</v>
      </c>
      <c r="E533" s="213" t="s">
        <v>1</v>
      </c>
      <c r="F533" s="214" t="s">
        <v>683</v>
      </c>
      <c r="G533" s="13"/>
      <c r="H533" s="215">
        <v>54.852</v>
      </c>
      <c r="I533" s="216"/>
      <c r="J533" s="13"/>
      <c r="K533" s="13"/>
      <c r="L533" s="211"/>
      <c r="M533" s="217"/>
      <c r="N533" s="218"/>
      <c r="O533" s="218"/>
      <c r="P533" s="218"/>
      <c r="Q533" s="218"/>
      <c r="R533" s="218"/>
      <c r="S533" s="218"/>
      <c r="T533" s="219"/>
      <c r="U533" s="13"/>
      <c r="V533" s="13"/>
      <c r="W533" s="13"/>
      <c r="X533" s="13"/>
      <c r="Y533" s="13"/>
      <c r="Z533" s="13"/>
      <c r="AA533" s="13"/>
      <c r="AB533" s="13"/>
      <c r="AC533" s="13"/>
      <c r="AD533" s="13"/>
      <c r="AE533" s="13"/>
      <c r="AT533" s="213" t="s">
        <v>184</v>
      </c>
      <c r="AU533" s="213" t="s">
        <v>87</v>
      </c>
      <c r="AV533" s="13" t="s">
        <v>87</v>
      </c>
      <c r="AW533" s="13" t="s">
        <v>33</v>
      </c>
      <c r="AX533" s="13" t="s">
        <v>78</v>
      </c>
      <c r="AY533" s="213" t="s">
        <v>175</v>
      </c>
    </row>
    <row r="534" spans="1:51" s="14" customFormat="1" ht="12">
      <c r="A534" s="14"/>
      <c r="B534" s="220"/>
      <c r="C534" s="14"/>
      <c r="D534" s="212" t="s">
        <v>184</v>
      </c>
      <c r="E534" s="221" t="s">
        <v>1</v>
      </c>
      <c r="F534" s="222" t="s">
        <v>186</v>
      </c>
      <c r="G534" s="14"/>
      <c r="H534" s="223">
        <v>54.852</v>
      </c>
      <c r="I534" s="224"/>
      <c r="J534" s="14"/>
      <c r="K534" s="14"/>
      <c r="L534" s="220"/>
      <c r="M534" s="225"/>
      <c r="N534" s="226"/>
      <c r="O534" s="226"/>
      <c r="P534" s="226"/>
      <c r="Q534" s="226"/>
      <c r="R534" s="226"/>
      <c r="S534" s="226"/>
      <c r="T534" s="227"/>
      <c r="U534" s="14"/>
      <c r="V534" s="14"/>
      <c r="W534" s="14"/>
      <c r="X534" s="14"/>
      <c r="Y534" s="14"/>
      <c r="Z534" s="14"/>
      <c r="AA534" s="14"/>
      <c r="AB534" s="14"/>
      <c r="AC534" s="14"/>
      <c r="AD534" s="14"/>
      <c r="AE534" s="14"/>
      <c r="AT534" s="221" t="s">
        <v>184</v>
      </c>
      <c r="AU534" s="221" t="s">
        <v>87</v>
      </c>
      <c r="AV534" s="14" t="s">
        <v>182</v>
      </c>
      <c r="AW534" s="14" t="s">
        <v>33</v>
      </c>
      <c r="AX534" s="14" t="s">
        <v>85</v>
      </c>
      <c r="AY534" s="221" t="s">
        <v>175</v>
      </c>
    </row>
    <row r="535" spans="1:65" s="2" customFormat="1" ht="21.75" customHeight="1">
      <c r="A535" s="38"/>
      <c r="B535" s="197"/>
      <c r="C535" s="198" t="s">
        <v>684</v>
      </c>
      <c r="D535" s="198" t="s">
        <v>177</v>
      </c>
      <c r="E535" s="199" t="s">
        <v>685</v>
      </c>
      <c r="F535" s="200" t="s">
        <v>686</v>
      </c>
      <c r="G535" s="201" t="s">
        <v>180</v>
      </c>
      <c r="H535" s="202">
        <v>54.614</v>
      </c>
      <c r="I535" s="203"/>
      <c r="J535" s="204">
        <f>ROUND(I535*H535,2)</f>
        <v>0</v>
      </c>
      <c r="K535" s="200" t="s">
        <v>181</v>
      </c>
      <c r="L535" s="39"/>
      <c r="M535" s="205" t="s">
        <v>1</v>
      </c>
      <c r="N535" s="206" t="s">
        <v>43</v>
      </c>
      <c r="O535" s="77"/>
      <c r="P535" s="207">
        <f>O535*H535</f>
        <v>0</v>
      </c>
      <c r="Q535" s="207">
        <v>0.00348</v>
      </c>
      <c r="R535" s="207">
        <f>Q535*H535</f>
        <v>0.19005671999999998</v>
      </c>
      <c r="S535" s="207">
        <v>0</v>
      </c>
      <c r="T535" s="208">
        <f>S535*H535</f>
        <v>0</v>
      </c>
      <c r="U535" s="38"/>
      <c r="V535" s="38"/>
      <c r="W535" s="38"/>
      <c r="X535" s="38"/>
      <c r="Y535" s="38"/>
      <c r="Z535" s="38"/>
      <c r="AA535" s="38"/>
      <c r="AB535" s="38"/>
      <c r="AC535" s="38"/>
      <c r="AD535" s="38"/>
      <c r="AE535" s="38"/>
      <c r="AR535" s="209" t="s">
        <v>182</v>
      </c>
      <c r="AT535" s="209" t="s">
        <v>177</v>
      </c>
      <c r="AU535" s="209" t="s">
        <v>87</v>
      </c>
      <c r="AY535" s="19" t="s">
        <v>175</v>
      </c>
      <c r="BE535" s="210">
        <f>IF(N535="základní",J535,0)</f>
        <v>0</v>
      </c>
      <c r="BF535" s="210">
        <f>IF(N535="snížená",J535,0)</f>
        <v>0</v>
      </c>
      <c r="BG535" s="210">
        <f>IF(N535="zákl. přenesená",J535,0)</f>
        <v>0</v>
      </c>
      <c r="BH535" s="210">
        <f>IF(N535="sníž. přenesená",J535,0)</f>
        <v>0</v>
      </c>
      <c r="BI535" s="210">
        <f>IF(N535="nulová",J535,0)</f>
        <v>0</v>
      </c>
      <c r="BJ535" s="19" t="s">
        <v>85</v>
      </c>
      <c r="BK535" s="210">
        <f>ROUND(I535*H535,2)</f>
        <v>0</v>
      </c>
      <c r="BL535" s="19" t="s">
        <v>182</v>
      </c>
      <c r="BM535" s="209" t="s">
        <v>687</v>
      </c>
    </row>
    <row r="536" spans="1:51" s="13" customFormat="1" ht="12">
      <c r="A536" s="13"/>
      <c r="B536" s="211"/>
      <c r="C536" s="13"/>
      <c r="D536" s="212" t="s">
        <v>184</v>
      </c>
      <c r="E536" s="213" t="s">
        <v>1</v>
      </c>
      <c r="F536" s="214" t="s">
        <v>688</v>
      </c>
      <c r="G536" s="13"/>
      <c r="H536" s="215">
        <v>54.614</v>
      </c>
      <c r="I536" s="216"/>
      <c r="J536" s="13"/>
      <c r="K536" s="13"/>
      <c r="L536" s="211"/>
      <c r="M536" s="217"/>
      <c r="N536" s="218"/>
      <c r="O536" s="218"/>
      <c r="P536" s="218"/>
      <c r="Q536" s="218"/>
      <c r="R536" s="218"/>
      <c r="S536" s="218"/>
      <c r="T536" s="219"/>
      <c r="U536" s="13"/>
      <c r="V536" s="13"/>
      <c r="W536" s="13"/>
      <c r="X536" s="13"/>
      <c r="Y536" s="13"/>
      <c r="Z536" s="13"/>
      <c r="AA536" s="13"/>
      <c r="AB536" s="13"/>
      <c r="AC536" s="13"/>
      <c r="AD536" s="13"/>
      <c r="AE536" s="13"/>
      <c r="AT536" s="213" t="s">
        <v>184</v>
      </c>
      <c r="AU536" s="213" t="s">
        <v>87</v>
      </c>
      <c r="AV536" s="13" t="s">
        <v>87</v>
      </c>
      <c r="AW536" s="13" t="s">
        <v>33</v>
      </c>
      <c r="AX536" s="13" t="s">
        <v>85</v>
      </c>
      <c r="AY536" s="213" t="s">
        <v>175</v>
      </c>
    </row>
    <row r="537" spans="1:65" s="2" customFormat="1" ht="21.75" customHeight="1">
      <c r="A537" s="38"/>
      <c r="B537" s="197"/>
      <c r="C537" s="198" t="s">
        <v>689</v>
      </c>
      <c r="D537" s="198" t="s">
        <v>177</v>
      </c>
      <c r="E537" s="199" t="s">
        <v>690</v>
      </c>
      <c r="F537" s="200" t="s">
        <v>691</v>
      </c>
      <c r="G537" s="201" t="s">
        <v>180</v>
      </c>
      <c r="H537" s="202">
        <v>46.014</v>
      </c>
      <c r="I537" s="203"/>
      <c r="J537" s="204">
        <f>ROUND(I537*H537,2)</f>
        <v>0</v>
      </c>
      <c r="K537" s="200" t="s">
        <v>181</v>
      </c>
      <c r="L537" s="39"/>
      <c r="M537" s="205" t="s">
        <v>1</v>
      </c>
      <c r="N537" s="206" t="s">
        <v>43</v>
      </c>
      <c r="O537" s="77"/>
      <c r="P537" s="207">
        <f>O537*H537</f>
        <v>0</v>
      </c>
      <c r="Q537" s="207">
        <v>0</v>
      </c>
      <c r="R537" s="207">
        <f>Q537*H537</f>
        <v>0</v>
      </c>
      <c r="S537" s="207">
        <v>0</v>
      </c>
      <c r="T537" s="208">
        <f>S537*H537</f>
        <v>0</v>
      </c>
      <c r="U537" s="38"/>
      <c r="V537" s="38"/>
      <c r="W537" s="38"/>
      <c r="X537" s="38"/>
      <c r="Y537" s="38"/>
      <c r="Z537" s="38"/>
      <c r="AA537" s="38"/>
      <c r="AB537" s="38"/>
      <c r="AC537" s="38"/>
      <c r="AD537" s="38"/>
      <c r="AE537" s="38"/>
      <c r="AR537" s="209" t="s">
        <v>182</v>
      </c>
      <c r="AT537" s="209" t="s">
        <v>177</v>
      </c>
      <c r="AU537" s="209" t="s">
        <v>87</v>
      </c>
      <c r="AY537" s="19" t="s">
        <v>175</v>
      </c>
      <c r="BE537" s="210">
        <f>IF(N537="základní",J537,0)</f>
        <v>0</v>
      </c>
      <c r="BF537" s="210">
        <f>IF(N537="snížená",J537,0)</f>
        <v>0</v>
      </c>
      <c r="BG537" s="210">
        <f>IF(N537="zákl. přenesená",J537,0)</f>
        <v>0</v>
      </c>
      <c r="BH537" s="210">
        <f>IF(N537="sníž. přenesená",J537,0)</f>
        <v>0</v>
      </c>
      <c r="BI537" s="210">
        <f>IF(N537="nulová",J537,0)</f>
        <v>0</v>
      </c>
      <c r="BJ537" s="19" t="s">
        <v>85</v>
      </c>
      <c r="BK537" s="210">
        <f>ROUND(I537*H537,2)</f>
        <v>0</v>
      </c>
      <c r="BL537" s="19" t="s">
        <v>182</v>
      </c>
      <c r="BM537" s="209" t="s">
        <v>692</v>
      </c>
    </row>
    <row r="538" spans="1:51" s="13" customFormat="1" ht="12">
      <c r="A538" s="13"/>
      <c r="B538" s="211"/>
      <c r="C538" s="13"/>
      <c r="D538" s="212" t="s">
        <v>184</v>
      </c>
      <c r="E538" s="213" t="s">
        <v>1</v>
      </c>
      <c r="F538" s="214" t="s">
        <v>693</v>
      </c>
      <c r="G538" s="13"/>
      <c r="H538" s="215">
        <v>39.511</v>
      </c>
      <c r="I538" s="216"/>
      <c r="J538" s="13"/>
      <c r="K538" s="13"/>
      <c r="L538" s="211"/>
      <c r="M538" s="217"/>
      <c r="N538" s="218"/>
      <c r="O538" s="218"/>
      <c r="P538" s="218"/>
      <c r="Q538" s="218"/>
      <c r="R538" s="218"/>
      <c r="S538" s="218"/>
      <c r="T538" s="219"/>
      <c r="U538" s="13"/>
      <c r="V538" s="13"/>
      <c r="W538" s="13"/>
      <c r="X538" s="13"/>
      <c r="Y538" s="13"/>
      <c r="Z538" s="13"/>
      <c r="AA538" s="13"/>
      <c r="AB538" s="13"/>
      <c r="AC538" s="13"/>
      <c r="AD538" s="13"/>
      <c r="AE538" s="13"/>
      <c r="AT538" s="213" t="s">
        <v>184</v>
      </c>
      <c r="AU538" s="213" t="s">
        <v>87</v>
      </c>
      <c r="AV538" s="13" t="s">
        <v>87</v>
      </c>
      <c r="AW538" s="13" t="s">
        <v>33</v>
      </c>
      <c r="AX538" s="13" t="s">
        <v>78</v>
      </c>
      <c r="AY538" s="213" t="s">
        <v>175</v>
      </c>
    </row>
    <row r="539" spans="1:51" s="13" customFormat="1" ht="12">
      <c r="A539" s="13"/>
      <c r="B539" s="211"/>
      <c r="C539" s="13"/>
      <c r="D539" s="212" t="s">
        <v>184</v>
      </c>
      <c r="E539" s="213" t="s">
        <v>1</v>
      </c>
      <c r="F539" s="214" t="s">
        <v>694</v>
      </c>
      <c r="G539" s="13"/>
      <c r="H539" s="215">
        <v>6.503</v>
      </c>
      <c r="I539" s="216"/>
      <c r="J539" s="13"/>
      <c r="K539" s="13"/>
      <c r="L539" s="211"/>
      <c r="M539" s="217"/>
      <c r="N539" s="218"/>
      <c r="O539" s="218"/>
      <c r="P539" s="218"/>
      <c r="Q539" s="218"/>
      <c r="R539" s="218"/>
      <c r="S539" s="218"/>
      <c r="T539" s="219"/>
      <c r="U539" s="13"/>
      <c r="V539" s="13"/>
      <c r="W539" s="13"/>
      <c r="X539" s="13"/>
      <c r="Y539" s="13"/>
      <c r="Z539" s="13"/>
      <c r="AA539" s="13"/>
      <c r="AB539" s="13"/>
      <c r="AC539" s="13"/>
      <c r="AD539" s="13"/>
      <c r="AE539" s="13"/>
      <c r="AT539" s="213" t="s">
        <v>184</v>
      </c>
      <c r="AU539" s="213" t="s">
        <v>87</v>
      </c>
      <c r="AV539" s="13" t="s">
        <v>87</v>
      </c>
      <c r="AW539" s="13" t="s">
        <v>33</v>
      </c>
      <c r="AX539" s="13" t="s">
        <v>78</v>
      </c>
      <c r="AY539" s="213" t="s">
        <v>175</v>
      </c>
    </row>
    <row r="540" spans="1:51" s="14" customFormat="1" ht="12">
      <c r="A540" s="14"/>
      <c r="B540" s="220"/>
      <c r="C540" s="14"/>
      <c r="D540" s="212" t="s">
        <v>184</v>
      </c>
      <c r="E540" s="221" t="s">
        <v>1</v>
      </c>
      <c r="F540" s="222" t="s">
        <v>186</v>
      </c>
      <c r="G540" s="14"/>
      <c r="H540" s="223">
        <v>46.014</v>
      </c>
      <c r="I540" s="224"/>
      <c r="J540" s="14"/>
      <c r="K540" s="14"/>
      <c r="L540" s="220"/>
      <c r="M540" s="225"/>
      <c r="N540" s="226"/>
      <c r="O540" s="226"/>
      <c r="P540" s="226"/>
      <c r="Q540" s="226"/>
      <c r="R540" s="226"/>
      <c r="S540" s="226"/>
      <c r="T540" s="227"/>
      <c r="U540" s="14"/>
      <c r="V540" s="14"/>
      <c r="W540" s="14"/>
      <c r="X540" s="14"/>
      <c r="Y540" s="14"/>
      <c r="Z540" s="14"/>
      <c r="AA540" s="14"/>
      <c r="AB540" s="14"/>
      <c r="AC540" s="14"/>
      <c r="AD540" s="14"/>
      <c r="AE540" s="14"/>
      <c r="AT540" s="221" t="s">
        <v>184</v>
      </c>
      <c r="AU540" s="221" t="s">
        <v>87</v>
      </c>
      <c r="AV540" s="14" t="s">
        <v>182</v>
      </c>
      <c r="AW540" s="14" t="s">
        <v>33</v>
      </c>
      <c r="AX540" s="14" t="s">
        <v>85</v>
      </c>
      <c r="AY540" s="221" t="s">
        <v>175</v>
      </c>
    </row>
    <row r="541" spans="1:65" s="2" customFormat="1" ht="16.5" customHeight="1">
      <c r="A541" s="38"/>
      <c r="B541" s="197"/>
      <c r="C541" s="198" t="s">
        <v>695</v>
      </c>
      <c r="D541" s="198" t="s">
        <v>177</v>
      </c>
      <c r="E541" s="199" t="s">
        <v>696</v>
      </c>
      <c r="F541" s="200" t="s">
        <v>697</v>
      </c>
      <c r="G541" s="201" t="s">
        <v>180</v>
      </c>
      <c r="H541" s="202">
        <v>53.849</v>
      </c>
      <c r="I541" s="203"/>
      <c r="J541" s="204">
        <f>ROUND(I541*H541,2)</f>
        <v>0</v>
      </c>
      <c r="K541" s="200" t="s">
        <v>181</v>
      </c>
      <c r="L541" s="39"/>
      <c r="M541" s="205" t="s">
        <v>1</v>
      </c>
      <c r="N541" s="206" t="s">
        <v>43</v>
      </c>
      <c r="O541" s="77"/>
      <c r="P541" s="207">
        <f>O541*H541</f>
        <v>0</v>
      </c>
      <c r="Q541" s="207">
        <v>0</v>
      </c>
      <c r="R541" s="207">
        <f>Q541*H541</f>
        <v>0</v>
      </c>
      <c r="S541" s="207">
        <v>0</v>
      </c>
      <c r="T541" s="208">
        <f>S541*H541</f>
        <v>0</v>
      </c>
      <c r="U541" s="38"/>
      <c r="V541" s="38"/>
      <c r="W541" s="38"/>
      <c r="X541" s="38"/>
      <c r="Y541" s="38"/>
      <c r="Z541" s="38"/>
      <c r="AA541" s="38"/>
      <c r="AB541" s="38"/>
      <c r="AC541" s="38"/>
      <c r="AD541" s="38"/>
      <c r="AE541" s="38"/>
      <c r="AR541" s="209" t="s">
        <v>182</v>
      </c>
      <c r="AT541" s="209" t="s">
        <v>177</v>
      </c>
      <c r="AU541" s="209" t="s">
        <v>87</v>
      </c>
      <c r="AY541" s="19" t="s">
        <v>175</v>
      </c>
      <c r="BE541" s="210">
        <f>IF(N541="základní",J541,0)</f>
        <v>0</v>
      </c>
      <c r="BF541" s="210">
        <f>IF(N541="snížená",J541,0)</f>
        <v>0</v>
      </c>
      <c r="BG541" s="210">
        <f>IF(N541="zákl. přenesená",J541,0)</f>
        <v>0</v>
      </c>
      <c r="BH541" s="210">
        <f>IF(N541="sníž. přenesená",J541,0)</f>
        <v>0</v>
      </c>
      <c r="BI541" s="210">
        <f>IF(N541="nulová",J541,0)</f>
        <v>0</v>
      </c>
      <c r="BJ541" s="19" t="s">
        <v>85</v>
      </c>
      <c r="BK541" s="210">
        <f>ROUND(I541*H541,2)</f>
        <v>0</v>
      </c>
      <c r="BL541" s="19" t="s">
        <v>182</v>
      </c>
      <c r="BM541" s="209" t="s">
        <v>698</v>
      </c>
    </row>
    <row r="542" spans="1:51" s="15" customFormat="1" ht="12">
      <c r="A542" s="15"/>
      <c r="B542" s="231"/>
      <c r="C542" s="15"/>
      <c r="D542" s="212" t="s">
        <v>184</v>
      </c>
      <c r="E542" s="232" t="s">
        <v>1</v>
      </c>
      <c r="F542" s="233" t="s">
        <v>589</v>
      </c>
      <c r="G542" s="15"/>
      <c r="H542" s="232" t="s">
        <v>1</v>
      </c>
      <c r="I542" s="234"/>
      <c r="J542" s="15"/>
      <c r="K542" s="15"/>
      <c r="L542" s="231"/>
      <c r="M542" s="235"/>
      <c r="N542" s="236"/>
      <c r="O542" s="236"/>
      <c r="P542" s="236"/>
      <c r="Q542" s="236"/>
      <c r="R542" s="236"/>
      <c r="S542" s="236"/>
      <c r="T542" s="237"/>
      <c r="U542" s="15"/>
      <c r="V542" s="15"/>
      <c r="W542" s="15"/>
      <c r="X542" s="15"/>
      <c r="Y542" s="15"/>
      <c r="Z542" s="15"/>
      <c r="AA542" s="15"/>
      <c r="AB542" s="15"/>
      <c r="AC542" s="15"/>
      <c r="AD542" s="15"/>
      <c r="AE542" s="15"/>
      <c r="AT542" s="232" t="s">
        <v>184</v>
      </c>
      <c r="AU542" s="232" t="s">
        <v>87</v>
      </c>
      <c r="AV542" s="15" t="s">
        <v>85</v>
      </c>
      <c r="AW542" s="15" t="s">
        <v>33</v>
      </c>
      <c r="AX542" s="15" t="s">
        <v>78</v>
      </c>
      <c r="AY542" s="232" t="s">
        <v>175</v>
      </c>
    </row>
    <row r="543" spans="1:51" s="13" customFormat="1" ht="12">
      <c r="A543" s="13"/>
      <c r="B543" s="211"/>
      <c r="C543" s="13"/>
      <c r="D543" s="212" t="s">
        <v>184</v>
      </c>
      <c r="E543" s="213" t="s">
        <v>1</v>
      </c>
      <c r="F543" s="214" t="s">
        <v>590</v>
      </c>
      <c r="G543" s="13"/>
      <c r="H543" s="215">
        <v>59.485</v>
      </c>
      <c r="I543" s="216"/>
      <c r="J543" s="13"/>
      <c r="K543" s="13"/>
      <c r="L543" s="211"/>
      <c r="M543" s="217"/>
      <c r="N543" s="218"/>
      <c r="O543" s="218"/>
      <c r="P543" s="218"/>
      <c r="Q543" s="218"/>
      <c r="R543" s="218"/>
      <c r="S543" s="218"/>
      <c r="T543" s="219"/>
      <c r="U543" s="13"/>
      <c r="V543" s="13"/>
      <c r="W543" s="13"/>
      <c r="X543" s="13"/>
      <c r="Y543" s="13"/>
      <c r="Z543" s="13"/>
      <c r="AA543" s="13"/>
      <c r="AB543" s="13"/>
      <c r="AC543" s="13"/>
      <c r="AD543" s="13"/>
      <c r="AE543" s="13"/>
      <c r="AT543" s="213" t="s">
        <v>184</v>
      </c>
      <c r="AU543" s="213" t="s">
        <v>87</v>
      </c>
      <c r="AV543" s="13" t="s">
        <v>87</v>
      </c>
      <c r="AW543" s="13" t="s">
        <v>33</v>
      </c>
      <c r="AX543" s="13" t="s">
        <v>78</v>
      </c>
      <c r="AY543" s="213" t="s">
        <v>175</v>
      </c>
    </row>
    <row r="544" spans="1:51" s="13" customFormat="1" ht="12">
      <c r="A544" s="13"/>
      <c r="B544" s="211"/>
      <c r="C544" s="13"/>
      <c r="D544" s="212" t="s">
        <v>184</v>
      </c>
      <c r="E544" s="213" t="s">
        <v>1</v>
      </c>
      <c r="F544" s="214" t="s">
        <v>591</v>
      </c>
      <c r="G544" s="13"/>
      <c r="H544" s="215">
        <v>-39.511</v>
      </c>
      <c r="I544" s="216"/>
      <c r="J544" s="13"/>
      <c r="K544" s="13"/>
      <c r="L544" s="211"/>
      <c r="M544" s="217"/>
      <c r="N544" s="218"/>
      <c r="O544" s="218"/>
      <c r="P544" s="218"/>
      <c r="Q544" s="218"/>
      <c r="R544" s="218"/>
      <c r="S544" s="218"/>
      <c r="T544" s="219"/>
      <c r="U544" s="13"/>
      <c r="V544" s="13"/>
      <c r="W544" s="13"/>
      <c r="X544" s="13"/>
      <c r="Y544" s="13"/>
      <c r="Z544" s="13"/>
      <c r="AA544" s="13"/>
      <c r="AB544" s="13"/>
      <c r="AC544" s="13"/>
      <c r="AD544" s="13"/>
      <c r="AE544" s="13"/>
      <c r="AT544" s="213" t="s">
        <v>184</v>
      </c>
      <c r="AU544" s="213" t="s">
        <v>87</v>
      </c>
      <c r="AV544" s="13" t="s">
        <v>87</v>
      </c>
      <c r="AW544" s="13" t="s">
        <v>33</v>
      </c>
      <c r="AX544" s="13" t="s">
        <v>78</v>
      </c>
      <c r="AY544" s="213" t="s">
        <v>175</v>
      </c>
    </row>
    <row r="545" spans="1:51" s="13" customFormat="1" ht="12">
      <c r="A545" s="13"/>
      <c r="B545" s="211"/>
      <c r="C545" s="13"/>
      <c r="D545" s="212" t="s">
        <v>184</v>
      </c>
      <c r="E545" s="213" t="s">
        <v>1</v>
      </c>
      <c r="F545" s="214" t="s">
        <v>592</v>
      </c>
      <c r="G545" s="13"/>
      <c r="H545" s="215">
        <v>23.083</v>
      </c>
      <c r="I545" s="216"/>
      <c r="J545" s="13"/>
      <c r="K545" s="13"/>
      <c r="L545" s="211"/>
      <c r="M545" s="217"/>
      <c r="N545" s="218"/>
      <c r="O545" s="218"/>
      <c r="P545" s="218"/>
      <c r="Q545" s="218"/>
      <c r="R545" s="218"/>
      <c r="S545" s="218"/>
      <c r="T545" s="219"/>
      <c r="U545" s="13"/>
      <c r="V545" s="13"/>
      <c r="W545" s="13"/>
      <c r="X545" s="13"/>
      <c r="Y545" s="13"/>
      <c r="Z545" s="13"/>
      <c r="AA545" s="13"/>
      <c r="AB545" s="13"/>
      <c r="AC545" s="13"/>
      <c r="AD545" s="13"/>
      <c r="AE545" s="13"/>
      <c r="AT545" s="213" t="s">
        <v>184</v>
      </c>
      <c r="AU545" s="213" t="s">
        <v>87</v>
      </c>
      <c r="AV545" s="13" t="s">
        <v>87</v>
      </c>
      <c r="AW545" s="13" t="s">
        <v>33</v>
      </c>
      <c r="AX545" s="13" t="s">
        <v>78</v>
      </c>
      <c r="AY545" s="213" t="s">
        <v>175</v>
      </c>
    </row>
    <row r="546" spans="1:51" s="13" customFormat="1" ht="12">
      <c r="A546" s="13"/>
      <c r="B546" s="211"/>
      <c r="C546" s="13"/>
      <c r="D546" s="212" t="s">
        <v>184</v>
      </c>
      <c r="E546" s="213" t="s">
        <v>1</v>
      </c>
      <c r="F546" s="214" t="s">
        <v>593</v>
      </c>
      <c r="G546" s="13"/>
      <c r="H546" s="215">
        <v>-6.503</v>
      </c>
      <c r="I546" s="216"/>
      <c r="J546" s="13"/>
      <c r="K546" s="13"/>
      <c r="L546" s="211"/>
      <c r="M546" s="217"/>
      <c r="N546" s="218"/>
      <c r="O546" s="218"/>
      <c r="P546" s="218"/>
      <c r="Q546" s="218"/>
      <c r="R546" s="218"/>
      <c r="S546" s="218"/>
      <c r="T546" s="219"/>
      <c r="U546" s="13"/>
      <c r="V546" s="13"/>
      <c r="W546" s="13"/>
      <c r="X546" s="13"/>
      <c r="Y546" s="13"/>
      <c r="Z546" s="13"/>
      <c r="AA546" s="13"/>
      <c r="AB546" s="13"/>
      <c r="AC546" s="13"/>
      <c r="AD546" s="13"/>
      <c r="AE546" s="13"/>
      <c r="AT546" s="213" t="s">
        <v>184</v>
      </c>
      <c r="AU546" s="213" t="s">
        <v>87</v>
      </c>
      <c r="AV546" s="13" t="s">
        <v>87</v>
      </c>
      <c r="AW546" s="13" t="s">
        <v>33</v>
      </c>
      <c r="AX546" s="13" t="s">
        <v>78</v>
      </c>
      <c r="AY546" s="213" t="s">
        <v>175</v>
      </c>
    </row>
    <row r="547" spans="1:51" s="13" customFormat="1" ht="12">
      <c r="A547" s="13"/>
      <c r="B547" s="211"/>
      <c r="C547" s="13"/>
      <c r="D547" s="212" t="s">
        <v>184</v>
      </c>
      <c r="E547" s="213" t="s">
        <v>1</v>
      </c>
      <c r="F547" s="214" t="s">
        <v>594</v>
      </c>
      <c r="G547" s="13"/>
      <c r="H547" s="215">
        <v>1.392</v>
      </c>
      <c r="I547" s="216"/>
      <c r="J547" s="13"/>
      <c r="K547" s="13"/>
      <c r="L547" s="211"/>
      <c r="M547" s="217"/>
      <c r="N547" s="218"/>
      <c r="O547" s="218"/>
      <c r="P547" s="218"/>
      <c r="Q547" s="218"/>
      <c r="R547" s="218"/>
      <c r="S547" s="218"/>
      <c r="T547" s="219"/>
      <c r="U547" s="13"/>
      <c r="V547" s="13"/>
      <c r="W547" s="13"/>
      <c r="X547" s="13"/>
      <c r="Y547" s="13"/>
      <c r="Z547" s="13"/>
      <c r="AA547" s="13"/>
      <c r="AB547" s="13"/>
      <c r="AC547" s="13"/>
      <c r="AD547" s="13"/>
      <c r="AE547" s="13"/>
      <c r="AT547" s="213" t="s">
        <v>184</v>
      </c>
      <c r="AU547" s="213" t="s">
        <v>87</v>
      </c>
      <c r="AV547" s="13" t="s">
        <v>87</v>
      </c>
      <c r="AW547" s="13" t="s">
        <v>33</v>
      </c>
      <c r="AX547" s="13" t="s">
        <v>78</v>
      </c>
      <c r="AY547" s="213" t="s">
        <v>175</v>
      </c>
    </row>
    <row r="548" spans="1:51" s="16" customFormat="1" ht="12">
      <c r="A548" s="16"/>
      <c r="B548" s="248"/>
      <c r="C548" s="16"/>
      <c r="D548" s="212" t="s">
        <v>184</v>
      </c>
      <c r="E548" s="249" t="s">
        <v>1</v>
      </c>
      <c r="F548" s="250" t="s">
        <v>432</v>
      </c>
      <c r="G548" s="16"/>
      <c r="H548" s="251">
        <v>37.946</v>
      </c>
      <c r="I548" s="252"/>
      <c r="J548" s="16"/>
      <c r="K548" s="16"/>
      <c r="L548" s="248"/>
      <c r="M548" s="253"/>
      <c r="N548" s="254"/>
      <c r="O548" s="254"/>
      <c r="P548" s="254"/>
      <c r="Q548" s="254"/>
      <c r="R548" s="254"/>
      <c r="S548" s="254"/>
      <c r="T548" s="255"/>
      <c r="U548" s="16"/>
      <c r="V548" s="16"/>
      <c r="W548" s="16"/>
      <c r="X548" s="16"/>
      <c r="Y548" s="16"/>
      <c r="Z548" s="16"/>
      <c r="AA548" s="16"/>
      <c r="AB548" s="16"/>
      <c r="AC548" s="16"/>
      <c r="AD548" s="16"/>
      <c r="AE548" s="16"/>
      <c r="AT548" s="249" t="s">
        <v>184</v>
      </c>
      <c r="AU548" s="249" t="s">
        <v>87</v>
      </c>
      <c r="AV548" s="16" t="s">
        <v>99</v>
      </c>
      <c r="AW548" s="16" t="s">
        <v>33</v>
      </c>
      <c r="AX548" s="16" t="s">
        <v>78</v>
      </c>
      <c r="AY548" s="249" t="s">
        <v>175</v>
      </c>
    </row>
    <row r="549" spans="1:51" s="15" customFormat="1" ht="12">
      <c r="A549" s="15"/>
      <c r="B549" s="231"/>
      <c r="C549" s="15"/>
      <c r="D549" s="212" t="s">
        <v>184</v>
      </c>
      <c r="E549" s="232" t="s">
        <v>1</v>
      </c>
      <c r="F549" s="233" t="s">
        <v>595</v>
      </c>
      <c r="G549" s="15"/>
      <c r="H549" s="232" t="s">
        <v>1</v>
      </c>
      <c r="I549" s="234"/>
      <c r="J549" s="15"/>
      <c r="K549" s="15"/>
      <c r="L549" s="231"/>
      <c r="M549" s="235"/>
      <c r="N549" s="236"/>
      <c r="O549" s="236"/>
      <c r="P549" s="236"/>
      <c r="Q549" s="236"/>
      <c r="R549" s="236"/>
      <c r="S549" s="236"/>
      <c r="T549" s="237"/>
      <c r="U549" s="15"/>
      <c r="V549" s="15"/>
      <c r="W549" s="15"/>
      <c r="X549" s="15"/>
      <c r="Y549" s="15"/>
      <c r="Z549" s="15"/>
      <c r="AA549" s="15"/>
      <c r="AB549" s="15"/>
      <c r="AC549" s="15"/>
      <c r="AD549" s="15"/>
      <c r="AE549" s="15"/>
      <c r="AT549" s="232" t="s">
        <v>184</v>
      </c>
      <c r="AU549" s="232" t="s">
        <v>87</v>
      </c>
      <c r="AV549" s="15" t="s">
        <v>85</v>
      </c>
      <c r="AW549" s="15" t="s">
        <v>33</v>
      </c>
      <c r="AX549" s="15" t="s">
        <v>78</v>
      </c>
      <c r="AY549" s="232" t="s">
        <v>175</v>
      </c>
    </row>
    <row r="550" spans="1:51" s="13" customFormat="1" ht="12">
      <c r="A550" s="13"/>
      <c r="B550" s="211"/>
      <c r="C550" s="13"/>
      <c r="D550" s="212" t="s">
        <v>184</v>
      </c>
      <c r="E550" s="213" t="s">
        <v>1</v>
      </c>
      <c r="F550" s="214" t="s">
        <v>596</v>
      </c>
      <c r="G550" s="13"/>
      <c r="H550" s="215">
        <v>13.608</v>
      </c>
      <c r="I550" s="216"/>
      <c r="J550" s="13"/>
      <c r="K550" s="13"/>
      <c r="L550" s="211"/>
      <c r="M550" s="217"/>
      <c r="N550" s="218"/>
      <c r="O550" s="218"/>
      <c r="P550" s="218"/>
      <c r="Q550" s="218"/>
      <c r="R550" s="218"/>
      <c r="S550" s="218"/>
      <c r="T550" s="219"/>
      <c r="U550" s="13"/>
      <c r="V550" s="13"/>
      <c r="W550" s="13"/>
      <c r="X550" s="13"/>
      <c r="Y550" s="13"/>
      <c r="Z550" s="13"/>
      <c r="AA550" s="13"/>
      <c r="AB550" s="13"/>
      <c r="AC550" s="13"/>
      <c r="AD550" s="13"/>
      <c r="AE550" s="13"/>
      <c r="AT550" s="213" t="s">
        <v>184</v>
      </c>
      <c r="AU550" s="213" t="s">
        <v>87</v>
      </c>
      <c r="AV550" s="13" t="s">
        <v>87</v>
      </c>
      <c r="AW550" s="13" t="s">
        <v>33</v>
      </c>
      <c r="AX550" s="13" t="s">
        <v>78</v>
      </c>
      <c r="AY550" s="213" t="s">
        <v>175</v>
      </c>
    </row>
    <row r="551" spans="1:51" s="13" customFormat="1" ht="12">
      <c r="A551" s="13"/>
      <c r="B551" s="211"/>
      <c r="C551" s="13"/>
      <c r="D551" s="212" t="s">
        <v>184</v>
      </c>
      <c r="E551" s="213" t="s">
        <v>1</v>
      </c>
      <c r="F551" s="214" t="s">
        <v>597</v>
      </c>
      <c r="G551" s="13"/>
      <c r="H551" s="215">
        <v>2.295</v>
      </c>
      <c r="I551" s="216"/>
      <c r="J551" s="13"/>
      <c r="K551" s="13"/>
      <c r="L551" s="211"/>
      <c r="M551" s="217"/>
      <c r="N551" s="218"/>
      <c r="O551" s="218"/>
      <c r="P551" s="218"/>
      <c r="Q551" s="218"/>
      <c r="R551" s="218"/>
      <c r="S551" s="218"/>
      <c r="T551" s="219"/>
      <c r="U551" s="13"/>
      <c r="V551" s="13"/>
      <c r="W551" s="13"/>
      <c r="X551" s="13"/>
      <c r="Y551" s="13"/>
      <c r="Z551" s="13"/>
      <c r="AA551" s="13"/>
      <c r="AB551" s="13"/>
      <c r="AC551" s="13"/>
      <c r="AD551" s="13"/>
      <c r="AE551" s="13"/>
      <c r="AT551" s="213" t="s">
        <v>184</v>
      </c>
      <c r="AU551" s="213" t="s">
        <v>87</v>
      </c>
      <c r="AV551" s="13" t="s">
        <v>87</v>
      </c>
      <c r="AW551" s="13" t="s">
        <v>33</v>
      </c>
      <c r="AX551" s="13" t="s">
        <v>78</v>
      </c>
      <c r="AY551" s="213" t="s">
        <v>175</v>
      </c>
    </row>
    <row r="552" spans="1:51" s="16" customFormat="1" ht="12">
      <c r="A552" s="16"/>
      <c r="B552" s="248"/>
      <c r="C552" s="16"/>
      <c r="D552" s="212" t="s">
        <v>184</v>
      </c>
      <c r="E552" s="249" t="s">
        <v>1</v>
      </c>
      <c r="F552" s="250" t="s">
        <v>432</v>
      </c>
      <c r="G552" s="16"/>
      <c r="H552" s="251">
        <v>15.903</v>
      </c>
      <c r="I552" s="252"/>
      <c r="J552" s="16"/>
      <c r="K552" s="16"/>
      <c r="L552" s="248"/>
      <c r="M552" s="253"/>
      <c r="N552" s="254"/>
      <c r="O552" s="254"/>
      <c r="P552" s="254"/>
      <c r="Q552" s="254"/>
      <c r="R552" s="254"/>
      <c r="S552" s="254"/>
      <c r="T552" s="255"/>
      <c r="U552" s="16"/>
      <c r="V552" s="16"/>
      <c r="W552" s="16"/>
      <c r="X552" s="16"/>
      <c r="Y552" s="16"/>
      <c r="Z552" s="16"/>
      <c r="AA552" s="16"/>
      <c r="AB552" s="16"/>
      <c r="AC552" s="16"/>
      <c r="AD552" s="16"/>
      <c r="AE552" s="16"/>
      <c r="AT552" s="249" t="s">
        <v>184</v>
      </c>
      <c r="AU552" s="249" t="s">
        <v>87</v>
      </c>
      <c r="AV552" s="16" t="s">
        <v>99</v>
      </c>
      <c r="AW552" s="16" t="s">
        <v>33</v>
      </c>
      <c r="AX552" s="16" t="s">
        <v>78</v>
      </c>
      <c r="AY552" s="249" t="s">
        <v>175</v>
      </c>
    </row>
    <row r="553" spans="1:51" s="14" customFormat="1" ht="12">
      <c r="A553" s="14"/>
      <c r="B553" s="220"/>
      <c r="C553" s="14"/>
      <c r="D553" s="212" t="s">
        <v>184</v>
      </c>
      <c r="E553" s="221" t="s">
        <v>1</v>
      </c>
      <c r="F553" s="222" t="s">
        <v>186</v>
      </c>
      <c r="G553" s="14"/>
      <c r="H553" s="223">
        <v>53.849</v>
      </c>
      <c r="I553" s="224"/>
      <c r="J553" s="14"/>
      <c r="K553" s="14"/>
      <c r="L553" s="220"/>
      <c r="M553" s="225"/>
      <c r="N553" s="226"/>
      <c r="O553" s="226"/>
      <c r="P553" s="226"/>
      <c r="Q553" s="226"/>
      <c r="R553" s="226"/>
      <c r="S553" s="226"/>
      <c r="T553" s="227"/>
      <c r="U553" s="14"/>
      <c r="V553" s="14"/>
      <c r="W553" s="14"/>
      <c r="X553" s="14"/>
      <c r="Y553" s="14"/>
      <c r="Z553" s="14"/>
      <c r="AA553" s="14"/>
      <c r="AB553" s="14"/>
      <c r="AC553" s="14"/>
      <c r="AD553" s="14"/>
      <c r="AE553" s="14"/>
      <c r="AT553" s="221" t="s">
        <v>184</v>
      </c>
      <c r="AU553" s="221" t="s">
        <v>87</v>
      </c>
      <c r="AV553" s="14" t="s">
        <v>182</v>
      </c>
      <c r="AW553" s="14" t="s">
        <v>33</v>
      </c>
      <c r="AX553" s="14" t="s">
        <v>85</v>
      </c>
      <c r="AY553" s="221" t="s">
        <v>175</v>
      </c>
    </row>
    <row r="554" spans="1:65" s="2" customFormat="1" ht="21.75" customHeight="1">
      <c r="A554" s="38"/>
      <c r="B554" s="197"/>
      <c r="C554" s="198" t="s">
        <v>699</v>
      </c>
      <c r="D554" s="198" t="s">
        <v>177</v>
      </c>
      <c r="E554" s="199" t="s">
        <v>700</v>
      </c>
      <c r="F554" s="200" t="s">
        <v>701</v>
      </c>
      <c r="G554" s="201" t="s">
        <v>203</v>
      </c>
      <c r="H554" s="202">
        <v>216.395</v>
      </c>
      <c r="I554" s="203"/>
      <c r="J554" s="204">
        <f>ROUND(I554*H554,2)</f>
        <v>0</v>
      </c>
      <c r="K554" s="200" t="s">
        <v>181</v>
      </c>
      <c r="L554" s="39"/>
      <c r="M554" s="205" t="s">
        <v>1</v>
      </c>
      <c r="N554" s="206" t="s">
        <v>43</v>
      </c>
      <c r="O554" s="77"/>
      <c r="P554" s="207">
        <f>O554*H554</f>
        <v>0</v>
      </c>
      <c r="Q554" s="207">
        <v>2.45329</v>
      </c>
      <c r="R554" s="207">
        <f>Q554*H554</f>
        <v>530.87968955</v>
      </c>
      <c r="S554" s="207">
        <v>0</v>
      </c>
      <c r="T554" s="208">
        <f>S554*H554</f>
        <v>0</v>
      </c>
      <c r="U554" s="38"/>
      <c r="V554" s="38"/>
      <c r="W554" s="38"/>
      <c r="X554" s="38"/>
      <c r="Y554" s="38"/>
      <c r="Z554" s="38"/>
      <c r="AA554" s="38"/>
      <c r="AB554" s="38"/>
      <c r="AC554" s="38"/>
      <c r="AD554" s="38"/>
      <c r="AE554" s="38"/>
      <c r="AR554" s="209" t="s">
        <v>182</v>
      </c>
      <c r="AT554" s="209" t="s">
        <v>177</v>
      </c>
      <c r="AU554" s="209" t="s">
        <v>87</v>
      </c>
      <c r="AY554" s="19" t="s">
        <v>175</v>
      </c>
      <c r="BE554" s="210">
        <f>IF(N554="základní",J554,0)</f>
        <v>0</v>
      </c>
      <c r="BF554" s="210">
        <f>IF(N554="snížená",J554,0)</f>
        <v>0</v>
      </c>
      <c r="BG554" s="210">
        <f>IF(N554="zákl. přenesená",J554,0)</f>
        <v>0</v>
      </c>
      <c r="BH554" s="210">
        <f>IF(N554="sníž. přenesená",J554,0)</f>
        <v>0</v>
      </c>
      <c r="BI554" s="210">
        <f>IF(N554="nulová",J554,0)</f>
        <v>0</v>
      </c>
      <c r="BJ554" s="19" t="s">
        <v>85</v>
      </c>
      <c r="BK554" s="210">
        <f>ROUND(I554*H554,2)</f>
        <v>0</v>
      </c>
      <c r="BL554" s="19" t="s">
        <v>182</v>
      </c>
      <c r="BM554" s="209" t="s">
        <v>702</v>
      </c>
    </row>
    <row r="555" spans="1:51" s="15" customFormat="1" ht="12">
      <c r="A555" s="15"/>
      <c r="B555" s="231"/>
      <c r="C555" s="15"/>
      <c r="D555" s="212" t="s">
        <v>184</v>
      </c>
      <c r="E555" s="232" t="s">
        <v>1</v>
      </c>
      <c r="F555" s="233" t="s">
        <v>703</v>
      </c>
      <c r="G555" s="15"/>
      <c r="H555" s="232" t="s">
        <v>1</v>
      </c>
      <c r="I555" s="234"/>
      <c r="J555" s="15"/>
      <c r="K555" s="15"/>
      <c r="L555" s="231"/>
      <c r="M555" s="235"/>
      <c r="N555" s="236"/>
      <c r="O555" s="236"/>
      <c r="P555" s="236"/>
      <c r="Q555" s="236"/>
      <c r="R555" s="236"/>
      <c r="S555" s="236"/>
      <c r="T555" s="237"/>
      <c r="U555" s="15"/>
      <c r="V555" s="15"/>
      <c r="W555" s="15"/>
      <c r="X555" s="15"/>
      <c r="Y555" s="15"/>
      <c r="Z555" s="15"/>
      <c r="AA555" s="15"/>
      <c r="AB555" s="15"/>
      <c r="AC555" s="15"/>
      <c r="AD555" s="15"/>
      <c r="AE555" s="15"/>
      <c r="AT555" s="232" t="s">
        <v>184</v>
      </c>
      <c r="AU555" s="232" t="s">
        <v>87</v>
      </c>
      <c r="AV555" s="15" t="s">
        <v>85</v>
      </c>
      <c r="AW555" s="15" t="s">
        <v>33</v>
      </c>
      <c r="AX555" s="15" t="s">
        <v>78</v>
      </c>
      <c r="AY555" s="232" t="s">
        <v>175</v>
      </c>
    </row>
    <row r="556" spans="1:51" s="13" customFormat="1" ht="12">
      <c r="A556" s="13"/>
      <c r="B556" s="211"/>
      <c r="C556" s="13"/>
      <c r="D556" s="212" t="s">
        <v>184</v>
      </c>
      <c r="E556" s="213" t="s">
        <v>1</v>
      </c>
      <c r="F556" s="214" t="s">
        <v>704</v>
      </c>
      <c r="G556" s="13"/>
      <c r="H556" s="215">
        <v>1254.758</v>
      </c>
      <c r="I556" s="216"/>
      <c r="J556" s="13"/>
      <c r="K556" s="13"/>
      <c r="L556" s="211"/>
      <c r="M556" s="217"/>
      <c r="N556" s="218"/>
      <c r="O556" s="218"/>
      <c r="P556" s="218"/>
      <c r="Q556" s="218"/>
      <c r="R556" s="218"/>
      <c r="S556" s="218"/>
      <c r="T556" s="219"/>
      <c r="U556" s="13"/>
      <c r="V556" s="13"/>
      <c r="W556" s="13"/>
      <c r="X556" s="13"/>
      <c r="Y556" s="13"/>
      <c r="Z556" s="13"/>
      <c r="AA556" s="13"/>
      <c r="AB556" s="13"/>
      <c r="AC556" s="13"/>
      <c r="AD556" s="13"/>
      <c r="AE556" s="13"/>
      <c r="AT556" s="213" t="s">
        <v>184</v>
      </c>
      <c r="AU556" s="213" t="s">
        <v>87</v>
      </c>
      <c r="AV556" s="13" t="s">
        <v>87</v>
      </c>
      <c r="AW556" s="13" t="s">
        <v>33</v>
      </c>
      <c r="AX556" s="13" t="s">
        <v>78</v>
      </c>
      <c r="AY556" s="213" t="s">
        <v>175</v>
      </c>
    </row>
    <row r="557" spans="1:51" s="13" customFormat="1" ht="12">
      <c r="A557" s="13"/>
      <c r="B557" s="211"/>
      <c r="C557" s="13"/>
      <c r="D557" s="212" t="s">
        <v>184</v>
      </c>
      <c r="E557" s="213" t="s">
        <v>1</v>
      </c>
      <c r="F557" s="214" t="s">
        <v>705</v>
      </c>
      <c r="G557" s="13"/>
      <c r="H557" s="215">
        <v>-139.097</v>
      </c>
      <c r="I557" s="216"/>
      <c r="J557" s="13"/>
      <c r="K557" s="13"/>
      <c r="L557" s="211"/>
      <c r="M557" s="217"/>
      <c r="N557" s="218"/>
      <c r="O557" s="218"/>
      <c r="P557" s="218"/>
      <c r="Q557" s="218"/>
      <c r="R557" s="218"/>
      <c r="S557" s="218"/>
      <c r="T557" s="219"/>
      <c r="U557" s="13"/>
      <c r="V557" s="13"/>
      <c r="W557" s="13"/>
      <c r="X557" s="13"/>
      <c r="Y557" s="13"/>
      <c r="Z557" s="13"/>
      <c r="AA557" s="13"/>
      <c r="AB557" s="13"/>
      <c r="AC557" s="13"/>
      <c r="AD557" s="13"/>
      <c r="AE557" s="13"/>
      <c r="AT557" s="213" t="s">
        <v>184</v>
      </c>
      <c r="AU557" s="213" t="s">
        <v>87</v>
      </c>
      <c r="AV557" s="13" t="s">
        <v>87</v>
      </c>
      <c r="AW557" s="13" t="s">
        <v>33</v>
      </c>
      <c r="AX557" s="13" t="s">
        <v>78</v>
      </c>
      <c r="AY557" s="213" t="s">
        <v>175</v>
      </c>
    </row>
    <row r="558" spans="1:51" s="13" customFormat="1" ht="12">
      <c r="A558" s="13"/>
      <c r="B558" s="211"/>
      <c r="C558" s="13"/>
      <c r="D558" s="212" t="s">
        <v>184</v>
      </c>
      <c r="E558" s="213" t="s">
        <v>1</v>
      </c>
      <c r="F558" s="214" t="s">
        <v>706</v>
      </c>
      <c r="G558" s="13"/>
      <c r="H558" s="215">
        <v>-44.485</v>
      </c>
      <c r="I558" s="216"/>
      <c r="J558" s="13"/>
      <c r="K558" s="13"/>
      <c r="L558" s="211"/>
      <c r="M558" s="217"/>
      <c r="N558" s="218"/>
      <c r="O558" s="218"/>
      <c r="P558" s="218"/>
      <c r="Q558" s="218"/>
      <c r="R558" s="218"/>
      <c r="S558" s="218"/>
      <c r="T558" s="219"/>
      <c r="U558" s="13"/>
      <c r="V558" s="13"/>
      <c r="W558" s="13"/>
      <c r="X558" s="13"/>
      <c r="Y558" s="13"/>
      <c r="Z558" s="13"/>
      <c r="AA558" s="13"/>
      <c r="AB558" s="13"/>
      <c r="AC558" s="13"/>
      <c r="AD558" s="13"/>
      <c r="AE558" s="13"/>
      <c r="AT558" s="213" t="s">
        <v>184</v>
      </c>
      <c r="AU558" s="213" t="s">
        <v>87</v>
      </c>
      <c r="AV558" s="13" t="s">
        <v>87</v>
      </c>
      <c r="AW558" s="13" t="s">
        <v>33</v>
      </c>
      <c r="AX558" s="13" t="s">
        <v>78</v>
      </c>
      <c r="AY558" s="213" t="s">
        <v>175</v>
      </c>
    </row>
    <row r="559" spans="1:51" s="14" customFormat="1" ht="12">
      <c r="A559" s="14"/>
      <c r="B559" s="220"/>
      <c r="C559" s="14"/>
      <c r="D559" s="212" t="s">
        <v>184</v>
      </c>
      <c r="E559" s="221" t="s">
        <v>1</v>
      </c>
      <c r="F559" s="222" t="s">
        <v>186</v>
      </c>
      <c r="G559" s="14"/>
      <c r="H559" s="223">
        <v>1071.176</v>
      </c>
      <c r="I559" s="224"/>
      <c r="J559" s="14"/>
      <c r="K559" s="14"/>
      <c r="L559" s="220"/>
      <c r="M559" s="225"/>
      <c r="N559" s="226"/>
      <c r="O559" s="226"/>
      <c r="P559" s="226"/>
      <c r="Q559" s="226"/>
      <c r="R559" s="226"/>
      <c r="S559" s="226"/>
      <c r="T559" s="227"/>
      <c r="U559" s="14"/>
      <c r="V559" s="14"/>
      <c r="W559" s="14"/>
      <c r="X559" s="14"/>
      <c r="Y559" s="14"/>
      <c r="Z559" s="14"/>
      <c r="AA559" s="14"/>
      <c r="AB559" s="14"/>
      <c r="AC559" s="14"/>
      <c r="AD559" s="14"/>
      <c r="AE559" s="14"/>
      <c r="AT559" s="221" t="s">
        <v>184</v>
      </c>
      <c r="AU559" s="221" t="s">
        <v>87</v>
      </c>
      <c r="AV559" s="14" t="s">
        <v>182</v>
      </c>
      <c r="AW559" s="14" t="s">
        <v>33</v>
      </c>
      <c r="AX559" s="14" t="s">
        <v>78</v>
      </c>
      <c r="AY559" s="221" t="s">
        <v>175</v>
      </c>
    </row>
    <row r="560" spans="1:51" s="13" customFormat="1" ht="12">
      <c r="A560" s="13"/>
      <c r="B560" s="211"/>
      <c r="C560" s="13"/>
      <c r="D560" s="212" t="s">
        <v>184</v>
      </c>
      <c r="E560" s="213" t="s">
        <v>1</v>
      </c>
      <c r="F560" s="214" t="s">
        <v>707</v>
      </c>
      <c r="G560" s="13"/>
      <c r="H560" s="215">
        <v>214.235</v>
      </c>
      <c r="I560" s="216"/>
      <c r="J560" s="13"/>
      <c r="K560" s="13"/>
      <c r="L560" s="211"/>
      <c r="M560" s="217"/>
      <c r="N560" s="218"/>
      <c r="O560" s="218"/>
      <c r="P560" s="218"/>
      <c r="Q560" s="218"/>
      <c r="R560" s="218"/>
      <c r="S560" s="218"/>
      <c r="T560" s="219"/>
      <c r="U560" s="13"/>
      <c r="V560" s="13"/>
      <c r="W560" s="13"/>
      <c r="X560" s="13"/>
      <c r="Y560" s="13"/>
      <c r="Z560" s="13"/>
      <c r="AA560" s="13"/>
      <c r="AB560" s="13"/>
      <c r="AC560" s="13"/>
      <c r="AD560" s="13"/>
      <c r="AE560" s="13"/>
      <c r="AT560" s="213" t="s">
        <v>184</v>
      </c>
      <c r="AU560" s="213" t="s">
        <v>87</v>
      </c>
      <c r="AV560" s="13" t="s">
        <v>87</v>
      </c>
      <c r="AW560" s="13" t="s">
        <v>33</v>
      </c>
      <c r="AX560" s="13" t="s">
        <v>78</v>
      </c>
      <c r="AY560" s="213" t="s">
        <v>175</v>
      </c>
    </row>
    <row r="561" spans="1:51" s="13" customFormat="1" ht="12">
      <c r="A561" s="13"/>
      <c r="B561" s="211"/>
      <c r="C561" s="13"/>
      <c r="D561" s="212" t="s">
        <v>184</v>
      </c>
      <c r="E561" s="213" t="s">
        <v>1</v>
      </c>
      <c r="F561" s="214" t="s">
        <v>708</v>
      </c>
      <c r="G561" s="13"/>
      <c r="H561" s="215">
        <v>2.16</v>
      </c>
      <c r="I561" s="216"/>
      <c r="J561" s="13"/>
      <c r="K561" s="13"/>
      <c r="L561" s="211"/>
      <c r="M561" s="217"/>
      <c r="N561" s="218"/>
      <c r="O561" s="218"/>
      <c r="P561" s="218"/>
      <c r="Q561" s="218"/>
      <c r="R561" s="218"/>
      <c r="S561" s="218"/>
      <c r="T561" s="219"/>
      <c r="U561" s="13"/>
      <c r="V561" s="13"/>
      <c r="W561" s="13"/>
      <c r="X561" s="13"/>
      <c r="Y561" s="13"/>
      <c r="Z561" s="13"/>
      <c r="AA561" s="13"/>
      <c r="AB561" s="13"/>
      <c r="AC561" s="13"/>
      <c r="AD561" s="13"/>
      <c r="AE561" s="13"/>
      <c r="AT561" s="213" t="s">
        <v>184</v>
      </c>
      <c r="AU561" s="213" t="s">
        <v>87</v>
      </c>
      <c r="AV561" s="13" t="s">
        <v>87</v>
      </c>
      <c r="AW561" s="13" t="s">
        <v>33</v>
      </c>
      <c r="AX561" s="13" t="s">
        <v>78</v>
      </c>
      <c r="AY561" s="213" t="s">
        <v>175</v>
      </c>
    </row>
    <row r="562" spans="1:51" s="14" customFormat="1" ht="12">
      <c r="A562" s="14"/>
      <c r="B562" s="220"/>
      <c r="C562" s="14"/>
      <c r="D562" s="212" t="s">
        <v>184</v>
      </c>
      <c r="E562" s="221" t="s">
        <v>1</v>
      </c>
      <c r="F562" s="222" t="s">
        <v>186</v>
      </c>
      <c r="G562" s="14"/>
      <c r="H562" s="223">
        <v>216.395</v>
      </c>
      <c r="I562" s="224"/>
      <c r="J562" s="14"/>
      <c r="K562" s="14"/>
      <c r="L562" s="220"/>
      <c r="M562" s="225"/>
      <c r="N562" s="226"/>
      <c r="O562" s="226"/>
      <c r="P562" s="226"/>
      <c r="Q562" s="226"/>
      <c r="R562" s="226"/>
      <c r="S562" s="226"/>
      <c r="T562" s="227"/>
      <c r="U562" s="14"/>
      <c r="V562" s="14"/>
      <c r="W562" s="14"/>
      <c r="X562" s="14"/>
      <c r="Y562" s="14"/>
      <c r="Z562" s="14"/>
      <c r="AA562" s="14"/>
      <c r="AB562" s="14"/>
      <c r="AC562" s="14"/>
      <c r="AD562" s="14"/>
      <c r="AE562" s="14"/>
      <c r="AT562" s="221" t="s">
        <v>184</v>
      </c>
      <c r="AU562" s="221" t="s">
        <v>87</v>
      </c>
      <c r="AV562" s="14" t="s">
        <v>182</v>
      </c>
      <c r="AW562" s="14" t="s">
        <v>33</v>
      </c>
      <c r="AX562" s="14" t="s">
        <v>85</v>
      </c>
      <c r="AY562" s="221" t="s">
        <v>175</v>
      </c>
    </row>
    <row r="563" spans="1:65" s="2" customFormat="1" ht="33" customHeight="1">
      <c r="A563" s="38"/>
      <c r="B563" s="197"/>
      <c r="C563" s="198" t="s">
        <v>709</v>
      </c>
      <c r="D563" s="198" t="s">
        <v>177</v>
      </c>
      <c r="E563" s="199" t="s">
        <v>710</v>
      </c>
      <c r="F563" s="200" t="s">
        <v>711</v>
      </c>
      <c r="G563" s="201" t="s">
        <v>198</v>
      </c>
      <c r="H563" s="202">
        <v>6.5</v>
      </c>
      <c r="I563" s="203"/>
      <c r="J563" s="204">
        <f>ROUND(I563*H563,2)</f>
        <v>0</v>
      </c>
      <c r="K563" s="200" t="s">
        <v>1</v>
      </c>
      <c r="L563" s="39"/>
      <c r="M563" s="205" t="s">
        <v>1</v>
      </c>
      <c r="N563" s="206" t="s">
        <v>43</v>
      </c>
      <c r="O563" s="77"/>
      <c r="P563" s="207">
        <f>O563*H563</f>
        <v>0</v>
      </c>
      <c r="Q563" s="207">
        <v>2.25634</v>
      </c>
      <c r="R563" s="207">
        <f>Q563*H563</f>
        <v>14.66621</v>
      </c>
      <c r="S563" s="207">
        <v>0</v>
      </c>
      <c r="T563" s="208">
        <f>S563*H563</f>
        <v>0</v>
      </c>
      <c r="U563" s="38"/>
      <c r="V563" s="38"/>
      <c r="W563" s="38"/>
      <c r="X563" s="38"/>
      <c r="Y563" s="38"/>
      <c r="Z563" s="38"/>
      <c r="AA563" s="38"/>
      <c r="AB563" s="38"/>
      <c r="AC563" s="38"/>
      <c r="AD563" s="38"/>
      <c r="AE563" s="38"/>
      <c r="AR563" s="209" t="s">
        <v>182</v>
      </c>
      <c r="AT563" s="209" t="s">
        <v>177</v>
      </c>
      <c r="AU563" s="209" t="s">
        <v>87</v>
      </c>
      <c r="AY563" s="19" t="s">
        <v>175</v>
      </c>
      <c r="BE563" s="210">
        <f>IF(N563="základní",J563,0)</f>
        <v>0</v>
      </c>
      <c r="BF563" s="210">
        <f>IF(N563="snížená",J563,0)</f>
        <v>0</v>
      </c>
      <c r="BG563" s="210">
        <f>IF(N563="zákl. přenesená",J563,0)</f>
        <v>0</v>
      </c>
      <c r="BH563" s="210">
        <f>IF(N563="sníž. přenesená",J563,0)</f>
        <v>0</v>
      </c>
      <c r="BI563" s="210">
        <f>IF(N563="nulová",J563,0)</f>
        <v>0</v>
      </c>
      <c r="BJ563" s="19" t="s">
        <v>85</v>
      </c>
      <c r="BK563" s="210">
        <f>ROUND(I563*H563,2)</f>
        <v>0</v>
      </c>
      <c r="BL563" s="19" t="s">
        <v>182</v>
      </c>
      <c r="BM563" s="209" t="s">
        <v>712</v>
      </c>
    </row>
    <row r="564" spans="1:47" s="2" customFormat="1" ht="12">
      <c r="A564" s="38"/>
      <c r="B564" s="39"/>
      <c r="C564" s="38"/>
      <c r="D564" s="212" t="s">
        <v>274</v>
      </c>
      <c r="E564" s="38"/>
      <c r="F564" s="228" t="s">
        <v>387</v>
      </c>
      <c r="G564" s="38"/>
      <c r="H564" s="38"/>
      <c r="I564" s="133"/>
      <c r="J564" s="38"/>
      <c r="K564" s="38"/>
      <c r="L564" s="39"/>
      <c r="M564" s="229"/>
      <c r="N564" s="230"/>
      <c r="O564" s="77"/>
      <c r="P564" s="77"/>
      <c r="Q564" s="77"/>
      <c r="R564" s="77"/>
      <c r="S564" s="77"/>
      <c r="T564" s="78"/>
      <c r="U564" s="38"/>
      <c r="V564" s="38"/>
      <c r="W564" s="38"/>
      <c r="X564" s="38"/>
      <c r="Y564" s="38"/>
      <c r="Z564" s="38"/>
      <c r="AA564" s="38"/>
      <c r="AB564" s="38"/>
      <c r="AC564" s="38"/>
      <c r="AD564" s="38"/>
      <c r="AE564" s="38"/>
      <c r="AT564" s="19" t="s">
        <v>274</v>
      </c>
      <c r="AU564" s="19" t="s">
        <v>87</v>
      </c>
    </row>
    <row r="565" spans="1:51" s="13" customFormat="1" ht="12">
      <c r="A565" s="13"/>
      <c r="B565" s="211"/>
      <c r="C565" s="13"/>
      <c r="D565" s="212" t="s">
        <v>184</v>
      </c>
      <c r="E565" s="213" t="s">
        <v>1</v>
      </c>
      <c r="F565" s="214" t="s">
        <v>713</v>
      </c>
      <c r="G565" s="13"/>
      <c r="H565" s="215">
        <v>6.5</v>
      </c>
      <c r="I565" s="216"/>
      <c r="J565" s="13"/>
      <c r="K565" s="13"/>
      <c r="L565" s="211"/>
      <c r="M565" s="217"/>
      <c r="N565" s="218"/>
      <c r="O565" s="218"/>
      <c r="P565" s="218"/>
      <c r="Q565" s="218"/>
      <c r="R565" s="218"/>
      <c r="S565" s="218"/>
      <c r="T565" s="219"/>
      <c r="U565" s="13"/>
      <c r="V565" s="13"/>
      <c r="W565" s="13"/>
      <c r="X565" s="13"/>
      <c r="Y565" s="13"/>
      <c r="Z565" s="13"/>
      <c r="AA565" s="13"/>
      <c r="AB565" s="13"/>
      <c r="AC565" s="13"/>
      <c r="AD565" s="13"/>
      <c r="AE565" s="13"/>
      <c r="AT565" s="213" t="s">
        <v>184</v>
      </c>
      <c r="AU565" s="213" t="s">
        <v>87</v>
      </c>
      <c r="AV565" s="13" t="s">
        <v>87</v>
      </c>
      <c r="AW565" s="13" t="s">
        <v>33</v>
      </c>
      <c r="AX565" s="13" t="s">
        <v>85</v>
      </c>
      <c r="AY565" s="213" t="s">
        <v>175</v>
      </c>
    </row>
    <row r="566" spans="1:65" s="2" customFormat="1" ht="21.75" customHeight="1">
      <c r="A566" s="38"/>
      <c r="B566" s="197"/>
      <c r="C566" s="198" t="s">
        <v>714</v>
      </c>
      <c r="D566" s="198" t="s">
        <v>177</v>
      </c>
      <c r="E566" s="199" t="s">
        <v>715</v>
      </c>
      <c r="F566" s="200" t="s">
        <v>716</v>
      </c>
      <c r="G566" s="201" t="s">
        <v>203</v>
      </c>
      <c r="H566" s="202">
        <v>216.395</v>
      </c>
      <c r="I566" s="203"/>
      <c r="J566" s="204">
        <f>ROUND(I566*H566,2)</f>
        <v>0</v>
      </c>
      <c r="K566" s="200" t="s">
        <v>181</v>
      </c>
      <c r="L566" s="39"/>
      <c r="M566" s="205" t="s">
        <v>1</v>
      </c>
      <c r="N566" s="206" t="s">
        <v>43</v>
      </c>
      <c r="O566" s="77"/>
      <c r="P566" s="207">
        <f>O566*H566</f>
        <v>0</v>
      </c>
      <c r="Q566" s="207">
        <v>0.01</v>
      </c>
      <c r="R566" s="207">
        <f>Q566*H566</f>
        <v>2.1639500000000003</v>
      </c>
      <c r="S566" s="207">
        <v>0</v>
      </c>
      <c r="T566" s="208">
        <f>S566*H566</f>
        <v>0</v>
      </c>
      <c r="U566" s="38"/>
      <c r="V566" s="38"/>
      <c r="W566" s="38"/>
      <c r="X566" s="38"/>
      <c r="Y566" s="38"/>
      <c r="Z566" s="38"/>
      <c r="AA566" s="38"/>
      <c r="AB566" s="38"/>
      <c r="AC566" s="38"/>
      <c r="AD566" s="38"/>
      <c r="AE566" s="38"/>
      <c r="AR566" s="209" t="s">
        <v>182</v>
      </c>
      <c r="AT566" s="209" t="s">
        <v>177</v>
      </c>
      <c r="AU566" s="209" t="s">
        <v>87</v>
      </c>
      <c r="AY566" s="19" t="s">
        <v>175</v>
      </c>
      <c r="BE566" s="210">
        <f>IF(N566="základní",J566,0)</f>
        <v>0</v>
      </c>
      <c r="BF566" s="210">
        <f>IF(N566="snížená",J566,0)</f>
        <v>0</v>
      </c>
      <c r="BG566" s="210">
        <f>IF(N566="zákl. přenesená",J566,0)</f>
        <v>0</v>
      </c>
      <c r="BH566" s="210">
        <f>IF(N566="sníž. přenesená",J566,0)</f>
        <v>0</v>
      </c>
      <c r="BI566" s="210">
        <f>IF(N566="nulová",J566,0)</f>
        <v>0</v>
      </c>
      <c r="BJ566" s="19" t="s">
        <v>85</v>
      </c>
      <c r="BK566" s="210">
        <f>ROUND(I566*H566,2)</f>
        <v>0</v>
      </c>
      <c r="BL566" s="19" t="s">
        <v>182</v>
      </c>
      <c r="BM566" s="209" t="s">
        <v>717</v>
      </c>
    </row>
    <row r="567" spans="1:65" s="2" customFormat="1" ht="21.75" customHeight="1">
      <c r="A567" s="38"/>
      <c r="B567" s="197"/>
      <c r="C567" s="198" t="s">
        <v>718</v>
      </c>
      <c r="D567" s="198" t="s">
        <v>177</v>
      </c>
      <c r="E567" s="199" t="s">
        <v>719</v>
      </c>
      <c r="F567" s="200" t="s">
        <v>720</v>
      </c>
      <c r="G567" s="201" t="s">
        <v>203</v>
      </c>
      <c r="H567" s="202">
        <v>216.395</v>
      </c>
      <c r="I567" s="203"/>
      <c r="J567" s="204">
        <f>ROUND(I567*H567,2)</f>
        <v>0</v>
      </c>
      <c r="K567" s="200" t="s">
        <v>181</v>
      </c>
      <c r="L567" s="39"/>
      <c r="M567" s="205" t="s">
        <v>1</v>
      </c>
      <c r="N567" s="206" t="s">
        <v>43</v>
      </c>
      <c r="O567" s="77"/>
      <c r="P567" s="207">
        <f>O567*H567</f>
        <v>0</v>
      </c>
      <c r="Q567" s="207">
        <v>0</v>
      </c>
      <c r="R567" s="207">
        <f>Q567*H567</f>
        <v>0</v>
      </c>
      <c r="S567" s="207">
        <v>0</v>
      </c>
      <c r="T567" s="208">
        <f>S567*H567</f>
        <v>0</v>
      </c>
      <c r="U567" s="38"/>
      <c r="V567" s="38"/>
      <c r="W567" s="38"/>
      <c r="X567" s="38"/>
      <c r="Y567" s="38"/>
      <c r="Z567" s="38"/>
      <c r="AA567" s="38"/>
      <c r="AB567" s="38"/>
      <c r="AC567" s="38"/>
      <c r="AD567" s="38"/>
      <c r="AE567" s="38"/>
      <c r="AR567" s="209" t="s">
        <v>182</v>
      </c>
      <c r="AT567" s="209" t="s">
        <v>177</v>
      </c>
      <c r="AU567" s="209" t="s">
        <v>87</v>
      </c>
      <c r="AY567" s="19" t="s">
        <v>175</v>
      </c>
      <c r="BE567" s="210">
        <f>IF(N567="základní",J567,0)</f>
        <v>0</v>
      </c>
      <c r="BF567" s="210">
        <f>IF(N567="snížená",J567,0)</f>
        <v>0</v>
      </c>
      <c r="BG567" s="210">
        <f>IF(N567="zákl. přenesená",J567,0)</f>
        <v>0</v>
      </c>
      <c r="BH567" s="210">
        <f>IF(N567="sníž. přenesená",J567,0)</f>
        <v>0</v>
      </c>
      <c r="BI567" s="210">
        <f>IF(N567="nulová",J567,0)</f>
        <v>0</v>
      </c>
      <c r="BJ567" s="19" t="s">
        <v>85</v>
      </c>
      <c r="BK567" s="210">
        <f>ROUND(I567*H567,2)</f>
        <v>0</v>
      </c>
      <c r="BL567" s="19" t="s">
        <v>182</v>
      </c>
      <c r="BM567" s="209" t="s">
        <v>721</v>
      </c>
    </row>
    <row r="568" spans="1:65" s="2" customFormat="1" ht="16.5" customHeight="1">
      <c r="A568" s="38"/>
      <c r="B568" s="197"/>
      <c r="C568" s="198" t="s">
        <v>722</v>
      </c>
      <c r="D568" s="198" t="s">
        <v>177</v>
      </c>
      <c r="E568" s="199" t="s">
        <v>723</v>
      </c>
      <c r="F568" s="200" t="s">
        <v>724</v>
      </c>
      <c r="G568" s="201" t="s">
        <v>180</v>
      </c>
      <c r="H568" s="202">
        <v>20.54</v>
      </c>
      <c r="I568" s="203"/>
      <c r="J568" s="204">
        <f>ROUND(I568*H568,2)</f>
        <v>0</v>
      </c>
      <c r="K568" s="200" t="s">
        <v>181</v>
      </c>
      <c r="L568" s="39"/>
      <c r="M568" s="205" t="s">
        <v>1</v>
      </c>
      <c r="N568" s="206" t="s">
        <v>43</v>
      </c>
      <c r="O568" s="77"/>
      <c r="P568" s="207">
        <f>O568*H568</f>
        <v>0</v>
      </c>
      <c r="Q568" s="207">
        <v>0.01352</v>
      </c>
      <c r="R568" s="207">
        <f>Q568*H568</f>
        <v>0.2777008</v>
      </c>
      <c r="S568" s="207">
        <v>0</v>
      </c>
      <c r="T568" s="208">
        <f>S568*H568</f>
        <v>0</v>
      </c>
      <c r="U568" s="38"/>
      <c r="V568" s="38"/>
      <c r="W568" s="38"/>
      <c r="X568" s="38"/>
      <c r="Y568" s="38"/>
      <c r="Z568" s="38"/>
      <c r="AA568" s="38"/>
      <c r="AB568" s="38"/>
      <c r="AC568" s="38"/>
      <c r="AD568" s="38"/>
      <c r="AE568" s="38"/>
      <c r="AR568" s="209" t="s">
        <v>182</v>
      </c>
      <c r="AT568" s="209" t="s">
        <v>177</v>
      </c>
      <c r="AU568" s="209" t="s">
        <v>87</v>
      </c>
      <c r="AY568" s="19" t="s">
        <v>175</v>
      </c>
      <c r="BE568" s="210">
        <f>IF(N568="základní",J568,0)</f>
        <v>0</v>
      </c>
      <c r="BF568" s="210">
        <f>IF(N568="snížená",J568,0)</f>
        <v>0</v>
      </c>
      <c r="BG568" s="210">
        <f>IF(N568="zákl. přenesená",J568,0)</f>
        <v>0</v>
      </c>
      <c r="BH568" s="210">
        <f>IF(N568="sníž. přenesená",J568,0)</f>
        <v>0</v>
      </c>
      <c r="BI568" s="210">
        <f>IF(N568="nulová",J568,0)</f>
        <v>0</v>
      </c>
      <c r="BJ568" s="19" t="s">
        <v>85</v>
      </c>
      <c r="BK568" s="210">
        <f>ROUND(I568*H568,2)</f>
        <v>0</v>
      </c>
      <c r="BL568" s="19" t="s">
        <v>182</v>
      </c>
      <c r="BM568" s="209" t="s">
        <v>725</v>
      </c>
    </row>
    <row r="569" spans="1:51" s="13" customFormat="1" ht="12">
      <c r="A569" s="13"/>
      <c r="B569" s="211"/>
      <c r="C569" s="13"/>
      <c r="D569" s="212" t="s">
        <v>184</v>
      </c>
      <c r="E569" s="213" t="s">
        <v>1</v>
      </c>
      <c r="F569" s="214" t="s">
        <v>726</v>
      </c>
      <c r="G569" s="13"/>
      <c r="H569" s="215">
        <v>9.76</v>
      </c>
      <c r="I569" s="216"/>
      <c r="J569" s="13"/>
      <c r="K569" s="13"/>
      <c r="L569" s="211"/>
      <c r="M569" s="217"/>
      <c r="N569" s="218"/>
      <c r="O569" s="218"/>
      <c r="P569" s="218"/>
      <c r="Q569" s="218"/>
      <c r="R569" s="218"/>
      <c r="S569" s="218"/>
      <c r="T569" s="219"/>
      <c r="U569" s="13"/>
      <c r="V569" s="13"/>
      <c r="W569" s="13"/>
      <c r="X569" s="13"/>
      <c r="Y569" s="13"/>
      <c r="Z569" s="13"/>
      <c r="AA569" s="13"/>
      <c r="AB569" s="13"/>
      <c r="AC569" s="13"/>
      <c r="AD569" s="13"/>
      <c r="AE569" s="13"/>
      <c r="AT569" s="213" t="s">
        <v>184</v>
      </c>
      <c r="AU569" s="213" t="s">
        <v>87</v>
      </c>
      <c r="AV569" s="13" t="s">
        <v>87</v>
      </c>
      <c r="AW569" s="13" t="s">
        <v>33</v>
      </c>
      <c r="AX569" s="13" t="s">
        <v>78</v>
      </c>
      <c r="AY569" s="213" t="s">
        <v>175</v>
      </c>
    </row>
    <row r="570" spans="1:51" s="13" customFormat="1" ht="12">
      <c r="A570" s="13"/>
      <c r="B570" s="211"/>
      <c r="C570" s="13"/>
      <c r="D570" s="212" t="s">
        <v>184</v>
      </c>
      <c r="E570" s="213" t="s">
        <v>1</v>
      </c>
      <c r="F570" s="214" t="s">
        <v>727</v>
      </c>
      <c r="G570" s="13"/>
      <c r="H570" s="215">
        <v>10.78</v>
      </c>
      <c r="I570" s="216"/>
      <c r="J570" s="13"/>
      <c r="K570" s="13"/>
      <c r="L570" s="211"/>
      <c r="M570" s="217"/>
      <c r="N570" s="218"/>
      <c r="O570" s="218"/>
      <c r="P570" s="218"/>
      <c r="Q570" s="218"/>
      <c r="R570" s="218"/>
      <c r="S570" s="218"/>
      <c r="T570" s="219"/>
      <c r="U570" s="13"/>
      <c r="V570" s="13"/>
      <c r="W570" s="13"/>
      <c r="X570" s="13"/>
      <c r="Y570" s="13"/>
      <c r="Z570" s="13"/>
      <c r="AA570" s="13"/>
      <c r="AB570" s="13"/>
      <c r="AC570" s="13"/>
      <c r="AD570" s="13"/>
      <c r="AE570" s="13"/>
      <c r="AT570" s="213" t="s">
        <v>184</v>
      </c>
      <c r="AU570" s="213" t="s">
        <v>87</v>
      </c>
      <c r="AV570" s="13" t="s">
        <v>87</v>
      </c>
      <c r="AW570" s="13" t="s">
        <v>33</v>
      </c>
      <c r="AX570" s="13" t="s">
        <v>78</v>
      </c>
      <c r="AY570" s="213" t="s">
        <v>175</v>
      </c>
    </row>
    <row r="571" spans="1:51" s="14" customFormat="1" ht="12">
      <c r="A571" s="14"/>
      <c r="B571" s="220"/>
      <c r="C571" s="14"/>
      <c r="D571" s="212" t="s">
        <v>184</v>
      </c>
      <c r="E571" s="221" t="s">
        <v>1</v>
      </c>
      <c r="F571" s="222" t="s">
        <v>186</v>
      </c>
      <c r="G571" s="14"/>
      <c r="H571" s="223">
        <v>20.54</v>
      </c>
      <c r="I571" s="224"/>
      <c r="J571" s="14"/>
      <c r="K571" s="14"/>
      <c r="L571" s="220"/>
      <c r="M571" s="225"/>
      <c r="N571" s="226"/>
      <c r="O571" s="226"/>
      <c r="P571" s="226"/>
      <c r="Q571" s="226"/>
      <c r="R571" s="226"/>
      <c r="S571" s="226"/>
      <c r="T571" s="227"/>
      <c r="U571" s="14"/>
      <c r="V571" s="14"/>
      <c r="W571" s="14"/>
      <c r="X571" s="14"/>
      <c r="Y571" s="14"/>
      <c r="Z571" s="14"/>
      <c r="AA571" s="14"/>
      <c r="AB571" s="14"/>
      <c r="AC571" s="14"/>
      <c r="AD571" s="14"/>
      <c r="AE571" s="14"/>
      <c r="AT571" s="221" t="s">
        <v>184</v>
      </c>
      <c r="AU571" s="221" t="s">
        <v>87</v>
      </c>
      <c r="AV571" s="14" t="s">
        <v>182</v>
      </c>
      <c r="AW571" s="14" t="s">
        <v>33</v>
      </c>
      <c r="AX571" s="14" t="s">
        <v>85</v>
      </c>
      <c r="AY571" s="221" t="s">
        <v>175</v>
      </c>
    </row>
    <row r="572" spans="1:65" s="2" customFormat="1" ht="16.5" customHeight="1">
      <c r="A572" s="38"/>
      <c r="B572" s="197"/>
      <c r="C572" s="198" t="s">
        <v>728</v>
      </c>
      <c r="D572" s="198" t="s">
        <v>177</v>
      </c>
      <c r="E572" s="199" t="s">
        <v>729</v>
      </c>
      <c r="F572" s="200" t="s">
        <v>730</v>
      </c>
      <c r="G572" s="201" t="s">
        <v>180</v>
      </c>
      <c r="H572" s="202">
        <v>20.54</v>
      </c>
      <c r="I572" s="203"/>
      <c r="J572" s="204">
        <f>ROUND(I572*H572,2)</f>
        <v>0</v>
      </c>
      <c r="K572" s="200" t="s">
        <v>181</v>
      </c>
      <c r="L572" s="39"/>
      <c r="M572" s="205" t="s">
        <v>1</v>
      </c>
      <c r="N572" s="206" t="s">
        <v>43</v>
      </c>
      <c r="O572" s="77"/>
      <c r="P572" s="207">
        <f>O572*H572</f>
        <v>0</v>
      </c>
      <c r="Q572" s="207">
        <v>0</v>
      </c>
      <c r="R572" s="207">
        <f>Q572*H572</f>
        <v>0</v>
      </c>
      <c r="S572" s="207">
        <v>0</v>
      </c>
      <c r="T572" s="208">
        <f>S572*H572</f>
        <v>0</v>
      </c>
      <c r="U572" s="38"/>
      <c r="V572" s="38"/>
      <c r="W572" s="38"/>
      <c r="X572" s="38"/>
      <c r="Y572" s="38"/>
      <c r="Z572" s="38"/>
      <c r="AA572" s="38"/>
      <c r="AB572" s="38"/>
      <c r="AC572" s="38"/>
      <c r="AD572" s="38"/>
      <c r="AE572" s="38"/>
      <c r="AR572" s="209" t="s">
        <v>182</v>
      </c>
      <c r="AT572" s="209" t="s">
        <v>177</v>
      </c>
      <c r="AU572" s="209" t="s">
        <v>87</v>
      </c>
      <c r="AY572" s="19" t="s">
        <v>175</v>
      </c>
      <c r="BE572" s="210">
        <f>IF(N572="základní",J572,0)</f>
        <v>0</v>
      </c>
      <c r="BF572" s="210">
        <f>IF(N572="snížená",J572,0)</f>
        <v>0</v>
      </c>
      <c r="BG572" s="210">
        <f>IF(N572="zákl. přenesená",J572,0)</f>
        <v>0</v>
      </c>
      <c r="BH572" s="210">
        <f>IF(N572="sníž. přenesená",J572,0)</f>
        <v>0</v>
      </c>
      <c r="BI572" s="210">
        <f>IF(N572="nulová",J572,0)</f>
        <v>0</v>
      </c>
      <c r="BJ572" s="19" t="s">
        <v>85</v>
      </c>
      <c r="BK572" s="210">
        <f>ROUND(I572*H572,2)</f>
        <v>0</v>
      </c>
      <c r="BL572" s="19" t="s">
        <v>182</v>
      </c>
      <c r="BM572" s="209" t="s">
        <v>731</v>
      </c>
    </row>
    <row r="573" spans="1:65" s="2" customFormat="1" ht="16.5" customHeight="1">
      <c r="A573" s="38"/>
      <c r="B573" s="197"/>
      <c r="C573" s="198" t="s">
        <v>732</v>
      </c>
      <c r="D573" s="198" t="s">
        <v>177</v>
      </c>
      <c r="E573" s="199" t="s">
        <v>733</v>
      </c>
      <c r="F573" s="200" t="s">
        <v>734</v>
      </c>
      <c r="G573" s="201" t="s">
        <v>256</v>
      </c>
      <c r="H573" s="202">
        <v>12.147</v>
      </c>
      <c r="I573" s="203"/>
      <c r="J573" s="204">
        <f>ROUND(I573*H573,2)</f>
        <v>0</v>
      </c>
      <c r="K573" s="200" t="s">
        <v>181</v>
      </c>
      <c r="L573" s="39"/>
      <c r="M573" s="205" t="s">
        <v>1</v>
      </c>
      <c r="N573" s="206" t="s">
        <v>43</v>
      </c>
      <c r="O573" s="77"/>
      <c r="P573" s="207">
        <f>O573*H573</f>
        <v>0</v>
      </c>
      <c r="Q573" s="207">
        <v>1.06277</v>
      </c>
      <c r="R573" s="207">
        <f>Q573*H573</f>
        <v>12.90946719</v>
      </c>
      <c r="S573" s="207">
        <v>0</v>
      </c>
      <c r="T573" s="208">
        <f>S573*H573</f>
        <v>0</v>
      </c>
      <c r="U573" s="38"/>
      <c r="V573" s="38"/>
      <c r="W573" s="38"/>
      <c r="X573" s="38"/>
      <c r="Y573" s="38"/>
      <c r="Z573" s="38"/>
      <c r="AA573" s="38"/>
      <c r="AB573" s="38"/>
      <c r="AC573" s="38"/>
      <c r="AD573" s="38"/>
      <c r="AE573" s="38"/>
      <c r="AR573" s="209" t="s">
        <v>182</v>
      </c>
      <c r="AT573" s="209" t="s">
        <v>177</v>
      </c>
      <c r="AU573" s="209" t="s">
        <v>87</v>
      </c>
      <c r="AY573" s="19" t="s">
        <v>175</v>
      </c>
      <c r="BE573" s="210">
        <f>IF(N573="základní",J573,0)</f>
        <v>0</v>
      </c>
      <c r="BF573" s="210">
        <f>IF(N573="snížená",J573,0)</f>
        <v>0</v>
      </c>
      <c r="BG573" s="210">
        <f>IF(N573="zákl. přenesená",J573,0)</f>
        <v>0</v>
      </c>
      <c r="BH573" s="210">
        <f>IF(N573="sníž. přenesená",J573,0)</f>
        <v>0</v>
      </c>
      <c r="BI573" s="210">
        <f>IF(N573="nulová",J573,0)</f>
        <v>0</v>
      </c>
      <c r="BJ573" s="19" t="s">
        <v>85</v>
      </c>
      <c r="BK573" s="210">
        <f>ROUND(I573*H573,2)</f>
        <v>0</v>
      </c>
      <c r="BL573" s="19" t="s">
        <v>182</v>
      </c>
      <c r="BM573" s="209" t="s">
        <v>735</v>
      </c>
    </row>
    <row r="574" spans="1:51" s="15" customFormat="1" ht="12">
      <c r="A574" s="15"/>
      <c r="B574" s="231"/>
      <c r="C574" s="15"/>
      <c r="D574" s="212" t="s">
        <v>184</v>
      </c>
      <c r="E574" s="232" t="s">
        <v>1</v>
      </c>
      <c r="F574" s="233" t="s">
        <v>703</v>
      </c>
      <c r="G574" s="15"/>
      <c r="H574" s="232" t="s">
        <v>1</v>
      </c>
      <c r="I574" s="234"/>
      <c r="J574" s="15"/>
      <c r="K574" s="15"/>
      <c r="L574" s="231"/>
      <c r="M574" s="235"/>
      <c r="N574" s="236"/>
      <c r="O574" s="236"/>
      <c r="P574" s="236"/>
      <c r="Q574" s="236"/>
      <c r="R574" s="236"/>
      <c r="S574" s="236"/>
      <c r="T574" s="237"/>
      <c r="U574" s="15"/>
      <c r="V574" s="15"/>
      <c r="W574" s="15"/>
      <c r="X574" s="15"/>
      <c r="Y574" s="15"/>
      <c r="Z574" s="15"/>
      <c r="AA574" s="15"/>
      <c r="AB574" s="15"/>
      <c r="AC574" s="15"/>
      <c r="AD574" s="15"/>
      <c r="AE574" s="15"/>
      <c r="AT574" s="232" t="s">
        <v>184</v>
      </c>
      <c r="AU574" s="232" t="s">
        <v>87</v>
      </c>
      <c r="AV574" s="15" t="s">
        <v>85</v>
      </c>
      <c r="AW574" s="15" t="s">
        <v>33</v>
      </c>
      <c r="AX574" s="15" t="s">
        <v>78</v>
      </c>
      <c r="AY574" s="232" t="s">
        <v>175</v>
      </c>
    </row>
    <row r="575" spans="1:51" s="13" customFormat="1" ht="12">
      <c r="A575" s="13"/>
      <c r="B575" s="211"/>
      <c r="C575" s="13"/>
      <c r="D575" s="212" t="s">
        <v>184</v>
      </c>
      <c r="E575" s="213" t="s">
        <v>1</v>
      </c>
      <c r="F575" s="214" t="s">
        <v>704</v>
      </c>
      <c r="G575" s="13"/>
      <c r="H575" s="215">
        <v>1254.758</v>
      </c>
      <c r="I575" s="216"/>
      <c r="J575" s="13"/>
      <c r="K575" s="13"/>
      <c r="L575" s="211"/>
      <c r="M575" s="217"/>
      <c r="N575" s="218"/>
      <c r="O575" s="218"/>
      <c r="P575" s="218"/>
      <c r="Q575" s="218"/>
      <c r="R575" s="218"/>
      <c r="S575" s="218"/>
      <c r="T575" s="219"/>
      <c r="U575" s="13"/>
      <c r="V575" s="13"/>
      <c r="W575" s="13"/>
      <c r="X575" s="13"/>
      <c r="Y575" s="13"/>
      <c r="Z575" s="13"/>
      <c r="AA575" s="13"/>
      <c r="AB575" s="13"/>
      <c r="AC575" s="13"/>
      <c r="AD575" s="13"/>
      <c r="AE575" s="13"/>
      <c r="AT575" s="213" t="s">
        <v>184</v>
      </c>
      <c r="AU575" s="213" t="s">
        <v>87</v>
      </c>
      <c r="AV575" s="13" t="s">
        <v>87</v>
      </c>
      <c r="AW575" s="13" t="s">
        <v>33</v>
      </c>
      <c r="AX575" s="13" t="s">
        <v>78</v>
      </c>
      <c r="AY575" s="213" t="s">
        <v>175</v>
      </c>
    </row>
    <row r="576" spans="1:51" s="13" customFormat="1" ht="12">
      <c r="A576" s="13"/>
      <c r="B576" s="211"/>
      <c r="C576" s="13"/>
      <c r="D576" s="212" t="s">
        <v>184</v>
      </c>
      <c r="E576" s="213" t="s">
        <v>1</v>
      </c>
      <c r="F576" s="214" t="s">
        <v>705</v>
      </c>
      <c r="G576" s="13"/>
      <c r="H576" s="215">
        <v>-139.097</v>
      </c>
      <c r="I576" s="216"/>
      <c r="J576" s="13"/>
      <c r="K576" s="13"/>
      <c r="L576" s="211"/>
      <c r="M576" s="217"/>
      <c r="N576" s="218"/>
      <c r="O576" s="218"/>
      <c r="P576" s="218"/>
      <c r="Q576" s="218"/>
      <c r="R576" s="218"/>
      <c r="S576" s="218"/>
      <c r="T576" s="219"/>
      <c r="U576" s="13"/>
      <c r="V576" s="13"/>
      <c r="W576" s="13"/>
      <c r="X576" s="13"/>
      <c r="Y576" s="13"/>
      <c r="Z576" s="13"/>
      <c r="AA576" s="13"/>
      <c r="AB576" s="13"/>
      <c r="AC576" s="13"/>
      <c r="AD576" s="13"/>
      <c r="AE576" s="13"/>
      <c r="AT576" s="213" t="s">
        <v>184</v>
      </c>
      <c r="AU576" s="213" t="s">
        <v>87</v>
      </c>
      <c r="AV576" s="13" t="s">
        <v>87</v>
      </c>
      <c r="AW576" s="13" t="s">
        <v>33</v>
      </c>
      <c r="AX576" s="13" t="s">
        <v>78</v>
      </c>
      <c r="AY576" s="213" t="s">
        <v>175</v>
      </c>
    </row>
    <row r="577" spans="1:51" s="13" customFormat="1" ht="12">
      <c r="A577" s="13"/>
      <c r="B577" s="211"/>
      <c r="C577" s="13"/>
      <c r="D577" s="212" t="s">
        <v>184</v>
      </c>
      <c r="E577" s="213" t="s">
        <v>1</v>
      </c>
      <c r="F577" s="214" t="s">
        <v>706</v>
      </c>
      <c r="G577" s="13"/>
      <c r="H577" s="215">
        <v>-44.485</v>
      </c>
      <c r="I577" s="216"/>
      <c r="J577" s="13"/>
      <c r="K577" s="13"/>
      <c r="L577" s="211"/>
      <c r="M577" s="217"/>
      <c r="N577" s="218"/>
      <c r="O577" s="218"/>
      <c r="P577" s="218"/>
      <c r="Q577" s="218"/>
      <c r="R577" s="218"/>
      <c r="S577" s="218"/>
      <c r="T577" s="219"/>
      <c r="U577" s="13"/>
      <c r="V577" s="13"/>
      <c r="W577" s="13"/>
      <c r="X577" s="13"/>
      <c r="Y577" s="13"/>
      <c r="Z577" s="13"/>
      <c r="AA577" s="13"/>
      <c r="AB577" s="13"/>
      <c r="AC577" s="13"/>
      <c r="AD577" s="13"/>
      <c r="AE577" s="13"/>
      <c r="AT577" s="213" t="s">
        <v>184</v>
      </c>
      <c r="AU577" s="213" t="s">
        <v>87</v>
      </c>
      <c r="AV577" s="13" t="s">
        <v>87</v>
      </c>
      <c r="AW577" s="13" t="s">
        <v>33</v>
      </c>
      <c r="AX577" s="13" t="s">
        <v>78</v>
      </c>
      <c r="AY577" s="213" t="s">
        <v>175</v>
      </c>
    </row>
    <row r="578" spans="1:51" s="14" customFormat="1" ht="12">
      <c r="A578" s="14"/>
      <c r="B578" s="220"/>
      <c r="C578" s="14"/>
      <c r="D578" s="212" t="s">
        <v>184</v>
      </c>
      <c r="E578" s="221" t="s">
        <v>1</v>
      </c>
      <c r="F578" s="222" t="s">
        <v>186</v>
      </c>
      <c r="G578" s="14"/>
      <c r="H578" s="223">
        <v>1071.176</v>
      </c>
      <c r="I578" s="224"/>
      <c r="J578" s="14"/>
      <c r="K578" s="14"/>
      <c r="L578" s="220"/>
      <c r="M578" s="225"/>
      <c r="N578" s="226"/>
      <c r="O578" s="226"/>
      <c r="P578" s="226"/>
      <c r="Q578" s="226"/>
      <c r="R578" s="226"/>
      <c r="S578" s="226"/>
      <c r="T578" s="227"/>
      <c r="U578" s="14"/>
      <c r="V578" s="14"/>
      <c r="W578" s="14"/>
      <c r="X578" s="14"/>
      <c r="Y578" s="14"/>
      <c r="Z578" s="14"/>
      <c r="AA578" s="14"/>
      <c r="AB578" s="14"/>
      <c r="AC578" s="14"/>
      <c r="AD578" s="14"/>
      <c r="AE578" s="14"/>
      <c r="AT578" s="221" t="s">
        <v>184</v>
      </c>
      <c r="AU578" s="221" t="s">
        <v>87</v>
      </c>
      <c r="AV578" s="14" t="s">
        <v>182</v>
      </c>
      <c r="AW578" s="14" t="s">
        <v>33</v>
      </c>
      <c r="AX578" s="14" t="s">
        <v>78</v>
      </c>
      <c r="AY578" s="221" t="s">
        <v>175</v>
      </c>
    </row>
    <row r="579" spans="1:51" s="13" customFormat="1" ht="12">
      <c r="A579" s="13"/>
      <c r="B579" s="211"/>
      <c r="C579" s="13"/>
      <c r="D579" s="212" t="s">
        <v>184</v>
      </c>
      <c r="E579" s="213" t="s">
        <v>1</v>
      </c>
      <c r="F579" s="214" t="s">
        <v>736</v>
      </c>
      <c r="G579" s="13"/>
      <c r="H579" s="215">
        <v>12.147</v>
      </c>
      <c r="I579" s="216"/>
      <c r="J579" s="13"/>
      <c r="K579" s="13"/>
      <c r="L579" s="211"/>
      <c r="M579" s="217"/>
      <c r="N579" s="218"/>
      <c r="O579" s="218"/>
      <c r="P579" s="218"/>
      <c r="Q579" s="218"/>
      <c r="R579" s="218"/>
      <c r="S579" s="218"/>
      <c r="T579" s="219"/>
      <c r="U579" s="13"/>
      <c r="V579" s="13"/>
      <c r="W579" s="13"/>
      <c r="X579" s="13"/>
      <c r="Y579" s="13"/>
      <c r="Z579" s="13"/>
      <c r="AA579" s="13"/>
      <c r="AB579" s="13"/>
      <c r="AC579" s="13"/>
      <c r="AD579" s="13"/>
      <c r="AE579" s="13"/>
      <c r="AT579" s="213" t="s">
        <v>184</v>
      </c>
      <c r="AU579" s="213" t="s">
        <v>87</v>
      </c>
      <c r="AV579" s="13" t="s">
        <v>87</v>
      </c>
      <c r="AW579" s="13" t="s">
        <v>33</v>
      </c>
      <c r="AX579" s="13" t="s">
        <v>78</v>
      </c>
      <c r="AY579" s="213" t="s">
        <v>175</v>
      </c>
    </row>
    <row r="580" spans="1:51" s="14" customFormat="1" ht="12">
      <c r="A580" s="14"/>
      <c r="B580" s="220"/>
      <c r="C580" s="14"/>
      <c r="D580" s="212" t="s">
        <v>184</v>
      </c>
      <c r="E580" s="221" t="s">
        <v>1</v>
      </c>
      <c r="F580" s="222" t="s">
        <v>186</v>
      </c>
      <c r="G580" s="14"/>
      <c r="H580" s="223">
        <v>12.147</v>
      </c>
      <c r="I580" s="224"/>
      <c r="J580" s="14"/>
      <c r="K580" s="14"/>
      <c r="L580" s="220"/>
      <c r="M580" s="225"/>
      <c r="N580" s="226"/>
      <c r="O580" s="226"/>
      <c r="P580" s="226"/>
      <c r="Q580" s="226"/>
      <c r="R580" s="226"/>
      <c r="S580" s="226"/>
      <c r="T580" s="227"/>
      <c r="U580" s="14"/>
      <c r="V580" s="14"/>
      <c r="W580" s="14"/>
      <c r="X580" s="14"/>
      <c r="Y580" s="14"/>
      <c r="Z580" s="14"/>
      <c r="AA580" s="14"/>
      <c r="AB580" s="14"/>
      <c r="AC580" s="14"/>
      <c r="AD580" s="14"/>
      <c r="AE580" s="14"/>
      <c r="AT580" s="221" t="s">
        <v>184</v>
      </c>
      <c r="AU580" s="221" t="s">
        <v>87</v>
      </c>
      <c r="AV580" s="14" t="s">
        <v>182</v>
      </c>
      <c r="AW580" s="14" t="s">
        <v>33</v>
      </c>
      <c r="AX580" s="14" t="s">
        <v>85</v>
      </c>
      <c r="AY580" s="221" t="s">
        <v>175</v>
      </c>
    </row>
    <row r="581" spans="1:65" s="2" customFormat="1" ht="21.75" customHeight="1">
      <c r="A581" s="38"/>
      <c r="B581" s="197"/>
      <c r="C581" s="198" t="s">
        <v>737</v>
      </c>
      <c r="D581" s="198" t="s">
        <v>177</v>
      </c>
      <c r="E581" s="199" t="s">
        <v>738</v>
      </c>
      <c r="F581" s="200" t="s">
        <v>739</v>
      </c>
      <c r="G581" s="201" t="s">
        <v>180</v>
      </c>
      <c r="H581" s="202">
        <v>1071.176</v>
      </c>
      <c r="I581" s="203"/>
      <c r="J581" s="204">
        <f>ROUND(I581*H581,2)</f>
        <v>0</v>
      </c>
      <c r="K581" s="200" t="s">
        <v>181</v>
      </c>
      <c r="L581" s="39"/>
      <c r="M581" s="205" t="s">
        <v>1</v>
      </c>
      <c r="N581" s="206" t="s">
        <v>43</v>
      </c>
      <c r="O581" s="77"/>
      <c r="P581" s="207">
        <f>O581*H581</f>
        <v>0</v>
      </c>
      <c r="Q581" s="207">
        <v>0.00942</v>
      </c>
      <c r="R581" s="207">
        <f>Q581*H581</f>
        <v>10.09047792</v>
      </c>
      <c r="S581" s="207">
        <v>0</v>
      </c>
      <c r="T581" s="208">
        <f>S581*H581</f>
        <v>0</v>
      </c>
      <c r="U581" s="38"/>
      <c r="V581" s="38"/>
      <c r="W581" s="38"/>
      <c r="X581" s="38"/>
      <c r="Y581" s="38"/>
      <c r="Z581" s="38"/>
      <c r="AA581" s="38"/>
      <c r="AB581" s="38"/>
      <c r="AC581" s="38"/>
      <c r="AD581" s="38"/>
      <c r="AE581" s="38"/>
      <c r="AR581" s="209" t="s">
        <v>182</v>
      </c>
      <c r="AT581" s="209" t="s">
        <v>177</v>
      </c>
      <c r="AU581" s="209" t="s">
        <v>87</v>
      </c>
      <c r="AY581" s="19" t="s">
        <v>175</v>
      </c>
      <c r="BE581" s="210">
        <f>IF(N581="základní",J581,0)</f>
        <v>0</v>
      </c>
      <c r="BF581" s="210">
        <f>IF(N581="snížená",J581,0)</f>
        <v>0</v>
      </c>
      <c r="BG581" s="210">
        <f>IF(N581="zákl. přenesená",J581,0)</f>
        <v>0</v>
      </c>
      <c r="BH581" s="210">
        <f>IF(N581="sníž. přenesená",J581,0)</f>
        <v>0</v>
      </c>
      <c r="BI581" s="210">
        <f>IF(N581="nulová",J581,0)</f>
        <v>0</v>
      </c>
      <c r="BJ581" s="19" t="s">
        <v>85</v>
      </c>
      <c r="BK581" s="210">
        <f>ROUND(I581*H581,2)</f>
        <v>0</v>
      </c>
      <c r="BL581" s="19" t="s">
        <v>182</v>
      </c>
      <c r="BM581" s="209" t="s">
        <v>740</v>
      </c>
    </row>
    <row r="582" spans="1:51" s="15" customFormat="1" ht="12">
      <c r="A582" s="15"/>
      <c r="B582" s="231"/>
      <c r="C582" s="15"/>
      <c r="D582" s="212" t="s">
        <v>184</v>
      </c>
      <c r="E582" s="232" t="s">
        <v>1</v>
      </c>
      <c r="F582" s="233" t="s">
        <v>703</v>
      </c>
      <c r="G582" s="15"/>
      <c r="H582" s="232" t="s">
        <v>1</v>
      </c>
      <c r="I582" s="234"/>
      <c r="J582" s="15"/>
      <c r="K582" s="15"/>
      <c r="L582" s="231"/>
      <c r="M582" s="235"/>
      <c r="N582" s="236"/>
      <c r="O582" s="236"/>
      <c r="P582" s="236"/>
      <c r="Q582" s="236"/>
      <c r="R582" s="236"/>
      <c r="S582" s="236"/>
      <c r="T582" s="237"/>
      <c r="U582" s="15"/>
      <c r="V582" s="15"/>
      <c r="W582" s="15"/>
      <c r="X582" s="15"/>
      <c r="Y582" s="15"/>
      <c r="Z582" s="15"/>
      <c r="AA582" s="15"/>
      <c r="AB582" s="15"/>
      <c r="AC582" s="15"/>
      <c r="AD582" s="15"/>
      <c r="AE582" s="15"/>
      <c r="AT582" s="232" t="s">
        <v>184</v>
      </c>
      <c r="AU582" s="232" t="s">
        <v>87</v>
      </c>
      <c r="AV582" s="15" t="s">
        <v>85</v>
      </c>
      <c r="AW582" s="15" t="s">
        <v>33</v>
      </c>
      <c r="AX582" s="15" t="s">
        <v>78</v>
      </c>
      <c r="AY582" s="232" t="s">
        <v>175</v>
      </c>
    </row>
    <row r="583" spans="1:51" s="13" customFormat="1" ht="12">
      <c r="A583" s="13"/>
      <c r="B583" s="211"/>
      <c r="C583" s="13"/>
      <c r="D583" s="212" t="s">
        <v>184</v>
      </c>
      <c r="E583" s="213" t="s">
        <v>1</v>
      </c>
      <c r="F583" s="214" t="s">
        <v>704</v>
      </c>
      <c r="G583" s="13"/>
      <c r="H583" s="215">
        <v>1254.758</v>
      </c>
      <c r="I583" s="216"/>
      <c r="J583" s="13"/>
      <c r="K583" s="13"/>
      <c r="L583" s="211"/>
      <c r="M583" s="217"/>
      <c r="N583" s="218"/>
      <c r="O583" s="218"/>
      <c r="P583" s="218"/>
      <c r="Q583" s="218"/>
      <c r="R583" s="218"/>
      <c r="S583" s="218"/>
      <c r="T583" s="219"/>
      <c r="U583" s="13"/>
      <c r="V583" s="13"/>
      <c r="W583" s="13"/>
      <c r="X583" s="13"/>
      <c r="Y583" s="13"/>
      <c r="Z583" s="13"/>
      <c r="AA583" s="13"/>
      <c r="AB583" s="13"/>
      <c r="AC583" s="13"/>
      <c r="AD583" s="13"/>
      <c r="AE583" s="13"/>
      <c r="AT583" s="213" t="s">
        <v>184</v>
      </c>
      <c r="AU583" s="213" t="s">
        <v>87</v>
      </c>
      <c r="AV583" s="13" t="s">
        <v>87</v>
      </c>
      <c r="AW583" s="13" t="s">
        <v>33</v>
      </c>
      <c r="AX583" s="13" t="s">
        <v>78</v>
      </c>
      <c r="AY583" s="213" t="s">
        <v>175</v>
      </c>
    </row>
    <row r="584" spans="1:51" s="13" customFormat="1" ht="12">
      <c r="A584" s="13"/>
      <c r="B584" s="211"/>
      <c r="C584" s="13"/>
      <c r="D584" s="212" t="s">
        <v>184</v>
      </c>
      <c r="E584" s="213" t="s">
        <v>1</v>
      </c>
      <c r="F584" s="214" t="s">
        <v>705</v>
      </c>
      <c r="G584" s="13"/>
      <c r="H584" s="215">
        <v>-139.097</v>
      </c>
      <c r="I584" s="216"/>
      <c r="J584" s="13"/>
      <c r="K584" s="13"/>
      <c r="L584" s="211"/>
      <c r="M584" s="217"/>
      <c r="N584" s="218"/>
      <c r="O584" s="218"/>
      <c r="P584" s="218"/>
      <c r="Q584" s="218"/>
      <c r="R584" s="218"/>
      <c r="S584" s="218"/>
      <c r="T584" s="219"/>
      <c r="U584" s="13"/>
      <c r="V584" s="13"/>
      <c r="W584" s="13"/>
      <c r="X584" s="13"/>
      <c r="Y584" s="13"/>
      <c r="Z584" s="13"/>
      <c r="AA584" s="13"/>
      <c r="AB584" s="13"/>
      <c r="AC584" s="13"/>
      <c r="AD584" s="13"/>
      <c r="AE584" s="13"/>
      <c r="AT584" s="213" t="s">
        <v>184</v>
      </c>
      <c r="AU584" s="213" t="s">
        <v>87</v>
      </c>
      <c r="AV584" s="13" t="s">
        <v>87</v>
      </c>
      <c r="AW584" s="13" t="s">
        <v>33</v>
      </c>
      <c r="AX584" s="13" t="s">
        <v>78</v>
      </c>
      <c r="AY584" s="213" t="s">
        <v>175</v>
      </c>
    </row>
    <row r="585" spans="1:51" s="13" customFormat="1" ht="12">
      <c r="A585" s="13"/>
      <c r="B585" s="211"/>
      <c r="C585" s="13"/>
      <c r="D585" s="212" t="s">
        <v>184</v>
      </c>
      <c r="E585" s="213" t="s">
        <v>1</v>
      </c>
      <c r="F585" s="214" t="s">
        <v>706</v>
      </c>
      <c r="G585" s="13"/>
      <c r="H585" s="215">
        <v>-44.485</v>
      </c>
      <c r="I585" s="216"/>
      <c r="J585" s="13"/>
      <c r="K585" s="13"/>
      <c r="L585" s="211"/>
      <c r="M585" s="217"/>
      <c r="N585" s="218"/>
      <c r="O585" s="218"/>
      <c r="P585" s="218"/>
      <c r="Q585" s="218"/>
      <c r="R585" s="218"/>
      <c r="S585" s="218"/>
      <c r="T585" s="219"/>
      <c r="U585" s="13"/>
      <c r="V585" s="13"/>
      <c r="W585" s="13"/>
      <c r="X585" s="13"/>
      <c r="Y585" s="13"/>
      <c r="Z585" s="13"/>
      <c r="AA585" s="13"/>
      <c r="AB585" s="13"/>
      <c r="AC585" s="13"/>
      <c r="AD585" s="13"/>
      <c r="AE585" s="13"/>
      <c r="AT585" s="213" t="s">
        <v>184</v>
      </c>
      <c r="AU585" s="213" t="s">
        <v>87</v>
      </c>
      <c r="AV585" s="13" t="s">
        <v>87</v>
      </c>
      <c r="AW585" s="13" t="s">
        <v>33</v>
      </c>
      <c r="AX585" s="13" t="s">
        <v>78</v>
      </c>
      <c r="AY585" s="213" t="s">
        <v>175</v>
      </c>
    </row>
    <row r="586" spans="1:51" s="14" customFormat="1" ht="12">
      <c r="A586" s="14"/>
      <c r="B586" s="220"/>
      <c r="C586" s="14"/>
      <c r="D586" s="212" t="s">
        <v>184</v>
      </c>
      <c r="E586" s="221" t="s">
        <v>1</v>
      </c>
      <c r="F586" s="222" t="s">
        <v>186</v>
      </c>
      <c r="G586" s="14"/>
      <c r="H586" s="223">
        <v>1071.176</v>
      </c>
      <c r="I586" s="224"/>
      <c r="J586" s="14"/>
      <c r="K586" s="14"/>
      <c r="L586" s="220"/>
      <c r="M586" s="225"/>
      <c r="N586" s="226"/>
      <c r="O586" s="226"/>
      <c r="P586" s="226"/>
      <c r="Q586" s="226"/>
      <c r="R586" s="226"/>
      <c r="S586" s="226"/>
      <c r="T586" s="227"/>
      <c r="U586" s="14"/>
      <c r="V586" s="14"/>
      <c r="W586" s="14"/>
      <c r="X586" s="14"/>
      <c r="Y586" s="14"/>
      <c r="Z586" s="14"/>
      <c r="AA586" s="14"/>
      <c r="AB586" s="14"/>
      <c r="AC586" s="14"/>
      <c r="AD586" s="14"/>
      <c r="AE586" s="14"/>
      <c r="AT586" s="221" t="s">
        <v>184</v>
      </c>
      <c r="AU586" s="221" t="s">
        <v>87</v>
      </c>
      <c r="AV586" s="14" t="s">
        <v>182</v>
      </c>
      <c r="AW586" s="14" t="s">
        <v>33</v>
      </c>
      <c r="AX586" s="14" t="s">
        <v>85</v>
      </c>
      <c r="AY586" s="221" t="s">
        <v>175</v>
      </c>
    </row>
    <row r="587" spans="1:65" s="2" customFormat="1" ht="21.75" customHeight="1">
      <c r="A587" s="38"/>
      <c r="B587" s="197"/>
      <c r="C587" s="198" t="s">
        <v>741</v>
      </c>
      <c r="D587" s="198" t="s">
        <v>177</v>
      </c>
      <c r="E587" s="199" t="s">
        <v>742</v>
      </c>
      <c r="F587" s="200" t="s">
        <v>743</v>
      </c>
      <c r="G587" s="201" t="s">
        <v>180</v>
      </c>
      <c r="H587" s="202">
        <v>128.04</v>
      </c>
      <c r="I587" s="203"/>
      <c r="J587" s="204">
        <f>ROUND(I587*H587,2)</f>
        <v>0</v>
      </c>
      <c r="K587" s="200" t="s">
        <v>181</v>
      </c>
      <c r="L587" s="39"/>
      <c r="M587" s="205" t="s">
        <v>1</v>
      </c>
      <c r="N587" s="206" t="s">
        <v>43</v>
      </c>
      <c r="O587" s="77"/>
      <c r="P587" s="207">
        <f>O587*H587</f>
        <v>0</v>
      </c>
      <c r="Q587" s="207">
        <v>0.0186</v>
      </c>
      <c r="R587" s="207">
        <f>Q587*H587</f>
        <v>2.3815439999999994</v>
      </c>
      <c r="S587" s="207">
        <v>0</v>
      </c>
      <c r="T587" s="208">
        <f>S587*H587</f>
        <v>0</v>
      </c>
      <c r="U587" s="38"/>
      <c r="V587" s="38"/>
      <c r="W587" s="38"/>
      <c r="X587" s="38"/>
      <c r="Y587" s="38"/>
      <c r="Z587" s="38"/>
      <c r="AA587" s="38"/>
      <c r="AB587" s="38"/>
      <c r="AC587" s="38"/>
      <c r="AD587" s="38"/>
      <c r="AE587" s="38"/>
      <c r="AR587" s="209" t="s">
        <v>182</v>
      </c>
      <c r="AT587" s="209" t="s">
        <v>177</v>
      </c>
      <c r="AU587" s="209" t="s">
        <v>87</v>
      </c>
      <c r="AY587" s="19" t="s">
        <v>175</v>
      </c>
      <c r="BE587" s="210">
        <f>IF(N587="základní",J587,0)</f>
        <v>0</v>
      </c>
      <c r="BF587" s="210">
        <f>IF(N587="snížená",J587,0)</f>
        <v>0</v>
      </c>
      <c r="BG587" s="210">
        <f>IF(N587="zákl. přenesená",J587,0)</f>
        <v>0</v>
      </c>
      <c r="BH587" s="210">
        <f>IF(N587="sníž. přenesená",J587,0)</f>
        <v>0</v>
      </c>
      <c r="BI587" s="210">
        <f>IF(N587="nulová",J587,0)</f>
        <v>0</v>
      </c>
      <c r="BJ587" s="19" t="s">
        <v>85</v>
      </c>
      <c r="BK587" s="210">
        <f>ROUND(I587*H587,2)</f>
        <v>0</v>
      </c>
      <c r="BL587" s="19" t="s">
        <v>182</v>
      </c>
      <c r="BM587" s="209" t="s">
        <v>744</v>
      </c>
    </row>
    <row r="588" spans="1:51" s="13" customFormat="1" ht="12">
      <c r="A588" s="13"/>
      <c r="B588" s="211"/>
      <c r="C588" s="13"/>
      <c r="D588" s="212" t="s">
        <v>184</v>
      </c>
      <c r="E588" s="213" t="s">
        <v>1</v>
      </c>
      <c r="F588" s="214" t="s">
        <v>745</v>
      </c>
      <c r="G588" s="13"/>
      <c r="H588" s="215">
        <v>128.04</v>
      </c>
      <c r="I588" s="216"/>
      <c r="J588" s="13"/>
      <c r="K588" s="13"/>
      <c r="L588" s="211"/>
      <c r="M588" s="217"/>
      <c r="N588" s="218"/>
      <c r="O588" s="218"/>
      <c r="P588" s="218"/>
      <c r="Q588" s="218"/>
      <c r="R588" s="218"/>
      <c r="S588" s="218"/>
      <c r="T588" s="219"/>
      <c r="U588" s="13"/>
      <c r="V588" s="13"/>
      <c r="W588" s="13"/>
      <c r="X588" s="13"/>
      <c r="Y588" s="13"/>
      <c r="Z588" s="13"/>
      <c r="AA588" s="13"/>
      <c r="AB588" s="13"/>
      <c r="AC588" s="13"/>
      <c r="AD588" s="13"/>
      <c r="AE588" s="13"/>
      <c r="AT588" s="213" t="s">
        <v>184</v>
      </c>
      <c r="AU588" s="213" t="s">
        <v>87</v>
      </c>
      <c r="AV588" s="13" t="s">
        <v>87</v>
      </c>
      <c r="AW588" s="13" t="s">
        <v>33</v>
      </c>
      <c r="AX588" s="13" t="s">
        <v>85</v>
      </c>
      <c r="AY588" s="213" t="s">
        <v>175</v>
      </c>
    </row>
    <row r="589" spans="1:65" s="2" customFormat="1" ht="16.5" customHeight="1">
      <c r="A589" s="38"/>
      <c r="B589" s="197"/>
      <c r="C589" s="198" t="s">
        <v>746</v>
      </c>
      <c r="D589" s="198" t="s">
        <v>177</v>
      </c>
      <c r="E589" s="199" t="s">
        <v>747</v>
      </c>
      <c r="F589" s="200" t="s">
        <v>748</v>
      </c>
      <c r="G589" s="201" t="s">
        <v>180</v>
      </c>
      <c r="H589" s="202">
        <v>1071.176</v>
      </c>
      <c r="I589" s="203"/>
      <c r="J589" s="204">
        <f>ROUND(I589*H589,2)</f>
        <v>0</v>
      </c>
      <c r="K589" s="200" t="s">
        <v>181</v>
      </c>
      <c r="L589" s="39"/>
      <c r="M589" s="205" t="s">
        <v>1</v>
      </c>
      <c r="N589" s="206" t="s">
        <v>43</v>
      </c>
      <c r="O589" s="77"/>
      <c r="P589" s="207">
        <f>O589*H589</f>
        <v>0</v>
      </c>
      <c r="Q589" s="207">
        <v>0.00013</v>
      </c>
      <c r="R589" s="207">
        <f>Q589*H589</f>
        <v>0.13925287999999997</v>
      </c>
      <c r="S589" s="207">
        <v>0</v>
      </c>
      <c r="T589" s="208">
        <f>S589*H589</f>
        <v>0</v>
      </c>
      <c r="U589" s="38"/>
      <c r="V589" s="38"/>
      <c r="W589" s="38"/>
      <c r="X589" s="38"/>
      <c r="Y589" s="38"/>
      <c r="Z589" s="38"/>
      <c r="AA589" s="38"/>
      <c r="AB589" s="38"/>
      <c r="AC589" s="38"/>
      <c r="AD589" s="38"/>
      <c r="AE589" s="38"/>
      <c r="AR589" s="209" t="s">
        <v>182</v>
      </c>
      <c r="AT589" s="209" t="s">
        <v>177</v>
      </c>
      <c r="AU589" s="209" t="s">
        <v>87</v>
      </c>
      <c r="AY589" s="19" t="s">
        <v>175</v>
      </c>
      <c r="BE589" s="210">
        <f>IF(N589="základní",J589,0)</f>
        <v>0</v>
      </c>
      <c r="BF589" s="210">
        <f>IF(N589="snížená",J589,0)</f>
        <v>0</v>
      </c>
      <c r="BG589" s="210">
        <f>IF(N589="zákl. přenesená",J589,0)</f>
        <v>0</v>
      </c>
      <c r="BH589" s="210">
        <f>IF(N589="sníž. přenesená",J589,0)</f>
        <v>0</v>
      </c>
      <c r="BI589" s="210">
        <f>IF(N589="nulová",J589,0)</f>
        <v>0</v>
      </c>
      <c r="BJ589" s="19" t="s">
        <v>85</v>
      </c>
      <c r="BK589" s="210">
        <f>ROUND(I589*H589,2)</f>
        <v>0</v>
      </c>
      <c r="BL589" s="19" t="s">
        <v>182</v>
      </c>
      <c r="BM589" s="209" t="s">
        <v>749</v>
      </c>
    </row>
    <row r="590" spans="1:65" s="2" customFormat="1" ht="21.75" customHeight="1">
      <c r="A590" s="38"/>
      <c r="B590" s="197"/>
      <c r="C590" s="198" t="s">
        <v>750</v>
      </c>
      <c r="D590" s="198" t="s">
        <v>177</v>
      </c>
      <c r="E590" s="199" t="s">
        <v>751</v>
      </c>
      <c r="F590" s="200" t="s">
        <v>752</v>
      </c>
      <c r="G590" s="201" t="s">
        <v>180</v>
      </c>
      <c r="H590" s="202">
        <v>1071.176</v>
      </c>
      <c r="I590" s="203"/>
      <c r="J590" s="204">
        <f>ROUND(I590*H590,2)</f>
        <v>0</v>
      </c>
      <c r="K590" s="200" t="s">
        <v>181</v>
      </c>
      <c r="L590" s="39"/>
      <c r="M590" s="205" t="s">
        <v>1</v>
      </c>
      <c r="N590" s="206" t="s">
        <v>43</v>
      </c>
      <c r="O590" s="77"/>
      <c r="P590" s="207">
        <f>O590*H590</f>
        <v>0</v>
      </c>
      <c r="Q590" s="207">
        <v>0</v>
      </c>
      <c r="R590" s="207">
        <f>Q590*H590</f>
        <v>0</v>
      </c>
      <c r="S590" s="207">
        <v>0</v>
      </c>
      <c r="T590" s="208">
        <f>S590*H590</f>
        <v>0</v>
      </c>
      <c r="U590" s="38"/>
      <c r="V590" s="38"/>
      <c r="W590" s="38"/>
      <c r="X590" s="38"/>
      <c r="Y590" s="38"/>
      <c r="Z590" s="38"/>
      <c r="AA590" s="38"/>
      <c r="AB590" s="38"/>
      <c r="AC590" s="38"/>
      <c r="AD590" s="38"/>
      <c r="AE590" s="38"/>
      <c r="AR590" s="209" t="s">
        <v>182</v>
      </c>
      <c r="AT590" s="209" t="s">
        <v>177</v>
      </c>
      <c r="AU590" s="209" t="s">
        <v>87</v>
      </c>
      <c r="AY590" s="19" t="s">
        <v>175</v>
      </c>
      <c r="BE590" s="210">
        <f>IF(N590="základní",J590,0)</f>
        <v>0</v>
      </c>
      <c r="BF590" s="210">
        <f>IF(N590="snížená",J590,0)</f>
        <v>0</v>
      </c>
      <c r="BG590" s="210">
        <f>IF(N590="zákl. přenesená",J590,0)</f>
        <v>0</v>
      </c>
      <c r="BH590" s="210">
        <f>IF(N590="sníž. přenesená",J590,0)</f>
        <v>0</v>
      </c>
      <c r="BI590" s="210">
        <f>IF(N590="nulová",J590,0)</f>
        <v>0</v>
      </c>
      <c r="BJ590" s="19" t="s">
        <v>85</v>
      </c>
      <c r="BK590" s="210">
        <f>ROUND(I590*H590,2)</f>
        <v>0</v>
      </c>
      <c r="BL590" s="19" t="s">
        <v>182</v>
      </c>
      <c r="BM590" s="209" t="s">
        <v>753</v>
      </c>
    </row>
    <row r="591" spans="1:65" s="2" customFormat="1" ht="16.5" customHeight="1">
      <c r="A591" s="38"/>
      <c r="B591" s="197"/>
      <c r="C591" s="198" t="s">
        <v>754</v>
      </c>
      <c r="D591" s="198" t="s">
        <v>177</v>
      </c>
      <c r="E591" s="199" t="s">
        <v>755</v>
      </c>
      <c r="F591" s="200" t="s">
        <v>756</v>
      </c>
      <c r="G591" s="201" t="s">
        <v>180</v>
      </c>
      <c r="H591" s="202">
        <v>1071.176</v>
      </c>
      <c r="I591" s="203"/>
      <c r="J591" s="204">
        <f>ROUND(I591*H591,2)</f>
        <v>0</v>
      </c>
      <c r="K591" s="200" t="s">
        <v>181</v>
      </c>
      <c r="L591" s="39"/>
      <c r="M591" s="205" t="s">
        <v>1</v>
      </c>
      <c r="N591" s="206" t="s">
        <v>43</v>
      </c>
      <c r="O591" s="77"/>
      <c r="P591" s="207">
        <f>O591*H591</f>
        <v>0</v>
      </c>
      <c r="Q591" s="207">
        <v>0.00022</v>
      </c>
      <c r="R591" s="207">
        <f>Q591*H591</f>
        <v>0.23565872</v>
      </c>
      <c r="S591" s="207">
        <v>0</v>
      </c>
      <c r="T591" s="208">
        <f>S591*H591</f>
        <v>0</v>
      </c>
      <c r="U591" s="38"/>
      <c r="V591" s="38"/>
      <c r="W591" s="38"/>
      <c r="X591" s="38"/>
      <c r="Y591" s="38"/>
      <c r="Z591" s="38"/>
      <c r="AA591" s="38"/>
      <c r="AB591" s="38"/>
      <c r="AC591" s="38"/>
      <c r="AD591" s="38"/>
      <c r="AE591" s="38"/>
      <c r="AR591" s="209" t="s">
        <v>182</v>
      </c>
      <c r="AT591" s="209" t="s">
        <v>177</v>
      </c>
      <c r="AU591" s="209" t="s">
        <v>87</v>
      </c>
      <c r="AY591" s="19" t="s">
        <v>175</v>
      </c>
      <c r="BE591" s="210">
        <f>IF(N591="základní",J591,0)</f>
        <v>0</v>
      </c>
      <c r="BF591" s="210">
        <f>IF(N591="snížená",J591,0)</f>
        <v>0</v>
      </c>
      <c r="BG591" s="210">
        <f>IF(N591="zákl. přenesená",J591,0)</f>
        <v>0</v>
      </c>
      <c r="BH591" s="210">
        <f>IF(N591="sníž. přenesená",J591,0)</f>
        <v>0</v>
      </c>
      <c r="BI591" s="210">
        <f>IF(N591="nulová",J591,0)</f>
        <v>0</v>
      </c>
      <c r="BJ591" s="19" t="s">
        <v>85</v>
      </c>
      <c r="BK591" s="210">
        <f>ROUND(I591*H591,2)</f>
        <v>0</v>
      </c>
      <c r="BL591" s="19" t="s">
        <v>182</v>
      </c>
      <c r="BM591" s="209" t="s">
        <v>757</v>
      </c>
    </row>
    <row r="592" spans="1:65" s="2" customFormat="1" ht="21.75" customHeight="1">
      <c r="A592" s="38"/>
      <c r="B592" s="197"/>
      <c r="C592" s="198" t="s">
        <v>758</v>
      </c>
      <c r="D592" s="198" t="s">
        <v>177</v>
      </c>
      <c r="E592" s="199" t="s">
        <v>759</v>
      </c>
      <c r="F592" s="200" t="s">
        <v>760</v>
      </c>
      <c r="G592" s="201" t="s">
        <v>198</v>
      </c>
      <c r="H592" s="202">
        <v>484.5</v>
      </c>
      <c r="I592" s="203"/>
      <c r="J592" s="204">
        <f>ROUND(I592*H592,2)</f>
        <v>0</v>
      </c>
      <c r="K592" s="200" t="s">
        <v>181</v>
      </c>
      <c r="L592" s="39"/>
      <c r="M592" s="205" t="s">
        <v>1</v>
      </c>
      <c r="N592" s="206" t="s">
        <v>43</v>
      </c>
      <c r="O592" s="77"/>
      <c r="P592" s="207">
        <f>O592*H592</f>
        <v>0</v>
      </c>
      <c r="Q592" s="207">
        <v>8E-05</v>
      </c>
      <c r="R592" s="207">
        <f>Q592*H592</f>
        <v>0.03876</v>
      </c>
      <c r="S592" s="207">
        <v>0</v>
      </c>
      <c r="T592" s="208">
        <f>S592*H592</f>
        <v>0</v>
      </c>
      <c r="U592" s="38"/>
      <c r="V592" s="38"/>
      <c r="W592" s="38"/>
      <c r="X592" s="38"/>
      <c r="Y592" s="38"/>
      <c r="Z592" s="38"/>
      <c r="AA592" s="38"/>
      <c r="AB592" s="38"/>
      <c r="AC592" s="38"/>
      <c r="AD592" s="38"/>
      <c r="AE592" s="38"/>
      <c r="AR592" s="209" t="s">
        <v>182</v>
      </c>
      <c r="AT592" s="209" t="s">
        <v>177</v>
      </c>
      <c r="AU592" s="209" t="s">
        <v>87</v>
      </c>
      <c r="AY592" s="19" t="s">
        <v>175</v>
      </c>
      <c r="BE592" s="210">
        <f>IF(N592="základní",J592,0)</f>
        <v>0</v>
      </c>
      <c r="BF592" s="210">
        <f>IF(N592="snížená",J592,0)</f>
        <v>0</v>
      </c>
      <c r="BG592" s="210">
        <f>IF(N592="zákl. přenesená",J592,0)</f>
        <v>0</v>
      </c>
      <c r="BH592" s="210">
        <f>IF(N592="sníž. přenesená",J592,0)</f>
        <v>0</v>
      </c>
      <c r="BI592" s="210">
        <f>IF(N592="nulová",J592,0)</f>
        <v>0</v>
      </c>
      <c r="BJ592" s="19" t="s">
        <v>85</v>
      </c>
      <c r="BK592" s="210">
        <f>ROUND(I592*H592,2)</f>
        <v>0</v>
      </c>
      <c r="BL592" s="19" t="s">
        <v>182</v>
      </c>
      <c r="BM592" s="209" t="s">
        <v>761</v>
      </c>
    </row>
    <row r="593" spans="1:65" s="2" customFormat="1" ht="21.75" customHeight="1">
      <c r="A593" s="38"/>
      <c r="B593" s="197"/>
      <c r="C593" s="198" t="s">
        <v>762</v>
      </c>
      <c r="D593" s="198" t="s">
        <v>177</v>
      </c>
      <c r="E593" s="199" t="s">
        <v>763</v>
      </c>
      <c r="F593" s="200" t="s">
        <v>764</v>
      </c>
      <c r="G593" s="201" t="s">
        <v>198</v>
      </c>
      <c r="H593" s="202">
        <v>484.5</v>
      </c>
      <c r="I593" s="203"/>
      <c r="J593" s="204">
        <f>ROUND(I593*H593,2)</f>
        <v>0</v>
      </c>
      <c r="K593" s="200" t="s">
        <v>181</v>
      </c>
      <c r="L593" s="39"/>
      <c r="M593" s="205" t="s">
        <v>1</v>
      </c>
      <c r="N593" s="206" t="s">
        <v>43</v>
      </c>
      <c r="O593" s="77"/>
      <c r="P593" s="207">
        <f>O593*H593</f>
        <v>0</v>
      </c>
      <c r="Q593" s="207">
        <v>1E-05</v>
      </c>
      <c r="R593" s="207">
        <f>Q593*H593</f>
        <v>0.004845</v>
      </c>
      <c r="S593" s="207">
        <v>0</v>
      </c>
      <c r="T593" s="208">
        <f>S593*H593</f>
        <v>0</v>
      </c>
      <c r="U593" s="38"/>
      <c r="V593" s="38"/>
      <c r="W593" s="38"/>
      <c r="X593" s="38"/>
      <c r="Y593" s="38"/>
      <c r="Z593" s="38"/>
      <c r="AA593" s="38"/>
      <c r="AB593" s="38"/>
      <c r="AC593" s="38"/>
      <c r="AD593" s="38"/>
      <c r="AE593" s="38"/>
      <c r="AR593" s="209" t="s">
        <v>182</v>
      </c>
      <c r="AT593" s="209" t="s">
        <v>177</v>
      </c>
      <c r="AU593" s="209" t="s">
        <v>87</v>
      </c>
      <c r="AY593" s="19" t="s">
        <v>175</v>
      </c>
      <c r="BE593" s="210">
        <f>IF(N593="základní",J593,0)</f>
        <v>0</v>
      </c>
      <c r="BF593" s="210">
        <f>IF(N593="snížená",J593,0)</f>
        <v>0</v>
      </c>
      <c r="BG593" s="210">
        <f>IF(N593="zákl. přenesená",J593,0)</f>
        <v>0</v>
      </c>
      <c r="BH593" s="210">
        <f>IF(N593="sníž. přenesená",J593,0)</f>
        <v>0</v>
      </c>
      <c r="BI593" s="210">
        <f>IF(N593="nulová",J593,0)</f>
        <v>0</v>
      </c>
      <c r="BJ593" s="19" t="s">
        <v>85</v>
      </c>
      <c r="BK593" s="210">
        <f>ROUND(I593*H593,2)</f>
        <v>0</v>
      </c>
      <c r="BL593" s="19" t="s">
        <v>182</v>
      </c>
      <c r="BM593" s="209" t="s">
        <v>765</v>
      </c>
    </row>
    <row r="594" spans="1:65" s="2" customFormat="1" ht="21.75" customHeight="1">
      <c r="A594" s="38"/>
      <c r="B594" s="197"/>
      <c r="C594" s="198" t="s">
        <v>766</v>
      </c>
      <c r="D594" s="198" t="s">
        <v>177</v>
      </c>
      <c r="E594" s="199" t="s">
        <v>767</v>
      </c>
      <c r="F594" s="200" t="s">
        <v>768</v>
      </c>
      <c r="G594" s="201" t="s">
        <v>769</v>
      </c>
      <c r="H594" s="202">
        <v>1</v>
      </c>
      <c r="I594" s="203"/>
      <c r="J594" s="204">
        <f>ROUND(I594*H594,2)</f>
        <v>0</v>
      </c>
      <c r="K594" s="200" t="s">
        <v>1</v>
      </c>
      <c r="L594" s="39"/>
      <c r="M594" s="205" t="s">
        <v>1</v>
      </c>
      <c r="N594" s="206" t="s">
        <v>43</v>
      </c>
      <c r="O594" s="77"/>
      <c r="P594" s="207">
        <f>O594*H594</f>
        <v>0</v>
      </c>
      <c r="Q594" s="207">
        <v>0.19663</v>
      </c>
      <c r="R594" s="207">
        <f>Q594*H594</f>
        <v>0.19663</v>
      </c>
      <c r="S594" s="207">
        <v>0</v>
      </c>
      <c r="T594" s="208">
        <f>S594*H594</f>
        <v>0</v>
      </c>
      <c r="U594" s="38"/>
      <c r="V594" s="38"/>
      <c r="W594" s="38"/>
      <c r="X594" s="38"/>
      <c r="Y594" s="38"/>
      <c r="Z594" s="38"/>
      <c r="AA594" s="38"/>
      <c r="AB594" s="38"/>
      <c r="AC594" s="38"/>
      <c r="AD594" s="38"/>
      <c r="AE594" s="38"/>
      <c r="AR594" s="209" t="s">
        <v>182</v>
      </c>
      <c r="AT594" s="209" t="s">
        <v>177</v>
      </c>
      <c r="AU594" s="209" t="s">
        <v>87</v>
      </c>
      <c r="AY594" s="19" t="s">
        <v>175</v>
      </c>
      <c r="BE594" s="210">
        <f>IF(N594="základní",J594,0)</f>
        <v>0</v>
      </c>
      <c r="BF594" s="210">
        <f>IF(N594="snížená",J594,0)</f>
        <v>0</v>
      </c>
      <c r="BG594" s="210">
        <f>IF(N594="zákl. přenesená",J594,0)</f>
        <v>0</v>
      </c>
      <c r="BH594" s="210">
        <f>IF(N594="sníž. přenesená",J594,0)</f>
        <v>0</v>
      </c>
      <c r="BI594" s="210">
        <f>IF(N594="nulová",J594,0)</f>
        <v>0</v>
      </c>
      <c r="BJ594" s="19" t="s">
        <v>85</v>
      </c>
      <c r="BK594" s="210">
        <f>ROUND(I594*H594,2)</f>
        <v>0</v>
      </c>
      <c r="BL594" s="19" t="s">
        <v>182</v>
      </c>
      <c r="BM594" s="209" t="s">
        <v>770</v>
      </c>
    </row>
    <row r="595" spans="1:47" s="2" customFormat="1" ht="12">
      <c r="A595" s="38"/>
      <c r="B595" s="39"/>
      <c r="C595" s="38"/>
      <c r="D595" s="212" t="s">
        <v>274</v>
      </c>
      <c r="E595" s="38"/>
      <c r="F595" s="228" t="s">
        <v>771</v>
      </c>
      <c r="G595" s="38"/>
      <c r="H595" s="38"/>
      <c r="I595" s="133"/>
      <c r="J595" s="38"/>
      <c r="K595" s="38"/>
      <c r="L595" s="39"/>
      <c r="M595" s="229"/>
      <c r="N595" s="230"/>
      <c r="O595" s="77"/>
      <c r="P595" s="77"/>
      <c r="Q595" s="77"/>
      <c r="R595" s="77"/>
      <c r="S595" s="77"/>
      <c r="T595" s="78"/>
      <c r="U595" s="38"/>
      <c r="V595" s="38"/>
      <c r="W595" s="38"/>
      <c r="X595" s="38"/>
      <c r="Y595" s="38"/>
      <c r="Z595" s="38"/>
      <c r="AA595" s="38"/>
      <c r="AB595" s="38"/>
      <c r="AC595" s="38"/>
      <c r="AD595" s="38"/>
      <c r="AE595" s="38"/>
      <c r="AT595" s="19" t="s">
        <v>274</v>
      </c>
      <c r="AU595" s="19" t="s">
        <v>87</v>
      </c>
    </row>
    <row r="596" spans="1:65" s="2" customFormat="1" ht="21.75" customHeight="1">
      <c r="A596" s="38"/>
      <c r="B596" s="197"/>
      <c r="C596" s="198" t="s">
        <v>772</v>
      </c>
      <c r="D596" s="198" t="s">
        <v>177</v>
      </c>
      <c r="E596" s="199" t="s">
        <v>773</v>
      </c>
      <c r="F596" s="200" t="s">
        <v>774</v>
      </c>
      <c r="G596" s="201" t="s">
        <v>180</v>
      </c>
      <c r="H596" s="202">
        <v>77.712</v>
      </c>
      <c r="I596" s="203"/>
      <c r="J596" s="204">
        <f>ROUND(I596*H596,2)</f>
        <v>0</v>
      </c>
      <c r="K596" s="200" t="s">
        <v>1</v>
      </c>
      <c r="L596" s="39"/>
      <c r="M596" s="205" t="s">
        <v>1</v>
      </c>
      <c r="N596" s="206" t="s">
        <v>43</v>
      </c>
      <c r="O596" s="77"/>
      <c r="P596" s="207">
        <f>O596*H596</f>
        <v>0</v>
      </c>
      <c r="Q596" s="207">
        <v>0.19663</v>
      </c>
      <c r="R596" s="207">
        <f>Q596*H596</f>
        <v>15.28051056</v>
      </c>
      <c r="S596" s="207">
        <v>0</v>
      </c>
      <c r="T596" s="208">
        <f>S596*H596</f>
        <v>0</v>
      </c>
      <c r="U596" s="38"/>
      <c r="V596" s="38"/>
      <c r="W596" s="38"/>
      <c r="X596" s="38"/>
      <c r="Y596" s="38"/>
      <c r="Z596" s="38"/>
      <c r="AA596" s="38"/>
      <c r="AB596" s="38"/>
      <c r="AC596" s="38"/>
      <c r="AD596" s="38"/>
      <c r="AE596" s="38"/>
      <c r="AR596" s="209" t="s">
        <v>182</v>
      </c>
      <c r="AT596" s="209" t="s">
        <v>177</v>
      </c>
      <c r="AU596" s="209" t="s">
        <v>87</v>
      </c>
      <c r="AY596" s="19" t="s">
        <v>175</v>
      </c>
      <c r="BE596" s="210">
        <f>IF(N596="základní",J596,0)</f>
        <v>0</v>
      </c>
      <c r="BF596" s="210">
        <f>IF(N596="snížená",J596,0)</f>
        <v>0</v>
      </c>
      <c r="BG596" s="210">
        <f>IF(N596="zákl. přenesená",J596,0)</f>
        <v>0</v>
      </c>
      <c r="BH596" s="210">
        <f>IF(N596="sníž. přenesená",J596,0)</f>
        <v>0</v>
      </c>
      <c r="BI596" s="210">
        <f>IF(N596="nulová",J596,0)</f>
        <v>0</v>
      </c>
      <c r="BJ596" s="19" t="s">
        <v>85</v>
      </c>
      <c r="BK596" s="210">
        <f>ROUND(I596*H596,2)</f>
        <v>0</v>
      </c>
      <c r="BL596" s="19" t="s">
        <v>182</v>
      </c>
      <c r="BM596" s="209" t="s">
        <v>775</v>
      </c>
    </row>
    <row r="597" spans="1:47" s="2" customFormat="1" ht="12">
      <c r="A597" s="38"/>
      <c r="B597" s="39"/>
      <c r="C597" s="38"/>
      <c r="D597" s="212" t="s">
        <v>274</v>
      </c>
      <c r="E597" s="38"/>
      <c r="F597" s="228" t="s">
        <v>771</v>
      </c>
      <c r="G597" s="38"/>
      <c r="H597" s="38"/>
      <c r="I597" s="133"/>
      <c r="J597" s="38"/>
      <c r="K597" s="38"/>
      <c r="L597" s="39"/>
      <c r="M597" s="229"/>
      <c r="N597" s="230"/>
      <c r="O597" s="77"/>
      <c r="P597" s="77"/>
      <c r="Q597" s="77"/>
      <c r="R597" s="77"/>
      <c r="S597" s="77"/>
      <c r="T597" s="78"/>
      <c r="U597" s="38"/>
      <c r="V597" s="38"/>
      <c r="W597" s="38"/>
      <c r="X597" s="38"/>
      <c r="Y597" s="38"/>
      <c r="Z597" s="38"/>
      <c r="AA597" s="38"/>
      <c r="AB597" s="38"/>
      <c r="AC597" s="38"/>
      <c r="AD597" s="38"/>
      <c r="AE597" s="38"/>
      <c r="AT597" s="19" t="s">
        <v>274</v>
      </c>
      <c r="AU597" s="19" t="s">
        <v>87</v>
      </c>
    </row>
    <row r="598" spans="1:51" s="13" customFormat="1" ht="12">
      <c r="A598" s="13"/>
      <c r="B598" s="211"/>
      <c r="C598" s="13"/>
      <c r="D598" s="212" t="s">
        <v>184</v>
      </c>
      <c r="E598" s="213" t="s">
        <v>1</v>
      </c>
      <c r="F598" s="214" t="s">
        <v>776</v>
      </c>
      <c r="G598" s="13"/>
      <c r="H598" s="215">
        <v>77.712</v>
      </c>
      <c r="I598" s="216"/>
      <c r="J598" s="13"/>
      <c r="K598" s="13"/>
      <c r="L598" s="211"/>
      <c r="M598" s="217"/>
      <c r="N598" s="218"/>
      <c r="O598" s="218"/>
      <c r="P598" s="218"/>
      <c r="Q598" s="218"/>
      <c r="R598" s="218"/>
      <c r="S598" s="218"/>
      <c r="T598" s="219"/>
      <c r="U598" s="13"/>
      <c r="V598" s="13"/>
      <c r="W598" s="13"/>
      <c r="X598" s="13"/>
      <c r="Y598" s="13"/>
      <c r="Z598" s="13"/>
      <c r="AA598" s="13"/>
      <c r="AB598" s="13"/>
      <c r="AC598" s="13"/>
      <c r="AD598" s="13"/>
      <c r="AE598" s="13"/>
      <c r="AT598" s="213" t="s">
        <v>184</v>
      </c>
      <c r="AU598" s="213" t="s">
        <v>87</v>
      </c>
      <c r="AV598" s="13" t="s">
        <v>87</v>
      </c>
      <c r="AW598" s="13" t="s">
        <v>33</v>
      </c>
      <c r="AX598" s="13" t="s">
        <v>78</v>
      </c>
      <c r="AY598" s="213" t="s">
        <v>175</v>
      </c>
    </row>
    <row r="599" spans="1:51" s="14" customFormat="1" ht="12">
      <c r="A599" s="14"/>
      <c r="B599" s="220"/>
      <c r="C599" s="14"/>
      <c r="D599" s="212" t="s">
        <v>184</v>
      </c>
      <c r="E599" s="221" t="s">
        <v>1</v>
      </c>
      <c r="F599" s="222" t="s">
        <v>186</v>
      </c>
      <c r="G599" s="14"/>
      <c r="H599" s="223">
        <v>77.712</v>
      </c>
      <c r="I599" s="224"/>
      <c r="J599" s="14"/>
      <c r="K599" s="14"/>
      <c r="L599" s="220"/>
      <c r="M599" s="225"/>
      <c r="N599" s="226"/>
      <c r="O599" s="226"/>
      <c r="P599" s="226"/>
      <c r="Q599" s="226"/>
      <c r="R599" s="226"/>
      <c r="S599" s="226"/>
      <c r="T599" s="227"/>
      <c r="U599" s="14"/>
      <c r="V599" s="14"/>
      <c r="W599" s="14"/>
      <c r="X599" s="14"/>
      <c r="Y599" s="14"/>
      <c r="Z599" s="14"/>
      <c r="AA599" s="14"/>
      <c r="AB599" s="14"/>
      <c r="AC599" s="14"/>
      <c r="AD599" s="14"/>
      <c r="AE599" s="14"/>
      <c r="AT599" s="221" t="s">
        <v>184</v>
      </c>
      <c r="AU599" s="221" t="s">
        <v>87</v>
      </c>
      <c r="AV599" s="14" t="s">
        <v>182</v>
      </c>
      <c r="AW599" s="14" t="s">
        <v>33</v>
      </c>
      <c r="AX599" s="14" t="s">
        <v>85</v>
      </c>
      <c r="AY599" s="221" t="s">
        <v>175</v>
      </c>
    </row>
    <row r="600" spans="1:63" s="12" customFormat="1" ht="22.8" customHeight="1">
      <c r="A600" s="12"/>
      <c r="B600" s="184"/>
      <c r="C600" s="12"/>
      <c r="D600" s="185" t="s">
        <v>77</v>
      </c>
      <c r="E600" s="195" t="s">
        <v>221</v>
      </c>
      <c r="F600" s="195" t="s">
        <v>777</v>
      </c>
      <c r="G600" s="12"/>
      <c r="H600" s="12"/>
      <c r="I600" s="187"/>
      <c r="J600" s="196">
        <f>BK600</f>
        <v>0</v>
      </c>
      <c r="K600" s="12"/>
      <c r="L600" s="184"/>
      <c r="M600" s="189"/>
      <c r="N600" s="190"/>
      <c r="O600" s="190"/>
      <c r="P600" s="191">
        <f>SUM(P601:P665)</f>
        <v>0</v>
      </c>
      <c r="Q600" s="190"/>
      <c r="R600" s="191">
        <f>SUM(R601:R665)</f>
        <v>42.884567600000004</v>
      </c>
      <c r="S600" s="190"/>
      <c r="T600" s="192">
        <f>SUM(T601:T665)</f>
        <v>98.61932099999997</v>
      </c>
      <c r="U600" s="12"/>
      <c r="V600" s="12"/>
      <c r="W600" s="12"/>
      <c r="X600" s="12"/>
      <c r="Y600" s="12"/>
      <c r="Z600" s="12"/>
      <c r="AA600" s="12"/>
      <c r="AB600" s="12"/>
      <c r="AC600" s="12"/>
      <c r="AD600" s="12"/>
      <c r="AE600" s="12"/>
      <c r="AR600" s="185" t="s">
        <v>85</v>
      </c>
      <c r="AT600" s="193" t="s">
        <v>77</v>
      </c>
      <c r="AU600" s="193" t="s">
        <v>85</v>
      </c>
      <c r="AY600" s="185" t="s">
        <v>175</v>
      </c>
      <c r="BK600" s="194">
        <f>SUM(BK601:BK665)</f>
        <v>0</v>
      </c>
    </row>
    <row r="601" spans="1:65" s="2" customFormat="1" ht="21.75" customHeight="1">
      <c r="A601" s="38"/>
      <c r="B601" s="197"/>
      <c r="C601" s="198" t="s">
        <v>778</v>
      </c>
      <c r="D601" s="198" t="s">
        <v>177</v>
      </c>
      <c r="E601" s="199" t="s">
        <v>779</v>
      </c>
      <c r="F601" s="200" t="s">
        <v>780</v>
      </c>
      <c r="G601" s="201" t="s">
        <v>198</v>
      </c>
      <c r="H601" s="202">
        <v>142</v>
      </c>
      <c r="I601" s="203"/>
      <c r="J601" s="204">
        <f>ROUND(I601*H601,2)</f>
        <v>0</v>
      </c>
      <c r="K601" s="200" t="s">
        <v>181</v>
      </c>
      <c r="L601" s="39"/>
      <c r="M601" s="205" t="s">
        <v>1</v>
      </c>
      <c r="N601" s="206" t="s">
        <v>43</v>
      </c>
      <c r="O601" s="77"/>
      <c r="P601" s="207">
        <f>O601*H601</f>
        <v>0</v>
      </c>
      <c r="Q601" s="207">
        <v>0.16849</v>
      </c>
      <c r="R601" s="207">
        <f>Q601*H601</f>
        <v>23.92558</v>
      </c>
      <c r="S601" s="207">
        <v>0</v>
      </c>
      <c r="T601" s="208">
        <f>S601*H601</f>
        <v>0</v>
      </c>
      <c r="U601" s="38"/>
      <c r="V601" s="38"/>
      <c r="W601" s="38"/>
      <c r="X601" s="38"/>
      <c r="Y601" s="38"/>
      <c r="Z601" s="38"/>
      <c r="AA601" s="38"/>
      <c r="AB601" s="38"/>
      <c r="AC601" s="38"/>
      <c r="AD601" s="38"/>
      <c r="AE601" s="38"/>
      <c r="AR601" s="209" t="s">
        <v>182</v>
      </c>
      <c r="AT601" s="209" t="s">
        <v>177</v>
      </c>
      <c r="AU601" s="209" t="s">
        <v>87</v>
      </c>
      <c r="AY601" s="19" t="s">
        <v>175</v>
      </c>
      <c r="BE601" s="210">
        <f>IF(N601="základní",J601,0)</f>
        <v>0</v>
      </c>
      <c r="BF601" s="210">
        <f>IF(N601="snížená",J601,0)</f>
        <v>0</v>
      </c>
      <c r="BG601" s="210">
        <f>IF(N601="zákl. přenesená",J601,0)</f>
        <v>0</v>
      </c>
      <c r="BH601" s="210">
        <f>IF(N601="sníž. přenesená",J601,0)</f>
        <v>0</v>
      </c>
      <c r="BI601" s="210">
        <f>IF(N601="nulová",J601,0)</f>
        <v>0</v>
      </c>
      <c r="BJ601" s="19" t="s">
        <v>85</v>
      </c>
      <c r="BK601" s="210">
        <f>ROUND(I601*H601,2)</f>
        <v>0</v>
      </c>
      <c r="BL601" s="19" t="s">
        <v>182</v>
      </c>
      <c r="BM601" s="209" t="s">
        <v>781</v>
      </c>
    </row>
    <row r="602" spans="1:51" s="13" customFormat="1" ht="12">
      <c r="A602" s="13"/>
      <c r="B602" s="211"/>
      <c r="C602" s="13"/>
      <c r="D602" s="212" t="s">
        <v>184</v>
      </c>
      <c r="E602" s="213" t="s">
        <v>1</v>
      </c>
      <c r="F602" s="214" t="s">
        <v>782</v>
      </c>
      <c r="G602" s="13"/>
      <c r="H602" s="215">
        <v>142</v>
      </c>
      <c r="I602" s="216"/>
      <c r="J602" s="13"/>
      <c r="K602" s="13"/>
      <c r="L602" s="211"/>
      <c r="M602" s="217"/>
      <c r="N602" s="218"/>
      <c r="O602" s="218"/>
      <c r="P602" s="218"/>
      <c r="Q602" s="218"/>
      <c r="R602" s="218"/>
      <c r="S602" s="218"/>
      <c r="T602" s="219"/>
      <c r="U602" s="13"/>
      <c r="V602" s="13"/>
      <c r="W602" s="13"/>
      <c r="X602" s="13"/>
      <c r="Y602" s="13"/>
      <c r="Z602" s="13"/>
      <c r="AA602" s="13"/>
      <c r="AB602" s="13"/>
      <c r="AC602" s="13"/>
      <c r="AD602" s="13"/>
      <c r="AE602" s="13"/>
      <c r="AT602" s="213" t="s">
        <v>184</v>
      </c>
      <c r="AU602" s="213" t="s">
        <v>87</v>
      </c>
      <c r="AV602" s="13" t="s">
        <v>87</v>
      </c>
      <c r="AW602" s="13" t="s">
        <v>33</v>
      </c>
      <c r="AX602" s="13" t="s">
        <v>85</v>
      </c>
      <c r="AY602" s="213" t="s">
        <v>175</v>
      </c>
    </row>
    <row r="603" spans="1:65" s="2" customFormat="1" ht="16.5" customHeight="1">
      <c r="A603" s="38"/>
      <c r="B603" s="197"/>
      <c r="C603" s="238" t="s">
        <v>783</v>
      </c>
      <c r="D603" s="238" t="s">
        <v>289</v>
      </c>
      <c r="E603" s="239" t="s">
        <v>784</v>
      </c>
      <c r="F603" s="240" t="s">
        <v>785</v>
      </c>
      <c r="G603" s="241" t="s">
        <v>198</v>
      </c>
      <c r="H603" s="242">
        <v>142</v>
      </c>
      <c r="I603" s="243"/>
      <c r="J603" s="244">
        <f>ROUND(I603*H603,2)</f>
        <v>0</v>
      </c>
      <c r="K603" s="240" t="s">
        <v>181</v>
      </c>
      <c r="L603" s="245"/>
      <c r="M603" s="246" t="s">
        <v>1</v>
      </c>
      <c r="N603" s="247" t="s">
        <v>43</v>
      </c>
      <c r="O603" s="77"/>
      <c r="P603" s="207">
        <f>O603*H603</f>
        <v>0</v>
      </c>
      <c r="Q603" s="207">
        <v>0.056</v>
      </c>
      <c r="R603" s="207">
        <f>Q603*H603</f>
        <v>7.952</v>
      </c>
      <c r="S603" s="207">
        <v>0</v>
      </c>
      <c r="T603" s="208">
        <f>S603*H603</f>
        <v>0</v>
      </c>
      <c r="U603" s="38"/>
      <c r="V603" s="38"/>
      <c r="W603" s="38"/>
      <c r="X603" s="38"/>
      <c r="Y603" s="38"/>
      <c r="Z603" s="38"/>
      <c r="AA603" s="38"/>
      <c r="AB603" s="38"/>
      <c r="AC603" s="38"/>
      <c r="AD603" s="38"/>
      <c r="AE603" s="38"/>
      <c r="AR603" s="209" t="s">
        <v>215</v>
      </c>
      <c r="AT603" s="209" t="s">
        <v>289</v>
      </c>
      <c r="AU603" s="209" t="s">
        <v>87</v>
      </c>
      <c r="AY603" s="19" t="s">
        <v>175</v>
      </c>
      <c r="BE603" s="210">
        <f>IF(N603="základní",J603,0)</f>
        <v>0</v>
      </c>
      <c r="BF603" s="210">
        <f>IF(N603="snížená",J603,0)</f>
        <v>0</v>
      </c>
      <c r="BG603" s="210">
        <f>IF(N603="zákl. přenesená",J603,0)</f>
        <v>0</v>
      </c>
      <c r="BH603" s="210">
        <f>IF(N603="sníž. přenesená",J603,0)</f>
        <v>0</v>
      </c>
      <c r="BI603" s="210">
        <f>IF(N603="nulová",J603,0)</f>
        <v>0</v>
      </c>
      <c r="BJ603" s="19" t="s">
        <v>85</v>
      </c>
      <c r="BK603" s="210">
        <f>ROUND(I603*H603,2)</f>
        <v>0</v>
      </c>
      <c r="BL603" s="19" t="s">
        <v>182</v>
      </c>
      <c r="BM603" s="209" t="s">
        <v>786</v>
      </c>
    </row>
    <row r="604" spans="1:65" s="2" customFormat="1" ht="21.75" customHeight="1">
      <c r="A604" s="38"/>
      <c r="B604" s="197"/>
      <c r="C604" s="198" t="s">
        <v>787</v>
      </c>
      <c r="D604" s="198" t="s">
        <v>177</v>
      </c>
      <c r="E604" s="199" t="s">
        <v>788</v>
      </c>
      <c r="F604" s="200" t="s">
        <v>789</v>
      </c>
      <c r="G604" s="201" t="s">
        <v>203</v>
      </c>
      <c r="H604" s="202">
        <v>4.26</v>
      </c>
      <c r="I604" s="203"/>
      <c r="J604" s="204">
        <f>ROUND(I604*H604,2)</f>
        <v>0</v>
      </c>
      <c r="K604" s="200" t="s">
        <v>181</v>
      </c>
      <c r="L604" s="39"/>
      <c r="M604" s="205" t="s">
        <v>1</v>
      </c>
      <c r="N604" s="206" t="s">
        <v>43</v>
      </c>
      <c r="O604" s="77"/>
      <c r="P604" s="207">
        <f>O604*H604</f>
        <v>0</v>
      </c>
      <c r="Q604" s="207">
        <v>2.25634</v>
      </c>
      <c r="R604" s="207">
        <f>Q604*H604</f>
        <v>9.612008399999999</v>
      </c>
      <c r="S604" s="207">
        <v>0</v>
      </c>
      <c r="T604" s="208">
        <f>S604*H604</f>
        <v>0</v>
      </c>
      <c r="U604" s="38"/>
      <c r="V604" s="38"/>
      <c r="W604" s="38"/>
      <c r="X604" s="38"/>
      <c r="Y604" s="38"/>
      <c r="Z604" s="38"/>
      <c r="AA604" s="38"/>
      <c r="AB604" s="38"/>
      <c r="AC604" s="38"/>
      <c r="AD604" s="38"/>
      <c r="AE604" s="38"/>
      <c r="AR604" s="209" t="s">
        <v>182</v>
      </c>
      <c r="AT604" s="209" t="s">
        <v>177</v>
      </c>
      <c r="AU604" s="209" t="s">
        <v>87</v>
      </c>
      <c r="AY604" s="19" t="s">
        <v>175</v>
      </c>
      <c r="BE604" s="210">
        <f>IF(N604="základní",J604,0)</f>
        <v>0</v>
      </c>
      <c r="BF604" s="210">
        <f>IF(N604="snížená",J604,0)</f>
        <v>0</v>
      </c>
      <c r="BG604" s="210">
        <f>IF(N604="zákl. přenesená",J604,0)</f>
        <v>0</v>
      </c>
      <c r="BH604" s="210">
        <f>IF(N604="sníž. přenesená",J604,0)</f>
        <v>0</v>
      </c>
      <c r="BI604" s="210">
        <f>IF(N604="nulová",J604,0)</f>
        <v>0</v>
      </c>
      <c r="BJ604" s="19" t="s">
        <v>85</v>
      </c>
      <c r="BK604" s="210">
        <f>ROUND(I604*H604,2)</f>
        <v>0</v>
      </c>
      <c r="BL604" s="19" t="s">
        <v>182</v>
      </c>
      <c r="BM604" s="209" t="s">
        <v>790</v>
      </c>
    </row>
    <row r="605" spans="1:51" s="13" customFormat="1" ht="12">
      <c r="A605" s="13"/>
      <c r="B605" s="211"/>
      <c r="C605" s="13"/>
      <c r="D605" s="212" t="s">
        <v>184</v>
      </c>
      <c r="E605" s="213" t="s">
        <v>1</v>
      </c>
      <c r="F605" s="214" t="s">
        <v>791</v>
      </c>
      <c r="G605" s="13"/>
      <c r="H605" s="215">
        <v>4.26</v>
      </c>
      <c r="I605" s="216"/>
      <c r="J605" s="13"/>
      <c r="K605" s="13"/>
      <c r="L605" s="211"/>
      <c r="M605" s="217"/>
      <c r="N605" s="218"/>
      <c r="O605" s="218"/>
      <c r="P605" s="218"/>
      <c r="Q605" s="218"/>
      <c r="R605" s="218"/>
      <c r="S605" s="218"/>
      <c r="T605" s="219"/>
      <c r="U605" s="13"/>
      <c r="V605" s="13"/>
      <c r="W605" s="13"/>
      <c r="X605" s="13"/>
      <c r="Y605" s="13"/>
      <c r="Z605" s="13"/>
      <c r="AA605" s="13"/>
      <c r="AB605" s="13"/>
      <c r="AC605" s="13"/>
      <c r="AD605" s="13"/>
      <c r="AE605" s="13"/>
      <c r="AT605" s="213" t="s">
        <v>184</v>
      </c>
      <c r="AU605" s="213" t="s">
        <v>87</v>
      </c>
      <c r="AV605" s="13" t="s">
        <v>87</v>
      </c>
      <c r="AW605" s="13" t="s">
        <v>33</v>
      </c>
      <c r="AX605" s="13" t="s">
        <v>85</v>
      </c>
      <c r="AY605" s="213" t="s">
        <v>175</v>
      </c>
    </row>
    <row r="606" spans="1:65" s="2" customFormat="1" ht="21.75" customHeight="1">
      <c r="A606" s="38"/>
      <c r="B606" s="197"/>
      <c r="C606" s="198" t="s">
        <v>792</v>
      </c>
      <c r="D606" s="198" t="s">
        <v>177</v>
      </c>
      <c r="E606" s="199" t="s">
        <v>793</v>
      </c>
      <c r="F606" s="200" t="s">
        <v>794</v>
      </c>
      <c r="G606" s="201" t="s">
        <v>198</v>
      </c>
      <c r="H606" s="202">
        <v>430</v>
      </c>
      <c r="I606" s="203"/>
      <c r="J606" s="204">
        <f>ROUND(I606*H606,2)</f>
        <v>0</v>
      </c>
      <c r="K606" s="200" t="s">
        <v>181</v>
      </c>
      <c r="L606" s="39"/>
      <c r="M606" s="205" t="s">
        <v>1</v>
      </c>
      <c r="N606" s="206" t="s">
        <v>43</v>
      </c>
      <c r="O606" s="77"/>
      <c r="P606" s="207">
        <f>O606*H606</f>
        <v>0</v>
      </c>
      <c r="Q606" s="207">
        <v>0.00034</v>
      </c>
      <c r="R606" s="207">
        <f>Q606*H606</f>
        <v>0.1462</v>
      </c>
      <c r="S606" s="207">
        <v>0</v>
      </c>
      <c r="T606" s="208">
        <f>S606*H606</f>
        <v>0</v>
      </c>
      <c r="U606" s="38"/>
      <c r="V606" s="38"/>
      <c r="W606" s="38"/>
      <c r="X606" s="38"/>
      <c r="Y606" s="38"/>
      <c r="Z606" s="38"/>
      <c r="AA606" s="38"/>
      <c r="AB606" s="38"/>
      <c r="AC606" s="38"/>
      <c r="AD606" s="38"/>
      <c r="AE606" s="38"/>
      <c r="AR606" s="209" t="s">
        <v>182</v>
      </c>
      <c r="AT606" s="209" t="s">
        <v>177</v>
      </c>
      <c r="AU606" s="209" t="s">
        <v>87</v>
      </c>
      <c r="AY606" s="19" t="s">
        <v>175</v>
      </c>
      <c r="BE606" s="210">
        <f>IF(N606="základní",J606,0)</f>
        <v>0</v>
      </c>
      <c r="BF606" s="210">
        <f>IF(N606="snížená",J606,0)</f>
        <v>0</v>
      </c>
      <c r="BG606" s="210">
        <f>IF(N606="zákl. přenesená",J606,0)</f>
        <v>0</v>
      </c>
      <c r="BH606" s="210">
        <f>IF(N606="sníž. přenesená",J606,0)</f>
        <v>0</v>
      </c>
      <c r="BI606" s="210">
        <f>IF(N606="nulová",J606,0)</f>
        <v>0</v>
      </c>
      <c r="BJ606" s="19" t="s">
        <v>85</v>
      </c>
      <c r="BK606" s="210">
        <f>ROUND(I606*H606,2)</f>
        <v>0</v>
      </c>
      <c r="BL606" s="19" t="s">
        <v>182</v>
      </c>
      <c r="BM606" s="209" t="s">
        <v>795</v>
      </c>
    </row>
    <row r="607" spans="1:51" s="15" customFormat="1" ht="12">
      <c r="A607" s="15"/>
      <c r="B607" s="231"/>
      <c r="C607" s="15"/>
      <c r="D607" s="212" t="s">
        <v>184</v>
      </c>
      <c r="E607" s="232" t="s">
        <v>1</v>
      </c>
      <c r="F607" s="233" t="s">
        <v>796</v>
      </c>
      <c r="G607" s="15"/>
      <c r="H607" s="232" t="s">
        <v>1</v>
      </c>
      <c r="I607" s="234"/>
      <c r="J607" s="15"/>
      <c r="K607" s="15"/>
      <c r="L607" s="231"/>
      <c r="M607" s="235"/>
      <c r="N607" s="236"/>
      <c r="O607" s="236"/>
      <c r="P607" s="236"/>
      <c r="Q607" s="236"/>
      <c r="R607" s="236"/>
      <c r="S607" s="236"/>
      <c r="T607" s="237"/>
      <c r="U607" s="15"/>
      <c r="V607" s="15"/>
      <c r="W607" s="15"/>
      <c r="X607" s="15"/>
      <c r="Y607" s="15"/>
      <c r="Z607" s="15"/>
      <c r="AA607" s="15"/>
      <c r="AB607" s="15"/>
      <c r="AC607" s="15"/>
      <c r="AD607" s="15"/>
      <c r="AE607" s="15"/>
      <c r="AT607" s="232" t="s">
        <v>184</v>
      </c>
      <c r="AU607" s="232" t="s">
        <v>87</v>
      </c>
      <c r="AV607" s="15" t="s">
        <v>85</v>
      </c>
      <c r="AW607" s="15" t="s">
        <v>33</v>
      </c>
      <c r="AX607" s="15" t="s">
        <v>78</v>
      </c>
      <c r="AY607" s="232" t="s">
        <v>175</v>
      </c>
    </row>
    <row r="608" spans="1:51" s="13" customFormat="1" ht="12">
      <c r="A608" s="13"/>
      <c r="B608" s="211"/>
      <c r="C608" s="13"/>
      <c r="D608" s="212" t="s">
        <v>184</v>
      </c>
      <c r="E608" s="213" t="s">
        <v>1</v>
      </c>
      <c r="F608" s="214" t="s">
        <v>797</v>
      </c>
      <c r="G608" s="13"/>
      <c r="H608" s="215">
        <v>285</v>
      </c>
      <c r="I608" s="216"/>
      <c r="J608" s="13"/>
      <c r="K608" s="13"/>
      <c r="L608" s="211"/>
      <c r="M608" s="217"/>
      <c r="N608" s="218"/>
      <c r="O608" s="218"/>
      <c r="P608" s="218"/>
      <c r="Q608" s="218"/>
      <c r="R608" s="218"/>
      <c r="S608" s="218"/>
      <c r="T608" s="219"/>
      <c r="U608" s="13"/>
      <c r="V608" s="13"/>
      <c r="W608" s="13"/>
      <c r="X608" s="13"/>
      <c r="Y608" s="13"/>
      <c r="Z608" s="13"/>
      <c r="AA608" s="13"/>
      <c r="AB608" s="13"/>
      <c r="AC608" s="13"/>
      <c r="AD608" s="13"/>
      <c r="AE608" s="13"/>
      <c r="AT608" s="213" t="s">
        <v>184</v>
      </c>
      <c r="AU608" s="213" t="s">
        <v>87</v>
      </c>
      <c r="AV608" s="13" t="s">
        <v>87</v>
      </c>
      <c r="AW608" s="13" t="s">
        <v>33</v>
      </c>
      <c r="AX608" s="13" t="s">
        <v>78</v>
      </c>
      <c r="AY608" s="213" t="s">
        <v>175</v>
      </c>
    </row>
    <row r="609" spans="1:51" s="13" customFormat="1" ht="12">
      <c r="A609" s="13"/>
      <c r="B609" s="211"/>
      <c r="C609" s="13"/>
      <c r="D609" s="212" t="s">
        <v>184</v>
      </c>
      <c r="E609" s="213" t="s">
        <v>1</v>
      </c>
      <c r="F609" s="214" t="s">
        <v>798</v>
      </c>
      <c r="G609" s="13"/>
      <c r="H609" s="215">
        <v>145</v>
      </c>
      <c r="I609" s="216"/>
      <c r="J609" s="13"/>
      <c r="K609" s="13"/>
      <c r="L609" s="211"/>
      <c r="M609" s="217"/>
      <c r="N609" s="218"/>
      <c r="O609" s="218"/>
      <c r="P609" s="218"/>
      <c r="Q609" s="218"/>
      <c r="R609" s="218"/>
      <c r="S609" s="218"/>
      <c r="T609" s="219"/>
      <c r="U609" s="13"/>
      <c r="V609" s="13"/>
      <c r="W609" s="13"/>
      <c r="X609" s="13"/>
      <c r="Y609" s="13"/>
      <c r="Z609" s="13"/>
      <c r="AA609" s="13"/>
      <c r="AB609" s="13"/>
      <c r="AC609" s="13"/>
      <c r="AD609" s="13"/>
      <c r="AE609" s="13"/>
      <c r="AT609" s="213" t="s">
        <v>184</v>
      </c>
      <c r="AU609" s="213" t="s">
        <v>87</v>
      </c>
      <c r="AV609" s="13" t="s">
        <v>87</v>
      </c>
      <c r="AW609" s="13" t="s">
        <v>33</v>
      </c>
      <c r="AX609" s="13" t="s">
        <v>78</v>
      </c>
      <c r="AY609" s="213" t="s">
        <v>175</v>
      </c>
    </row>
    <row r="610" spans="1:51" s="14" customFormat="1" ht="12">
      <c r="A610" s="14"/>
      <c r="B610" s="220"/>
      <c r="C610" s="14"/>
      <c r="D610" s="212" t="s">
        <v>184</v>
      </c>
      <c r="E610" s="221" t="s">
        <v>1</v>
      </c>
      <c r="F610" s="222" t="s">
        <v>186</v>
      </c>
      <c r="G610" s="14"/>
      <c r="H610" s="223">
        <v>430</v>
      </c>
      <c r="I610" s="224"/>
      <c r="J610" s="14"/>
      <c r="K610" s="14"/>
      <c r="L610" s="220"/>
      <c r="M610" s="225"/>
      <c r="N610" s="226"/>
      <c r="O610" s="226"/>
      <c r="P610" s="226"/>
      <c r="Q610" s="226"/>
      <c r="R610" s="226"/>
      <c r="S610" s="226"/>
      <c r="T610" s="227"/>
      <c r="U610" s="14"/>
      <c r="V610" s="14"/>
      <c r="W610" s="14"/>
      <c r="X610" s="14"/>
      <c r="Y610" s="14"/>
      <c r="Z610" s="14"/>
      <c r="AA610" s="14"/>
      <c r="AB610" s="14"/>
      <c r="AC610" s="14"/>
      <c r="AD610" s="14"/>
      <c r="AE610" s="14"/>
      <c r="AT610" s="221" t="s">
        <v>184</v>
      </c>
      <c r="AU610" s="221" t="s">
        <v>87</v>
      </c>
      <c r="AV610" s="14" t="s">
        <v>182</v>
      </c>
      <c r="AW610" s="14" t="s">
        <v>33</v>
      </c>
      <c r="AX610" s="14" t="s">
        <v>85</v>
      </c>
      <c r="AY610" s="221" t="s">
        <v>175</v>
      </c>
    </row>
    <row r="611" spans="1:65" s="2" customFormat="1" ht="16.5" customHeight="1">
      <c r="A611" s="38"/>
      <c r="B611" s="197"/>
      <c r="C611" s="198" t="s">
        <v>799</v>
      </c>
      <c r="D611" s="198" t="s">
        <v>177</v>
      </c>
      <c r="E611" s="199" t="s">
        <v>800</v>
      </c>
      <c r="F611" s="200" t="s">
        <v>801</v>
      </c>
      <c r="G611" s="201" t="s">
        <v>198</v>
      </c>
      <c r="H611" s="202">
        <v>285</v>
      </c>
      <c r="I611" s="203"/>
      <c r="J611" s="204">
        <f>ROUND(I611*H611,2)</f>
        <v>0</v>
      </c>
      <c r="K611" s="200" t="s">
        <v>181</v>
      </c>
      <c r="L611" s="39"/>
      <c r="M611" s="205" t="s">
        <v>1</v>
      </c>
      <c r="N611" s="206" t="s">
        <v>43</v>
      </c>
      <c r="O611" s="77"/>
      <c r="P611" s="207">
        <f>O611*H611</f>
        <v>0</v>
      </c>
      <c r="Q611" s="207">
        <v>0</v>
      </c>
      <c r="R611" s="207">
        <f>Q611*H611</f>
        <v>0</v>
      </c>
      <c r="S611" s="207">
        <v>0</v>
      </c>
      <c r="T611" s="208">
        <f>S611*H611</f>
        <v>0</v>
      </c>
      <c r="U611" s="38"/>
      <c r="V611" s="38"/>
      <c r="W611" s="38"/>
      <c r="X611" s="38"/>
      <c r="Y611" s="38"/>
      <c r="Z611" s="38"/>
      <c r="AA611" s="38"/>
      <c r="AB611" s="38"/>
      <c r="AC611" s="38"/>
      <c r="AD611" s="38"/>
      <c r="AE611" s="38"/>
      <c r="AR611" s="209" t="s">
        <v>182</v>
      </c>
      <c r="AT611" s="209" t="s">
        <v>177</v>
      </c>
      <c r="AU611" s="209" t="s">
        <v>87</v>
      </c>
      <c r="AY611" s="19" t="s">
        <v>175</v>
      </c>
      <c r="BE611" s="210">
        <f>IF(N611="základní",J611,0)</f>
        <v>0</v>
      </c>
      <c r="BF611" s="210">
        <f>IF(N611="snížená",J611,0)</f>
        <v>0</v>
      </c>
      <c r="BG611" s="210">
        <f>IF(N611="zákl. přenesená",J611,0)</f>
        <v>0</v>
      </c>
      <c r="BH611" s="210">
        <f>IF(N611="sníž. přenesená",J611,0)</f>
        <v>0</v>
      </c>
      <c r="BI611" s="210">
        <f>IF(N611="nulová",J611,0)</f>
        <v>0</v>
      </c>
      <c r="BJ611" s="19" t="s">
        <v>85</v>
      </c>
      <c r="BK611" s="210">
        <f>ROUND(I611*H611,2)</f>
        <v>0</v>
      </c>
      <c r="BL611" s="19" t="s">
        <v>182</v>
      </c>
      <c r="BM611" s="209" t="s">
        <v>802</v>
      </c>
    </row>
    <row r="612" spans="1:51" s="13" customFormat="1" ht="12">
      <c r="A612" s="13"/>
      <c r="B612" s="211"/>
      <c r="C612" s="13"/>
      <c r="D612" s="212" t="s">
        <v>184</v>
      </c>
      <c r="E612" s="213" t="s">
        <v>1</v>
      </c>
      <c r="F612" s="214" t="s">
        <v>803</v>
      </c>
      <c r="G612" s="13"/>
      <c r="H612" s="215">
        <v>285</v>
      </c>
      <c r="I612" s="216"/>
      <c r="J612" s="13"/>
      <c r="K612" s="13"/>
      <c r="L612" s="211"/>
      <c r="M612" s="217"/>
      <c r="N612" s="218"/>
      <c r="O612" s="218"/>
      <c r="P612" s="218"/>
      <c r="Q612" s="218"/>
      <c r="R612" s="218"/>
      <c r="S612" s="218"/>
      <c r="T612" s="219"/>
      <c r="U612" s="13"/>
      <c r="V612" s="13"/>
      <c r="W612" s="13"/>
      <c r="X612" s="13"/>
      <c r="Y612" s="13"/>
      <c r="Z612" s="13"/>
      <c r="AA612" s="13"/>
      <c r="AB612" s="13"/>
      <c r="AC612" s="13"/>
      <c r="AD612" s="13"/>
      <c r="AE612" s="13"/>
      <c r="AT612" s="213" t="s">
        <v>184</v>
      </c>
      <c r="AU612" s="213" t="s">
        <v>87</v>
      </c>
      <c r="AV612" s="13" t="s">
        <v>87</v>
      </c>
      <c r="AW612" s="13" t="s">
        <v>33</v>
      </c>
      <c r="AX612" s="13" t="s">
        <v>78</v>
      </c>
      <c r="AY612" s="213" t="s">
        <v>175</v>
      </c>
    </row>
    <row r="613" spans="1:51" s="14" customFormat="1" ht="12">
      <c r="A613" s="14"/>
      <c r="B613" s="220"/>
      <c r="C613" s="14"/>
      <c r="D613" s="212" t="s">
        <v>184</v>
      </c>
      <c r="E613" s="221" t="s">
        <v>1</v>
      </c>
      <c r="F613" s="222" t="s">
        <v>186</v>
      </c>
      <c r="G613" s="14"/>
      <c r="H613" s="223">
        <v>285</v>
      </c>
      <c r="I613" s="224"/>
      <c r="J613" s="14"/>
      <c r="K613" s="14"/>
      <c r="L613" s="220"/>
      <c r="M613" s="225"/>
      <c r="N613" s="226"/>
      <c r="O613" s="226"/>
      <c r="P613" s="226"/>
      <c r="Q613" s="226"/>
      <c r="R613" s="226"/>
      <c r="S613" s="226"/>
      <c r="T613" s="227"/>
      <c r="U613" s="14"/>
      <c r="V613" s="14"/>
      <c r="W613" s="14"/>
      <c r="X613" s="14"/>
      <c r="Y613" s="14"/>
      <c r="Z613" s="14"/>
      <c r="AA613" s="14"/>
      <c r="AB613" s="14"/>
      <c r="AC613" s="14"/>
      <c r="AD613" s="14"/>
      <c r="AE613" s="14"/>
      <c r="AT613" s="221" t="s">
        <v>184</v>
      </c>
      <c r="AU613" s="221" t="s">
        <v>87</v>
      </c>
      <c r="AV613" s="14" t="s">
        <v>182</v>
      </c>
      <c r="AW613" s="14" t="s">
        <v>33</v>
      </c>
      <c r="AX613" s="14" t="s">
        <v>85</v>
      </c>
      <c r="AY613" s="221" t="s">
        <v>175</v>
      </c>
    </row>
    <row r="614" spans="1:65" s="2" customFormat="1" ht="21.75" customHeight="1">
      <c r="A614" s="38"/>
      <c r="B614" s="197"/>
      <c r="C614" s="198" t="s">
        <v>804</v>
      </c>
      <c r="D614" s="198" t="s">
        <v>177</v>
      </c>
      <c r="E614" s="199" t="s">
        <v>805</v>
      </c>
      <c r="F614" s="200" t="s">
        <v>806</v>
      </c>
      <c r="G614" s="201" t="s">
        <v>203</v>
      </c>
      <c r="H614" s="202">
        <v>1487</v>
      </c>
      <c r="I614" s="203"/>
      <c r="J614" s="204">
        <f>ROUND(I614*H614,2)</f>
        <v>0</v>
      </c>
      <c r="K614" s="200" t="s">
        <v>807</v>
      </c>
      <c r="L614" s="39"/>
      <c r="M614" s="205" t="s">
        <v>1</v>
      </c>
      <c r="N614" s="206" t="s">
        <v>43</v>
      </c>
      <c r="O614" s="77"/>
      <c r="P614" s="207">
        <f>O614*H614</f>
        <v>0</v>
      </c>
      <c r="Q614" s="207">
        <v>0</v>
      </c>
      <c r="R614" s="207">
        <f>Q614*H614</f>
        <v>0</v>
      </c>
      <c r="S614" s="207">
        <v>0</v>
      </c>
      <c r="T614" s="208">
        <f>S614*H614</f>
        <v>0</v>
      </c>
      <c r="U614" s="38"/>
      <c r="V614" s="38"/>
      <c r="W614" s="38"/>
      <c r="X614" s="38"/>
      <c r="Y614" s="38"/>
      <c r="Z614" s="38"/>
      <c r="AA614" s="38"/>
      <c r="AB614" s="38"/>
      <c r="AC614" s="38"/>
      <c r="AD614" s="38"/>
      <c r="AE614" s="38"/>
      <c r="AR614" s="209" t="s">
        <v>182</v>
      </c>
      <c r="AT614" s="209" t="s">
        <v>177</v>
      </c>
      <c r="AU614" s="209" t="s">
        <v>87</v>
      </c>
      <c r="AY614" s="19" t="s">
        <v>175</v>
      </c>
      <c r="BE614" s="210">
        <f>IF(N614="základní",J614,0)</f>
        <v>0</v>
      </c>
      <c r="BF614" s="210">
        <f>IF(N614="snížená",J614,0)</f>
        <v>0</v>
      </c>
      <c r="BG614" s="210">
        <f>IF(N614="zákl. přenesená",J614,0)</f>
        <v>0</v>
      </c>
      <c r="BH614" s="210">
        <f>IF(N614="sníž. přenesená",J614,0)</f>
        <v>0</v>
      </c>
      <c r="BI614" s="210">
        <f>IF(N614="nulová",J614,0)</f>
        <v>0</v>
      </c>
      <c r="BJ614" s="19" t="s">
        <v>85</v>
      </c>
      <c r="BK614" s="210">
        <f>ROUND(I614*H614,2)</f>
        <v>0</v>
      </c>
      <c r="BL614" s="19" t="s">
        <v>182</v>
      </c>
      <c r="BM614" s="209" t="s">
        <v>808</v>
      </c>
    </row>
    <row r="615" spans="1:51" s="13" customFormat="1" ht="12">
      <c r="A615" s="13"/>
      <c r="B615" s="211"/>
      <c r="C615" s="13"/>
      <c r="D615" s="212" t="s">
        <v>184</v>
      </c>
      <c r="E615" s="213" t="s">
        <v>1</v>
      </c>
      <c r="F615" s="214" t="s">
        <v>809</v>
      </c>
      <c r="G615" s="13"/>
      <c r="H615" s="215">
        <v>1487</v>
      </c>
      <c r="I615" s="216"/>
      <c r="J615" s="13"/>
      <c r="K615" s="13"/>
      <c r="L615" s="211"/>
      <c r="M615" s="217"/>
      <c r="N615" s="218"/>
      <c r="O615" s="218"/>
      <c r="P615" s="218"/>
      <c r="Q615" s="218"/>
      <c r="R615" s="218"/>
      <c r="S615" s="218"/>
      <c r="T615" s="219"/>
      <c r="U615" s="13"/>
      <c r="V615" s="13"/>
      <c r="W615" s="13"/>
      <c r="X615" s="13"/>
      <c r="Y615" s="13"/>
      <c r="Z615" s="13"/>
      <c r="AA615" s="13"/>
      <c r="AB615" s="13"/>
      <c r="AC615" s="13"/>
      <c r="AD615" s="13"/>
      <c r="AE615" s="13"/>
      <c r="AT615" s="213" t="s">
        <v>184</v>
      </c>
      <c r="AU615" s="213" t="s">
        <v>87</v>
      </c>
      <c r="AV615" s="13" t="s">
        <v>87</v>
      </c>
      <c r="AW615" s="13" t="s">
        <v>33</v>
      </c>
      <c r="AX615" s="13" t="s">
        <v>85</v>
      </c>
      <c r="AY615" s="213" t="s">
        <v>175</v>
      </c>
    </row>
    <row r="616" spans="1:65" s="2" customFormat="1" ht="21.75" customHeight="1">
      <c r="A616" s="38"/>
      <c r="B616" s="197"/>
      <c r="C616" s="198" t="s">
        <v>810</v>
      </c>
      <c r="D616" s="198" t="s">
        <v>177</v>
      </c>
      <c r="E616" s="199" t="s">
        <v>811</v>
      </c>
      <c r="F616" s="200" t="s">
        <v>812</v>
      </c>
      <c r="G616" s="201" t="s">
        <v>203</v>
      </c>
      <c r="H616" s="202">
        <v>89220</v>
      </c>
      <c r="I616" s="203"/>
      <c r="J616" s="204">
        <f>ROUND(I616*H616,2)</f>
        <v>0</v>
      </c>
      <c r="K616" s="200" t="s">
        <v>807</v>
      </c>
      <c r="L616" s="39"/>
      <c r="M616" s="205" t="s">
        <v>1</v>
      </c>
      <c r="N616" s="206" t="s">
        <v>43</v>
      </c>
      <c r="O616" s="77"/>
      <c r="P616" s="207">
        <f>O616*H616</f>
        <v>0</v>
      </c>
      <c r="Q616" s="207">
        <v>0</v>
      </c>
      <c r="R616" s="207">
        <f>Q616*H616</f>
        <v>0</v>
      </c>
      <c r="S616" s="207">
        <v>0</v>
      </c>
      <c r="T616" s="208">
        <f>S616*H616</f>
        <v>0</v>
      </c>
      <c r="U616" s="38"/>
      <c r="V616" s="38"/>
      <c r="W616" s="38"/>
      <c r="X616" s="38"/>
      <c r="Y616" s="38"/>
      <c r="Z616" s="38"/>
      <c r="AA616" s="38"/>
      <c r="AB616" s="38"/>
      <c r="AC616" s="38"/>
      <c r="AD616" s="38"/>
      <c r="AE616" s="38"/>
      <c r="AR616" s="209" t="s">
        <v>182</v>
      </c>
      <c r="AT616" s="209" t="s">
        <v>177</v>
      </c>
      <c r="AU616" s="209" t="s">
        <v>87</v>
      </c>
      <c r="AY616" s="19" t="s">
        <v>175</v>
      </c>
      <c r="BE616" s="210">
        <f>IF(N616="základní",J616,0)</f>
        <v>0</v>
      </c>
      <c r="BF616" s="210">
        <f>IF(N616="snížená",J616,0)</f>
        <v>0</v>
      </c>
      <c r="BG616" s="210">
        <f>IF(N616="zákl. přenesená",J616,0)</f>
        <v>0</v>
      </c>
      <c r="BH616" s="210">
        <f>IF(N616="sníž. přenesená",J616,0)</f>
        <v>0</v>
      </c>
      <c r="BI616" s="210">
        <f>IF(N616="nulová",J616,0)</f>
        <v>0</v>
      </c>
      <c r="BJ616" s="19" t="s">
        <v>85</v>
      </c>
      <c r="BK616" s="210">
        <f>ROUND(I616*H616,2)</f>
        <v>0</v>
      </c>
      <c r="BL616" s="19" t="s">
        <v>182</v>
      </c>
      <c r="BM616" s="209" t="s">
        <v>813</v>
      </c>
    </row>
    <row r="617" spans="1:51" s="13" customFormat="1" ht="12">
      <c r="A617" s="13"/>
      <c r="B617" s="211"/>
      <c r="C617" s="13"/>
      <c r="D617" s="212" t="s">
        <v>184</v>
      </c>
      <c r="E617" s="213" t="s">
        <v>1</v>
      </c>
      <c r="F617" s="214" t="s">
        <v>814</v>
      </c>
      <c r="G617" s="13"/>
      <c r="H617" s="215">
        <v>89220</v>
      </c>
      <c r="I617" s="216"/>
      <c r="J617" s="13"/>
      <c r="K617" s="13"/>
      <c r="L617" s="211"/>
      <c r="M617" s="217"/>
      <c r="N617" s="218"/>
      <c r="O617" s="218"/>
      <c r="P617" s="218"/>
      <c r="Q617" s="218"/>
      <c r="R617" s="218"/>
      <c r="S617" s="218"/>
      <c r="T617" s="219"/>
      <c r="U617" s="13"/>
      <c r="V617" s="13"/>
      <c r="W617" s="13"/>
      <c r="X617" s="13"/>
      <c r="Y617" s="13"/>
      <c r="Z617" s="13"/>
      <c r="AA617" s="13"/>
      <c r="AB617" s="13"/>
      <c r="AC617" s="13"/>
      <c r="AD617" s="13"/>
      <c r="AE617" s="13"/>
      <c r="AT617" s="213" t="s">
        <v>184</v>
      </c>
      <c r="AU617" s="213" t="s">
        <v>87</v>
      </c>
      <c r="AV617" s="13" t="s">
        <v>87</v>
      </c>
      <c r="AW617" s="13" t="s">
        <v>33</v>
      </c>
      <c r="AX617" s="13" t="s">
        <v>85</v>
      </c>
      <c r="AY617" s="213" t="s">
        <v>175</v>
      </c>
    </row>
    <row r="618" spans="1:65" s="2" customFormat="1" ht="21.75" customHeight="1">
      <c r="A618" s="38"/>
      <c r="B618" s="197"/>
      <c r="C618" s="198" t="s">
        <v>815</v>
      </c>
      <c r="D618" s="198" t="s">
        <v>177</v>
      </c>
      <c r="E618" s="199" t="s">
        <v>816</v>
      </c>
      <c r="F618" s="200" t="s">
        <v>817</v>
      </c>
      <c r="G618" s="201" t="s">
        <v>203</v>
      </c>
      <c r="H618" s="202">
        <v>1487</v>
      </c>
      <c r="I618" s="203"/>
      <c r="J618" s="204">
        <f>ROUND(I618*H618,2)</f>
        <v>0</v>
      </c>
      <c r="K618" s="200" t="s">
        <v>807</v>
      </c>
      <c r="L618" s="39"/>
      <c r="M618" s="205" t="s">
        <v>1</v>
      </c>
      <c r="N618" s="206" t="s">
        <v>43</v>
      </c>
      <c r="O618" s="77"/>
      <c r="P618" s="207">
        <f>O618*H618</f>
        <v>0</v>
      </c>
      <c r="Q618" s="207">
        <v>0</v>
      </c>
      <c r="R618" s="207">
        <f>Q618*H618</f>
        <v>0</v>
      </c>
      <c r="S618" s="207">
        <v>0</v>
      </c>
      <c r="T618" s="208">
        <f>S618*H618</f>
        <v>0</v>
      </c>
      <c r="U618" s="38"/>
      <c r="V618" s="38"/>
      <c r="W618" s="38"/>
      <c r="X618" s="38"/>
      <c r="Y618" s="38"/>
      <c r="Z618" s="38"/>
      <c r="AA618" s="38"/>
      <c r="AB618" s="38"/>
      <c r="AC618" s="38"/>
      <c r="AD618" s="38"/>
      <c r="AE618" s="38"/>
      <c r="AR618" s="209" t="s">
        <v>182</v>
      </c>
      <c r="AT618" s="209" t="s">
        <v>177</v>
      </c>
      <c r="AU618" s="209" t="s">
        <v>87</v>
      </c>
      <c r="AY618" s="19" t="s">
        <v>175</v>
      </c>
      <c r="BE618" s="210">
        <f>IF(N618="základní",J618,0)</f>
        <v>0</v>
      </c>
      <c r="BF618" s="210">
        <f>IF(N618="snížená",J618,0)</f>
        <v>0</v>
      </c>
      <c r="BG618" s="210">
        <f>IF(N618="zákl. přenesená",J618,0)</f>
        <v>0</v>
      </c>
      <c r="BH618" s="210">
        <f>IF(N618="sníž. přenesená",J618,0)</f>
        <v>0</v>
      </c>
      <c r="BI618" s="210">
        <f>IF(N618="nulová",J618,0)</f>
        <v>0</v>
      </c>
      <c r="BJ618" s="19" t="s">
        <v>85</v>
      </c>
      <c r="BK618" s="210">
        <f>ROUND(I618*H618,2)</f>
        <v>0</v>
      </c>
      <c r="BL618" s="19" t="s">
        <v>182</v>
      </c>
      <c r="BM618" s="209" t="s">
        <v>818</v>
      </c>
    </row>
    <row r="619" spans="1:65" s="2" customFormat="1" ht="21.75" customHeight="1">
      <c r="A619" s="38"/>
      <c r="B619" s="197"/>
      <c r="C619" s="198" t="s">
        <v>819</v>
      </c>
      <c r="D619" s="198" t="s">
        <v>177</v>
      </c>
      <c r="E619" s="199" t="s">
        <v>820</v>
      </c>
      <c r="F619" s="200" t="s">
        <v>821</v>
      </c>
      <c r="G619" s="201" t="s">
        <v>379</v>
      </c>
      <c r="H619" s="202">
        <v>10</v>
      </c>
      <c r="I619" s="203"/>
      <c r="J619" s="204">
        <f>ROUND(I619*H619,2)</f>
        <v>0</v>
      </c>
      <c r="K619" s="200" t="s">
        <v>1</v>
      </c>
      <c r="L619" s="39"/>
      <c r="M619" s="205" t="s">
        <v>1</v>
      </c>
      <c r="N619" s="206" t="s">
        <v>43</v>
      </c>
      <c r="O619" s="77"/>
      <c r="P619" s="207">
        <f>O619*H619</f>
        <v>0</v>
      </c>
      <c r="Q619" s="207">
        <v>0</v>
      </c>
      <c r="R619" s="207">
        <f>Q619*H619</f>
        <v>0</v>
      </c>
      <c r="S619" s="207">
        <v>0</v>
      </c>
      <c r="T619" s="208">
        <f>S619*H619</f>
        <v>0</v>
      </c>
      <c r="U619" s="38"/>
      <c r="V619" s="38"/>
      <c r="W619" s="38"/>
      <c r="X619" s="38"/>
      <c r="Y619" s="38"/>
      <c r="Z619" s="38"/>
      <c r="AA619" s="38"/>
      <c r="AB619" s="38"/>
      <c r="AC619" s="38"/>
      <c r="AD619" s="38"/>
      <c r="AE619" s="38"/>
      <c r="AR619" s="209" t="s">
        <v>182</v>
      </c>
      <c r="AT619" s="209" t="s">
        <v>177</v>
      </c>
      <c r="AU619" s="209" t="s">
        <v>87</v>
      </c>
      <c r="AY619" s="19" t="s">
        <v>175</v>
      </c>
      <c r="BE619" s="210">
        <f>IF(N619="základní",J619,0)</f>
        <v>0</v>
      </c>
      <c r="BF619" s="210">
        <f>IF(N619="snížená",J619,0)</f>
        <v>0</v>
      </c>
      <c r="BG619" s="210">
        <f>IF(N619="zákl. přenesená",J619,0)</f>
        <v>0</v>
      </c>
      <c r="BH619" s="210">
        <f>IF(N619="sníž. přenesená",J619,0)</f>
        <v>0</v>
      </c>
      <c r="BI619" s="210">
        <f>IF(N619="nulová",J619,0)</f>
        <v>0</v>
      </c>
      <c r="BJ619" s="19" t="s">
        <v>85</v>
      </c>
      <c r="BK619" s="210">
        <f>ROUND(I619*H619,2)</f>
        <v>0</v>
      </c>
      <c r="BL619" s="19" t="s">
        <v>182</v>
      </c>
      <c r="BM619" s="209" t="s">
        <v>822</v>
      </c>
    </row>
    <row r="620" spans="1:65" s="2" customFormat="1" ht="21.75" customHeight="1">
      <c r="A620" s="38"/>
      <c r="B620" s="197"/>
      <c r="C620" s="198" t="s">
        <v>823</v>
      </c>
      <c r="D620" s="198" t="s">
        <v>177</v>
      </c>
      <c r="E620" s="199" t="s">
        <v>824</v>
      </c>
      <c r="F620" s="200" t="s">
        <v>825</v>
      </c>
      <c r="G620" s="201" t="s">
        <v>180</v>
      </c>
      <c r="H620" s="202">
        <v>1190</v>
      </c>
      <c r="I620" s="203"/>
      <c r="J620" s="204">
        <f>ROUND(I620*H620,2)</f>
        <v>0</v>
      </c>
      <c r="K620" s="200" t="s">
        <v>807</v>
      </c>
      <c r="L620" s="39"/>
      <c r="M620" s="205" t="s">
        <v>1</v>
      </c>
      <c r="N620" s="206" t="s">
        <v>43</v>
      </c>
      <c r="O620" s="77"/>
      <c r="P620" s="207">
        <f>O620*H620</f>
        <v>0</v>
      </c>
      <c r="Q620" s="207">
        <v>0.00021</v>
      </c>
      <c r="R620" s="207">
        <f>Q620*H620</f>
        <v>0.2499</v>
      </c>
      <c r="S620" s="207">
        <v>0</v>
      </c>
      <c r="T620" s="208">
        <f>S620*H620</f>
        <v>0</v>
      </c>
      <c r="U620" s="38"/>
      <c r="V620" s="38"/>
      <c r="W620" s="38"/>
      <c r="X620" s="38"/>
      <c r="Y620" s="38"/>
      <c r="Z620" s="38"/>
      <c r="AA620" s="38"/>
      <c r="AB620" s="38"/>
      <c r="AC620" s="38"/>
      <c r="AD620" s="38"/>
      <c r="AE620" s="38"/>
      <c r="AR620" s="209" t="s">
        <v>182</v>
      </c>
      <c r="AT620" s="209" t="s">
        <v>177</v>
      </c>
      <c r="AU620" s="209" t="s">
        <v>87</v>
      </c>
      <c r="AY620" s="19" t="s">
        <v>175</v>
      </c>
      <c r="BE620" s="210">
        <f>IF(N620="základní",J620,0)</f>
        <v>0</v>
      </c>
      <c r="BF620" s="210">
        <f>IF(N620="snížená",J620,0)</f>
        <v>0</v>
      </c>
      <c r="BG620" s="210">
        <f>IF(N620="zákl. přenesená",J620,0)</f>
        <v>0</v>
      </c>
      <c r="BH620" s="210">
        <f>IF(N620="sníž. přenesená",J620,0)</f>
        <v>0</v>
      </c>
      <c r="BI620" s="210">
        <f>IF(N620="nulová",J620,0)</f>
        <v>0</v>
      </c>
      <c r="BJ620" s="19" t="s">
        <v>85</v>
      </c>
      <c r="BK620" s="210">
        <f>ROUND(I620*H620,2)</f>
        <v>0</v>
      </c>
      <c r="BL620" s="19" t="s">
        <v>182</v>
      </c>
      <c r="BM620" s="209" t="s">
        <v>826</v>
      </c>
    </row>
    <row r="621" spans="1:65" s="2" customFormat="1" ht="21.75" customHeight="1">
      <c r="A621" s="38"/>
      <c r="B621" s="197"/>
      <c r="C621" s="198" t="s">
        <v>827</v>
      </c>
      <c r="D621" s="198" t="s">
        <v>177</v>
      </c>
      <c r="E621" s="199" t="s">
        <v>828</v>
      </c>
      <c r="F621" s="200" t="s">
        <v>829</v>
      </c>
      <c r="G621" s="201" t="s">
        <v>180</v>
      </c>
      <c r="H621" s="202">
        <v>1205</v>
      </c>
      <c r="I621" s="203"/>
      <c r="J621" s="204">
        <f>ROUND(I621*H621,2)</f>
        <v>0</v>
      </c>
      <c r="K621" s="200" t="s">
        <v>181</v>
      </c>
      <c r="L621" s="39"/>
      <c r="M621" s="205" t="s">
        <v>1</v>
      </c>
      <c r="N621" s="206" t="s">
        <v>43</v>
      </c>
      <c r="O621" s="77"/>
      <c r="P621" s="207">
        <f>O621*H621</f>
        <v>0</v>
      </c>
      <c r="Q621" s="207">
        <v>4E-05</v>
      </c>
      <c r="R621" s="207">
        <f>Q621*H621</f>
        <v>0.04820000000000001</v>
      </c>
      <c r="S621" s="207">
        <v>0</v>
      </c>
      <c r="T621" s="208">
        <f>S621*H621</f>
        <v>0</v>
      </c>
      <c r="U621" s="38"/>
      <c r="V621" s="38"/>
      <c r="W621" s="38"/>
      <c r="X621" s="38"/>
      <c r="Y621" s="38"/>
      <c r="Z621" s="38"/>
      <c r="AA621" s="38"/>
      <c r="AB621" s="38"/>
      <c r="AC621" s="38"/>
      <c r="AD621" s="38"/>
      <c r="AE621" s="38"/>
      <c r="AR621" s="209" t="s">
        <v>182</v>
      </c>
      <c r="AT621" s="209" t="s">
        <v>177</v>
      </c>
      <c r="AU621" s="209" t="s">
        <v>87</v>
      </c>
      <c r="AY621" s="19" t="s">
        <v>175</v>
      </c>
      <c r="BE621" s="210">
        <f>IF(N621="základní",J621,0)</f>
        <v>0</v>
      </c>
      <c r="BF621" s="210">
        <f>IF(N621="snížená",J621,0)</f>
        <v>0</v>
      </c>
      <c r="BG621" s="210">
        <f>IF(N621="zákl. přenesená",J621,0)</f>
        <v>0</v>
      </c>
      <c r="BH621" s="210">
        <f>IF(N621="sníž. přenesená",J621,0)</f>
        <v>0</v>
      </c>
      <c r="BI621" s="210">
        <f>IF(N621="nulová",J621,0)</f>
        <v>0</v>
      </c>
      <c r="BJ621" s="19" t="s">
        <v>85</v>
      </c>
      <c r="BK621" s="210">
        <f>ROUND(I621*H621,2)</f>
        <v>0</v>
      </c>
      <c r="BL621" s="19" t="s">
        <v>182</v>
      </c>
      <c r="BM621" s="209" t="s">
        <v>830</v>
      </c>
    </row>
    <row r="622" spans="1:51" s="13" customFormat="1" ht="12">
      <c r="A622" s="13"/>
      <c r="B622" s="211"/>
      <c r="C622" s="13"/>
      <c r="D622" s="212" t="s">
        <v>184</v>
      </c>
      <c r="E622" s="213" t="s">
        <v>1</v>
      </c>
      <c r="F622" s="214" t="s">
        <v>831</v>
      </c>
      <c r="G622" s="13"/>
      <c r="H622" s="215">
        <v>15</v>
      </c>
      <c r="I622" s="216"/>
      <c r="J622" s="13"/>
      <c r="K622" s="13"/>
      <c r="L622" s="211"/>
      <c r="M622" s="217"/>
      <c r="N622" s="218"/>
      <c r="O622" s="218"/>
      <c r="P622" s="218"/>
      <c r="Q622" s="218"/>
      <c r="R622" s="218"/>
      <c r="S622" s="218"/>
      <c r="T622" s="219"/>
      <c r="U622" s="13"/>
      <c r="V622" s="13"/>
      <c r="W622" s="13"/>
      <c r="X622" s="13"/>
      <c r="Y622" s="13"/>
      <c r="Z622" s="13"/>
      <c r="AA622" s="13"/>
      <c r="AB622" s="13"/>
      <c r="AC622" s="13"/>
      <c r="AD622" s="13"/>
      <c r="AE622" s="13"/>
      <c r="AT622" s="213" t="s">
        <v>184</v>
      </c>
      <c r="AU622" s="213" t="s">
        <v>87</v>
      </c>
      <c r="AV622" s="13" t="s">
        <v>87</v>
      </c>
      <c r="AW622" s="13" t="s">
        <v>33</v>
      </c>
      <c r="AX622" s="13" t="s">
        <v>78</v>
      </c>
      <c r="AY622" s="213" t="s">
        <v>175</v>
      </c>
    </row>
    <row r="623" spans="1:51" s="13" customFormat="1" ht="12">
      <c r="A623" s="13"/>
      <c r="B623" s="211"/>
      <c r="C623" s="13"/>
      <c r="D623" s="212" t="s">
        <v>184</v>
      </c>
      <c r="E623" s="213" t="s">
        <v>1</v>
      </c>
      <c r="F623" s="214" t="s">
        <v>832</v>
      </c>
      <c r="G623" s="13"/>
      <c r="H623" s="215">
        <v>1190</v>
      </c>
      <c r="I623" s="216"/>
      <c r="J623" s="13"/>
      <c r="K623" s="13"/>
      <c r="L623" s="211"/>
      <c r="M623" s="217"/>
      <c r="N623" s="218"/>
      <c r="O623" s="218"/>
      <c r="P623" s="218"/>
      <c r="Q623" s="218"/>
      <c r="R623" s="218"/>
      <c r="S623" s="218"/>
      <c r="T623" s="219"/>
      <c r="U623" s="13"/>
      <c r="V623" s="13"/>
      <c r="W623" s="13"/>
      <c r="X623" s="13"/>
      <c r="Y623" s="13"/>
      <c r="Z623" s="13"/>
      <c r="AA623" s="13"/>
      <c r="AB623" s="13"/>
      <c r="AC623" s="13"/>
      <c r="AD623" s="13"/>
      <c r="AE623" s="13"/>
      <c r="AT623" s="213" t="s">
        <v>184</v>
      </c>
      <c r="AU623" s="213" t="s">
        <v>87</v>
      </c>
      <c r="AV623" s="13" t="s">
        <v>87</v>
      </c>
      <c r="AW623" s="13" t="s">
        <v>33</v>
      </c>
      <c r="AX623" s="13" t="s">
        <v>78</v>
      </c>
      <c r="AY623" s="213" t="s">
        <v>175</v>
      </c>
    </row>
    <row r="624" spans="1:51" s="14" customFormat="1" ht="12">
      <c r="A624" s="14"/>
      <c r="B624" s="220"/>
      <c r="C624" s="14"/>
      <c r="D624" s="212" t="s">
        <v>184</v>
      </c>
      <c r="E624" s="221" t="s">
        <v>1</v>
      </c>
      <c r="F624" s="222" t="s">
        <v>186</v>
      </c>
      <c r="G624" s="14"/>
      <c r="H624" s="223">
        <v>1205</v>
      </c>
      <c r="I624" s="224"/>
      <c r="J624" s="14"/>
      <c r="K624" s="14"/>
      <c r="L624" s="220"/>
      <c r="M624" s="225"/>
      <c r="N624" s="226"/>
      <c r="O624" s="226"/>
      <c r="P624" s="226"/>
      <c r="Q624" s="226"/>
      <c r="R624" s="226"/>
      <c r="S624" s="226"/>
      <c r="T624" s="227"/>
      <c r="U624" s="14"/>
      <c r="V624" s="14"/>
      <c r="W624" s="14"/>
      <c r="X624" s="14"/>
      <c r="Y624" s="14"/>
      <c r="Z624" s="14"/>
      <c r="AA624" s="14"/>
      <c r="AB624" s="14"/>
      <c r="AC624" s="14"/>
      <c r="AD624" s="14"/>
      <c r="AE624" s="14"/>
      <c r="AT624" s="221" t="s">
        <v>184</v>
      </c>
      <c r="AU624" s="221" t="s">
        <v>87</v>
      </c>
      <c r="AV624" s="14" t="s">
        <v>182</v>
      </c>
      <c r="AW624" s="14" t="s">
        <v>33</v>
      </c>
      <c r="AX624" s="14" t="s">
        <v>85</v>
      </c>
      <c r="AY624" s="221" t="s">
        <v>175</v>
      </c>
    </row>
    <row r="625" spans="1:65" s="2" customFormat="1" ht="21.75" customHeight="1">
      <c r="A625" s="38"/>
      <c r="B625" s="197"/>
      <c r="C625" s="198" t="s">
        <v>833</v>
      </c>
      <c r="D625" s="198" t="s">
        <v>177</v>
      </c>
      <c r="E625" s="199" t="s">
        <v>834</v>
      </c>
      <c r="F625" s="200" t="s">
        <v>835</v>
      </c>
      <c r="G625" s="201" t="s">
        <v>385</v>
      </c>
      <c r="H625" s="202">
        <v>3</v>
      </c>
      <c r="I625" s="203"/>
      <c r="J625" s="204">
        <f>ROUND(I625*H625,2)</f>
        <v>0</v>
      </c>
      <c r="K625" s="200" t="s">
        <v>181</v>
      </c>
      <c r="L625" s="39"/>
      <c r="M625" s="205" t="s">
        <v>1</v>
      </c>
      <c r="N625" s="206" t="s">
        <v>43</v>
      </c>
      <c r="O625" s="77"/>
      <c r="P625" s="207">
        <f>O625*H625</f>
        <v>0</v>
      </c>
      <c r="Q625" s="207">
        <v>0.22721</v>
      </c>
      <c r="R625" s="207">
        <f>Q625*H625</f>
        <v>0.68163</v>
      </c>
      <c r="S625" s="207">
        <v>0.173</v>
      </c>
      <c r="T625" s="208">
        <f>S625*H625</f>
        <v>0.5189999999999999</v>
      </c>
      <c r="U625" s="38"/>
      <c r="V625" s="38"/>
      <c r="W625" s="38"/>
      <c r="X625" s="38"/>
      <c r="Y625" s="38"/>
      <c r="Z625" s="38"/>
      <c r="AA625" s="38"/>
      <c r="AB625" s="38"/>
      <c r="AC625" s="38"/>
      <c r="AD625" s="38"/>
      <c r="AE625" s="38"/>
      <c r="AR625" s="209" t="s">
        <v>182</v>
      </c>
      <c r="AT625" s="209" t="s">
        <v>177</v>
      </c>
      <c r="AU625" s="209" t="s">
        <v>87</v>
      </c>
      <c r="AY625" s="19" t="s">
        <v>175</v>
      </c>
      <c r="BE625" s="210">
        <f>IF(N625="základní",J625,0)</f>
        <v>0</v>
      </c>
      <c r="BF625" s="210">
        <f>IF(N625="snížená",J625,0)</f>
        <v>0</v>
      </c>
      <c r="BG625" s="210">
        <f>IF(N625="zákl. přenesená",J625,0)</f>
        <v>0</v>
      </c>
      <c r="BH625" s="210">
        <f>IF(N625="sníž. přenesená",J625,0)</f>
        <v>0</v>
      </c>
      <c r="BI625" s="210">
        <f>IF(N625="nulová",J625,0)</f>
        <v>0</v>
      </c>
      <c r="BJ625" s="19" t="s">
        <v>85</v>
      </c>
      <c r="BK625" s="210">
        <f>ROUND(I625*H625,2)</f>
        <v>0</v>
      </c>
      <c r="BL625" s="19" t="s">
        <v>182</v>
      </c>
      <c r="BM625" s="209" t="s">
        <v>836</v>
      </c>
    </row>
    <row r="626" spans="1:65" s="2" customFormat="1" ht="33" customHeight="1">
      <c r="A626" s="38"/>
      <c r="B626" s="197"/>
      <c r="C626" s="198" t="s">
        <v>837</v>
      </c>
      <c r="D626" s="198" t="s">
        <v>177</v>
      </c>
      <c r="E626" s="199" t="s">
        <v>838</v>
      </c>
      <c r="F626" s="200" t="s">
        <v>839</v>
      </c>
      <c r="G626" s="201" t="s">
        <v>198</v>
      </c>
      <c r="H626" s="202">
        <v>22.8</v>
      </c>
      <c r="I626" s="203"/>
      <c r="J626" s="204">
        <f>ROUND(I626*H626,2)</f>
        <v>0</v>
      </c>
      <c r="K626" s="200" t="s">
        <v>181</v>
      </c>
      <c r="L626" s="39"/>
      <c r="M626" s="205" t="s">
        <v>1</v>
      </c>
      <c r="N626" s="206" t="s">
        <v>43</v>
      </c>
      <c r="O626" s="77"/>
      <c r="P626" s="207">
        <f>O626*H626</f>
        <v>0</v>
      </c>
      <c r="Q626" s="207">
        <v>0.00347</v>
      </c>
      <c r="R626" s="207">
        <f>Q626*H626</f>
        <v>0.079116</v>
      </c>
      <c r="S626" s="207">
        <v>0</v>
      </c>
      <c r="T626" s="208">
        <f>S626*H626</f>
        <v>0</v>
      </c>
      <c r="U626" s="38"/>
      <c r="V626" s="38"/>
      <c r="W626" s="38"/>
      <c r="X626" s="38"/>
      <c r="Y626" s="38"/>
      <c r="Z626" s="38"/>
      <c r="AA626" s="38"/>
      <c r="AB626" s="38"/>
      <c r="AC626" s="38"/>
      <c r="AD626" s="38"/>
      <c r="AE626" s="38"/>
      <c r="AR626" s="209" t="s">
        <v>182</v>
      </c>
      <c r="AT626" s="209" t="s">
        <v>177</v>
      </c>
      <c r="AU626" s="209" t="s">
        <v>87</v>
      </c>
      <c r="AY626" s="19" t="s">
        <v>175</v>
      </c>
      <c r="BE626" s="210">
        <f>IF(N626="základní",J626,0)</f>
        <v>0</v>
      </c>
      <c r="BF626" s="210">
        <f>IF(N626="snížená",J626,0)</f>
        <v>0</v>
      </c>
      <c r="BG626" s="210">
        <f>IF(N626="zákl. přenesená",J626,0)</f>
        <v>0</v>
      </c>
      <c r="BH626" s="210">
        <f>IF(N626="sníž. přenesená",J626,0)</f>
        <v>0</v>
      </c>
      <c r="BI626" s="210">
        <f>IF(N626="nulová",J626,0)</f>
        <v>0</v>
      </c>
      <c r="BJ626" s="19" t="s">
        <v>85</v>
      </c>
      <c r="BK626" s="210">
        <f>ROUND(I626*H626,2)</f>
        <v>0</v>
      </c>
      <c r="BL626" s="19" t="s">
        <v>182</v>
      </c>
      <c r="BM626" s="209" t="s">
        <v>840</v>
      </c>
    </row>
    <row r="627" spans="1:51" s="13" customFormat="1" ht="12">
      <c r="A627" s="13"/>
      <c r="B627" s="211"/>
      <c r="C627" s="13"/>
      <c r="D627" s="212" t="s">
        <v>184</v>
      </c>
      <c r="E627" s="213" t="s">
        <v>1</v>
      </c>
      <c r="F627" s="214" t="s">
        <v>841</v>
      </c>
      <c r="G627" s="13"/>
      <c r="H627" s="215">
        <v>22.8</v>
      </c>
      <c r="I627" s="216"/>
      <c r="J627" s="13"/>
      <c r="K627" s="13"/>
      <c r="L627" s="211"/>
      <c r="M627" s="217"/>
      <c r="N627" s="218"/>
      <c r="O627" s="218"/>
      <c r="P627" s="218"/>
      <c r="Q627" s="218"/>
      <c r="R627" s="218"/>
      <c r="S627" s="218"/>
      <c r="T627" s="219"/>
      <c r="U627" s="13"/>
      <c r="V627" s="13"/>
      <c r="W627" s="13"/>
      <c r="X627" s="13"/>
      <c r="Y627" s="13"/>
      <c r="Z627" s="13"/>
      <c r="AA627" s="13"/>
      <c r="AB627" s="13"/>
      <c r="AC627" s="13"/>
      <c r="AD627" s="13"/>
      <c r="AE627" s="13"/>
      <c r="AT627" s="213" t="s">
        <v>184</v>
      </c>
      <c r="AU627" s="213" t="s">
        <v>87</v>
      </c>
      <c r="AV627" s="13" t="s">
        <v>87</v>
      </c>
      <c r="AW627" s="13" t="s">
        <v>33</v>
      </c>
      <c r="AX627" s="13" t="s">
        <v>85</v>
      </c>
      <c r="AY627" s="213" t="s">
        <v>175</v>
      </c>
    </row>
    <row r="628" spans="1:65" s="2" customFormat="1" ht="16.5" customHeight="1">
      <c r="A628" s="38"/>
      <c r="B628" s="197"/>
      <c r="C628" s="198" t="s">
        <v>842</v>
      </c>
      <c r="D628" s="198" t="s">
        <v>177</v>
      </c>
      <c r="E628" s="199" t="s">
        <v>843</v>
      </c>
      <c r="F628" s="200" t="s">
        <v>844</v>
      </c>
      <c r="G628" s="201" t="s">
        <v>385</v>
      </c>
      <c r="H628" s="202">
        <v>1</v>
      </c>
      <c r="I628" s="203"/>
      <c r="J628" s="204">
        <f>ROUND(I628*H628,2)</f>
        <v>0</v>
      </c>
      <c r="K628" s="200" t="s">
        <v>1</v>
      </c>
      <c r="L628" s="39"/>
      <c r="M628" s="205" t="s">
        <v>1</v>
      </c>
      <c r="N628" s="206" t="s">
        <v>43</v>
      </c>
      <c r="O628" s="77"/>
      <c r="P628" s="207">
        <f>O628*H628</f>
        <v>0</v>
      </c>
      <c r="Q628" s="207">
        <v>0.00347</v>
      </c>
      <c r="R628" s="207">
        <f>Q628*H628</f>
        <v>0.00347</v>
      </c>
      <c r="S628" s="207">
        <v>0</v>
      </c>
      <c r="T628" s="208">
        <f>S628*H628</f>
        <v>0</v>
      </c>
      <c r="U628" s="38"/>
      <c r="V628" s="38"/>
      <c r="W628" s="38"/>
      <c r="X628" s="38"/>
      <c r="Y628" s="38"/>
      <c r="Z628" s="38"/>
      <c r="AA628" s="38"/>
      <c r="AB628" s="38"/>
      <c r="AC628" s="38"/>
      <c r="AD628" s="38"/>
      <c r="AE628" s="38"/>
      <c r="AR628" s="209" t="s">
        <v>182</v>
      </c>
      <c r="AT628" s="209" t="s">
        <v>177</v>
      </c>
      <c r="AU628" s="209" t="s">
        <v>87</v>
      </c>
      <c r="AY628" s="19" t="s">
        <v>175</v>
      </c>
      <c r="BE628" s="210">
        <f>IF(N628="základní",J628,0)</f>
        <v>0</v>
      </c>
      <c r="BF628" s="210">
        <f>IF(N628="snížená",J628,0)</f>
        <v>0</v>
      </c>
      <c r="BG628" s="210">
        <f>IF(N628="zákl. přenesená",J628,0)</f>
        <v>0</v>
      </c>
      <c r="BH628" s="210">
        <f>IF(N628="sníž. přenesená",J628,0)</f>
        <v>0</v>
      </c>
      <c r="BI628" s="210">
        <f>IF(N628="nulová",J628,0)</f>
        <v>0</v>
      </c>
      <c r="BJ628" s="19" t="s">
        <v>85</v>
      </c>
      <c r="BK628" s="210">
        <f>ROUND(I628*H628,2)</f>
        <v>0</v>
      </c>
      <c r="BL628" s="19" t="s">
        <v>182</v>
      </c>
      <c r="BM628" s="209" t="s">
        <v>845</v>
      </c>
    </row>
    <row r="629" spans="1:65" s="2" customFormat="1" ht="33" customHeight="1">
      <c r="A629" s="38"/>
      <c r="B629" s="197"/>
      <c r="C629" s="198" t="s">
        <v>846</v>
      </c>
      <c r="D629" s="198" t="s">
        <v>177</v>
      </c>
      <c r="E629" s="199" t="s">
        <v>847</v>
      </c>
      <c r="F629" s="200" t="s">
        <v>848</v>
      </c>
      <c r="G629" s="201" t="s">
        <v>198</v>
      </c>
      <c r="H629" s="202">
        <v>6</v>
      </c>
      <c r="I629" s="203"/>
      <c r="J629" s="204">
        <f>ROUND(I629*H629,2)</f>
        <v>0</v>
      </c>
      <c r="K629" s="200" t="s">
        <v>181</v>
      </c>
      <c r="L629" s="39"/>
      <c r="M629" s="205" t="s">
        <v>1</v>
      </c>
      <c r="N629" s="206" t="s">
        <v>43</v>
      </c>
      <c r="O629" s="77"/>
      <c r="P629" s="207">
        <f>O629*H629</f>
        <v>0</v>
      </c>
      <c r="Q629" s="207">
        <v>0.02948</v>
      </c>
      <c r="R629" s="207">
        <f>Q629*H629</f>
        <v>0.17687999999999998</v>
      </c>
      <c r="S629" s="207">
        <v>0</v>
      </c>
      <c r="T629" s="208">
        <f>S629*H629</f>
        <v>0</v>
      </c>
      <c r="U629" s="38"/>
      <c r="V629" s="38"/>
      <c r="W629" s="38"/>
      <c r="X629" s="38"/>
      <c r="Y629" s="38"/>
      <c r="Z629" s="38"/>
      <c r="AA629" s="38"/>
      <c r="AB629" s="38"/>
      <c r="AC629" s="38"/>
      <c r="AD629" s="38"/>
      <c r="AE629" s="38"/>
      <c r="AR629" s="209" t="s">
        <v>182</v>
      </c>
      <c r="AT629" s="209" t="s">
        <v>177</v>
      </c>
      <c r="AU629" s="209" t="s">
        <v>87</v>
      </c>
      <c r="AY629" s="19" t="s">
        <v>175</v>
      </c>
      <c r="BE629" s="210">
        <f>IF(N629="základní",J629,0)</f>
        <v>0</v>
      </c>
      <c r="BF629" s="210">
        <f>IF(N629="snížená",J629,0)</f>
        <v>0</v>
      </c>
      <c r="BG629" s="210">
        <f>IF(N629="zákl. přenesená",J629,0)</f>
        <v>0</v>
      </c>
      <c r="BH629" s="210">
        <f>IF(N629="sníž. přenesená",J629,0)</f>
        <v>0</v>
      </c>
      <c r="BI629" s="210">
        <f>IF(N629="nulová",J629,0)</f>
        <v>0</v>
      </c>
      <c r="BJ629" s="19" t="s">
        <v>85</v>
      </c>
      <c r="BK629" s="210">
        <f>ROUND(I629*H629,2)</f>
        <v>0</v>
      </c>
      <c r="BL629" s="19" t="s">
        <v>182</v>
      </c>
      <c r="BM629" s="209" t="s">
        <v>849</v>
      </c>
    </row>
    <row r="630" spans="1:51" s="13" customFormat="1" ht="12">
      <c r="A630" s="13"/>
      <c r="B630" s="211"/>
      <c r="C630" s="13"/>
      <c r="D630" s="212" t="s">
        <v>184</v>
      </c>
      <c r="E630" s="213" t="s">
        <v>1</v>
      </c>
      <c r="F630" s="214" t="s">
        <v>850</v>
      </c>
      <c r="G630" s="13"/>
      <c r="H630" s="215">
        <v>6</v>
      </c>
      <c r="I630" s="216"/>
      <c r="J630" s="13"/>
      <c r="K630" s="13"/>
      <c r="L630" s="211"/>
      <c r="M630" s="217"/>
      <c r="N630" s="218"/>
      <c r="O630" s="218"/>
      <c r="P630" s="218"/>
      <c r="Q630" s="218"/>
      <c r="R630" s="218"/>
      <c r="S630" s="218"/>
      <c r="T630" s="219"/>
      <c r="U630" s="13"/>
      <c r="V630" s="13"/>
      <c r="W630" s="13"/>
      <c r="X630" s="13"/>
      <c r="Y630" s="13"/>
      <c r="Z630" s="13"/>
      <c r="AA630" s="13"/>
      <c r="AB630" s="13"/>
      <c r="AC630" s="13"/>
      <c r="AD630" s="13"/>
      <c r="AE630" s="13"/>
      <c r="AT630" s="213" t="s">
        <v>184</v>
      </c>
      <c r="AU630" s="213" t="s">
        <v>87</v>
      </c>
      <c r="AV630" s="13" t="s">
        <v>87</v>
      </c>
      <c r="AW630" s="13" t="s">
        <v>33</v>
      </c>
      <c r="AX630" s="13" t="s">
        <v>85</v>
      </c>
      <c r="AY630" s="213" t="s">
        <v>175</v>
      </c>
    </row>
    <row r="631" spans="1:65" s="2" customFormat="1" ht="21.75" customHeight="1">
      <c r="A631" s="38"/>
      <c r="B631" s="197"/>
      <c r="C631" s="198" t="s">
        <v>851</v>
      </c>
      <c r="D631" s="198" t="s">
        <v>177</v>
      </c>
      <c r="E631" s="199" t="s">
        <v>852</v>
      </c>
      <c r="F631" s="200" t="s">
        <v>853</v>
      </c>
      <c r="G631" s="201" t="s">
        <v>379</v>
      </c>
      <c r="H631" s="202">
        <v>1</v>
      </c>
      <c r="I631" s="203"/>
      <c r="J631" s="204">
        <f>ROUND(I631*H631,2)</f>
        <v>0</v>
      </c>
      <c r="K631" s="200" t="s">
        <v>181</v>
      </c>
      <c r="L631" s="39"/>
      <c r="M631" s="205" t="s">
        <v>1</v>
      </c>
      <c r="N631" s="206" t="s">
        <v>43</v>
      </c>
      <c r="O631" s="77"/>
      <c r="P631" s="207">
        <f>O631*H631</f>
        <v>0</v>
      </c>
      <c r="Q631" s="207">
        <v>0</v>
      </c>
      <c r="R631" s="207">
        <f>Q631*H631</f>
        <v>0</v>
      </c>
      <c r="S631" s="207">
        <v>0.344</v>
      </c>
      <c r="T631" s="208">
        <f>S631*H631</f>
        <v>0.344</v>
      </c>
      <c r="U631" s="38"/>
      <c r="V631" s="38"/>
      <c r="W631" s="38"/>
      <c r="X631" s="38"/>
      <c r="Y631" s="38"/>
      <c r="Z631" s="38"/>
      <c r="AA631" s="38"/>
      <c r="AB631" s="38"/>
      <c r="AC631" s="38"/>
      <c r="AD631" s="38"/>
      <c r="AE631" s="38"/>
      <c r="AR631" s="209" t="s">
        <v>182</v>
      </c>
      <c r="AT631" s="209" t="s">
        <v>177</v>
      </c>
      <c r="AU631" s="209" t="s">
        <v>87</v>
      </c>
      <c r="AY631" s="19" t="s">
        <v>175</v>
      </c>
      <c r="BE631" s="210">
        <f>IF(N631="základní",J631,0)</f>
        <v>0</v>
      </c>
      <c r="BF631" s="210">
        <f>IF(N631="snížená",J631,0)</f>
        <v>0</v>
      </c>
      <c r="BG631" s="210">
        <f>IF(N631="zákl. přenesená",J631,0)</f>
        <v>0</v>
      </c>
      <c r="BH631" s="210">
        <f>IF(N631="sníž. přenesená",J631,0)</f>
        <v>0</v>
      </c>
      <c r="BI631" s="210">
        <f>IF(N631="nulová",J631,0)</f>
        <v>0</v>
      </c>
      <c r="BJ631" s="19" t="s">
        <v>85</v>
      </c>
      <c r="BK631" s="210">
        <f>ROUND(I631*H631,2)</f>
        <v>0</v>
      </c>
      <c r="BL631" s="19" t="s">
        <v>182</v>
      </c>
      <c r="BM631" s="209" t="s">
        <v>854</v>
      </c>
    </row>
    <row r="632" spans="1:51" s="13" customFormat="1" ht="12">
      <c r="A632" s="13"/>
      <c r="B632" s="211"/>
      <c r="C632" s="13"/>
      <c r="D632" s="212" t="s">
        <v>184</v>
      </c>
      <c r="E632" s="213" t="s">
        <v>1</v>
      </c>
      <c r="F632" s="214" t="s">
        <v>855</v>
      </c>
      <c r="G632" s="13"/>
      <c r="H632" s="215">
        <v>1</v>
      </c>
      <c r="I632" s="216"/>
      <c r="J632" s="13"/>
      <c r="K632" s="13"/>
      <c r="L632" s="211"/>
      <c r="M632" s="217"/>
      <c r="N632" s="218"/>
      <c r="O632" s="218"/>
      <c r="P632" s="218"/>
      <c r="Q632" s="218"/>
      <c r="R632" s="218"/>
      <c r="S632" s="218"/>
      <c r="T632" s="219"/>
      <c r="U632" s="13"/>
      <c r="V632" s="13"/>
      <c r="W632" s="13"/>
      <c r="X632" s="13"/>
      <c r="Y632" s="13"/>
      <c r="Z632" s="13"/>
      <c r="AA632" s="13"/>
      <c r="AB632" s="13"/>
      <c r="AC632" s="13"/>
      <c r="AD632" s="13"/>
      <c r="AE632" s="13"/>
      <c r="AT632" s="213" t="s">
        <v>184</v>
      </c>
      <c r="AU632" s="213" t="s">
        <v>87</v>
      </c>
      <c r="AV632" s="13" t="s">
        <v>87</v>
      </c>
      <c r="AW632" s="13" t="s">
        <v>33</v>
      </c>
      <c r="AX632" s="13" t="s">
        <v>78</v>
      </c>
      <c r="AY632" s="213" t="s">
        <v>175</v>
      </c>
    </row>
    <row r="633" spans="1:51" s="14" customFormat="1" ht="12">
      <c r="A633" s="14"/>
      <c r="B633" s="220"/>
      <c r="C633" s="14"/>
      <c r="D633" s="212" t="s">
        <v>184</v>
      </c>
      <c r="E633" s="221" t="s">
        <v>1</v>
      </c>
      <c r="F633" s="222" t="s">
        <v>186</v>
      </c>
      <c r="G633" s="14"/>
      <c r="H633" s="223">
        <v>1</v>
      </c>
      <c r="I633" s="224"/>
      <c r="J633" s="14"/>
      <c r="K633" s="14"/>
      <c r="L633" s="220"/>
      <c r="M633" s="225"/>
      <c r="N633" s="226"/>
      <c r="O633" s="226"/>
      <c r="P633" s="226"/>
      <c r="Q633" s="226"/>
      <c r="R633" s="226"/>
      <c r="S633" s="226"/>
      <c r="T633" s="227"/>
      <c r="U633" s="14"/>
      <c r="V633" s="14"/>
      <c r="W633" s="14"/>
      <c r="X633" s="14"/>
      <c r="Y633" s="14"/>
      <c r="Z633" s="14"/>
      <c r="AA633" s="14"/>
      <c r="AB633" s="14"/>
      <c r="AC633" s="14"/>
      <c r="AD633" s="14"/>
      <c r="AE633" s="14"/>
      <c r="AT633" s="221" t="s">
        <v>184</v>
      </c>
      <c r="AU633" s="221" t="s">
        <v>87</v>
      </c>
      <c r="AV633" s="14" t="s">
        <v>182</v>
      </c>
      <c r="AW633" s="14" t="s">
        <v>33</v>
      </c>
      <c r="AX633" s="14" t="s">
        <v>85</v>
      </c>
      <c r="AY633" s="221" t="s">
        <v>175</v>
      </c>
    </row>
    <row r="634" spans="1:65" s="2" customFormat="1" ht="21.75" customHeight="1">
      <c r="A634" s="38"/>
      <c r="B634" s="197"/>
      <c r="C634" s="198" t="s">
        <v>856</v>
      </c>
      <c r="D634" s="198" t="s">
        <v>177</v>
      </c>
      <c r="E634" s="199" t="s">
        <v>857</v>
      </c>
      <c r="F634" s="200" t="s">
        <v>858</v>
      </c>
      <c r="G634" s="201" t="s">
        <v>379</v>
      </c>
      <c r="H634" s="202">
        <v>1</v>
      </c>
      <c r="I634" s="203"/>
      <c r="J634" s="204">
        <f>ROUND(I634*H634,2)</f>
        <v>0</v>
      </c>
      <c r="K634" s="200" t="s">
        <v>181</v>
      </c>
      <c r="L634" s="39"/>
      <c r="M634" s="205" t="s">
        <v>1</v>
      </c>
      <c r="N634" s="206" t="s">
        <v>43</v>
      </c>
      <c r="O634" s="77"/>
      <c r="P634" s="207">
        <f>O634*H634</f>
        <v>0</v>
      </c>
      <c r="Q634" s="207">
        <v>0</v>
      </c>
      <c r="R634" s="207">
        <f>Q634*H634</f>
        <v>0</v>
      </c>
      <c r="S634" s="207">
        <v>0.46</v>
      </c>
      <c r="T634" s="208">
        <f>S634*H634</f>
        <v>0.46</v>
      </c>
      <c r="U634" s="38"/>
      <c r="V634" s="38"/>
      <c r="W634" s="38"/>
      <c r="X634" s="38"/>
      <c r="Y634" s="38"/>
      <c r="Z634" s="38"/>
      <c r="AA634" s="38"/>
      <c r="AB634" s="38"/>
      <c r="AC634" s="38"/>
      <c r="AD634" s="38"/>
      <c r="AE634" s="38"/>
      <c r="AR634" s="209" t="s">
        <v>182</v>
      </c>
      <c r="AT634" s="209" t="s">
        <v>177</v>
      </c>
      <c r="AU634" s="209" t="s">
        <v>87</v>
      </c>
      <c r="AY634" s="19" t="s">
        <v>175</v>
      </c>
      <c r="BE634" s="210">
        <f>IF(N634="základní",J634,0)</f>
        <v>0</v>
      </c>
      <c r="BF634" s="210">
        <f>IF(N634="snížená",J634,0)</f>
        <v>0</v>
      </c>
      <c r="BG634" s="210">
        <f>IF(N634="zákl. přenesená",J634,0)</f>
        <v>0</v>
      </c>
      <c r="BH634" s="210">
        <f>IF(N634="sníž. přenesená",J634,0)</f>
        <v>0</v>
      </c>
      <c r="BI634" s="210">
        <f>IF(N634="nulová",J634,0)</f>
        <v>0</v>
      </c>
      <c r="BJ634" s="19" t="s">
        <v>85</v>
      </c>
      <c r="BK634" s="210">
        <f>ROUND(I634*H634,2)</f>
        <v>0</v>
      </c>
      <c r="BL634" s="19" t="s">
        <v>182</v>
      </c>
      <c r="BM634" s="209" t="s">
        <v>859</v>
      </c>
    </row>
    <row r="635" spans="1:51" s="13" customFormat="1" ht="12">
      <c r="A635" s="13"/>
      <c r="B635" s="211"/>
      <c r="C635" s="13"/>
      <c r="D635" s="212" t="s">
        <v>184</v>
      </c>
      <c r="E635" s="213" t="s">
        <v>1</v>
      </c>
      <c r="F635" s="214" t="s">
        <v>860</v>
      </c>
      <c r="G635" s="13"/>
      <c r="H635" s="215">
        <v>1</v>
      </c>
      <c r="I635" s="216"/>
      <c r="J635" s="13"/>
      <c r="K635" s="13"/>
      <c r="L635" s="211"/>
      <c r="M635" s="217"/>
      <c r="N635" s="218"/>
      <c r="O635" s="218"/>
      <c r="P635" s="218"/>
      <c r="Q635" s="218"/>
      <c r="R635" s="218"/>
      <c r="S635" s="218"/>
      <c r="T635" s="219"/>
      <c r="U635" s="13"/>
      <c r="V635" s="13"/>
      <c r="W635" s="13"/>
      <c r="X635" s="13"/>
      <c r="Y635" s="13"/>
      <c r="Z635" s="13"/>
      <c r="AA635" s="13"/>
      <c r="AB635" s="13"/>
      <c r="AC635" s="13"/>
      <c r="AD635" s="13"/>
      <c r="AE635" s="13"/>
      <c r="AT635" s="213" t="s">
        <v>184</v>
      </c>
      <c r="AU635" s="213" t="s">
        <v>87</v>
      </c>
      <c r="AV635" s="13" t="s">
        <v>87</v>
      </c>
      <c r="AW635" s="13" t="s">
        <v>33</v>
      </c>
      <c r="AX635" s="13" t="s">
        <v>85</v>
      </c>
      <c r="AY635" s="213" t="s">
        <v>175</v>
      </c>
    </row>
    <row r="636" spans="1:65" s="2" customFormat="1" ht="21.75" customHeight="1">
      <c r="A636" s="38"/>
      <c r="B636" s="197"/>
      <c r="C636" s="198" t="s">
        <v>861</v>
      </c>
      <c r="D636" s="198" t="s">
        <v>177</v>
      </c>
      <c r="E636" s="199" t="s">
        <v>862</v>
      </c>
      <c r="F636" s="200" t="s">
        <v>863</v>
      </c>
      <c r="G636" s="201" t="s">
        <v>198</v>
      </c>
      <c r="H636" s="202">
        <v>2.64</v>
      </c>
      <c r="I636" s="203"/>
      <c r="J636" s="204">
        <f>ROUND(I636*H636,2)</f>
        <v>0</v>
      </c>
      <c r="K636" s="200" t="s">
        <v>181</v>
      </c>
      <c r="L636" s="39"/>
      <c r="M636" s="205" t="s">
        <v>1</v>
      </c>
      <c r="N636" s="206" t="s">
        <v>43</v>
      </c>
      <c r="O636" s="77"/>
      <c r="P636" s="207">
        <f>O636*H636</f>
        <v>0</v>
      </c>
      <c r="Q636" s="207">
        <v>0.00363</v>
      </c>
      <c r="R636" s="207">
        <f>Q636*H636</f>
        <v>0.0095832</v>
      </c>
      <c r="S636" s="207">
        <v>0.196</v>
      </c>
      <c r="T636" s="208">
        <f>S636*H636</f>
        <v>0.51744</v>
      </c>
      <c r="U636" s="38"/>
      <c r="V636" s="38"/>
      <c r="W636" s="38"/>
      <c r="X636" s="38"/>
      <c r="Y636" s="38"/>
      <c r="Z636" s="38"/>
      <c r="AA636" s="38"/>
      <c r="AB636" s="38"/>
      <c r="AC636" s="38"/>
      <c r="AD636" s="38"/>
      <c r="AE636" s="38"/>
      <c r="AR636" s="209" t="s">
        <v>182</v>
      </c>
      <c r="AT636" s="209" t="s">
        <v>177</v>
      </c>
      <c r="AU636" s="209" t="s">
        <v>87</v>
      </c>
      <c r="AY636" s="19" t="s">
        <v>175</v>
      </c>
      <c r="BE636" s="210">
        <f>IF(N636="základní",J636,0)</f>
        <v>0</v>
      </c>
      <c r="BF636" s="210">
        <f>IF(N636="snížená",J636,0)</f>
        <v>0</v>
      </c>
      <c r="BG636" s="210">
        <f>IF(N636="zákl. přenesená",J636,0)</f>
        <v>0</v>
      </c>
      <c r="BH636" s="210">
        <f>IF(N636="sníž. přenesená",J636,0)</f>
        <v>0</v>
      </c>
      <c r="BI636" s="210">
        <f>IF(N636="nulová",J636,0)</f>
        <v>0</v>
      </c>
      <c r="BJ636" s="19" t="s">
        <v>85</v>
      </c>
      <c r="BK636" s="210">
        <f>ROUND(I636*H636,2)</f>
        <v>0</v>
      </c>
      <c r="BL636" s="19" t="s">
        <v>182</v>
      </c>
      <c r="BM636" s="209" t="s">
        <v>864</v>
      </c>
    </row>
    <row r="637" spans="1:51" s="13" customFormat="1" ht="12">
      <c r="A637" s="13"/>
      <c r="B637" s="211"/>
      <c r="C637" s="13"/>
      <c r="D637" s="212" t="s">
        <v>184</v>
      </c>
      <c r="E637" s="213" t="s">
        <v>1</v>
      </c>
      <c r="F637" s="214" t="s">
        <v>865</v>
      </c>
      <c r="G637" s="13"/>
      <c r="H637" s="215">
        <v>2.64</v>
      </c>
      <c r="I637" s="216"/>
      <c r="J637" s="13"/>
      <c r="K637" s="13"/>
      <c r="L637" s="211"/>
      <c r="M637" s="217"/>
      <c r="N637" s="218"/>
      <c r="O637" s="218"/>
      <c r="P637" s="218"/>
      <c r="Q637" s="218"/>
      <c r="R637" s="218"/>
      <c r="S637" s="218"/>
      <c r="T637" s="219"/>
      <c r="U637" s="13"/>
      <c r="V637" s="13"/>
      <c r="W637" s="13"/>
      <c r="X637" s="13"/>
      <c r="Y637" s="13"/>
      <c r="Z637" s="13"/>
      <c r="AA637" s="13"/>
      <c r="AB637" s="13"/>
      <c r="AC637" s="13"/>
      <c r="AD637" s="13"/>
      <c r="AE637" s="13"/>
      <c r="AT637" s="213" t="s">
        <v>184</v>
      </c>
      <c r="AU637" s="213" t="s">
        <v>87</v>
      </c>
      <c r="AV637" s="13" t="s">
        <v>87</v>
      </c>
      <c r="AW637" s="13" t="s">
        <v>33</v>
      </c>
      <c r="AX637" s="13" t="s">
        <v>78</v>
      </c>
      <c r="AY637" s="213" t="s">
        <v>175</v>
      </c>
    </row>
    <row r="638" spans="1:51" s="14" customFormat="1" ht="12">
      <c r="A638" s="14"/>
      <c r="B638" s="220"/>
      <c r="C638" s="14"/>
      <c r="D638" s="212" t="s">
        <v>184</v>
      </c>
      <c r="E638" s="221" t="s">
        <v>1</v>
      </c>
      <c r="F638" s="222" t="s">
        <v>186</v>
      </c>
      <c r="G638" s="14"/>
      <c r="H638" s="223">
        <v>2.64</v>
      </c>
      <c r="I638" s="224"/>
      <c r="J638" s="14"/>
      <c r="K638" s="14"/>
      <c r="L638" s="220"/>
      <c r="M638" s="225"/>
      <c r="N638" s="226"/>
      <c r="O638" s="226"/>
      <c r="P638" s="226"/>
      <c r="Q638" s="226"/>
      <c r="R638" s="226"/>
      <c r="S638" s="226"/>
      <c r="T638" s="227"/>
      <c r="U638" s="14"/>
      <c r="V638" s="14"/>
      <c r="W638" s="14"/>
      <c r="X638" s="14"/>
      <c r="Y638" s="14"/>
      <c r="Z638" s="14"/>
      <c r="AA638" s="14"/>
      <c r="AB638" s="14"/>
      <c r="AC638" s="14"/>
      <c r="AD638" s="14"/>
      <c r="AE638" s="14"/>
      <c r="AT638" s="221" t="s">
        <v>184</v>
      </c>
      <c r="AU638" s="221" t="s">
        <v>87</v>
      </c>
      <c r="AV638" s="14" t="s">
        <v>182</v>
      </c>
      <c r="AW638" s="14" t="s">
        <v>33</v>
      </c>
      <c r="AX638" s="14" t="s">
        <v>85</v>
      </c>
      <c r="AY638" s="221" t="s">
        <v>175</v>
      </c>
    </row>
    <row r="639" spans="1:65" s="2" customFormat="1" ht="21.75" customHeight="1">
      <c r="A639" s="38"/>
      <c r="B639" s="197"/>
      <c r="C639" s="198" t="s">
        <v>866</v>
      </c>
      <c r="D639" s="198" t="s">
        <v>177</v>
      </c>
      <c r="E639" s="199" t="s">
        <v>867</v>
      </c>
      <c r="F639" s="200" t="s">
        <v>868</v>
      </c>
      <c r="G639" s="201" t="s">
        <v>198</v>
      </c>
      <c r="H639" s="202">
        <v>22.8</v>
      </c>
      <c r="I639" s="203"/>
      <c r="J639" s="204">
        <f>ROUND(I639*H639,2)</f>
        <v>0</v>
      </c>
      <c r="K639" s="200" t="s">
        <v>181</v>
      </c>
      <c r="L639" s="39"/>
      <c r="M639" s="205" t="s">
        <v>1</v>
      </c>
      <c r="N639" s="206" t="s">
        <v>43</v>
      </c>
      <c r="O639" s="77"/>
      <c r="P639" s="207">
        <f>O639*H639</f>
        <v>0</v>
      </c>
      <c r="Q639" s="207">
        <v>0</v>
      </c>
      <c r="R639" s="207">
        <f>Q639*H639</f>
        <v>0</v>
      </c>
      <c r="S639" s="207">
        <v>0.048</v>
      </c>
      <c r="T639" s="208">
        <f>S639*H639</f>
        <v>1.0944</v>
      </c>
      <c r="U639" s="38"/>
      <c r="V639" s="38"/>
      <c r="W639" s="38"/>
      <c r="X639" s="38"/>
      <c r="Y639" s="38"/>
      <c r="Z639" s="38"/>
      <c r="AA639" s="38"/>
      <c r="AB639" s="38"/>
      <c r="AC639" s="38"/>
      <c r="AD639" s="38"/>
      <c r="AE639" s="38"/>
      <c r="AR639" s="209" t="s">
        <v>182</v>
      </c>
      <c r="AT639" s="209" t="s">
        <v>177</v>
      </c>
      <c r="AU639" s="209" t="s">
        <v>87</v>
      </c>
      <c r="AY639" s="19" t="s">
        <v>175</v>
      </c>
      <c r="BE639" s="210">
        <f>IF(N639="základní",J639,0)</f>
        <v>0</v>
      </c>
      <c r="BF639" s="210">
        <f>IF(N639="snížená",J639,0)</f>
        <v>0</v>
      </c>
      <c r="BG639" s="210">
        <f>IF(N639="zákl. přenesená",J639,0)</f>
        <v>0</v>
      </c>
      <c r="BH639" s="210">
        <f>IF(N639="sníž. přenesená",J639,0)</f>
        <v>0</v>
      </c>
      <c r="BI639" s="210">
        <f>IF(N639="nulová",J639,0)</f>
        <v>0</v>
      </c>
      <c r="BJ639" s="19" t="s">
        <v>85</v>
      </c>
      <c r="BK639" s="210">
        <f>ROUND(I639*H639,2)</f>
        <v>0</v>
      </c>
      <c r="BL639" s="19" t="s">
        <v>182</v>
      </c>
      <c r="BM639" s="209" t="s">
        <v>869</v>
      </c>
    </row>
    <row r="640" spans="1:51" s="13" customFormat="1" ht="12">
      <c r="A640" s="13"/>
      <c r="B640" s="211"/>
      <c r="C640" s="13"/>
      <c r="D640" s="212" t="s">
        <v>184</v>
      </c>
      <c r="E640" s="213" t="s">
        <v>1</v>
      </c>
      <c r="F640" s="214" t="s">
        <v>841</v>
      </c>
      <c r="G640" s="13"/>
      <c r="H640" s="215">
        <v>22.8</v>
      </c>
      <c r="I640" s="216"/>
      <c r="J640" s="13"/>
      <c r="K640" s="13"/>
      <c r="L640" s="211"/>
      <c r="M640" s="217"/>
      <c r="N640" s="218"/>
      <c r="O640" s="218"/>
      <c r="P640" s="218"/>
      <c r="Q640" s="218"/>
      <c r="R640" s="218"/>
      <c r="S640" s="218"/>
      <c r="T640" s="219"/>
      <c r="U640" s="13"/>
      <c r="V640" s="13"/>
      <c r="W640" s="13"/>
      <c r="X640" s="13"/>
      <c r="Y640" s="13"/>
      <c r="Z640" s="13"/>
      <c r="AA640" s="13"/>
      <c r="AB640" s="13"/>
      <c r="AC640" s="13"/>
      <c r="AD640" s="13"/>
      <c r="AE640" s="13"/>
      <c r="AT640" s="213" t="s">
        <v>184</v>
      </c>
      <c r="AU640" s="213" t="s">
        <v>87</v>
      </c>
      <c r="AV640" s="13" t="s">
        <v>87</v>
      </c>
      <c r="AW640" s="13" t="s">
        <v>33</v>
      </c>
      <c r="AX640" s="13" t="s">
        <v>85</v>
      </c>
      <c r="AY640" s="213" t="s">
        <v>175</v>
      </c>
    </row>
    <row r="641" spans="1:65" s="2" customFormat="1" ht="21.75" customHeight="1">
      <c r="A641" s="38"/>
      <c r="B641" s="197"/>
      <c r="C641" s="198" t="s">
        <v>870</v>
      </c>
      <c r="D641" s="198" t="s">
        <v>177</v>
      </c>
      <c r="E641" s="199" t="s">
        <v>871</v>
      </c>
      <c r="F641" s="200" t="s">
        <v>872</v>
      </c>
      <c r="G641" s="201" t="s">
        <v>180</v>
      </c>
      <c r="H641" s="202">
        <v>67.176</v>
      </c>
      <c r="I641" s="203"/>
      <c r="J641" s="204">
        <f>ROUND(I641*H641,2)</f>
        <v>0</v>
      </c>
      <c r="K641" s="200" t="s">
        <v>181</v>
      </c>
      <c r="L641" s="39"/>
      <c r="M641" s="205" t="s">
        <v>1</v>
      </c>
      <c r="N641" s="206" t="s">
        <v>43</v>
      </c>
      <c r="O641" s="77"/>
      <c r="P641" s="207">
        <f>O641*H641</f>
        <v>0</v>
      </c>
      <c r="Q641" s="207">
        <v>0</v>
      </c>
      <c r="R641" s="207">
        <f>Q641*H641</f>
        <v>0</v>
      </c>
      <c r="S641" s="207">
        <v>0.061</v>
      </c>
      <c r="T641" s="208">
        <f>S641*H641</f>
        <v>4.097736</v>
      </c>
      <c r="U641" s="38"/>
      <c r="V641" s="38"/>
      <c r="W641" s="38"/>
      <c r="X641" s="38"/>
      <c r="Y641" s="38"/>
      <c r="Z641" s="38"/>
      <c r="AA641" s="38"/>
      <c r="AB641" s="38"/>
      <c r="AC641" s="38"/>
      <c r="AD641" s="38"/>
      <c r="AE641" s="38"/>
      <c r="AR641" s="209" t="s">
        <v>182</v>
      </c>
      <c r="AT641" s="209" t="s">
        <v>177</v>
      </c>
      <c r="AU641" s="209" t="s">
        <v>87</v>
      </c>
      <c r="AY641" s="19" t="s">
        <v>175</v>
      </c>
      <c r="BE641" s="210">
        <f>IF(N641="základní",J641,0)</f>
        <v>0</v>
      </c>
      <c r="BF641" s="210">
        <f>IF(N641="snížená",J641,0)</f>
        <v>0</v>
      </c>
      <c r="BG641" s="210">
        <f>IF(N641="zákl. přenesená",J641,0)</f>
        <v>0</v>
      </c>
      <c r="BH641" s="210">
        <f>IF(N641="sníž. přenesená",J641,0)</f>
        <v>0</v>
      </c>
      <c r="BI641" s="210">
        <f>IF(N641="nulová",J641,0)</f>
        <v>0</v>
      </c>
      <c r="BJ641" s="19" t="s">
        <v>85</v>
      </c>
      <c r="BK641" s="210">
        <f>ROUND(I641*H641,2)</f>
        <v>0</v>
      </c>
      <c r="BL641" s="19" t="s">
        <v>182</v>
      </c>
      <c r="BM641" s="209" t="s">
        <v>873</v>
      </c>
    </row>
    <row r="642" spans="1:51" s="15" customFormat="1" ht="12">
      <c r="A642" s="15"/>
      <c r="B642" s="231"/>
      <c r="C642" s="15"/>
      <c r="D642" s="212" t="s">
        <v>184</v>
      </c>
      <c r="E642" s="232" t="s">
        <v>1</v>
      </c>
      <c r="F642" s="233" t="s">
        <v>874</v>
      </c>
      <c r="G642" s="15"/>
      <c r="H642" s="232" t="s">
        <v>1</v>
      </c>
      <c r="I642" s="234"/>
      <c r="J642" s="15"/>
      <c r="K642" s="15"/>
      <c r="L642" s="231"/>
      <c r="M642" s="235"/>
      <c r="N642" s="236"/>
      <c r="O642" s="236"/>
      <c r="P642" s="236"/>
      <c r="Q642" s="236"/>
      <c r="R642" s="236"/>
      <c r="S642" s="236"/>
      <c r="T642" s="237"/>
      <c r="U642" s="15"/>
      <c r="V642" s="15"/>
      <c r="W642" s="15"/>
      <c r="X642" s="15"/>
      <c r="Y642" s="15"/>
      <c r="Z642" s="15"/>
      <c r="AA642" s="15"/>
      <c r="AB642" s="15"/>
      <c r="AC642" s="15"/>
      <c r="AD642" s="15"/>
      <c r="AE642" s="15"/>
      <c r="AT642" s="232" t="s">
        <v>184</v>
      </c>
      <c r="AU642" s="232" t="s">
        <v>87</v>
      </c>
      <c r="AV642" s="15" t="s">
        <v>85</v>
      </c>
      <c r="AW642" s="15" t="s">
        <v>33</v>
      </c>
      <c r="AX642" s="15" t="s">
        <v>78</v>
      </c>
      <c r="AY642" s="232" t="s">
        <v>175</v>
      </c>
    </row>
    <row r="643" spans="1:51" s="13" customFormat="1" ht="12">
      <c r="A643" s="13"/>
      <c r="B643" s="211"/>
      <c r="C643" s="13"/>
      <c r="D643" s="212" t="s">
        <v>184</v>
      </c>
      <c r="E643" s="213" t="s">
        <v>1</v>
      </c>
      <c r="F643" s="214" t="s">
        <v>875</v>
      </c>
      <c r="G643" s="13"/>
      <c r="H643" s="215">
        <v>42.816</v>
      </c>
      <c r="I643" s="216"/>
      <c r="J643" s="13"/>
      <c r="K643" s="13"/>
      <c r="L643" s="211"/>
      <c r="M643" s="217"/>
      <c r="N643" s="218"/>
      <c r="O643" s="218"/>
      <c r="P643" s="218"/>
      <c r="Q643" s="218"/>
      <c r="R643" s="218"/>
      <c r="S643" s="218"/>
      <c r="T643" s="219"/>
      <c r="U643" s="13"/>
      <c r="V643" s="13"/>
      <c r="W643" s="13"/>
      <c r="X643" s="13"/>
      <c r="Y643" s="13"/>
      <c r="Z643" s="13"/>
      <c r="AA643" s="13"/>
      <c r="AB643" s="13"/>
      <c r="AC643" s="13"/>
      <c r="AD643" s="13"/>
      <c r="AE643" s="13"/>
      <c r="AT643" s="213" t="s">
        <v>184</v>
      </c>
      <c r="AU643" s="213" t="s">
        <v>87</v>
      </c>
      <c r="AV643" s="13" t="s">
        <v>87</v>
      </c>
      <c r="AW643" s="13" t="s">
        <v>33</v>
      </c>
      <c r="AX643" s="13" t="s">
        <v>78</v>
      </c>
      <c r="AY643" s="213" t="s">
        <v>175</v>
      </c>
    </row>
    <row r="644" spans="1:51" s="13" customFormat="1" ht="12">
      <c r="A644" s="13"/>
      <c r="B644" s="211"/>
      <c r="C644" s="13"/>
      <c r="D644" s="212" t="s">
        <v>184</v>
      </c>
      <c r="E644" s="213" t="s">
        <v>1</v>
      </c>
      <c r="F644" s="214" t="s">
        <v>876</v>
      </c>
      <c r="G644" s="13"/>
      <c r="H644" s="215">
        <v>8.976</v>
      </c>
      <c r="I644" s="216"/>
      <c r="J644" s="13"/>
      <c r="K644" s="13"/>
      <c r="L644" s="211"/>
      <c r="M644" s="217"/>
      <c r="N644" s="218"/>
      <c r="O644" s="218"/>
      <c r="P644" s="218"/>
      <c r="Q644" s="218"/>
      <c r="R644" s="218"/>
      <c r="S644" s="218"/>
      <c r="T644" s="219"/>
      <c r="U644" s="13"/>
      <c r="V644" s="13"/>
      <c r="W644" s="13"/>
      <c r="X644" s="13"/>
      <c r="Y644" s="13"/>
      <c r="Z644" s="13"/>
      <c r="AA644" s="13"/>
      <c r="AB644" s="13"/>
      <c r="AC644" s="13"/>
      <c r="AD644" s="13"/>
      <c r="AE644" s="13"/>
      <c r="AT644" s="213" t="s">
        <v>184</v>
      </c>
      <c r="AU644" s="213" t="s">
        <v>87</v>
      </c>
      <c r="AV644" s="13" t="s">
        <v>87</v>
      </c>
      <c r="AW644" s="13" t="s">
        <v>33</v>
      </c>
      <c r="AX644" s="13" t="s">
        <v>78</v>
      </c>
      <c r="AY644" s="213" t="s">
        <v>175</v>
      </c>
    </row>
    <row r="645" spans="1:51" s="13" customFormat="1" ht="12">
      <c r="A645" s="13"/>
      <c r="B645" s="211"/>
      <c r="C645" s="13"/>
      <c r="D645" s="212" t="s">
        <v>184</v>
      </c>
      <c r="E645" s="213" t="s">
        <v>1</v>
      </c>
      <c r="F645" s="214" t="s">
        <v>877</v>
      </c>
      <c r="G645" s="13"/>
      <c r="H645" s="215">
        <v>15.384</v>
      </c>
      <c r="I645" s="216"/>
      <c r="J645" s="13"/>
      <c r="K645" s="13"/>
      <c r="L645" s="211"/>
      <c r="M645" s="217"/>
      <c r="N645" s="218"/>
      <c r="O645" s="218"/>
      <c r="P645" s="218"/>
      <c r="Q645" s="218"/>
      <c r="R645" s="218"/>
      <c r="S645" s="218"/>
      <c r="T645" s="219"/>
      <c r="U645" s="13"/>
      <c r="V645" s="13"/>
      <c r="W645" s="13"/>
      <c r="X645" s="13"/>
      <c r="Y645" s="13"/>
      <c r="Z645" s="13"/>
      <c r="AA645" s="13"/>
      <c r="AB645" s="13"/>
      <c r="AC645" s="13"/>
      <c r="AD645" s="13"/>
      <c r="AE645" s="13"/>
      <c r="AT645" s="213" t="s">
        <v>184</v>
      </c>
      <c r="AU645" s="213" t="s">
        <v>87</v>
      </c>
      <c r="AV645" s="13" t="s">
        <v>87</v>
      </c>
      <c r="AW645" s="13" t="s">
        <v>33</v>
      </c>
      <c r="AX645" s="13" t="s">
        <v>78</v>
      </c>
      <c r="AY645" s="213" t="s">
        <v>175</v>
      </c>
    </row>
    <row r="646" spans="1:51" s="14" customFormat="1" ht="12">
      <c r="A646" s="14"/>
      <c r="B646" s="220"/>
      <c r="C646" s="14"/>
      <c r="D646" s="212" t="s">
        <v>184</v>
      </c>
      <c r="E646" s="221" t="s">
        <v>1</v>
      </c>
      <c r="F646" s="222" t="s">
        <v>186</v>
      </c>
      <c r="G646" s="14"/>
      <c r="H646" s="223">
        <v>67.176</v>
      </c>
      <c r="I646" s="224"/>
      <c r="J646" s="14"/>
      <c r="K646" s="14"/>
      <c r="L646" s="220"/>
      <c r="M646" s="225"/>
      <c r="N646" s="226"/>
      <c r="O646" s="226"/>
      <c r="P646" s="226"/>
      <c r="Q646" s="226"/>
      <c r="R646" s="226"/>
      <c r="S646" s="226"/>
      <c r="T646" s="227"/>
      <c r="U646" s="14"/>
      <c r="V646" s="14"/>
      <c r="W646" s="14"/>
      <c r="X646" s="14"/>
      <c r="Y646" s="14"/>
      <c r="Z646" s="14"/>
      <c r="AA646" s="14"/>
      <c r="AB646" s="14"/>
      <c r="AC646" s="14"/>
      <c r="AD646" s="14"/>
      <c r="AE646" s="14"/>
      <c r="AT646" s="221" t="s">
        <v>184</v>
      </c>
      <c r="AU646" s="221" t="s">
        <v>87</v>
      </c>
      <c r="AV646" s="14" t="s">
        <v>182</v>
      </c>
      <c r="AW646" s="14" t="s">
        <v>33</v>
      </c>
      <c r="AX646" s="14" t="s">
        <v>85</v>
      </c>
      <c r="AY646" s="221" t="s">
        <v>175</v>
      </c>
    </row>
    <row r="647" spans="1:65" s="2" customFormat="1" ht="21.75" customHeight="1">
      <c r="A647" s="38"/>
      <c r="B647" s="197"/>
      <c r="C647" s="198" t="s">
        <v>878</v>
      </c>
      <c r="D647" s="198" t="s">
        <v>177</v>
      </c>
      <c r="E647" s="199" t="s">
        <v>879</v>
      </c>
      <c r="F647" s="200" t="s">
        <v>880</v>
      </c>
      <c r="G647" s="201" t="s">
        <v>180</v>
      </c>
      <c r="H647" s="202">
        <v>53.849</v>
      </c>
      <c r="I647" s="203"/>
      <c r="J647" s="204">
        <f>ROUND(I647*H647,2)</f>
        <v>0</v>
      </c>
      <c r="K647" s="200" t="s">
        <v>181</v>
      </c>
      <c r="L647" s="39"/>
      <c r="M647" s="205" t="s">
        <v>1</v>
      </c>
      <c r="N647" s="206" t="s">
        <v>43</v>
      </c>
      <c r="O647" s="77"/>
      <c r="P647" s="207">
        <f>O647*H647</f>
        <v>0</v>
      </c>
      <c r="Q647" s="207">
        <v>0</v>
      </c>
      <c r="R647" s="207">
        <f>Q647*H647</f>
        <v>0</v>
      </c>
      <c r="S647" s="207">
        <v>0.005</v>
      </c>
      <c r="T647" s="208">
        <f>S647*H647</f>
        <v>0.269245</v>
      </c>
      <c r="U647" s="38"/>
      <c r="V647" s="38"/>
      <c r="W647" s="38"/>
      <c r="X647" s="38"/>
      <c r="Y647" s="38"/>
      <c r="Z647" s="38"/>
      <c r="AA647" s="38"/>
      <c r="AB647" s="38"/>
      <c r="AC647" s="38"/>
      <c r="AD647" s="38"/>
      <c r="AE647" s="38"/>
      <c r="AR647" s="209" t="s">
        <v>182</v>
      </c>
      <c r="AT647" s="209" t="s">
        <v>177</v>
      </c>
      <c r="AU647" s="209" t="s">
        <v>87</v>
      </c>
      <c r="AY647" s="19" t="s">
        <v>175</v>
      </c>
      <c r="BE647" s="210">
        <f>IF(N647="základní",J647,0)</f>
        <v>0</v>
      </c>
      <c r="BF647" s="210">
        <f>IF(N647="snížená",J647,0)</f>
        <v>0</v>
      </c>
      <c r="BG647" s="210">
        <f>IF(N647="zákl. přenesená",J647,0)</f>
        <v>0</v>
      </c>
      <c r="BH647" s="210">
        <f>IF(N647="sníž. přenesená",J647,0)</f>
        <v>0</v>
      </c>
      <c r="BI647" s="210">
        <f>IF(N647="nulová",J647,0)</f>
        <v>0</v>
      </c>
      <c r="BJ647" s="19" t="s">
        <v>85</v>
      </c>
      <c r="BK647" s="210">
        <f>ROUND(I647*H647,2)</f>
        <v>0</v>
      </c>
      <c r="BL647" s="19" t="s">
        <v>182</v>
      </c>
      <c r="BM647" s="209" t="s">
        <v>881</v>
      </c>
    </row>
    <row r="648" spans="1:51" s="13" customFormat="1" ht="12">
      <c r="A648" s="13"/>
      <c r="B648" s="211"/>
      <c r="C648" s="13"/>
      <c r="D648" s="212" t="s">
        <v>184</v>
      </c>
      <c r="E648" s="213" t="s">
        <v>1</v>
      </c>
      <c r="F648" s="214" t="s">
        <v>882</v>
      </c>
      <c r="G648" s="13"/>
      <c r="H648" s="215">
        <v>53.849</v>
      </c>
      <c r="I648" s="216"/>
      <c r="J648" s="13"/>
      <c r="K648" s="13"/>
      <c r="L648" s="211"/>
      <c r="M648" s="217"/>
      <c r="N648" s="218"/>
      <c r="O648" s="218"/>
      <c r="P648" s="218"/>
      <c r="Q648" s="218"/>
      <c r="R648" s="218"/>
      <c r="S648" s="218"/>
      <c r="T648" s="219"/>
      <c r="U648" s="13"/>
      <c r="V648" s="13"/>
      <c r="W648" s="13"/>
      <c r="X648" s="13"/>
      <c r="Y648" s="13"/>
      <c r="Z648" s="13"/>
      <c r="AA648" s="13"/>
      <c r="AB648" s="13"/>
      <c r="AC648" s="13"/>
      <c r="AD648" s="13"/>
      <c r="AE648" s="13"/>
      <c r="AT648" s="213" t="s">
        <v>184</v>
      </c>
      <c r="AU648" s="213" t="s">
        <v>87</v>
      </c>
      <c r="AV648" s="13" t="s">
        <v>87</v>
      </c>
      <c r="AW648" s="13" t="s">
        <v>33</v>
      </c>
      <c r="AX648" s="13" t="s">
        <v>85</v>
      </c>
      <c r="AY648" s="213" t="s">
        <v>175</v>
      </c>
    </row>
    <row r="649" spans="1:65" s="2" customFormat="1" ht="33" customHeight="1">
      <c r="A649" s="38"/>
      <c r="B649" s="197"/>
      <c r="C649" s="198" t="s">
        <v>883</v>
      </c>
      <c r="D649" s="198" t="s">
        <v>177</v>
      </c>
      <c r="E649" s="199" t="s">
        <v>884</v>
      </c>
      <c r="F649" s="200" t="s">
        <v>885</v>
      </c>
      <c r="G649" s="201" t="s">
        <v>203</v>
      </c>
      <c r="H649" s="202">
        <v>71.5</v>
      </c>
      <c r="I649" s="203"/>
      <c r="J649" s="204">
        <f>ROUND(I649*H649,2)</f>
        <v>0</v>
      </c>
      <c r="K649" s="200" t="s">
        <v>1</v>
      </c>
      <c r="L649" s="39"/>
      <c r="M649" s="205" t="s">
        <v>1</v>
      </c>
      <c r="N649" s="206" t="s">
        <v>43</v>
      </c>
      <c r="O649" s="77"/>
      <c r="P649" s="207">
        <f>O649*H649</f>
        <v>0</v>
      </c>
      <c r="Q649" s="207">
        <v>0</v>
      </c>
      <c r="R649" s="207">
        <f>Q649*H649</f>
        <v>0</v>
      </c>
      <c r="S649" s="207">
        <v>0.005</v>
      </c>
      <c r="T649" s="208">
        <f>S649*H649</f>
        <v>0.3575</v>
      </c>
      <c r="U649" s="38"/>
      <c r="V649" s="38"/>
      <c r="W649" s="38"/>
      <c r="X649" s="38"/>
      <c r="Y649" s="38"/>
      <c r="Z649" s="38"/>
      <c r="AA649" s="38"/>
      <c r="AB649" s="38"/>
      <c r="AC649" s="38"/>
      <c r="AD649" s="38"/>
      <c r="AE649" s="38"/>
      <c r="AR649" s="209" t="s">
        <v>182</v>
      </c>
      <c r="AT649" s="209" t="s">
        <v>177</v>
      </c>
      <c r="AU649" s="209" t="s">
        <v>87</v>
      </c>
      <c r="AY649" s="19" t="s">
        <v>175</v>
      </c>
      <c r="BE649" s="210">
        <f>IF(N649="základní",J649,0)</f>
        <v>0</v>
      </c>
      <c r="BF649" s="210">
        <f>IF(N649="snížená",J649,0)</f>
        <v>0</v>
      </c>
      <c r="BG649" s="210">
        <f>IF(N649="zákl. přenesená",J649,0)</f>
        <v>0</v>
      </c>
      <c r="BH649" s="210">
        <f>IF(N649="sníž. přenesená",J649,0)</f>
        <v>0</v>
      </c>
      <c r="BI649" s="210">
        <f>IF(N649="nulová",J649,0)</f>
        <v>0</v>
      </c>
      <c r="BJ649" s="19" t="s">
        <v>85</v>
      </c>
      <c r="BK649" s="210">
        <f>ROUND(I649*H649,2)</f>
        <v>0</v>
      </c>
      <c r="BL649" s="19" t="s">
        <v>182</v>
      </c>
      <c r="BM649" s="209" t="s">
        <v>886</v>
      </c>
    </row>
    <row r="650" spans="1:47" s="2" customFormat="1" ht="12">
      <c r="A650" s="38"/>
      <c r="B650" s="39"/>
      <c r="C650" s="38"/>
      <c r="D650" s="212" t="s">
        <v>274</v>
      </c>
      <c r="E650" s="38"/>
      <c r="F650" s="228" t="s">
        <v>771</v>
      </c>
      <c r="G650" s="38"/>
      <c r="H650" s="38"/>
      <c r="I650" s="133"/>
      <c r="J650" s="38"/>
      <c r="K650" s="38"/>
      <c r="L650" s="39"/>
      <c r="M650" s="229"/>
      <c r="N650" s="230"/>
      <c r="O650" s="77"/>
      <c r="P650" s="77"/>
      <c r="Q650" s="77"/>
      <c r="R650" s="77"/>
      <c r="S650" s="77"/>
      <c r="T650" s="78"/>
      <c r="U650" s="38"/>
      <c r="V650" s="38"/>
      <c r="W650" s="38"/>
      <c r="X650" s="38"/>
      <c r="Y650" s="38"/>
      <c r="Z650" s="38"/>
      <c r="AA650" s="38"/>
      <c r="AB650" s="38"/>
      <c r="AC650" s="38"/>
      <c r="AD650" s="38"/>
      <c r="AE650" s="38"/>
      <c r="AT650" s="19" t="s">
        <v>274</v>
      </c>
      <c r="AU650" s="19" t="s">
        <v>87</v>
      </c>
    </row>
    <row r="651" spans="1:51" s="13" customFormat="1" ht="12">
      <c r="A651" s="13"/>
      <c r="B651" s="211"/>
      <c r="C651" s="13"/>
      <c r="D651" s="212" t="s">
        <v>184</v>
      </c>
      <c r="E651" s="213" t="s">
        <v>1</v>
      </c>
      <c r="F651" s="214" t="s">
        <v>887</v>
      </c>
      <c r="G651" s="13"/>
      <c r="H651" s="215">
        <v>71.5</v>
      </c>
      <c r="I651" s="216"/>
      <c r="J651" s="13"/>
      <c r="K651" s="13"/>
      <c r="L651" s="211"/>
      <c r="M651" s="217"/>
      <c r="N651" s="218"/>
      <c r="O651" s="218"/>
      <c r="P651" s="218"/>
      <c r="Q651" s="218"/>
      <c r="R651" s="218"/>
      <c r="S651" s="218"/>
      <c r="T651" s="219"/>
      <c r="U651" s="13"/>
      <c r="V651" s="13"/>
      <c r="W651" s="13"/>
      <c r="X651" s="13"/>
      <c r="Y651" s="13"/>
      <c r="Z651" s="13"/>
      <c r="AA651" s="13"/>
      <c r="AB651" s="13"/>
      <c r="AC651" s="13"/>
      <c r="AD651" s="13"/>
      <c r="AE651" s="13"/>
      <c r="AT651" s="213" t="s">
        <v>184</v>
      </c>
      <c r="AU651" s="213" t="s">
        <v>87</v>
      </c>
      <c r="AV651" s="13" t="s">
        <v>87</v>
      </c>
      <c r="AW651" s="13" t="s">
        <v>33</v>
      </c>
      <c r="AX651" s="13" t="s">
        <v>85</v>
      </c>
      <c r="AY651" s="213" t="s">
        <v>175</v>
      </c>
    </row>
    <row r="652" spans="1:65" s="2" customFormat="1" ht="21.75" customHeight="1">
      <c r="A652" s="38"/>
      <c r="B652" s="197"/>
      <c r="C652" s="198" t="s">
        <v>888</v>
      </c>
      <c r="D652" s="198" t="s">
        <v>177</v>
      </c>
      <c r="E652" s="199" t="s">
        <v>889</v>
      </c>
      <c r="F652" s="200" t="s">
        <v>890</v>
      </c>
      <c r="G652" s="201" t="s">
        <v>180</v>
      </c>
      <c r="H652" s="202">
        <v>178</v>
      </c>
      <c r="I652" s="203"/>
      <c r="J652" s="204">
        <f>ROUND(I652*H652,2)</f>
        <v>0</v>
      </c>
      <c r="K652" s="200" t="s">
        <v>1</v>
      </c>
      <c r="L652" s="39"/>
      <c r="M652" s="205" t="s">
        <v>1</v>
      </c>
      <c r="N652" s="206" t="s">
        <v>43</v>
      </c>
      <c r="O652" s="77"/>
      <c r="P652" s="207">
        <f>O652*H652</f>
        <v>0</v>
      </c>
      <c r="Q652" s="207">
        <v>0</v>
      </c>
      <c r="R652" s="207">
        <f>Q652*H652</f>
        <v>0</v>
      </c>
      <c r="S652" s="207">
        <v>0.005</v>
      </c>
      <c r="T652" s="208">
        <f>S652*H652</f>
        <v>0.89</v>
      </c>
      <c r="U652" s="38"/>
      <c r="V652" s="38"/>
      <c r="W652" s="38"/>
      <c r="X652" s="38"/>
      <c r="Y652" s="38"/>
      <c r="Z652" s="38"/>
      <c r="AA652" s="38"/>
      <c r="AB652" s="38"/>
      <c r="AC652" s="38"/>
      <c r="AD652" s="38"/>
      <c r="AE652" s="38"/>
      <c r="AR652" s="209" t="s">
        <v>182</v>
      </c>
      <c r="AT652" s="209" t="s">
        <v>177</v>
      </c>
      <c r="AU652" s="209" t="s">
        <v>87</v>
      </c>
      <c r="AY652" s="19" t="s">
        <v>175</v>
      </c>
      <c r="BE652" s="210">
        <f>IF(N652="základní",J652,0)</f>
        <v>0</v>
      </c>
      <c r="BF652" s="210">
        <f>IF(N652="snížená",J652,0)</f>
        <v>0</v>
      </c>
      <c r="BG652" s="210">
        <f>IF(N652="zákl. přenesená",J652,0)</f>
        <v>0</v>
      </c>
      <c r="BH652" s="210">
        <f>IF(N652="sníž. přenesená",J652,0)</f>
        <v>0</v>
      </c>
      <c r="BI652" s="210">
        <f>IF(N652="nulová",J652,0)</f>
        <v>0</v>
      </c>
      <c r="BJ652" s="19" t="s">
        <v>85</v>
      </c>
      <c r="BK652" s="210">
        <f>ROUND(I652*H652,2)</f>
        <v>0</v>
      </c>
      <c r="BL652" s="19" t="s">
        <v>182</v>
      </c>
      <c r="BM652" s="209" t="s">
        <v>891</v>
      </c>
    </row>
    <row r="653" spans="1:47" s="2" customFormat="1" ht="12">
      <c r="A653" s="38"/>
      <c r="B653" s="39"/>
      <c r="C653" s="38"/>
      <c r="D653" s="212" t="s">
        <v>274</v>
      </c>
      <c r="E653" s="38"/>
      <c r="F653" s="228" t="s">
        <v>771</v>
      </c>
      <c r="G653" s="38"/>
      <c r="H653" s="38"/>
      <c r="I653" s="133"/>
      <c r="J653" s="38"/>
      <c r="K653" s="38"/>
      <c r="L653" s="39"/>
      <c r="M653" s="229"/>
      <c r="N653" s="230"/>
      <c r="O653" s="77"/>
      <c r="P653" s="77"/>
      <c r="Q653" s="77"/>
      <c r="R653" s="77"/>
      <c r="S653" s="77"/>
      <c r="T653" s="78"/>
      <c r="U653" s="38"/>
      <c r="V653" s="38"/>
      <c r="W653" s="38"/>
      <c r="X653" s="38"/>
      <c r="Y653" s="38"/>
      <c r="Z653" s="38"/>
      <c r="AA653" s="38"/>
      <c r="AB653" s="38"/>
      <c r="AC653" s="38"/>
      <c r="AD653" s="38"/>
      <c r="AE653" s="38"/>
      <c r="AT653" s="19" t="s">
        <v>274</v>
      </c>
      <c r="AU653" s="19" t="s">
        <v>87</v>
      </c>
    </row>
    <row r="654" spans="1:51" s="13" customFormat="1" ht="12">
      <c r="A654" s="13"/>
      <c r="B654" s="211"/>
      <c r="C654" s="13"/>
      <c r="D654" s="212" t="s">
        <v>184</v>
      </c>
      <c r="E654" s="213" t="s">
        <v>1</v>
      </c>
      <c r="F654" s="214" t="s">
        <v>892</v>
      </c>
      <c r="G654" s="13"/>
      <c r="H654" s="215">
        <v>178</v>
      </c>
      <c r="I654" s="216"/>
      <c r="J654" s="13"/>
      <c r="K654" s="13"/>
      <c r="L654" s="211"/>
      <c r="M654" s="217"/>
      <c r="N654" s="218"/>
      <c r="O654" s="218"/>
      <c r="P654" s="218"/>
      <c r="Q654" s="218"/>
      <c r="R654" s="218"/>
      <c r="S654" s="218"/>
      <c r="T654" s="219"/>
      <c r="U654" s="13"/>
      <c r="V654" s="13"/>
      <c r="W654" s="13"/>
      <c r="X654" s="13"/>
      <c r="Y654" s="13"/>
      <c r="Z654" s="13"/>
      <c r="AA654" s="13"/>
      <c r="AB654" s="13"/>
      <c r="AC654" s="13"/>
      <c r="AD654" s="13"/>
      <c r="AE654" s="13"/>
      <c r="AT654" s="213" t="s">
        <v>184</v>
      </c>
      <c r="AU654" s="213" t="s">
        <v>87</v>
      </c>
      <c r="AV654" s="13" t="s">
        <v>87</v>
      </c>
      <c r="AW654" s="13" t="s">
        <v>33</v>
      </c>
      <c r="AX654" s="13" t="s">
        <v>85</v>
      </c>
      <c r="AY654" s="213" t="s">
        <v>175</v>
      </c>
    </row>
    <row r="655" spans="1:65" s="2" customFormat="1" ht="21.75" customHeight="1">
      <c r="A655" s="38"/>
      <c r="B655" s="197"/>
      <c r="C655" s="198" t="s">
        <v>893</v>
      </c>
      <c r="D655" s="198" t="s">
        <v>177</v>
      </c>
      <c r="E655" s="199" t="s">
        <v>894</v>
      </c>
      <c r="F655" s="200" t="s">
        <v>895</v>
      </c>
      <c r="G655" s="201" t="s">
        <v>385</v>
      </c>
      <c r="H655" s="202">
        <v>2</v>
      </c>
      <c r="I655" s="203"/>
      <c r="J655" s="204">
        <f>ROUND(I655*H655,2)</f>
        <v>0</v>
      </c>
      <c r="K655" s="200" t="s">
        <v>1</v>
      </c>
      <c r="L655" s="39"/>
      <c r="M655" s="205" t="s">
        <v>1</v>
      </c>
      <c r="N655" s="206" t="s">
        <v>43</v>
      </c>
      <c r="O655" s="77"/>
      <c r="P655" s="207">
        <f>O655*H655</f>
        <v>0</v>
      </c>
      <c r="Q655" s="207">
        <v>0</v>
      </c>
      <c r="R655" s="207">
        <f>Q655*H655</f>
        <v>0</v>
      </c>
      <c r="S655" s="207">
        <v>0.005</v>
      </c>
      <c r="T655" s="208">
        <f>S655*H655</f>
        <v>0.01</v>
      </c>
      <c r="U655" s="38"/>
      <c r="V655" s="38"/>
      <c r="W655" s="38"/>
      <c r="X655" s="38"/>
      <c r="Y655" s="38"/>
      <c r="Z655" s="38"/>
      <c r="AA655" s="38"/>
      <c r="AB655" s="38"/>
      <c r="AC655" s="38"/>
      <c r="AD655" s="38"/>
      <c r="AE655" s="38"/>
      <c r="AR655" s="209" t="s">
        <v>182</v>
      </c>
      <c r="AT655" s="209" t="s">
        <v>177</v>
      </c>
      <c r="AU655" s="209" t="s">
        <v>87</v>
      </c>
      <c r="AY655" s="19" t="s">
        <v>175</v>
      </c>
      <c r="BE655" s="210">
        <f>IF(N655="základní",J655,0)</f>
        <v>0</v>
      </c>
      <c r="BF655" s="210">
        <f>IF(N655="snížená",J655,0)</f>
        <v>0</v>
      </c>
      <c r="BG655" s="210">
        <f>IF(N655="zákl. přenesená",J655,0)</f>
        <v>0</v>
      </c>
      <c r="BH655" s="210">
        <f>IF(N655="sníž. přenesená",J655,0)</f>
        <v>0</v>
      </c>
      <c r="BI655" s="210">
        <f>IF(N655="nulová",J655,0)</f>
        <v>0</v>
      </c>
      <c r="BJ655" s="19" t="s">
        <v>85</v>
      </c>
      <c r="BK655" s="210">
        <f>ROUND(I655*H655,2)</f>
        <v>0</v>
      </c>
      <c r="BL655" s="19" t="s">
        <v>182</v>
      </c>
      <c r="BM655" s="209" t="s">
        <v>896</v>
      </c>
    </row>
    <row r="656" spans="1:47" s="2" customFormat="1" ht="12">
      <c r="A656" s="38"/>
      <c r="B656" s="39"/>
      <c r="C656" s="38"/>
      <c r="D656" s="212" t="s">
        <v>274</v>
      </c>
      <c r="E656" s="38"/>
      <c r="F656" s="228" t="s">
        <v>771</v>
      </c>
      <c r="G656" s="38"/>
      <c r="H656" s="38"/>
      <c r="I656" s="133"/>
      <c r="J656" s="38"/>
      <c r="K656" s="38"/>
      <c r="L656" s="39"/>
      <c r="M656" s="229"/>
      <c r="N656" s="230"/>
      <c r="O656" s="77"/>
      <c r="P656" s="77"/>
      <c r="Q656" s="77"/>
      <c r="R656" s="77"/>
      <c r="S656" s="77"/>
      <c r="T656" s="78"/>
      <c r="U656" s="38"/>
      <c r="V656" s="38"/>
      <c r="W656" s="38"/>
      <c r="X656" s="38"/>
      <c r="Y656" s="38"/>
      <c r="Z656" s="38"/>
      <c r="AA656" s="38"/>
      <c r="AB656" s="38"/>
      <c r="AC656" s="38"/>
      <c r="AD656" s="38"/>
      <c r="AE656" s="38"/>
      <c r="AT656" s="19" t="s">
        <v>274</v>
      </c>
      <c r="AU656" s="19" t="s">
        <v>87</v>
      </c>
    </row>
    <row r="657" spans="1:51" s="13" customFormat="1" ht="12">
      <c r="A657" s="13"/>
      <c r="B657" s="211"/>
      <c r="C657" s="13"/>
      <c r="D657" s="212" t="s">
        <v>184</v>
      </c>
      <c r="E657" s="213" t="s">
        <v>1</v>
      </c>
      <c r="F657" s="214" t="s">
        <v>87</v>
      </c>
      <c r="G657" s="13"/>
      <c r="H657" s="215">
        <v>2</v>
      </c>
      <c r="I657" s="216"/>
      <c r="J657" s="13"/>
      <c r="K657" s="13"/>
      <c r="L657" s="211"/>
      <c r="M657" s="217"/>
      <c r="N657" s="218"/>
      <c r="O657" s="218"/>
      <c r="P657" s="218"/>
      <c r="Q657" s="218"/>
      <c r="R657" s="218"/>
      <c r="S657" s="218"/>
      <c r="T657" s="219"/>
      <c r="U657" s="13"/>
      <c r="V657" s="13"/>
      <c r="W657" s="13"/>
      <c r="X657" s="13"/>
      <c r="Y657" s="13"/>
      <c r="Z657" s="13"/>
      <c r="AA657" s="13"/>
      <c r="AB657" s="13"/>
      <c r="AC657" s="13"/>
      <c r="AD657" s="13"/>
      <c r="AE657" s="13"/>
      <c r="AT657" s="213" t="s">
        <v>184</v>
      </c>
      <c r="AU657" s="213" t="s">
        <v>87</v>
      </c>
      <c r="AV657" s="13" t="s">
        <v>87</v>
      </c>
      <c r="AW657" s="13" t="s">
        <v>33</v>
      </c>
      <c r="AX657" s="13" t="s">
        <v>85</v>
      </c>
      <c r="AY657" s="213" t="s">
        <v>175</v>
      </c>
    </row>
    <row r="658" spans="1:65" s="2" customFormat="1" ht="21.75" customHeight="1">
      <c r="A658" s="38"/>
      <c r="B658" s="197"/>
      <c r="C658" s="198" t="s">
        <v>897</v>
      </c>
      <c r="D658" s="198" t="s">
        <v>177</v>
      </c>
      <c r="E658" s="199" t="s">
        <v>898</v>
      </c>
      <c r="F658" s="200" t="s">
        <v>899</v>
      </c>
      <c r="G658" s="201" t="s">
        <v>203</v>
      </c>
      <c r="H658" s="202">
        <v>156</v>
      </c>
      <c r="I658" s="203"/>
      <c r="J658" s="204">
        <f>ROUND(I658*H658,2)</f>
        <v>0</v>
      </c>
      <c r="K658" s="200" t="s">
        <v>181</v>
      </c>
      <c r="L658" s="39"/>
      <c r="M658" s="205" t="s">
        <v>1</v>
      </c>
      <c r="N658" s="206" t="s">
        <v>43</v>
      </c>
      <c r="O658" s="77"/>
      <c r="P658" s="207">
        <f>O658*H658</f>
        <v>0</v>
      </c>
      <c r="Q658" s="207">
        <v>0</v>
      </c>
      <c r="R658" s="207">
        <f>Q658*H658</f>
        <v>0</v>
      </c>
      <c r="S658" s="207">
        <v>0.57</v>
      </c>
      <c r="T658" s="208">
        <f>S658*H658</f>
        <v>88.91999999999999</v>
      </c>
      <c r="U658" s="38"/>
      <c r="V658" s="38"/>
      <c r="W658" s="38"/>
      <c r="X658" s="38"/>
      <c r="Y658" s="38"/>
      <c r="Z658" s="38"/>
      <c r="AA658" s="38"/>
      <c r="AB658" s="38"/>
      <c r="AC658" s="38"/>
      <c r="AD658" s="38"/>
      <c r="AE658" s="38"/>
      <c r="AR658" s="209" t="s">
        <v>182</v>
      </c>
      <c r="AT658" s="209" t="s">
        <v>177</v>
      </c>
      <c r="AU658" s="209" t="s">
        <v>87</v>
      </c>
      <c r="AY658" s="19" t="s">
        <v>175</v>
      </c>
      <c r="BE658" s="210">
        <f>IF(N658="základní",J658,0)</f>
        <v>0</v>
      </c>
      <c r="BF658" s="210">
        <f>IF(N658="snížená",J658,0)</f>
        <v>0</v>
      </c>
      <c r="BG658" s="210">
        <f>IF(N658="zákl. přenesená",J658,0)</f>
        <v>0</v>
      </c>
      <c r="BH658" s="210">
        <f>IF(N658="sníž. přenesená",J658,0)</f>
        <v>0</v>
      </c>
      <c r="BI658" s="210">
        <f>IF(N658="nulová",J658,0)</f>
        <v>0</v>
      </c>
      <c r="BJ658" s="19" t="s">
        <v>85</v>
      </c>
      <c r="BK658" s="210">
        <f>ROUND(I658*H658,2)</f>
        <v>0</v>
      </c>
      <c r="BL658" s="19" t="s">
        <v>182</v>
      </c>
      <c r="BM658" s="209" t="s">
        <v>900</v>
      </c>
    </row>
    <row r="659" spans="1:51" s="13" customFormat="1" ht="12">
      <c r="A659" s="13"/>
      <c r="B659" s="211"/>
      <c r="C659" s="13"/>
      <c r="D659" s="212" t="s">
        <v>184</v>
      </c>
      <c r="E659" s="213" t="s">
        <v>1</v>
      </c>
      <c r="F659" s="214" t="s">
        <v>901</v>
      </c>
      <c r="G659" s="13"/>
      <c r="H659" s="215">
        <v>156</v>
      </c>
      <c r="I659" s="216"/>
      <c r="J659" s="13"/>
      <c r="K659" s="13"/>
      <c r="L659" s="211"/>
      <c r="M659" s="217"/>
      <c r="N659" s="218"/>
      <c r="O659" s="218"/>
      <c r="P659" s="218"/>
      <c r="Q659" s="218"/>
      <c r="R659" s="218"/>
      <c r="S659" s="218"/>
      <c r="T659" s="219"/>
      <c r="U659" s="13"/>
      <c r="V659" s="13"/>
      <c r="W659" s="13"/>
      <c r="X659" s="13"/>
      <c r="Y659" s="13"/>
      <c r="Z659" s="13"/>
      <c r="AA659" s="13"/>
      <c r="AB659" s="13"/>
      <c r="AC659" s="13"/>
      <c r="AD659" s="13"/>
      <c r="AE659" s="13"/>
      <c r="AT659" s="213" t="s">
        <v>184</v>
      </c>
      <c r="AU659" s="213" t="s">
        <v>87</v>
      </c>
      <c r="AV659" s="13" t="s">
        <v>87</v>
      </c>
      <c r="AW659" s="13" t="s">
        <v>33</v>
      </c>
      <c r="AX659" s="13" t="s">
        <v>85</v>
      </c>
      <c r="AY659" s="213" t="s">
        <v>175</v>
      </c>
    </row>
    <row r="660" spans="1:65" s="2" customFormat="1" ht="21.75" customHeight="1">
      <c r="A660" s="38"/>
      <c r="B660" s="197"/>
      <c r="C660" s="198" t="s">
        <v>902</v>
      </c>
      <c r="D660" s="198" t="s">
        <v>177</v>
      </c>
      <c r="E660" s="199" t="s">
        <v>903</v>
      </c>
      <c r="F660" s="200" t="s">
        <v>904</v>
      </c>
      <c r="G660" s="201" t="s">
        <v>385</v>
      </c>
      <c r="H660" s="202">
        <v>1</v>
      </c>
      <c r="I660" s="203"/>
      <c r="J660" s="204">
        <f>ROUND(I660*H660,2)</f>
        <v>0</v>
      </c>
      <c r="K660" s="200" t="s">
        <v>1</v>
      </c>
      <c r="L660" s="39"/>
      <c r="M660" s="205" t="s">
        <v>1</v>
      </c>
      <c r="N660" s="206" t="s">
        <v>43</v>
      </c>
      <c r="O660" s="77"/>
      <c r="P660" s="207">
        <f>O660*H660</f>
        <v>0</v>
      </c>
      <c r="Q660" s="207">
        <v>0</v>
      </c>
      <c r="R660" s="207">
        <f>Q660*H660</f>
        <v>0</v>
      </c>
      <c r="S660" s="207">
        <v>0.57</v>
      </c>
      <c r="T660" s="208">
        <f>S660*H660</f>
        <v>0.57</v>
      </c>
      <c r="U660" s="38"/>
      <c r="V660" s="38"/>
      <c r="W660" s="38"/>
      <c r="X660" s="38"/>
      <c r="Y660" s="38"/>
      <c r="Z660" s="38"/>
      <c r="AA660" s="38"/>
      <c r="AB660" s="38"/>
      <c r="AC660" s="38"/>
      <c r="AD660" s="38"/>
      <c r="AE660" s="38"/>
      <c r="AR660" s="209" t="s">
        <v>182</v>
      </c>
      <c r="AT660" s="209" t="s">
        <v>177</v>
      </c>
      <c r="AU660" s="209" t="s">
        <v>87</v>
      </c>
      <c r="AY660" s="19" t="s">
        <v>175</v>
      </c>
      <c r="BE660" s="210">
        <f>IF(N660="základní",J660,0)</f>
        <v>0</v>
      </c>
      <c r="BF660" s="210">
        <f>IF(N660="snížená",J660,0)</f>
        <v>0</v>
      </c>
      <c r="BG660" s="210">
        <f>IF(N660="zákl. přenesená",J660,0)</f>
        <v>0</v>
      </c>
      <c r="BH660" s="210">
        <f>IF(N660="sníž. přenesená",J660,0)</f>
        <v>0</v>
      </c>
      <c r="BI660" s="210">
        <f>IF(N660="nulová",J660,0)</f>
        <v>0</v>
      </c>
      <c r="BJ660" s="19" t="s">
        <v>85</v>
      </c>
      <c r="BK660" s="210">
        <f>ROUND(I660*H660,2)</f>
        <v>0</v>
      </c>
      <c r="BL660" s="19" t="s">
        <v>182</v>
      </c>
      <c r="BM660" s="209" t="s">
        <v>905</v>
      </c>
    </row>
    <row r="661" spans="1:47" s="2" customFormat="1" ht="12">
      <c r="A661" s="38"/>
      <c r="B661" s="39"/>
      <c r="C661" s="38"/>
      <c r="D661" s="212" t="s">
        <v>274</v>
      </c>
      <c r="E661" s="38"/>
      <c r="F661" s="228" t="s">
        <v>906</v>
      </c>
      <c r="G661" s="38"/>
      <c r="H661" s="38"/>
      <c r="I661" s="133"/>
      <c r="J661" s="38"/>
      <c r="K661" s="38"/>
      <c r="L661" s="39"/>
      <c r="M661" s="229"/>
      <c r="N661" s="230"/>
      <c r="O661" s="77"/>
      <c r="P661" s="77"/>
      <c r="Q661" s="77"/>
      <c r="R661" s="77"/>
      <c r="S661" s="77"/>
      <c r="T661" s="78"/>
      <c r="U661" s="38"/>
      <c r="V661" s="38"/>
      <c r="W661" s="38"/>
      <c r="X661" s="38"/>
      <c r="Y661" s="38"/>
      <c r="Z661" s="38"/>
      <c r="AA661" s="38"/>
      <c r="AB661" s="38"/>
      <c r="AC661" s="38"/>
      <c r="AD661" s="38"/>
      <c r="AE661" s="38"/>
      <c r="AT661" s="19" t="s">
        <v>274</v>
      </c>
      <c r="AU661" s="19" t="s">
        <v>87</v>
      </c>
    </row>
    <row r="662" spans="1:51" s="13" customFormat="1" ht="12">
      <c r="A662" s="13"/>
      <c r="B662" s="211"/>
      <c r="C662" s="13"/>
      <c r="D662" s="212" t="s">
        <v>184</v>
      </c>
      <c r="E662" s="213" t="s">
        <v>1</v>
      </c>
      <c r="F662" s="214" t="s">
        <v>85</v>
      </c>
      <c r="G662" s="13"/>
      <c r="H662" s="215">
        <v>1</v>
      </c>
      <c r="I662" s="216"/>
      <c r="J662" s="13"/>
      <c r="K662" s="13"/>
      <c r="L662" s="211"/>
      <c r="M662" s="217"/>
      <c r="N662" s="218"/>
      <c r="O662" s="218"/>
      <c r="P662" s="218"/>
      <c r="Q662" s="218"/>
      <c r="R662" s="218"/>
      <c r="S662" s="218"/>
      <c r="T662" s="219"/>
      <c r="U662" s="13"/>
      <c r="V662" s="13"/>
      <c r="W662" s="13"/>
      <c r="X662" s="13"/>
      <c r="Y662" s="13"/>
      <c r="Z662" s="13"/>
      <c r="AA662" s="13"/>
      <c r="AB662" s="13"/>
      <c r="AC662" s="13"/>
      <c r="AD662" s="13"/>
      <c r="AE662" s="13"/>
      <c r="AT662" s="213" t="s">
        <v>184</v>
      </c>
      <c r="AU662" s="213" t="s">
        <v>87</v>
      </c>
      <c r="AV662" s="13" t="s">
        <v>87</v>
      </c>
      <c r="AW662" s="13" t="s">
        <v>33</v>
      </c>
      <c r="AX662" s="13" t="s">
        <v>85</v>
      </c>
      <c r="AY662" s="213" t="s">
        <v>175</v>
      </c>
    </row>
    <row r="663" spans="1:65" s="2" customFormat="1" ht="16.5" customHeight="1">
      <c r="A663" s="38"/>
      <c r="B663" s="197"/>
      <c r="C663" s="198" t="s">
        <v>907</v>
      </c>
      <c r="D663" s="198" t="s">
        <v>177</v>
      </c>
      <c r="E663" s="199" t="s">
        <v>908</v>
      </c>
      <c r="F663" s="200" t="s">
        <v>909</v>
      </c>
      <c r="G663" s="201" t="s">
        <v>385</v>
      </c>
      <c r="H663" s="202">
        <v>1</v>
      </c>
      <c r="I663" s="203"/>
      <c r="J663" s="204">
        <f>ROUND(I663*H663,2)</f>
        <v>0</v>
      </c>
      <c r="K663" s="200" t="s">
        <v>1</v>
      </c>
      <c r="L663" s="39"/>
      <c r="M663" s="205" t="s">
        <v>1</v>
      </c>
      <c r="N663" s="206" t="s">
        <v>43</v>
      </c>
      <c r="O663" s="77"/>
      <c r="P663" s="207">
        <f>O663*H663</f>
        <v>0</v>
      </c>
      <c r="Q663" s="207">
        <v>0</v>
      </c>
      <c r="R663" s="207">
        <f>Q663*H663</f>
        <v>0</v>
      </c>
      <c r="S663" s="207">
        <v>0.57</v>
      </c>
      <c r="T663" s="208">
        <f>S663*H663</f>
        <v>0.57</v>
      </c>
      <c r="U663" s="38"/>
      <c r="V663" s="38"/>
      <c r="W663" s="38"/>
      <c r="X663" s="38"/>
      <c r="Y663" s="38"/>
      <c r="Z663" s="38"/>
      <c r="AA663" s="38"/>
      <c r="AB663" s="38"/>
      <c r="AC663" s="38"/>
      <c r="AD663" s="38"/>
      <c r="AE663" s="38"/>
      <c r="AR663" s="209" t="s">
        <v>182</v>
      </c>
      <c r="AT663" s="209" t="s">
        <v>177</v>
      </c>
      <c r="AU663" s="209" t="s">
        <v>87</v>
      </c>
      <c r="AY663" s="19" t="s">
        <v>175</v>
      </c>
      <c r="BE663" s="210">
        <f>IF(N663="základní",J663,0)</f>
        <v>0</v>
      </c>
      <c r="BF663" s="210">
        <f>IF(N663="snížená",J663,0)</f>
        <v>0</v>
      </c>
      <c r="BG663" s="210">
        <f>IF(N663="zákl. přenesená",J663,0)</f>
        <v>0</v>
      </c>
      <c r="BH663" s="210">
        <f>IF(N663="sníž. přenesená",J663,0)</f>
        <v>0</v>
      </c>
      <c r="BI663" s="210">
        <f>IF(N663="nulová",J663,0)</f>
        <v>0</v>
      </c>
      <c r="BJ663" s="19" t="s">
        <v>85</v>
      </c>
      <c r="BK663" s="210">
        <f>ROUND(I663*H663,2)</f>
        <v>0</v>
      </c>
      <c r="BL663" s="19" t="s">
        <v>182</v>
      </c>
      <c r="BM663" s="209" t="s">
        <v>910</v>
      </c>
    </row>
    <row r="664" spans="1:47" s="2" customFormat="1" ht="12">
      <c r="A664" s="38"/>
      <c r="B664" s="39"/>
      <c r="C664" s="38"/>
      <c r="D664" s="212" t="s">
        <v>274</v>
      </c>
      <c r="E664" s="38"/>
      <c r="F664" s="228" t="s">
        <v>771</v>
      </c>
      <c r="G664" s="38"/>
      <c r="H664" s="38"/>
      <c r="I664" s="133"/>
      <c r="J664" s="38"/>
      <c r="K664" s="38"/>
      <c r="L664" s="39"/>
      <c r="M664" s="229"/>
      <c r="N664" s="230"/>
      <c r="O664" s="77"/>
      <c r="P664" s="77"/>
      <c r="Q664" s="77"/>
      <c r="R664" s="77"/>
      <c r="S664" s="77"/>
      <c r="T664" s="78"/>
      <c r="U664" s="38"/>
      <c r="V664" s="38"/>
      <c r="W664" s="38"/>
      <c r="X664" s="38"/>
      <c r="Y664" s="38"/>
      <c r="Z664" s="38"/>
      <c r="AA664" s="38"/>
      <c r="AB664" s="38"/>
      <c r="AC664" s="38"/>
      <c r="AD664" s="38"/>
      <c r="AE664" s="38"/>
      <c r="AT664" s="19" t="s">
        <v>274</v>
      </c>
      <c r="AU664" s="19" t="s">
        <v>87</v>
      </c>
    </row>
    <row r="665" spans="1:51" s="13" customFormat="1" ht="12">
      <c r="A665" s="13"/>
      <c r="B665" s="211"/>
      <c r="C665" s="13"/>
      <c r="D665" s="212" t="s">
        <v>184</v>
      </c>
      <c r="E665" s="213" t="s">
        <v>1</v>
      </c>
      <c r="F665" s="214" t="s">
        <v>85</v>
      </c>
      <c r="G665" s="13"/>
      <c r="H665" s="215">
        <v>1</v>
      </c>
      <c r="I665" s="216"/>
      <c r="J665" s="13"/>
      <c r="K665" s="13"/>
      <c r="L665" s="211"/>
      <c r="M665" s="217"/>
      <c r="N665" s="218"/>
      <c r="O665" s="218"/>
      <c r="P665" s="218"/>
      <c r="Q665" s="218"/>
      <c r="R665" s="218"/>
      <c r="S665" s="218"/>
      <c r="T665" s="219"/>
      <c r="U665" s="13"/>
      <c r="V665" s="13"/>
      <c r="W665" s="13"/>
      <c r="X665" s="13"/>
      <c r="Y665" s="13"/>
      <c r="Z665" s="13"/>
      <c r="AA665" s="13"/>
      <c r="AB665" s="13"/>
      <c r="AC665" s="13"/>
      <c r="AD665" s="13"/>
      <c r="AE665" s="13"/>
      <c r="AT665" s="213" t="s">
        <v>184</v>
      </c>
      <c r="AU665" s="213" t="s">
        <v>87</v>
      </c>
      <c r="AV665" s="13" t="s">
        <v>87</v>
      </c>
      <c r="AW665" s="13" t="s">
        <v>33</v>
      </c>
      <c r="AX665" s="13" t="s">
        <v>85</v>
      </c>
      <c r="AY665" s="213" t="s">
        <v>175</v>
      </c>
    </row>
    <row r="666" spans="1:63" s="12" customFormat="1" ht="22.8" customHeight="1">
      <c r="A666" s="12"/>
      <c r="B666" s="184"/>
      <c r="C666" s="12"/>
      <c r="D666" s="185" t="s">
        <v>77</v>
      </c>
      <c r="E666" s="195" t="s">
        <v>911</v>
      </c>
      <c r="F666" s="195" t="s">
        <v>912</v>
      </c>
      <c r="G666" s="12"/>
      <c r="H666" s="12"/>
      <c r="I666" s="187"/>
      <c r="J666" s="196">
        <f>BK666</f>
        <v>0</v>
      </c>
      <c r="K666" s="12"/>
      <c r="L666" s="184"/>
      <c r="M666" s="189"/>
      <c r="N666" s="190"/>
      <c r="O666" s="190"/>
      <c r="P666" s="191">
        <f>SUM(P667:P671)</f>
        <v>0</v>
      </c>
      <c r="Q666" s="190"/>
      <c r="R666" s="191">
        <f>SUM(R667:R671)</f>
        <v>0</v>
      </c>
      <c r="S666" s="190"/>
      <c r="T666" s="192">
        <f>SUM(T667:T671)</f>
        <v>0</v>
      </c>
      <c r="U666" s="12"/>
      <c r="V666" s="12"/>
      <c r="W666" s="12"/>
      <c r="X666" s="12"/>
      <c r="Y666" s="12"/>
      <c r="Z666" s="12"/>
      <c r="AA666" s="12"/>
      <c r="AB666" s="12"/>
      <c r="AC666" s="12"/>
      <c r="AD666" s="12"/>
      <c r="AE666" s="12"/>
      <c r="AR666" s="185" t="s">
        <v>85</v>
      </c>
      <c r="AT666" s="193" t="s">
        <v>77</v>
      </c>
      <c r="AU666" s="193" t="s">
        <v>85</v>
      </c>
      <c r="AY666" s="185" t="s">
        <v>175</v>
      </c>
      <c r="BK666" s="194">
        <f>SUM(BK667:BK671)</f>
        <v>0</v>
      </c>
    </row>
    <row r="667" spans="1:65" s="2" customFormat="1" ht="21.75" customHeight="1">
      <c r="A667" s="38"/>
      <c r="B667" s="197"/>
      <c r="C667" s="198" t="s">
        <v>913</v>
      </c>
      <c r="D667" s="198" t="s">
        <v>177</v>
      </c>
      <c r="E667" s="199" t="s">
        <v>914</v>
      </c>
      <c r="F667" s="200" t="s">
        <v>915</v>
      </c>
      <c r="G667" s="201" t="s">
        <v>256</v>
      </c>
      <c r="H667" s="202">
        <v>361.481</v>
      </c>
      <c r="I667" s="203"/>
      <c r="J667" s="204">
        <f>ROUND(I667*H667,2)</f>
        <v>0</v>
      </c>
      <c r="K667" s="200" t="s">
        <v>181</v>
      </c>
      <c r="L667" s="39"/>
      <c r="M667" s="205" t="s">
        <v>1</v>
      </c>
      <c r="N667" s="206" t="s">
        <v>43</v>
      </c>
      <c r="O667" s="77"/>
      <c r="P667" s="207">
        <f>O667*H667</f>
        <v>0</v>
      </c>
      <c r="Q667" s="207">
        <v>0</v>
      </c>
      <c r="R667" s="207">
        <f>Q667*H667</f>
        <v>0</v>
      </c>
      <c r="S667" s="207">
        <v>0</v>
      </c>
      <c r="T667" s="208">
        <f>S667*H667</f>
        <v>0</v>
      </c>
      <c r="U667" s="38"/>
      <c r="V667" s="38"/>
      <c r="W667" s="38"/>
      <c r="X667" s="38"/>
      <c r="Y667" s="38"/>
      <c r="Z667" s="38"/>
      <c r="AA667" s="38"/>
      <c r="AB667" s="38"/>
      <c r="AC667" s="38"/>
      <c r="AD667" s="38"/>
      <c r="AE667" s="38"/>
      <c r="AR667" s="209" t="s">
        <v>182</v>
      </c>
      <c r="AT667" s="209" t="s">
        <v>177</v>
      </c>
      <c r="AU667" s="209" t="s">
        <v>87</v>
      </c>
      <c r="AY667" s="19" t="s">
        <v>175</v>
      </c>
      <c r="BE667" s="210">
        <f>IF(N667="základní",J667,0)</f>
        <v>0</v>
      </c>
      <c r="BF667" s="210">
        <f>IF(N667="snížená",J667,0)</f>
        <v>0</v>
      </c>
      <c r="BG667" s="210">
        <f>IF(N667="zákl. přenesená",J667,0)</f>
        <v>0</v>
      </c>
      <c r="BH667" s="210">
        <f>IF(N667="sníž. přenesená",J667,0)</f>
        <v>0</v>
      </c>
      <c r="BI667" s="210">
        <f>IF(N667="nulová",J667,0)</f>
        <v>0</v>
      </c>
      <c r="BJ667" s="19" t="s">
        <v>85</v>
      </c>
      <c r="BK667" s="210">
        <f>ROUND(I667*H667,2)</f>
        <v>0</v>
      </c>
      <c r="BL667" s="19" t="s">
        <v>182</v>
      </c>
      <c r="BM667" s="209" t="s">
        <v>916</v>
      </c>
    </row>
    <row r="668" spans="1:65" s="2" customFormat="1" ht="21.75" customHeight="1">
      <c r="A668" s="38"/>
      <c r="B668" s="197"/>
      <c r="C668" s="198" t="s">
        <v>917</v>
      </c>
      <c r="D668" s="198" t="s">
        <v>177</v>
      </c>
      <c r="E668" s="199" t="s">
        <v>918</v>
      </c>
      <c r="F668" s="200" t="s">
        <v>919</v>
      </c>
      <c r="G668" s="201" t="s">
        <v>256</v>
      </c>
      <c r="H668" s="202">
        <v>361.481</v>
      </c>
      <c r="I668" s="203"/>
      <c r="J668" s="204">
        <f>ROUND(I668*H668,2)</f>
        <v>0</v>
      </c>
      <c r="K668" s="200" t="s">
        <v>181</v>
      </c>
      <c r="L668" s="39"/>
      <c r="M668" s="205" t="s">
        <v>1</v>
      </c>
      <c r="N668" s="206" t="s">
        <v>43</v>
      </c>
      <c r="O668" s="77"/>
      <c r="P668" s="207">
        <f>O668*H668</f>
        <v>0</v>
      </c>
      <c r="Q668" s="207">
        <v>0</v>
      </c>
      <c r="R668" s="207">
        <f>Q668*H668</f>
        <v>0</v>
      </c>
      <c r="S668" s="207">
        <v>0</v>
      </c>
      <c r="T668" s="208">
        <f>S668*H668</f>
        <v>0</v>
      </c>
      <c r="U668" s="38"/>
      <c r="V668" s="38"/>
      <c r="W668" s="38"/>
      <c r="X668" s="38"/>
      <c r="Y668" s="38"/>
      <c r="Z668" s="38"/>
      <c r="AA668" s="38"/>
      <c r="AB668" s="38"/>
      <c r="AC668" s="38"/>
      <c r="AD668" s="38"/>
      <c r="AE668" s="38"/>
      <c r="AR668" s="209" t="s">
        <v>182</v>
      </c>
      <c r="AT668" s="209" t="s">
        <v>177</v>
      </c>
      <c r="AU668" s="209" t="s">
        <v>87</v>
      </c>
      <c r="AY668" s="19" t="s">
        <v>175</v>
      </c>
      <c r="BE668" s="210">
        <f>IF(N668="základní",J668,0)</f>
        <v>0</v>
      </c>
      <c r="BF668" s="210">
        <f>IF(N668="snížená",J668,0)</f>
        <v>0</v>
      </c>
      <c r="BG668" s="210">
        <f>IF(N668="zákl. přenesená",J668,0)</f>
        <v>0</v>
      </c>
      <c r="BH668" s="210">
        <f>IF(N668="sníž. přenesená",J668,0)</f>
        <v>0</v>
      </c>
      <c r="BI668" s="210">
        <f>IF(N668="nulová",J668,0)</f>
        <v>0</v>
      </c>
      <c r="BJ668" s="19" t="s">
        <v>85</v>
      </c>
      <c r="BK668" s="210">
        <f>ROUND(I668*H668,2)</f>
        <v>0</v>
      </c>
      <c r="BL668" s="19" t="s">
        <v>182</v>
      </c>
      <c r="BM668" s="209" t="s">
        <v>920</v>
      </c>
    </row>
    <row r="669" spans="1:65" s="2" customFormat="1" ht="21.75" customHeight="1">
      <c r="A669" s="38"/>
      <c r="B669" s="197"/>
      <c r="C669" s="198" t="s">
        <v>921</v>
      </c>
      <c r="D669" s="198" t="s">
        <v>177</v>
      </c>
      <c r="E669" s="199" t="s">
        <v>922</v>
      </c>
      <c r="F669" s="200" t="s">
        <v>923</v>
      </c>
      <c r="G669" s="201" t="s">
        <v>256</v>
      </c>
      <c r="H669" s="202">
        <v>6868.139</v>
      </c>
      <c r="I669" s="203"/>
      <c r="J669" s="204">
        <f>ROUND(I669*H669,2)</f>
        <v>0</v>
      </c>
      <c r="K669" s="200" t="s">
        <v>181</v>
      </c>
      <c r="L669" s="39"/>
      <c r="M669" s="205" t="s">
        <v>1</v>
      </c>
      <c r="N669" s="206" t="s">
        <v>43</v>
      </c>
      <c r="O669" s="77"/>
      <c r="P669" s="207">
        <f>O669*H669</f>
        <v>0</v>
      </c>
      <c r="Q669" s="207">
        <v>0</v>
      </c>
      <c r="R669" s="207">
        <f>Q669*H669</f>
        <v>0</v>
      </c>
      <c r="S669" s="207">
        <v>0</v>
      </c>
      <c r="T669" s="208">
        <f>S669*H669</f>
        <v>0</v>
      </c>
      <c r="U669" s="38"/>
      <c r="V669" s="38"/>
      <c r="W669" s="38"/>
      <c r="X669" s="38"/>
      <c r="Y669" s="38"/>
      <c r="Z669" s="38"/>
      <c r="AA669" s="38"/>
      <c r="AB669" s="38"/>
      <c r="AC669" s="38"/>
      <c r="AD669" s="38"/>
      <c r="AE669" s="38"/>
      <c r="AR669" s="209" t="s">
        <v>182</v>
      </c>
      <c r="AT669" s="209" t="s">
        <v>177</v>
      </c>
      <c r="AU669" s="209" t="s">
        <v>87</v>
      </c>
      <c r="AY669" s="19" t="s">
        <v>175</v>
      </c>
      <c r="BE669" s="210">
        <f>IF(N669="základní",J669,0)</f>
        <v>0</v>
      </c>
      <c r="BF669" s="210">
        <f>IF(N669="snížená",J669,0)</f>
        <v>0</v>
      </c>
      <c r="BG669" s="210">
        <f>IF(N669="zákl. přenesená",J669,0)</f>
        <v>0</v>
      </c>
      <c r="BH669" s="210">
        <f>IF(N669="sníž. přenesená",J669,0)</f>
        <v>0</v>
      </c>
      <c r="BI669" s="210">
        <f>IF(N669="nulová",J669,0)</f>
        <v>0</v>
      </c>
      <c r="BJ669" s="19" t="s">
        <v>85</v>
      </c>
      <c r="BK669" s="210">
        <f>ROUND(I669*H669,2)</f>
        <v>0</v>
      </c>
      <c r="BL669" s="19" t="s">
        <v>182</v>
      </c>
      <c r="BM669" s="209" t="s">
        <v>924</v>
      </c>
    </row>
    <row r="670" spans="1:51" s="13" customFormat="1" ht="12">
      <c r="A670" s="13"/>
      <c r="B670" s="211"/>
      <c r="C670" s="13"/>
      <c r="D670" s="212" t="s">
        <v>184</v>
      </c>
      <c r="E670" s="13"/>
      <c r="F670" s="214" t="s">
        <v>925</v>
      </c>
      <c r="G670" s="13"/>
      <c r="H670" s="215">
        <v>6868.139</v>
      </c>
      <c r="I670" s="216"/>
      <c r="J670" s="13"/>
      <c r="K670" s="13"/>
      <c r="L670" s="211"/>
      <c r="M670" s="217"/>
      <c r="N670" s="218"/>
      <c r="O670" s="218"/>
      <c r="P670" s="218"/>
      <c r="Q670" s="218"/>
      <c r="R670" s="218"/>
      <c r="S670" s="218"/>
      <c r="T670" s="219"/>
      <c r="U670" s="13"/>
      <c r="V670" s="13"/>
      <c r="W670" s="13"/>
      <c r="X670" s="13"/>
      <c r="Y670" s="13"/>
      <c r="Z670" s="13"/>
      <c r="AA670" s="13"/>
      <c r="AB670" s="13"/>
      <c r="AC670" s="13"/>
      <c r="AD670" s="13"/>
      <c r="AE670" s="13"/>
      <c r="AT670" s="213" t="s">
        <v>184</v>
      </c>
      <c r="AU670" s="213" t="s">
        <v>87</v>
      </c>
      <c r="AV670" s="13" t="s">
        <v>87</v>
      </c>
      <c r="AW670" s="13" t="s">
        <v>3</v>
      </c>
      <c r="AX670" s="13" t="s">
        <v>85</v>
      </c>
      <c r="AY670" s="213" t="s">
        <v>175</v>
      </c>
    </row>
    <row r="671" spans="1:65" s="2" customFormat="1" ht="21.75" customHeight="1">
      <c r="A671" s="38"/>
      <c r="B671" s="197"/>
      <c r="C671" s="198" t="s">
        <v>926</v>
      </c>
      <c r="D671" s="198" t="s">
        <v>177</v>
      </c>
      <c r="E671" s="199" t="s">
        <v>927</v>
      </c>
      <c r="F671" s="200" t="s">
        <v>928</v>
      </c>
      <c r="G671" s="201" t="s">
        <v>256</v>
      </c>
      <c r="H671" s="202">
        <v>361.481</v>
      </c>
      <c r="I671" s="203"/>
      <c r="J671" s="204">
        <f>ROUND(I671*H671,2)</f>
        <v>0</v>
      </c>
      <c r="K671" s="200" t="s">
        <v>181</v>
      </c>
      <c r="L671" s="39"/>
      <c r="M671" s="205" t="s">
        <v>1</v>
      </c>
      <c r="N671" s="206" t="s">
        <v>43</v>
      </c>
      <c r="O671" s="77"/>
      <c r="P671" s="207">
        <f>O671*H671</f>
        <v>0</v>
      </c>
      <c r="Q671" s="207">
        <v>0</v>
      </c>
      <c r="R671" s="207">
        <f>Q671*H671</f>
        <v>0</v>
      </c>
      <c r="S671" s="207">
        <v>0</v>
      </c>
      <c r="T671" s="208">
        <f>S671*H671</f>
        <v>0</v>
      </c>
      <c r="U671" s="38"/>
      <c r="V671" s="38"/>
      <c r="W671" s="38"/>
      <c r="X671" s="38"/>
      <c r="Y671" s="38"/>
      <c r="Z671" s="38"/>
      <c r="AA671" s="38"/>
      <c r="AB671" s="38"/>
      <c r="AC671" s="38"/>
      <c r="AD671" s="38"/>
      <c r="AE671" s="38"/>
      <c r="AR671" s="209" t="s">
        <v>182</v>
      </c>
      <c r="AT671" s="209" t="s">
        <v>177</v>
      </c>
      <c r="AU671" s="209" t="s">
        <v>87</v>
      </c>
      <c r="AY671" s="19" t="s">
        <v>175</v>
      </c>
      <c r="BE671" s="210">
        <f>IF(N671="základní",J671,0)</f>
        <v>0</v>
      </c>
      <c r="BF671" s="210">
        <f>IF(N671="snížená",J671,0)</f>
        <v>0</v>
      </c>
      <c r="BG671" s="210">
        <f>IF(N671="zákl. přenesená",J671,0)</f>
        <v>0</v>
      </c>
      <c r="BH671" s="210">
        <f>IF(N671="sníž. přenesená",J671,0)</f>
        <v>0</v>
      </c>
      <c r="BI671" s="210">
        <f>IF(N671="nulová",J671,0)</f>
        <v>0</v>
      </c>
      <c r="BJ671" s="19" t="s">
        <v>85</v>
      </c>
      <c r="BK671" s="210">
        <f>ROUND(I671*H671,2)</f>
        <v>0</v>
      </c>
      <c r="BL671" s="19" t="s">
        <v>182</v>
      </c>
      <c r="BM671" s="209" t="s">
        <v>929</v>
      </c>
    </row>
    <row r="672" spans="1:63" s="12" customFormat="1" ht="22.8" customHeight="1">
      <c r="A672" s="12"/>
      <c r="B672" s="184"/>
      <c r="C672" s="12"/>
      <c r="D672" s="185" t="s">
        <v>77</v>
      </c>
      <c r="E672" s="195" t="s">
        <v>930</v>
      </c>
      <c r="F672" s="195" t="s">
        <v>931</v>
      </c>
      <c r="G672" s="12"/>
      <c r="H672" s="12"/>
      <c r="I672" s="187"/>
      <c r="J672" s="196">
        <f>BK672</f>
        <v>0</v>
      </c>
      <c r="K672" s="12"/>
      <c r="L672" s="184"/>
      <c r="M672" s="189"/>
      <c r="N672" s="190"/>
      <c r="O672" s="190"/>
      <c r="P672" s="191">
        <f>SUM(P673:P674)</f>
        <v>0</v>
      </c>
      <c r="Q672" s="190"/>
      <c r="R672" s="191">
        <f>SUM(R673:R674)</f>
        <v>0</v>
      </c>
      <c r="S672" s="190"/>
      <c r="T672" s="192">
        <f>SUM(T673:T674)</f>
        <v>0</v>
      </c>
      <c r="U672" s="12"/>
      <c r="V672" s="12"/>
      <c r="W672" s="12"/>
      <c r="X672" s="12"/>
      <c r="Y672" s="12"/>
      <c r="Z672" s="12"/>
      <c r="AA672" s="12"/>
      <c r="AB672" s="12"/>
      <c r="AC672" s="12"/>
      <c r="AD672" s="12"/>
      <c r="AE672" s="12"/>
      <c r="AR672" s="185" t="s">
        <v>85</v>
      </c>
      <c r="AT672" s="193" t="s">
        <v>77</v>
      </c>
      <c r="AU672" s="193" t="s">
        <v>85</v>
      </c>
      <c r="AY672" s="185" t="s">
        <v>175</v>
      </c>
      <c r="BK672" s="194">
        <f>SUM(BK673:BK674)</f>
        <v>0</v>
      </c>
    </row>
    <row r="673" spans="1:65" s="2" customFormat="1" ht="21.75" customHeight="1">
      <c r="A673" s="38"/>
      <c r="B673" s="197"/>
      <c r="C673" s="198" t="s">
        <v>932</v>
      </c>
      <c r="D673" s="198" t="s">
        <v>177</v>
      </c>
      <c r="E673" s="199" t="s">
        <v>933</v>
      </c>
      <c r="F673" s="200" t="s">
        <v>934</v>
      </c>
      <c r="G673" s="201" t="s">
        <v>256</v>
      </c>
      <c r="H673" s="202">
        <v>2010.865</v>
      </c>
      <c r="I673" s="203"/>
      <c r="J673" s="204">
        <f>ROUND(I673*H673,2)</f>
        <v>0</v>
      </c>
      <c r="K673" s="200" t="s">
        <v>181</v>
      </c>
      <c r="L673" s="39"/>
      <c r="M673" s="205" t="s">
        <v>1</v>
      </c>
      <c r="N673" s="206" t="s">
        <v>43</v>
      </c>
      <c r="O673" s="77"/>
      <c r="P673" s="207">
        <f>O673*H673</f>
        <v>0</v>
      </c>
      <c r="Q673" s="207">
        <v>0</v>
      </c>
      <c r="R673" s="207">
        <f>Q673*H673</f>
        <v>0</v>
      </c>
      <c r="S673" s="207">
        <v>0</v>
      </c>
      <c r="T673" s="208">
        <f>S673*H673</f>
        <v>0</v>
      </c>
      <c r="U673" s="38"/>
      <c r="V673" s="38"/>
      <c r="W673" s="38"/>
      <c r="X673" s="38"/>
      <c r="Y673" s="38"/>
      <c r="Z673" s="38"/>
      <c r="AA673" s="38"/>
      <c r="AB673" s="38"/>
      <c r="AC673" s="38"/>
      <c r="AD673" s="38"/>
      <c r="AE673" s="38"/>
      <c r="AR673" s="209" t="s">
        <v>182</v>
      </c>
      <c r="AT673" s="209" t="s">
        <v>177</v>
      </c>
      <c r="AU673" s="209" t="s">
        <v>87</v>
      </c>
      <c r="AY673" s="19" t="s">
        <v>175</v>
      </c>
      <c r="BE673" s="210">
        <f>IF(N673="základní",J673,0)</f>
        <v>0</v>
      </c>
      <c r="BF673" s="210">
        <f>IF(N673="snížená",J673,0)</f>
        <v>0</v>
      </c>
      <c r="BG673" s="210">
        <f>IF(N673="zákl. přenesená",J673,0)</f>
        <v>0</v>
      </c>
      <c r="BH673" s="210">
        <f>IF(N673="sníž. přenesená",J673,0)</f>
        <v>0</v>
      </c>
      <c r="BI673" s="210">
        <f>IF(N673="nulová",J673,0)</f>
        <v>0</v>
      </c>
      <c r="BJ673" s="19" t="s">
        <v>85</v>
      </c>
      <c r="BK673" s="210">
        <f>ROUND(I673*H673,2)</f>
        <v>0</v>
      </c>
      <c r="BL673" s="19" t="s">
        <v>182</v>
      </c>
      <c r="BM673" s="209" t="s">
        <v>935</v>
      </c>
    </row>
    <row r="674" spans="1:65" s="2" customFormat="1" ht="21.75" customHeight="1">
      <c r="A674" s="38"/>
      <c r="B674" s="197"/>
      <c r="C674" s="198" t="s">
        <v>936</v>
      </c>
      <c r="D674" s="198" t="s">
        <v>177</v>
      </c>
      <c r="E674" s="199" t="s">
        <v>937</v>
      </c>
      <c r="F674" s="200" t="s">
        <v>938</v>
      </c>
      <c r="G674" s="201" t="s">
        <v>256</v>
      </c>
      <c r="H674" s="202">
        <v>2010.865</v>
      </c>
      <c r="I674" s="203"/>
      <c r="J674" s="204">
        <f>ROUND(I674*H674,2)</f>
        <v>0</v>
      </c>
      <c r="K674" s="200" t="s">
        <v>181</v>
      </c>
      <c r="L674" s="39"/>
      <c r="M674" s="205" t="s">
        <v>1</v>
      </c>
      <c r="N674" s="206" t="s">
        <v>43</v>
      </c>
      <c r="O674" s="77"/>
      <c r="P674" s="207">
        <f>O674*H674</f>
        <v>0</v>
      </c>
      <c r="Q674" s="207">
        <v>0</v>
      </c>
      <c r="R674" s="207">
        <f>Q674*H674</f>
        <v>0</v>
      </c>
      <c r="S674" s="207">
        <v>0</v>
      </c>
      <c r="T674" s="208">
        <f>S674*H674</f>
        <v>0</v>
      </c>
      <c r="U674" s="38"/>
      <c r="V674" s="38"/>
      <c r="W674" s="38"/>
      <c r="X674" s="38"/>
      <c r="Y674" s="38"/>
      <c r="Z674" s="38"/>
      <c r="AA674" s="38"/>
      <c r="AB674" s="38"/>
      <c r="AC674" s="38"/>
      <c r="AD674" s="38"/>
      <c r="AE674" s="38"/>
      <c r="AR674" s="209" t="s">
        <v>182</v>
      </c>
      <c r="AT674" s="209" t="s">
        <v>177</v>
      </c>
      <c r="AU674" s="209" t="s">
        <v>87</v>
      </c>
      <c r="AY674" s="19" t="s">
        <v>175</v>
      </c>
      <c r="BE674" s="210">
        <f>IF(N674="základní",J674,0)</f>
        <v>0</v>
      </c>
      <c r="BF674" s="210">
        <f>IF(N674="snížená",J674,0)</f>
        <v>0</v>
      </c>
      <c r="BG674" s="210">
        <f>IF(N674="zákl. přenesená",J674,0)</f>
        <v>0</v>
      </c>
      <c r="BH674" s="210">
        <f>IF(N674="sníž. přenesená",J674,0)</f>
        <v>0</v>
      </c>
      <c r="BI674" s="210">
        <f>IF(N674="nulová",J674,0)</f>
        <v>0</v>
      </c>
      <c r="BJ674" s="19" t="s">
        <v>85</v>
      </c>
      <c r="BK674" s="210">
        <f>ROUND(I674*H674,2)</f>
        <v>0</v>
      </c>
      <c r="BL674" s="19" t="s">
        <v>182</v>
      </c>
      <c r="BM674" s="209" t="s">
        <v>939</v>
      </c>
    </row>
    <row r="675" spans="1:63" s="12" customFormat="1" ht="25.9" customHeight="1">
      <c r="A675" s="12"/>
      <c r="B675" s="184"/>
      <c r="C675" s="12"/>
      <c r="D675" s="185" t="s">
        <v>77</v>
      </c>
      <c r="E675" s="186" t="s">
        <v>940</v>
      </c>
      <c r="F675" s="186" t="s">
        <v>941</v>
      </c>
      <c r="G675" s="12"/>
      <c r="H675" s="12"/>
      <c r="I675" s="187"/>
      <c r="J675" s="188">
        <f>BK675</f>
        <v>0</v>
      </c>
      <c r="K675" s="12"/>
      <c r="L675" s="184"/>
      <c r="M675" s="189"/>
      <c r="N675" s="190"/>
      <c r="O675" s="190"/>
      <c r="P675" s="191">
        <f>P676+P727+P733+P736+P749+P763+P803+P843+P878+P891+P898</f>
        <v>0</v>
      </c>
      <c r="Q675" s="190"/>
      <c r="R675" s="191">
        <f>R676+R727+R733+R736+R749+R763+R803+R843+R878+R891+R898</f>
        <v>24.01849053</v>
      </c>
      <c r="S675" s="190"/>
      <c r="T675" s="192">
        <f>T676+T727+T733+T736+T749+T763+T803+T843+T878+T891+T898</f>
        <v>0.025</v>
      </c>
      <c r="U675" s="12"/>
      <c r="V675" s="12"/>
      <c r="W675" s="12"/>
      <c r="X675" s="12"/>
      <c r="Y675" s="12"/>
      <c r="Z675" s="12"/>
      <c r="AA675" s="12"/>
      <c r="AB675" s="12"/>
      <c r="AC675" s="12"/>
      <c r="AD675" s="12"/>
      <c r="AE675" s="12"/>
      <c r="AR675" s="185" t="s">
        <v>87</v>
      </c>
      <c r="AT675" s="193" t="s">
        <v>77</v>
      </c>
      <c r="AU675" s="193" t="s">
        <v>78</v>
      </c>
      <c r="AY675" s="185" t="s">
        <v>175</v>
      </c>
      <c r="BK675" s="194">
        <f>BK676+BK727+BK733+BK736+BK749+BK763+BK803+BK843+BK878+BK891+BK898</f>
        <v>0</v>
      </c>
    </row>
    <row r="676" spans="1:63" s="12" customFormat="1" ht="22.8" customHeight="1">
      <c r="A676" s="12"/>
      <c r="B676" s="184"/>
      <c r="C676" s="12"/>
      <c r="D676" s="185" t="s">
        <v>77</v>
      </c>
      <c r="E676" s="195" t="s">
        <v>942</v>
      </c>
      <c r="F676" s="195" t="s">
        <v>943</v>
      </c>
      <c r="G676" s="12"/>
      <c r="H676" s="12"/>
      <c r="I676" s="187"/>
      <c r="J676" s="196">
        <f>BK676</f>
        <v>0</v>
      </c>
      <c r="K676" s="12"/>
      <c r="L676" s="184"/>
      <c r="M676" s="189"/>
      <c r="N676" s="190"/>
      <c r="O676" s="190"/>
      <c r="P676" s="191">
        <f>SUM(P677:P726)</f>
        <v>0</v>
      </c>
      <c r="Q676" s="190"/>
      <c r="R676" s="191">
        <f>SUM(R677:R726)</f>
        <v>17.57238119</v>
      </c>
      <c r="S676" s="190"/>
      <c r="T676" s="192">
        <f>SUM(T677:T726)</f>
        <v>0</v>
      </c>
      <c r="U676" s="12"/>
      <c r="V676" s="12"/>
      <c r="W676" s="12"/>
      <c r="X676" s="12"/>
      <c r="Y676" s="12"/>
      <c r="Z676" s="12"/>
      <c r="AA676" s="12"/>
      <c r="AB676" s="12"/>
      <c r="AC676" s="12"/>
      <c r="AD676" s="12"/>
      <c r="AE676" s="12"/>
      <c r="AR676" s="185" t="s">
        <v>87</v>
      </c>
      <c r="AT676" s="193" t="s">
        <v>77</v>
      </c>
      <c r="AU676" s="193" t="s">
        <v>85</v>
      </c>
      <c r="AY676" s="185" t="s">
        <v>175</v>
      </c>
      <c r="BK676" s="194">
        <f>SUM(BK677:BK726)</f>
        <v>0</v>
      </c>
    </row>
    <row r="677" spans="1:65" s="2" customFormat="1" ht="21.75" customHeight="1">
      <c r="A677" s="38"/>
      <c r="B677" s="197"/>
      <c r="C677" s="198" t="s">
        <v>944</v>
      </c>
      <c r="D677" s="198" t="s">
        <v>177</v>
      </c>
      <c r="E677" s="199" t="s">
        <v>945</v>
      </c>
      <c r="F677" s="200" t="s">
        <v>946</v>
      </c>
      <c r="G677" s="201" t="s">
        <v>180</v>
      </c>
      <c r="H677" s="202">
        <v>1071.176</v>
      </c>
      <c r="I677" s="203"/>
      <c r="J677" s="204">
        <f>ROUND(I677*H677,2)</f>
        <v>0</v>
      </c>
      <c r="K677" s="200" t="s">
        <v>181</v>
      </c>
      <c r="L677" s="39"/>
      <c r="M677" s="205" t="s">
        <v>1</v>
      </c>
      <c r="N677" s="206" t="s">
        <v>43</v>
      </c>
      <c r="O677" s="77"/>
      <c r="P677" s="207">
        <f>O677*H677</f>
        <v>0</v>
      </c>
      <c r="Q677" s="207">
        <v>0</v>
      </c>
      <c r="R677" s="207">
        <f>Q677*H677</f>
        <v>0</v>
      </c>
      <c r="S677" s="207">
        <v>0</v>
      </c>
      <c r="T677" s="208">
        <f>S677*H677</f>
        <v>0</v>
      </c>
      <c r="U677" s="38"/>
      <c r="V677" s="38"/>
      <c r="W677" s="38"/>
      <c r="X677" s="38"/>
      <c r="Y677" s="38"/>
      <c r="Z677" s="38"/>
      <c r="AA677" s="38"/>
      <c r="AB677" s="38"/>
      <c r="AC677" s="38"/>
      <c r="AD677" s="38"/>
      <c r="AE677" s="38"/>
      <c r="AR677" s="209" t="s">
        <v>253</v>
      </c>
      <c r="AT677" s="209" t="s">
        <v>177</v>
      </c>
      <c r="AU677" s="209" t="s">
        <v>87</v>
      </c>
      <c r="AY677" s="19" t="s">
        <v>175</v>
      </c>
      <c r="BE677" s="210">
        <f>IF(N677="základní",J677,0)</f>
        <v>0</v>
      </c>
      <c r="BF677" s="210">
        <f>IF(N677="snížená",J677,0)</f>
        <v>0</v>
      </c>
      <c r="BG677" s="210">
        <f>IF(N677="zákl. přenesená",J677,0)</f>
        <v>0</v>
      </c>
      <c r="BH677" s="210">
        <f>IF(N677="sníž. přenesená",J677,0)</f>
        <v>0</v>
      </c>
      <c r="BI677" s="210">
        <f>IF(N677="nulová",J677,0)</f>
        <v>0</v>
      </c>
      <c r="BJ677" s="19" t="s">
        <v>85</v>
      </c>
      <c r="BK677" s="210">
        <f>ROUND(I677*H677,2)</f>
        <v>0</v>
      </c>
      <c r="BL677" s="19" t="s">
        <v>253</v>
      </c>
      <c r="BM677" s="209" t="s">
        <v>947</v>
      </c>
    </row>
    <row r="678" spans="1:51" s="15" customFormat="1" ht="12">
      <c r="A678" s="15"/>
      <c r="B678" s="231"/>
      <c r="C678" s="15"/>
      <c r="D678" s="212" t="s">
        <v>184</v>
      </c>
      <c r="E678" s="232" t="s">
        <v>1</v>
      </c>
      <c r="F678" s="233" t="s">
        <v>948</v>
      </c>
      <c r="G678" s="15"/>
      <c r="H678" s="232" t="s">
        <v>1</v>
      </c>
      <c r="I678" s="234"/>
      <c r="J678" s="15"/>
      <c r="K678" s="15"/>
      <c r="L678" s="231"/>
      <c r="M678" s="235"/>
      <c r="N678" s="236"/>
      <c r="O678" s="236"/>
      <c r="P678" s="236"/>
      <c r="Q678" s="236"/>
      <c r="R678" s="236"/>
      <c r="S678" s="236"/>
      <c r="T678" s="237"/>
      <c r="U678" s="15"/>
      <c r="V678" s="15"/>
      <c r="W678" s="15"/>
      <c r="X678" s="15"/>
      <c r="Y678" s="15"/>
      <c r="Z678" s="15"/>
      <c r="AA678" s="15"/>
      <c r="AB678" s="15"/>
      <c r="AC678" s="15"/>
      <c r="AD678" s="15"/>
      <c r="AE678" s="15"/>
      <c r="AT678" s="232" t="s">
        <v>184</v>
      </c>
      <c r="AU678" s="232" t="s">
        <v>87</v>
      </c>
      <c r="AV678" s="15" t="s">
        <v>85</v>
      </c>
      <c r="AW678" s="15" t="s">
        <v>33</v>
      </c>
      <c r="AX678" s="15" t="s">
        <v>78</v>
      </c>
      <c r="AY678" s="232" t="s">
        <v>175</v>
      </c>
    </row>
    <row r="679" spans="1:51" s="13" customFormat="1" ht="12">
      <c r="A679" s="13"/>
      <c r="B679" s="211"/>
      <c r="C679" s="13"/>
      <c r="D679" s="212" t="s">
        <v>184</v>
      </c>
      <c r="E679" s="213" t="s">
        <v>1</v>
      </c>
      <c r="F679" s="214" t="s">
        <v>704</v>
      </c>
      <c r="G679" s="13"/>
      <c r="H679" s="215">
        <v>1254.758</v>
      </c>
      <c r="I679" s="216"/>
      <c r="J679" s="13"/>
      <c r="K679" s="13"/>
      <c r="L679" s="211"/>
      <c r="M679" s="217"/>
      <c r="N679" s="218"/>
      <c r="O679" s="218"/>
      <c r="P679" s="218"/>
      <c r="Q679" s="218"/>
      <c r="R679" s="218"/>
      <c r="S679" s="218"/>
      <c r="T679" s="219"/>
      <c r="U679" s="13"/>
      <c r="V679" s="13"/>
      <c r="W679" s="13"/>
      <c r="X679" s="13"/>
      <c r="Y679" s="13"/>
      <c r="Z679" s="13"/>
      <c r="AA679" s="13"/>
      <c r="AB679" s="13"/>
      <c r="AC679" s="13"/>
      <c r="AD679" s="13"/>
      <c r="AE679" s="13"/>
      <c r="AT679" s="213" t="s">
        <v>184</v>
      </c>
      <c r="AU679" s="213" t="s">
        <v>87</v>
      </c>
      <c r="AV679" s="13" t="s">
        <v>87</v>
      </c>
      <c r="AW679" s="13" t="s">
        <v>33</v>
      </c>
      <c r="AX679" s="13" t="s">
        <v>78</v>
      </c>
      <c r="AY679" s="213" t="s">
        <v>175</v>
      </c>
    </row>
    <row r="680" spans="1:51" s="13" customFormat="1" ht="12">
      <c r="A680" s="13"/>
      <c r="B680" s="211"/>
      <c r="C680" s="13"/>
      <c r="D680" s="212" t="s">
        <v>184</v>
      </c>
      <c r="E680" s="213" t="s">
        <v>1</v>
      </c>
      <c r="F680" s="214" t="s">
        <v>705</v>
      </c>
      <c r="G680" s="13"/>
      <c r="H680" s="215">
        <v>-139.097</v>
      </c>
      <c r="I680" s="216"/>
      <c r="J680" s="13"/>
      <c r="K680" s="13"/>
      <c r="L680" s="211"/>
      <c r="M680" s="217"/>
      <c r="N680" s="218"/>
      <c r="O680" s="218"/>
      <c r="P680" s="218"/>
      <c r="Q680" s="218"/>
      <c r="R680" s="218"/>
      <c r="S680" s="218"/>
      <c r="T680" s="219"/>
      <c r="U680" s="13"/>
      <c r="V680" s="13"/>
      <c r="W680" s="13"/>
      <c r="X680" s="13"/>
      <c r="Y680" s="13"/>
      <c r="Z680" s="13"/>
      <c r="AA680" s="13"/>
      <c r="AB680" s="13"/>
      <c r="AC680" s="13"/>
      <c r="AD680" s="13"/>
      <c r="AE680" s="13"/>
      <c r="AT680" s="213" t="s">
        <v>184</v>
      </c>
      <c r="AU680" s="213" t="s">
        <v>87</v>
      </c>
      <c r="AV680" s="13" t="s">
        <v>87</v>
      </c>
      <c r="AW680" s="13" t="s">
        <v>33</v>
      </c>
      <c r="AX680" s="13" t="s">
        <v>78</v>
      </c>
      <c r="AY680" s="213" t="s">
        <v>175</v>
      </c>
    </row>
    <row r="681" spans="1:51" s="13" customFormat="1" ht="12">
      <c r="A681" s="13"/>
      <c r="B681" s="211"/>
      <c r="C681" s="13"/>
      <c r="D681" s="212" t="s">
        <v>184</v>
      </c>
      <c r="E681" s="213" t="s">
        <v>1</v>
      </c>
      <c r="F681" s="214" t="s">
        <v>706</v>
      </c>
      <c r="G681" s="13"/>
      <c r="H681" s="215">
        <v>-44.485</v>
      </c>
      <c r="I681" s="216"/>
      <c r="J681" s="13"/>
      <c r="K681" s="13"/>
      <c r="L681" s="211"/>
      <c r="M681" s="217"/>
      <c r="N681" s="218"/>
      <c r="O681" s="218"/>
      <c r="P681" s="218"/>
      <c r="Q681" s="218"/>
      <c r="R681" s="218"/>
      <c r="S681" s="218"/>
      <c r="T681" s="219"/>
      <c r="U681" s="13"/>
      <c r="V681" s="13"/>
      <c r="W681" s="13"/>
      <c r="X681" s="13"/>
      <c r="Y681" s="13"/>
      <c r="Z681" s="13"/>
      <c r="AA681" s="13"/>
      <c r="AB681" s="13"/>
      <c r="AC681" s="13"/>
      <c r="AD681" s="13"/>
      <c r="AE681" s="13"/>
      <c r="AT681" s="213" t="s">
        <v>184</v>
      </c>
      <c r="AU681" s="213" t="s">
        <v>87</v>
      </c>
      <c r="AV681" s="13" t="s">
        <v>87</v>
      </c>
      <c r="AW681" s="13" t="s">
        <v>33</v>
      </c>
      <c r="AX681" s="13" t="s">
        <v>78</v>
      </c>
      <c r="AY681" s="213" t="s">
        <v>175</v>
      </c>
    </row>
    <row r="682" spans="1:51" s="14" customFormat="1" ht="12">
      <c r="A682" s="14"/>
      <c r="B682" s="220"/>
      <c r="C682" s="14"/>
      <c r="D682" s="212" t="s">
        <v>184</v>
      </c>
      <c r="E682" s="221" t="s">
        <v>1</v>
      </c>
      <c r="F682" s="222" t="s">
        <v>186</v>
      </c>
      <c r="G682" s="14"/>
      <c r="H682" s="223">
        <v>1071.176</v>
      </c>
      <c r="I682" s="224"/>
      <c r="J682" s="14"/>
      <c r="K682" s="14"/>
      <c r="L682" s="220"/>
      <c r="M682" s="225"/>
      <c r="N682" s="226"/>
      <c r="O682" s="226"/>
      <c r="P682" s="226"/>
      <c r="Q682" s="226"/>
      <c r="R682" s="226"/>
      <c r="S682" s="226"/>
      <c r="T682" s="227"/>
      <c r="U682" s="14"/>
      <c r="V682" s="14"/>
      <c r="W682" s="14"/>
      <c r="X682" s="14"/>
      <c r="Y682" s="14"/>
      <c r="Z682" s="14"/>
      <c r="AA682" s="14"/>
      <c r="AB682" s="14"/>
      <c r="AC682" s="14"/>
      <c r="AD682" s="14"/>
      <c r="AE682" s="14"/>
      <c r="AT682" s="221" t="s">
        <v>184</v>
      </c>
      <c r="AU682" s="221" t="s">
        <v>87</v>
      </c>
      <c r="AV682" s="14" t="s">
        <v>182</v>
      </c>
      <c r="AW682" s="14" t="s">
        <v>33</v>
      </c>
      <c r="AX682" s="14" t="s">
        <v>85</v>
      </c>
      <c r="AY682" s="221" t="s">
        <v>175</v>
      </c>
    </row>
    <row r="683" spans="1:65" s="2" customFormat="1" ht="16.5" customHeight="1">
      <c r="A683" s="38"/>
      <c r="B683" s="197"/>
      <c r="C683" s="238" t="s">
        <v>949</v>
      </c>
      <c r="D683" s="238" t="s">
        <v>289</v>
      </c>
      <c r="E683" s="239" t="s">
        <v>950</v>
      </c>
      <c r="F683" s="240" t="s">
        <v>951</v>
      </c>
      <c r="G683" s="241" t="s">
        <v>256</v>
      </c>
      <c r="H683" s="242">
        <v>0.428</v>
      </c>
      <c r="I683" s="243"/>
      <c r="J683" s="244">
        <f>ROUND(I683*H683,2)</f>
        <v>0</v>
      </c>
      <c r="K683" s="240" t="s">
        <v>181</v>
      </c>
      <c r="L683" s="245"/>
      <c r="M683" s="246" t="s">
        <v>1</v>
      </c>
      <c r="N683" s="247" t="s">
        <v>43</v>
      </c>
      <c r="O683" s="77"/>
      <c r="P683" s="207">
        <f>O683*H683</f>
        <v>0</v>
      </c>
      <c r="Q683" s="207">
        <v>1</v>
      </c>
      <c r="R683" s="207">
        <f>Q683*H683</f>
        <v>0.428</v>
      </c>
      <c r="S683" s="207">
        <v>0</v>
      </c>
      <c r="T683" s="208">
        <f>S683*H683</f>
        <v>0</v>
      </c>
      <c r="U683" s="38"/>
      <c r="V683" s="38"/>
      <c r="W683" s="38"/>
      <c r="X683" s="38"/>
      <c r="Y683" s="38"/>
      <c r="Z683" s="38"/>
      <c r="AA683" s="38"/>
      <c r="AB683" s="38"/>
      <c r="AC683" s="38"/>
      <c r="AD683" s="38"/>
      <c r="AE683" s="38"/>
      <c r="AR683" s="209" t="s">
        <v>348</v>
      </c>
      <c r="AT683" s="209" t="s">
        <v>289</v>
      </c>
      <c r="AU683" s="209" t="s">
        <v>87</v>
      </c>
      <c r="AY683" s="19" t="s">
        <v>175</v>
      </c>
      <c r="BE683" s="210">
        <f>IF(N683="základní",J683,0)</f>
        <v>0</v>
      </c>
      <c r="BF683" s="210">
        <f>IF(N683="snížená",J683,0)</f>
        <v>0</v>
      </c>
      <c r="BG683" s="210">
        <f>IF(N683="zákl. přenesená",J683,0)</f>
        <v>0</v>
      </c>
      <c r="BH683" s="210">
        <f>IF(N683="sníž. přenesená",J683,0)</f>
        <v>0</v>
      </c>
      <c r="BI683" s="210">
        <f>IF(N683="nulová",J683,0)</f>
        <v>0</v>
      </c>
      <c r="BJ683" s="19" t="s">
        <v>85</v>
      </c>
      <c r="BK683" s="210">
        <f>ROUND(I683*H683,2)</f>
        <v>0</v>
      </c>
      <c r="BL683" s="19" t="s">
        <v>253</v>
      </c>
      <c r="BM683" s="209" t="s">
        <v>952</v>
      </c>
    </row>
    <row r="684" spans="1:47" s="2" customFormat="1" ht="12">
      <c r="A684" s="38"/>
      <c r="B684" s="39"/>
      <c r="C684" s="38"/>
      <c r="D684" s="212" t="s">
        <v>274</v>
      </c>
      <c r="E684" s="38"/>
      <c r="F684" s="228" t="s">
        <v>953</v>
      </c>
      <c r="G684" s="38"/>
      <c r="H684" s="38"/>
      <c r="I684" s="133"/>
      <c r="J684" s="38"/>
      <c r="K684" s="38"/>
      <c r="L684" s="39"/>
      <c r="M684" s="229"/>
      <c r="N684" s="230"/>
      <c r="O684" s="77"/>
      <c r="P684" s="77"/>
      <c r="Q684" s="77"/>
      <c r="R684" s="77"/>
      <c r="S684" s="77"/>
      <c r="T684" s="78"/>
      <c r="U684" s="38"/>
      <c r="V684" s="38"/>
      <c r="W684" s="38"/>
      <c r="X684" s="38"/>
      <c r="Y684" s="38"/>
      <c r="Z684" s="38"/>
      <c r="AA684" s="38"/>
      <c r="AB684" s="38"/>
      <c r="AC684" s="38"/>
      <c r="AD684" s="38"/>
      <c r="AE684" s="38"/>
      <c r="AT684" s="19" t="s">
        <v>274</v>
      </c>
      <c r="AU684" s="19" t="s">
        <v>87</v>
      </c>
    </row>
    <row r="685" spans="1:51" s="13" customFormat="1" ht="12">
      <c r="A685" s="13"/>
      <c r="B685" s="211"/>
      <c r="C685" s="13"/>
      <c r="D685" s="212" t="s">
        <v>184</v>
      </c>
      <c r="E685" s="213" t="s">
        <v>1</v>
      </c>
      <c r="F685" s="214" t="s">
        <v>954</v>
      </c>
      <c r="G685" s="13"/>
      <c r="H685" s="215">
        <v>0.428</v>
      </c>
      <c r="I685" s="216"/>
      <c r="J685" s="13"/>
      <c r="K685" s="13"/>
      <c r="L685" s="211"/>
      <c r="M685" s="217"/>
      <c r="N685" s="218"/>
      <c r="O685" s="218"/>
      <c r="P685" s="218"/>
      <c r="Q685" s="218"/>
      <c r="R685" s="218"/>
      <c r="S685" s="218"/>
      <c r="T685" s="219"/>
      <c r="U685" s="13"/>
      <c r="V685" s="13"/>
      <c r="W685" s="13"/>
      <c r="X685" s="13"/>
      <c r="Y685" s="13"/>
      <c r="Z685" s="13"/>
      <c r="AA685" s="13"/>
      <c r="AB685" s="13"/>
      <c r="AC685" s="13"/>
      <c r="AD685" s="13"/>
      <c r="AE685" s="13"/>
      <c r="AT685" s="213" t="s">
        <v>184</v>
      </c>
      <c r="AU685" s="213" t="s">
        <v>87</v>
      </c>
      <c r="AV685" s="13" t="s">
        <v>87</v>
      </c>
      <c r="AW685" s="13" t="s">
        <v>33</v>
      </c>
      <c r="AX685" s="13" t="s">
        <v>85</v>
      </c>
      <c r="AY685" s="213" t="s">
        <v>175</v>
      </c>
    </row>
    <row r="686" spans="1:65" s="2" customFormat="1" ht="21.75" customHeight="1">
      <c r="A686" s="38"/>
      <c r="B686" s="197"/>
      <c r="C686" s="198" t="s">
        <v>955</v>
      </c>
      <c r="D686" s="198" t="s">
        <v>177</v>
      </c>
      <c r="E686" s="199" t="s">
        <v>956</v>
      </c>
      <c r="F686" s="200" t="s">
        <v>957</v>
      </c>
      <c r="G686" s="201" t="s">
        <v>180</v>
      </c>
      <c r="H686" s="202">
        <v>132.117</v>
      </c>
      <c r="I686" s="203"/>
      <c r="J686" s="204">
        <f>ROUND(I686*H686,2)</f>
        <v>0</v>
      </c>
      <c r="K686" s="200" t="s">
        <v>181</v>
      </c>
      <c r="L686" s="39"/>
      <c r="M686" s="205" t="s">
        <v>1</v>
      </c>
      <c r="N686" s="206" t="s">
        <v>43</v>
      </c>
      <c r="O686" s="77"/>
      <c r="P686" s="207">
        <f>O686*H686</f>
        <v>0</v>
      </c>
      <c r="Q686" s="207">
        <v>0</v>
      </c>
      <c r="R686" s="207">
        <f>Q686*H686</f>
        <v>0</v>
      </c>
      <c r="S686" s="207">
        <v>0</v>
      </c>
      <c r="T686" s="208">
        <f>S686*H686</f>
        <v>0</v>
      </c>
      <c r="U686" s="38"/>
      <c r="V686" s="38"/>
      <c r="W686" s="38"/>
      <c r="X686" s="38"/>
      <c r="Y686" s="38"/>
      <c r="Z686" s="38"/>
      <c r="AA686" s="38"/>
      <c r="AB686" s="38"/>
      <c r="AC686" s="38"/>
      <c r="AD686" s="38"/>
      <c r="AE686" s="38"/>
      <c r="AR686" s="209" t="s">
        <v>253</v>
      </c>
      <c r="AT686" s="209" t="s">
        <v>177</v>
      </c>
      <c r="AU686" s="209" t="s">
        <v>87</v>
      </c>
      <c r="AY686" s="19" t="s">
        <v>175</v>
      </c>
      <c r="BE686" s="210">
        <f>IF(N686="základní",J686,0)</f>
        <v>0</v>
      </c>
      <c r="BF686" s="210">
        <f>IF(N686="snížená",J686,0)</f>
        <v>0</v>
      </c>
      <c r="BG686" s="210">
        <f>IF(N686="zákl. přenesená",J686,0)</f>
        <v>0</v>
      </c>
      <c r="BH686" s="210">
        <f>IF(N686="sníž. přenesená",J686,0)</f>
        <v>0</v>
      </c>
      <c r="BI686" s="210">
        <f>IF(N686="nulová",J686,0)</f>
        <v>0</v>
      </c>
      <c r="BJ686" s="19" t="s">
        <v>85</v>
      </c>
      <c r="BK686" s="210">
        <f>ROUND(I686*H686,2)</f>
        <v>0</v>
      </c>
      <c r="BL686" s="19" t="s">
        <v>253</v>
      </c>
      <c r="BM686" s="209" t="s">
        <v>958</v>
      </c>
    </row>
    <row r="687" spans="1:51" s="15" customFormat="1" ht="12">
      <c r="A687" s="15"/>
      <c r="B687" s="231"/>
      <c r="C687" s="15"/>
      <c r="D687" s="212" t="s">
        <v>184</v>
      </c>
      <c r="E687" s="232" t="s">
        <v>1</v>
      </c>
      <c r="F687" s="233" t="s">
        <v>959</v>
      </c>
      <c r="G687" s="15"/>
      <c r="H687" s="232" t="s">
        <v>1</v>
      </c>
      <c r="I687" s="234"/>
      <c r="J687" s="15"/>
      <c r="K687" s="15"/>
      <c r="L687" s="231"/>
      <c r="M687" s="235"/>
      <c r="N687" s="236"/>
      <c r="O687" s="236"/>
      <c r="P687" s="236"/>
      <c r="Q687" s="236"/>
      <c r="R687" s="236"/>
      <c r="S687" s="236"/>
      <c r="T687" s="237"/>
      <c r="U687" s="15"/>
      <c r="V687" s="15"/>
      <c r="W687" s="15"/>
      <c r="X687" s="15"/>
      <c r="Y687" s="15"/>
      <c r="Z687" s="15"/>
      <c r="AA687" s="15"/>
      <c r="AB687" s="15"/>
      <c r="AC687" s="15"/>
      <c r="AD687" s="15"/>
      <c r="AE687" s="15"/>
      <c r="AT687" s="232" t="s">
        <v>184</v>
      </c>
      <c r="AU687" s="232" t="s">
        <v>87</v>
      </c>
      <c r="AV687" s="15" t="s">
        <v>85</v>
      </c>
      <c r="AW687" s="15" t="s">
        <v>33</v>
      </c>
      <c r="AX687" s="15" t="s">
        <v>78</v>
      </c>
      <c r="AY687" s="232" t="s">
        <v>175</v>
      </c>
    </row>
    <row r="688" spans="1:51" s="13" customFormat="1" ht="12">
      <c r="A688" s="13"/>
      <c r="B688" s="211"/>
      <c r="C688" s="13"/>
      <c r="D688" s="212" t="s">
        <v>184</v>
      </c>
      <c r="E688" s="213" t="s">
        <v>1</v>
      </c>
      <c r="F688" s="214" t="s">
        <v>613</v>
      </c>
      <c r="G688" s="13"/>
      <c r="H688" s="215">
        <v>123.417</v>
      </c>
      <c r="I688" s="216"/>
      <c r="J688" s="13"/>
      <c r="K688" s="13"/>
      <c r="L688" s="211"/>
      <c r="M688" s="217"/>
      <c r="N688" s="218"/>
      <c r="O688" s="218"/>
      <c r="P688" s="218"/>
      <c r="Q688" s="218"/>
      <c r="R688" s="218"/>
      <c r="S688" s="218"/>
      <c r="T688" s="219"/>
      <c r="U688" s="13"/>
      <c r="V688" s="13"/>
      <c r="W688" s="13"/>
      <c r="X688" s="13"/>
      <c r="Y688" s="13"/>
      <c r="Z688" s="13"/>
      <c r="AA688" s="13"/>
      <c r="AB688" s="13"/>
      <c r="AC688" s="13"/>
      <c r="AD688" s="13"/>
      <c r="AE688" s="13"/>
      <c r="AT688" s="213" t="s">
        <v>184</v>
      </c>
      <c r="AU688" s="213" t="s">
        <v>87</v>
      </c>
      <c r="AV688" s="13" t="s">
        <v>87</v>
      </c>
      <c r="AW688" s="13" t="s">
        <v>33</v>
      </c>
      <c r="AX688" s="13" t="s">
        <v>78</v>
      </c>
      <c r="AY688" s="213" t="s">
        <v>175</v>
      </c>
    </row>
    <row r="689" spans="1:51" s="13" customFormat="1" ht="12">
      <c r="A689" s="13"/>
      <c r="B689" s="211"/>
      <c r="C689" s="13"/>
      <c r="D689" s="212" t="s">
        <v>184</v>
      </c>
      <c r="E689" s="213" t="s">
        <v>1</v>
      </c>
      <c r="F689" s="214" t="s">
        <v>960</v>
      </c>
      <c r="G689" s="13"/>
      <c r="H689" s="215">
        <v>8.7</v>
      </c>
      <c r="I689" s="216"/>
      <c r="J689" s="13"/>
      <c r="K689" s="13"/>
      <c r="L689" s="211"/>
      <c r="M689" s="217"/>
      <c r="N689" s="218"/>
      <c r="O689" s="218"/>
      <c r="P689" s="218"/>
      <c r="Q689" s="218"/>
      <c r="R689" s="218"/>
      <c r="S689" s="218"/>
      <c r="T689" s="219"/>
      <c r="U689" s="13"/>
      <c r="V689" s="13"/>
      <c r="W689" s="13"/>
      <c r="X689" s="13"/>
      <c r="Y689" s="13"/>
      <c r="Z689" s="13"/>
      <c r="AA689" s="13"/>
      <c r="AB689" s="13"/>
      <c r="AC689" s="13"/>
      <c r="AD689" s="13"/>
      <c r="AE689" s="13"/>
      <c r="AT689" s="213" t="s">
        <v>184</v>
      </c>
      <c r="AU689" s="213" t="s">
        <v>87</v>
      </c>
      <c r="AV689" s="13" t="s">
        <v>87</v>
      </c>
      <c r="AW689" s="13" t="s">
        <v>33</v>
      </c>
      <c r="AX689" s="13" t="s">
        <v>78</v>
      </c>
      <c r="AY689" s="213" t="s">
        <v>175</v>
      </c>
    </row>
    <row r="690" spans="1:51" s="14" customFormat="1" ht="12">
      <c r="A690" s="14"/>
      <c r="B690" s="220"/>
      <c r="C690" s="14"/>
      <c r="D690" s="212" t="s">
        <v>184</v>
      </c>
      <c r="E690" s="221" t="s">
        <v>1</v>
      </c>
      <c r="F690" s="222" t="s">
        <v>186</v>
      </c>
      <c r="G690" s="14"/>
      <c r="H690" s="223">
        <v>132.117</v>
      </c>
      <c r="I690" s="224"/>
      <c r="J690" s="14"/>
      <c r="K690" s="14"/>
      <c r="L690" s="220"/>
      <c r="M690" s="225"/>
      <c r="N690" s="226"/>
      <c r="O690" s="226"/>
      <c r="P690" s="226"/>
      <c r="Q690" s="226"/>
      <c r="R690" s="226"/>
      <c r="S690" s="226"/>
      <c r="T690" s="227"/>
      <c r="U690" s="14"/>
      <c r="V690" s="14"/>
      <c r="W690" s="14"/>
      <c r="X690" s="14"/>
      <c r="Y690" s="14"/>
      <c r="Z690" s="14"/>
      <c r="AA690" s="14"/>
      <c r="AB690" s="14"/>
      <c r="AC690" s="14"/>
      <c r="AD690" s="14"/>
      <c r="AE690" s="14"/>
      <c r="AT690" s="221" t="s">
        <v>184</v>
      </c>
      <c r="AU690" s="221" t="s">
        <v>87</v>
      </c>
      <c r="AV690" s="14" t="s">
        <v>182</v>
      </c>
      <c r="AW690" s="14" t="s">
        <v>33</v>
      </c>
      <c r="AX690" s="14" t="s">
        <v>85</v>
      </c>
      <c r="AY690" s="221" t="s">
        <v>175</v>
      </c>
    </row>
    <row r="691" spans="1:65" s="2" customFormat="1" ht="16.5" customHeight="1">
      <c r="A691" s="38"/>
      <c r="B691" s="197"/>
      <c r="C691" s="238" t="s">
        <v>961</v>
      </c>
      <c r="D691" s="238" t="s">
        <v>289</v>
      </c>
      <c r="E691" s="239" t="s">
        <v>950</v>
      </c>
      <c r="F691" s="240" t="s">
        <v>951</v>
      </c>
      <c r="G691" s="241" t="s">
        <v>256</v>
      </c>
      <c r="H691" s="242">
        <v>0.053</v>
      </c>
      <c r="I691" s="243"/>
      <c r="J691" s="244">
        <f>ROUND(I691*H691,2)</f>
        <v>0</v>
      </c>
      <c r="K691" s="240" t="s">
        <v>181</v>
      </c>
      <c r="L691" s="245"/>
      <c r="M691" s="246" t="s">
        <v>1</v>
      </c>
      <c r="N691" s="247" t="s">
        <v>43</v>
      </c>
      <c r="O691" s="77"/>
      <c r="P691" s="207">
        <f>O691*H691</f>
        <v>0</v>
      </c>
      <c r="Q691" s="207">
        <v>1</v>
      </c>
      <c r="R691" s="207">
        <f>Q691*H691</f>
        <v>0.053</v>
      </c>
      <c r="S691" s="207">
        <v>0</v>
      </c>
      <c r="T691" s="208">
        <f>S691*H691</f>
        <v>0</v>
      </c>
      <c r="U691" s="38"/>
      <c r="V691" s="38"/>
      <c r="W691" s="38"/>
      <c r="X691" s="38"/>
      <c r="Y691" s="38"/>
      <c r="Z691" s="38"/>
      <c r="AA691" s="38"/>
      <c r="AB691" s="38"/>
      <c r="AC691" s="38"/>
      <c r="AD691" s="38"/>
      <c r="AE691" s="38"/>
      <c r="AR691" s="209" t="s">
        <v>348</v>
      </c>
      <c r="AT691" s="209" t="s">
        <v>289</v>
      </c>
      <c r="AU691" s="209" t="s">
        <v>87</v>
      </c>
      <c r="AY691" s="19" t="s">
        <v>175</v>
      </c>
      <c r="BE691" s="210">
        <f>IF(N691="základní",J691,0)</f>
        <v>0</v>
      </c>
      <c r="BF691" s="210">
        <f>IF(N691="snížená",J691,0)</f>
        <v>0</v>
      </c>
      <c r="BG691" s="210">
        <f>IF(N691="zákl. přenesená",J691,0)</f>
        <v>0</v>
      </c>
      <c r="BH691" s="210">
        <f>IF(N691="sníž. přenesená",J691,0)</f>
        <v>0</v>
      </c>
      <c r="BI691" s="210">
        <f>IF(N691="nulová",J691,0)</f>
        <v>0</v>
      </c>
      <c r="BJ691" s="19" t="s">
        <v>85</v>
      </c>
      <c r="BK691" s="210">
        <f>ROUND(I691*H691,2)</f>
        <v>0</v>
      </c>
      <c r="BL691" s="19" t="s">
        <v>253</v>
      </c>
      <c r="BM691" s="209" t="s">
        <v>962</v>
      </c>
    </row>
    <row r="692" spans="1:47" s="2" customFormat="1" ht="12">
      <c r="A692" s="38"/>
      <c r="B692" s="39"/>
      <c r="C692" s="38"/>
      <c r="D692" s="212" t="s">
        <v>274</v>
      </c>
      <c r="E692" s="38"/>
      <c r="F692" s="228" t="s">
        <v>953</v>
      </c>
      <c r="G692" s="38"/>
      <c r="H692" s="38"/>
      <c r="I692" s="133"/>
      <c r="J692" s="38"/>
      <c r="K692" s="38"/>
      <c r="L692" s="39"/>
      <c r="M692" s="229"/>
      <c r="N692" s="230"/>
      <c r="O692" s="77"/>
      <c r="P692" s="77"/>
      <c r="Q692" s="77"/>
      <c r="R692" s="77"/>
      <c r="S692" s="77"/>
      <c r="T692" s="78"/>
      <c r="U692" s="38"/>
      <c r="V692" s="38"/>
      <c r="W692" s="38"/>
      <c r="X692" s="38"/>
      <c r="Y692" s="38"/>
      <c r="Z692" s="38"/>
      <c r="AA692" s="38"/>
      <c r="AB692" s="38"/>
      <c r="AC692" s="38"/>
      <c r="AD692" s="38"/>
      <c r="AE692" s="38"/>
      <c r="AT692" s="19" t="s">
        <v>274</v>
      </c>
      <c r="AU692" s="19" t="s">
        <v>87</v>
      </c>
    </row>
    <row r="693" spans="1:51" s="13" customFormat="1" ht="12">
      <c r="A693" s="13"/>
      <c r="B693" s="211"/>
      <c r="C693" s="13"/>
      <c r="D693" s="212" t="s">
        <v>184</v>
      </c>
      <c r="E693" s="213" t="s">
        <v>1</v>
      </c>
      <c r="F693" s="214" t="s">
        <v>963</v>
      </c>
      <c r="G693" s="13"/>
      <c r="H693" s="215">
        <v>0.053</v>
      </c>
      <c r="I693" s="216"/>
      <c r="J693" s="13"/>
      <c r="K693" s="13"/>
      <c r="L693" s="211"/>
      <c r="M693" s="217"/>
      <c r="N693" s="218"/>
      <c r="O693" s="218"/>
      <c r="P693" s="218"/>
      <c r="Q693" s="218"/>
      <c r="R693" s="218"/>
      <c r="S693" s="218"/>
      <c r="T693" s="219"/>
      <c r="U693" s="13"/>
      <c r="V693" s="13"/>
      <c r="W693" s="13"/>
      <c r="X693" s="13"/>
      <c r="Y693" s="13"/>
      <c r="Z693" s="13"/>
      <c r="AA693" s="13"/>
      <c r="AB693" s="13"/>
      <c r="AC693" s="13"/>
      <c r="AD693" s="13"/>
      <c r="AE693" s="13"/>
      <c r="AT693" s="213" t="s">
        <v>184</v>
      </c>
      <c r="AU693" s="213" t="s">
        <v>87</v>
      </c>
      <c r="AV693" s="13" t="s">
        <v>87</v>
      </c>
      <c r="AW693" s="13" t="s">
        <v>33</v>
      </c>
      <c r="AX693" s="13" t="s">
        <v>85</v>
      </c>
      <c r="AY693" s="213" t="s">
        <v>175</v>
      </c>
    </row>
    <row r="694" spans="1:65" s="2" customFormat="1" ht="21.75" customHeight="1">
      <c r="A694" s="38"/>
      <c r="B694" s="197"/>
      <c r="C694" s="198" t="s">
        <v>964</v>
      </c>
      <c r="D694" s="198" t="s">
        <v>177</v>
      </c>
      <c r="E694" s="199" t="s">
        <v>965</v>
      </c>
      <c r="F694" s="200" t="s">
        <v>966</v>
      </c>
      <c r="G694" s="201" t="s">
        <v>180</v>
      </c>
      <c r="H694" s="202">
        <v>2142.352</v>
      </c>
      <c r="I694" s="203"/>
      <c r="J694" s="204">
        <f>ROUND(I694*H694,2)</f>
        <v>0</v>
      </c>
      <c r="K694" s="200" t="s">
        <v>181</v>
      </c>
      <c r="L694" s="39"/>
      <c r="M694" s="205" t="s">
        <v>1</v>
      </c>
      <c r="N694" s="206" t="s">
        <v>43</v>
      </c>
      <c r="O694" s="77"/>
      <c r="P694" s="207">
        <f>O694*H694</f>
        <v>0</v>
      </c>
      <c r="Q694" s="207">
        <v>0.0004</v>
      </c>
      <c r="R694" s="207">
        <f>Q694*H694</f>
        <v>0.8569408</v>
      </c>
      <c r="S694" s="207">
        <v>0</v>
      </c>
      <c r="T694" s="208">
        <f>S694*H694</f>
        <v>0</v>
      </c>
      <c r="U694" s="38"/>
      <c r="V694" s="38"/>
      <c r="W694" s="38"/>
      <c r="X694" s="38"/>
      <c r="Y694" s="38"/>
      <c r="Z694" s="38"/>
      <c r="AA694" s="38"/>
      <c r="AB694" s="38"/>
      <c r="AC694" s="38"/>
      <c r="AD694" s="38"/>
      <c r="AE694" s="38"/>
      <c r="AR694" s="209" t="s">
        <v>253</v>
      </c>
      <c r="AT694" s="209" t="s">
        <v>177</v>
      </c>
      <c r="AU694" s="209" t="s">
        <v>87</v>
      </c>
      <c r="AY694" s="19" t="s">
        <v>175</v>
      </c>
      <c r="BE694" s="210">
        <f>IF(N694="základní",J694,0)</f>
        <v>0</v>
      </c>
      <c r="BF694" s="210">
        <f>IF(N694="snížená",J694,0)</f>
        <v>0</v>
      </c>
      <c r="BG694" s="210">
        <f>IF(N694="zákl. přenesená",J694,0)</f>
        <v>0</v>
      </c>
      <c r="BH694" s="210">
        <f>IF(N694="sníž. přenesená",J694,0)</f>
        <v>0</v>
      </c>
      <c r="BI694" s="210">
        <f>IF(N694="nulová",J694,0)</f>
        <v>0</v>
      </c>
      <c r="BJ694" s="19" t="s">
        <v>85</v>
      </c>
      <c r="BK694" s="210">
        <f>ROUND(I694*H694,2)</f>
        <v>0</v>
      </c>
      <c r="BL694" s="19" t="s">
        <v>253</v>
      </c>
      <c r="BM694" s="209" t="s">
        <v>967</v>
      </c>
    </row>
    <row r="695" spans="1:51" s="15" customFormat="1" ht="12">
      <c r="A695" s="15"/>
      <c r="B695" s="231"/>
      <c r="C695" s="15"/>
      <c r="D695" s="212" t="s">
        <v>184</v>
      </c>
      <c r="E695" s="232" t="s">
        <v>1</v>
      </c>
      <c r="F695" s="233" t="s">
        <v>968</v>
      </c>
      <c r="G695" s="15"/>
      <c r="H695" s="232" t="s">
        <v>1</v>
      </c>
      <c r="I695" s="234"/>
      <c r="J695" s="15"/>
      <c r="K695" s="15"/>
      <c r="L695" s="231"/>
      <c r="M695" s="235"/>
      <c r="N695" s="236"/>
      <c r="O695" s="236"/>
      <c r="P695" s="236"/>
      <c r="Q695" s="236"/>
      <c r="R695" s="236"/>
      <c r="S695" s="236"/>
      <c r="T695" s="237"/>
      <c r="U695" s="15"/>
      <c r="V695" s="15"/>
      <c r="W695" s="15"/>
      <c r="X695" s="15"/>
      <c r="Y695" s="15"/>
      <c r="Z695" s="15"/>
      <c r="AA695" s="15"/>
      <c r="AB695" s="15"/>
      <c r="AC695" s="15"/>
      <c r="AD695" s="15"/>
      <c r="AE695" s="15"/>
      <c r="AT695" s="232" t="s">
        <v>184</v>
      </c>
      <c r="AU695" s="232" t="s">
        <v>87</v>
      </c>
      <c r="AV695" s="15" t="s">
        <v>85</v>
      </c>
      <c r="AW695" s="15" t="s">
        <v>33</v>
      </c>
      <c r="AX695" s="15" t="s">
        <v>78</v>
      </c>
      <c r="AY695" s="232" t="s">
        <v>175</v>
      </c>
    </row>
    <row r="696" spans="1:51" s="13" customFormat="1" ht="12">
      <c r="A696" s="13"/>
      <c r="B696" s="211"/>
      <c r="C696" s="13"/>
      <c r="D696" s="212" t="s">
        <v>184</v>
      </c>
      <c r="E696" s="213" t="s">
        <v>1</v>
      </c>
      <c r="F696" s="214" t="s">
        <v>704</v>
      </c>
      <c r="G696" s="13"/>
      <c r="H696" s="215">
        <v>1254.758</v>
      </c>
      <c r="I696" s="216"/>
      <c r="J696" s="13"/>
      <c r="K696" s="13"/>
      <c r="L696" s="211"/>
      <c r="M696" s="217"/>
      <c r="N696" s="218"/>
      <c r="O696" s="218"/>
      <c r="P696" s="218"/>
      <c r="Q696" s="218"/>
      <c r="R696" s="218"/>
      <c r="S696" s="218"/>
      <c r="T696" s="219"/>
      <c r="U696" s="13"/>
      <c r="V696" s="13"/>
      <c r="W696" s="13"/>
      <c r="X696" s="13"/>
      <c r="Y696" s="13"/>
      <c r="Z696" s="13"/>
      <c r="AA696" s="13"/>
      <c r="AB696" s="13"/>
      <c r="AC696" s="13"/>
      <c r="AD696" s="13"/>
      <c r="AE696" s="13"/>
      <c r="AT696" s="213" t="s">
        <v>184</v>
      </c>
      <c r="AU696" s="213" t="s">
        <v>87</v>
      </c>
      <c r="AV696" s="13" t="s">
        <v>87</v>
      </c>
      <c r="AW696" s="13" t="s">
        <v>33</v>
      </c>
      <c r="AX696" s="13" t="s">
        <v>78</v>
      </c>
      <c r="AY696" s="213" t="s">
        <v>175</v>
      </c>
    </row>
    <row r="697" spans="1:51" s="13" customFormat="1" ht="12">
      <c r="A697" s="13"/>
      <c r="B697" s="211"/>
      <c r="C697" s="13"/>
      <c r="D697" s="212" t="s">
        <v>184</v>
      </c>
      <c r="E697" s="213" t="s">
        <v>1</v>
      </c>
      <c r="F697" s="214" t="s">
        <v>705</v>
      </c>
      <c r="G697" s="13"/>
      <c r="H697" s="215">
        <v>-139.097</v>
      </c>
      <c r="I697" s="216"/>
      <c r="J697" s="13"/>
      <c r="K697" s="13"/>
      <c r="L697" s="211"/>
      <c r="M697" s="217"/>
      <c r="N697" s="218"/>
      <c r="O697" s="218"/>
      <c r="P697" s="218"/>
      <c r="Q697" s="218"/>
      <c r="R697" s="218"/>
      <c r="S697" s="218"/>
      <c r="T697" s="219"/>
      <c r="U697" s="13"/>
      <c r="V697" s="13"/>
      <c r="W697" s="13"/>
      <c r="X697" s="13"/>
      <c r="Y697" s="13"/>
      <c r="Z697" s="13"/>
      <c r="AA697" s="13"/>
      <c r="AB697" s="13"/>
      <c r="AC697" s="13"/>
      <c r="AD697" s="13"/>
      <c r="AE697" s="13"/>
      <c r="AT697" s="213" t="s">
        <v>184</v>
      </c>
      <c r="AU697" s="213" t="s">
        <v>87</v>
      </c>
      <c r="AV697" s="13" t="s">
        <v>87</v>
      </c>
      <c r="AW697" s="13" t="s">
        <v>33</v>
      </c>
      <c r="AX697" s="13" t="s">
        <v>78</v>
      </c>
      <c r="AY697" s="213" t="s">
        <v>175</v>
      </c>
    </row>
    <row r="698" spans="1:51" s="13" customFormat="1" ht="12">
      <c r="A698" s="13"/>
      <c r="B698" s="211"/>
      <c r="C698" s="13"/>
      <c r="D698" s="212" t="s">
        <v>184</v>
      </c>
      <c r="E698" s="213" t="s">
        <v>1</v>
      </c>
      <c r="F698" s="214" t="s">
        <v>706</v>
      </c>
      <c r="G698" s="13"/>
      <c r="H698" s="215">
        <v>-44.485</v>
      </c>
      <c r="I698" s="216"/>
      <c r="J698" s="13"/>
      <c r="K698" s="13"/>
      <c r="L698" s="211"/>
      <c r="M698" s="217"/>
      <c r="N698" s="218"/>
      <c r="O698" s="218"/>
      <c r="P698" s="218"/>
      <c r="Q698" s="218"/>
      <c r="R698" s="218"/>
      <c r="S698" s="218"/>
      <c r="T698" s="219"/>
      <c r="U698" s="13"/>
      <c r="V698" s="13"/>
      <c r="W698" s="13"/>
      <c r="X698" s="13"/>
      <c r="Y698" s="13"/>
      <c r="Z698" s="13"/>
      <c r="AA698" s="13"/>
      <c r="AB698" s="13"/>
      <c r="AC698" s="13"/>
      <c r="AD698" s="13"/>
      <c r="AE698" s="13"/>
      <c r="AT698" s="213" t="s">
        <v>184</v>
      </c>
      <c r="AU698" s="213" t="s">
        <v>87</v>
      </c>
      <c r="AV698" s="13" t="s">
        <v>87</v>
      </c>
      <c r="AW698" s="13" t="s">
        <v>33</v>
      </c>
      <c r="AX698" s="13" t="s">
        <v>78</v>
      </c>
      <c r="AY698" s="213" t="s">
        <v>175</v>
      </c>
    </row>
    <row r="699" spans="1:51" s="14" customFormat="1" ht="12">
      <c r="A699" s="14"/>
      <c r="B699" s="220"/>
      <c r="C699" s="14"/>
      <c r="D699" s="212" t="s">
        <v>184</v>
      </c>
      <c r="E699" s="221" t="s">
        <v>1</v>
      </c>
      <c r="F699" s="222" t="s">
        <v>186</v>
      </c>
      <c r="G699" s="14"/>
      <c r="H699" s="223">
        <v>1071.176</v>
      </c>
      <c r="I699" s="224"/>
      <c r="J699" s="14"/>
      <c r="K699" s="14"/>
      <c r="L699" s="220"/>
      <c r="M699" s="225"/>
      <c r="N699" s="226"/>
      <c r="O699" s="226"/>
      <c r="P699" s="226"/>
      <c r="Q699" s="226"/>
      <c r="R699" s="226"/>
      <c r="S699" s="226"/>
      <c r="T699" s="227"/>
      <c r="U699" s="14"/>
      <c r="V699" s="14"/>
      <c r="W699" s="14"/>
      <c r="X699" s="14"/>
      <c r="Y699" s="14"/>
      <c r="Z699" s="14"/>
      <c r="AA699" s="14"/>
      <c r="AB699" s="14"/>
      <c r="AC699" s="14"/>
      <c r="AD699" s="14"/>
      <c r="AE699" s="14"/>
      <c r="AT699" s="221" t="s">
        <v>184</v>
      </c>
      <c r="AU699" s="221" t="s">
        <v>87</v>
      </c>
      <c r="AV699" s="14" t="s">
        <v>182</v>
      </c>
      <c r="AW699" s="14" t="s">
        <v>33</v>
      </c>
      <c r="AX699" s="14" t="s">
        <v>78</v>
      </c>
      <c r="AY699" s="221" t="s">
        <v>175</v>
      </c>
    </row>
    <row r="700" spans="1:51" s="13" customFormat="1" ht="12">
      <c r="A700" s="13"/>
      <c r="B700" s="211"/>
      <c r="C700" s="13"/>
      <c r="D700" s="212" t="s">
        <v>184</v>
      </c>
      <c r="E700" s="213" t="s">
        <v>1</v>
      </c>
      <c r="F700" s="214" t="s">
        <v>969</v>
      </c>
      <c r="G700" s="13"/>
      <c r="H700" s="215">
        <v>2142.352</v>
      </c>
      <c r="I700" s="216"/>
      <c r="J700" s="13"/>
      <c r="K700" s="13"/>
      <c r="L700" s="211"/>
      <c r="M700" s="217"/>
      <c r="N700" s="218"/>
      <c r="O700" s="218"/>
      <c r="P700" s="218"/>
      <c r="Q700" s="218"/>
      <c r="R700" s="218"/>
      <c r="S700" s="218"/>
      <c r="T700" s="219"/>
      <c r="U700" s="13"/>
      <c r="V700" s="13"/>
      <c r="W700" s="13"/>
      <c r="X700" s="13"/>
      <c r="Y700" s="13"/>
      <c r="Z700" s="13"/>
      <c r="AA700" s="13"/>
      <c r="AB700" s="13"/>
      <c r="AC700" s="13"/>
      <c r="AD700" s="13"/>
      <c r="AE700" s="13"/>
      <c r="AT700" s="213" t="s">
        <v>184</v>
      </c>
      <c r="AU700" s="213" t="s">
        <v>87</v>
      </c>
      <c r="AV700" s="13" t="s">
        <v>87</v>
      </c>
      <c r="AW700" s="13" t="s">
        <v>33</v>
      </c>
      <c r="AX700" s="13" t="s">
        <v>78</v>
      </c>
      <c r="AY700" s="213" t="s">
        <v>175</v>
      </c>
    </row>
    <row r="701" spans="1:51" s="14" customFormat="1" ht="12">
      <c r="A701" s="14"/>
      <c r="B701" s="220"/>
      <c r="C701" s="14"/>
      <c r="D701" s="212" t="s">
        <v>184</v>
      </c>
      <c r="E701" s="221" t="s">
        <v>1</v>
      </c>
      <c r="F701" s="222" t="s">
        <v>186</v>
      </c>
      <c r="G701" s="14"/>
      <c r="H701" s="223">
        <v>2142.352</v>
      </c>
      <c r="I701" s="224"/>
      <c r="J701" s="14"/>
      <c r="K701" s="14"/>
      <c r="L701" s="220"/>
      <c r="M701" s="225"/>
      <c r="N701" s="226"/>
      <c r="O701" s="226"/>
      <c r="P701" s="226"/>
      <c r="Q701" s="226"/>
      <c r="R701" s="226"/>
      <c r="S701" s="226"/>
      <c r="T701" s="227"/>
      <c r="U701" s="14"/>
      <c r="V701" s="14"/>
      <c r="W701" s="14"/>
      <c r="X701" s="14"/>
      <c r="Y701" s="14"/>
      <c r="Z701" s="14"/>
      <c r="AA701" s="14"/>
      <c r="AB701" s="14"/>
      <c r="AC701" s="14"/>
      <c r="AD701" s="14"/>
      <c r="AE701" s="14"/>
      <c r="AT701" s="221" t="s">
        <v>184</v>
      </c>
      <c r="AU701" s="221" t="s">
        <v>87</v>
      </c>
      <c r="AV701" s="14" t="s">
        <v>182</v>
      </c>
      <c r="AW701" s="14" t="s">
        <v>33</v>
      </c>
      <c r="AX701" s="14" t="s">
        <v>85</v>
      </c>
      <c r="AY701" s="221" t="s">
        <v>175</v>
      </c>
    </row>
    <row r="702" spans="1:65" s="2" customFormat="1" ht="33" customHeight="1">
      <c r="A702" s="38"/>
      <c r="B702" s="197"/>
      <c r="C702" s="238" t="s">
        <v>970</v>
      </c>
      <c r="D702" s="238" t="s">
        <v>289</v>
      </c>
      <c r="E702" s="239" t="s">
        <v>971</v>
      </c>
      <c r="F702" s="240" t="s">
        <v>972</v>
      </c>
      <c r="G702" s="241" t="s">
        <v>180</v>
      </c>
      <c r="H702" s="242">
        <v>3084.986</v>
      </c>
      <c r="I702" s="243"/>
      <c r="J702" s="244">
        <f>ROUND(I702*H702,2)</f>
        <v>0</v>
      </c>
      <c r="K702" s="240" t="s">
        <v>181</v>
      </c>
      <c r="L702" s="245"/>
      <c r="M702" s="246" t="s">
        <v>1</v>
      </c>
      <c r="N702" s="247" t="s">
        <v>43</v>
      </c>
      <c r="O702" s="77"/>
      <c r="P702" s="207">
        <f>O702*H702</f>
        <v>0</v>
      </c>
      <c r="Q702" s="207">
        <v>0.0045</v>
      </c>
      <c r="R702" s="207">
        <f>Q702*H702</f>
        <v>13.882436999999998</v>
      </c>
      <c r="S702" s="207">
        <v>0</v>
      </c>
      <c r="T702" s="208">
        <f>S702*H702</f>
        <v>0</v>
      </c>
      <c r="U702" s="38"/>
      <c r="V702" s="38"/>
      <c r="W702" s="38"/>
      <c r="X702" s="38"/>
      <c r="Y702" s="38"/>
      <c r="Z702" s="38"/>
      <c r="AA702" s="38"/>
      <c r="AB702" s="38"/>
      <c r="AC702" s="38"/>
      <c r="AD702" s="38"/>
      <c r="AE702" s="38"/>
      <c r="AR702" s="209" t="s">
        <v>348</v>
      </c>
      <c r="AT702" s="209" t="s">
        <v>289</v>
      </c>
      <c r="AU702" s="209" t="s">
        <v>87</v>
      </c>
      <c r="AY702" s="19" t="s">
        <v>175</v>
      </c>
      <c r="BE702" s="210">
        <f>IF(N702="základní",J702,0)</f>
        <v>0</v>
      </c>
      <c r="BF702" s="210">
        <f>IF(N702="snížená",J702,0)</f>
        <v>0</v>
      </c>
      <c r="BG702" s="210">
        <f>IF(N702="zákl. přenesená",J702,0)</f>
        <v>0</v>
      </c>
      <c r="BH702" s="210">
        <f>IF(N702="sníž. přenesená",J702,0)</f>
        <v>0</v>
      </c>
      <c r="BI702" s="210">
        <f>IF(N702="nulová",J702,0)</f>
        <v>0</v>
      </c>
      <c r="BJ702" s="19" t="s">
        <v>85</v>
      </c>
      <c r="BK702" s="210">
        <f>ROUND(I702*H702,2)</f>
        <v>0</v>
      </c>
      <c r="BL702" s="19" t="s">
        <v>253</v>
      </c>
      <c r="BM702" s="209" t="s">
        <v>973</v>
      </c>
    </row>
    <row r="703" spans="1:51" s="13" customFormat="1" ht="12">
      <c r="A703" s="13"/>
      <c r="B703" s="211"/>
      <c r="C703" s="13"/>
      <c r="D703" s="212" t="s">
        <v>184</v>
      </c>
      <c r="E703" s="213" t="s">
        <v>1</v>
      </c>
      <c r="F703" s="214" t="s">
        <v>974</v>
      </c>
      <c r="G703" s="13"/>
      <c r="H703" s="215">
        <v>2570.822</v>
      </c>
      <c r="I703" s="216"/>
      <c r="J703" s="13"/>
      <c r="K703" s="13"/>
      <c r="L703" s="211"/>
      <c r="M703" s="217"/>
      <c r="N703" s="218"/>
      <c r="O703" s="218"/>
      <c r="P703" s="218"/>
      <c r="Q703" s="218"/>
      <c r="R703" s="218"/>
      <c r="S703" s="218"/>
      <c r="T703" s="219"/>
      <c r="U703" s="13"/>
      <c r="V703" s="13"/>
      <c r="W703" s="13"/>
      <c r="X703" s="13"/>
      <c r="Y703" s="13"/>
      <c r="Z703" s="13"/>
      <c r="AA703" s="13"/>
      <c r="AB703" s="13"/>
      <c r="AC703" s="13"/>
      <c r="AD703" s="13"/>
      <c r="AE703" s="13"/>
      <c r="AT703" s="213" t="s">
        <v>184</v>
      </c>
      <c r="AU703" s="213" t="s">
        <v>87</v>
      </c>
      <c r="AV703" s="13" t="s">
        <v>87</v>
      </c>
      <c r="AW703" s="13" t="s">
        <v>33</v>
      </c>
      <c r="AX703" s="13" t="s">
        <v>85</v>
      </c>
      <c r="AY703" s="213" t="s">
        <v>175</v>
      </c>
    </row>
    <row r="704" spans="1:51" s="13" customFormat="1" ht="12">
      <c r="A704" s="13"/>
      <c r="B704" s="211"/>
      <c r="C704" s="13"/>
      <c r="D704" s="212" t="s">
        <v>184</v>
      </c>
      <c r="E704" s="13"/>
      <c r="F704" s="214" t="s">
        <v>975</v>
      </c>
      <c r="G704" s="13"/>
      <c r="H704" s="215">
        <v>3084.986</v>
      </c>
      <c r="I704" s="216"/>
      <c r="J704" s="13"/>
      <c r="K704" s="13"/>
      <c r="L704" s="211"/>
      <c r="M704" s="217"/>
      <c r="N704" s="218"/>
      <c r="O704" s="218"/>
      <c r="P704" s="218"/>
      <c r="Q704" s="218"/>
      <c r="R704" s="218"/>
      <c r="S704" s="218"/>
      <c r="T704" s="219"/>
      <c r="U704" s="13"/>
      <c r="V704" s="13"/>
      <c r="W704" s="13"/>
      <c r="X704" s="13"/>
      <c r="Y704" s="13"/>
      <c r="Z704" s="13"/>
      <c r="AA704" s="13"/>
      <c r="AB704" s="13"/>
      <c r="AC704" s="13"/>
      <c r="AD704" s="13"/>
      <c r="AE704" s="13"/>
      <c r="AT704" s="213" t="s">
        <v>184</v>
      </c>
      <c r="AU704" s="213" t="s">
        <v>87</v>
      </c>
      <c r="AV704" s="13" t="s">
        <v>87</v>
      </c>
      <c r="AW704" s="13" t="s">
        <v>3</v>
      </c>
      <c r="AX704" s="13" t="s">
        <v>85</v>
      </c>
      <c r="AY704" s="213" t="s">
        <v>175</v>
      </c>
    </row>
    <row r="705" spans="1:65" s="2" customFormat="1" ht="21.75" customHeight="1">
      <c r="A705" s="38"/>
      <c r="B705" s="197"/>
      <c r="C705" s="198" t="s">
        <v>976</v>
      </c>
      <c r="D705" s="198" t="s">
        <v>177</v>
      </c>
      <c r="E705" s="199" t="s">
        <v>977</v>
      </c>
      <c r="F705" s="200" t="s">
        <v>978</v>
      </c>
      <c r="G705" s="201" t="s">
        <v>180</v>
      </c>
      <c r="H705" s="202">
        <v>264.234</v>
      </c>
      <c r="I705" s="203"/>
      <c r="J705" s="204">
        <f>ROUND(I705*H705,2)</f>
        <v>0</v>
      </c>
      <c r="K705" s="200" t="s">
        <v>181</v>
      </c>
      <c r="L705" s="39"/>
      <c r="M705" s="205" t="s">
        <v>1</v>
      </c>
      <c r="N705" s="206" t="s">
        <v>43</v>
      </c>
      <c r="O705" s="77"/>
      <c r="P705" s="207">
        <f>O705*H705</f>
        <v>0</v>
      </c>
      <c r="Q705" s="207">
        <v>0.0004</v>
      </c>
      <c r="R705" s="207">
        <f>Q705*H705</f>
        <v>0.1056936</v>
      </c>
      <c r="S705" s="207">
        <v>0</v>
      </c>
      <c r="T705" s="208">
        <f>S705*H705</f>
        <v>0</v>
      </c>
      <c r="U705" s="38"/>
      <c r="V705" s="38"/>
      <c r="W705" s="38"/>
      <c r="X705" s="38"/>
      <c r="Y705" s="38"/>
      <c r="Z705" s="38"/>
      <c r="AA705" s="38"/>
      <c r="AB705" s="38"/>
      <c r="AC705" s="38"/>
      <c r="AD705" s="38"/>
      <c r="AE705" s="38"/>
      <c r="AR705" s="209" t="s">
        <v>253</v>
      </c>
      <c r="AT705" s="209" t="s">
        <v>177</v>
      </c>
      <c r="AU705" s="209" t="s">
        <v>87</v>
      </c>
      <c r="AY705" s="19" t="s">
        <v>175</v>
      </c>
      <c r="BE705" s="210">
        <f>IF(N705="základní",J705,0)</f>
        <v>0</v>
      </c>
      <c r="BF705" s="210">
        <f>IF(N705="snížená",J705,0)</f>
        <v>0</v>
      </c>
      <c r="BG705" s="210">
        <f>IF(N705="zákl. přenesená",J705,0)</f>
        <v>0</v>
      </c>
      <c r="BH705" s="210">
        <f>IF(N705="sníž. přenesená",J705,0)</f>
        <v>0</v>
      </c>
      <c r="BI705" s="210">
        <f>IF(N705="nulová",J705,0)</f>
        <v>0</v>
      </c>
      <c r="BJ705" s="19" t="s">
        <v>85</v>
      </c>
      <c r="BK705" s="210">
        <f>ROUND(I705*H705,2)</f>
        <v>0</v>
      </c>
      <c r="BL705" s="19" t="s">
        <v>253</v>
      </c>
      <c r="BM705" s="209" t="s">
        <v>979</v>
      </c>
    </row>
    <row r="706" spans="1:51" s="15" customFormat="1" ht="12">
      <c r="A706" s="15"/>
      <c r="B706" s="231"/>
      <c r="C706" s="15"/>
      <c r="D706" s="212" t="s">
        <v>184</v>
      </c>
      <c r="E706" s="232" t="s">
        <v>1</v>
      </c>
      <c r="F706" s="233" t="s">
        <v>980</v>
      </c>
      <c r="G706" s="15"/>
      <c r="H706" s="232" t="s">
        <v>1</v>
      </c>
      <c r="I706" s="234"/>
      <c r="J706" s="15"/>
      <c r="K706" s="15"/>
      <c r="L706" s="231"/>
      <c r="M706" s="235"/>
      <c r="N706" s="236"/>
      <c r="O706" s="236"/>
      <c r="P706" s="236"/>
      <c r="Q706" s="236"/>
      <c r="R706" s="236"/>
      <c r="S706" s="236"/>
      <c r="T706" s="237"/>
      <c r="U706" s="15"/>
      <c r="V706" s="15"/>
      <c r="W706" s="15"/>
      <c r="X706" s="15"/>
      <c r="Y706" s="15"/>
      <c r="Z706" s="15"/>
      <c r="AA706" s="15"/>
      <c r="AB706" s="15"/>
      <c r="AC706" s="15"/>
      <c r="AD706" s="15"/>
      <c r="AE706" s="15"/>
      <c r="AT706" s="232" t="s">
        <v>184</v>
      </c>
      <c r="AU706" s="232" t="s">
        <v>87</v>
      </c>
      <c r="AV706" s="15" t="s">
        <v>85</v>
      </c>
      <c r="AW706" s="15" t="s">
        <v>33</v>
      </c>
      <c r="AX706" s="15" t="s">
        <v>78</v>
      </c>
      <c r="AY706" s="232" t="s">
        <v>175</v>
      </c>
    </row>
    <row r="707" spans="1:51" s="13" customFormat="1" ht="12">
      <c r="A707" s="13"/>
      <c r="B707" s="211"/>
      <c r="C707" s="13"/>
      <c r="D707" s="212" t="s">
        <v>184</v>
      </c>
      <c r="E707" s="213" t="s">
        <v>1</v>
      </c>
      <c r="F707" s="214" t="s">
        <v>613</v>
      </c>
      <c r="G707" s="13"/>
      <c r="H707" s="215">
        <v>123.417</v>
      </c>
      <c r="I707" s="216"/>
      <c r="J707" s="13"/>
      <c r="K707" s="13"/>
      <c r="L707" s="211"/>
      <c r="M707" s="217"/>
      <c r="N707" s="218"/>
      <c r="O707" s="218"/>
      <c r="P707" s="218"/>
      <c r="Q707" s="218"/>
      <c r="R707" s="218"/>
      <c r="S707" s="218"/>
      <c r="T707" s="219"/>
      <c r="U707" s="13"/>
      <c r="V707" s="13"/>
      <c r="W707" s="13"/>
      <c r="X707" s="13"/>
      <c r="Y707" s="13"/>
      <c r="Z707" s="13"/>
      <c r="AA707" s="13"/>
      <c r="AB707" s="13"/>
      <c r="AC707" s="13"/>
      <c r="AD707" s="13"/>
      <c r="AE707" s="13"/>
      <c r="AT707" s="213" t="s">
        <v>184</v>
      </c>
      <c r="AU707" s="213" t="s">
        <v>87</v>
      </c>
      <c r="AV707" s="13" t="s">
        <v>87</v>
      </c>
      <c r="AW707" s="13" t="s">
        <v>33</v>
      </c>
      <c r="AX707" s="13" t="s">
        <v>78</v>
      </c>
      <c r="AY707" s="213" t="s">
        <v>175</v>
      </c>
    </row>
    <row r="708" spans="1:51" s="13" customFormat="1" ht="12">
      <c r="A708" s="13"/>
      <c r="B708" s="211"/>
      <c r="C708" s="13"/>
      <c r="D708" s="212" t="s">
        <v>184</v>
      </c>
      <c r="E708" s="213" t="s">
        <v>1</v>
      </c>
      <c r="F708" s="214" t="s">
        <v>981</v>
      </c>
      <c r="G708" s="13"/>
      <c r="H708" s="215">
        <v>8.7</v>
      </c>
      <c r="I708" s="216"/>
      <c r="J708" s="13"/>
      <c r="K708" s="13"/>
      <c r="L708" s="211"/>
      <c r="M708" s="217"/>
      <c r="N708" s="218"/>
      <c r="O708" s="218"/>
      <c r="P708" s="218"/>
      <c r="Q708" s="218"/>
      <c r="R708" s="218"/>
      <c r="S708" s="218"/>
      <c r="T708" s="219"/>
      <c r="U708" s="13"/>
      <c r="V708" s="13"/>
      <c r="W708" s="13"/>
      <c r="X708" s="13"/>
      <c r="Y708" s="13"/>
      <c r="Z708" s="13"/>
      <c r="AA708" s="13"/>
      <c r="AB708" s="13"/>
      <c r="AC708" s="13"/>
      <c r="AD708" s="13"/>
      <c r="AE708" s="13"/>
      <c r="AT708" s="213" t="s">
        <v>184</v>
      </c>
      <c r="AU708" s="213" t="s">
        <v>87</v>
      </c>
      <c r="AV708" s="13" t="s">
        <v>87</v>
      </c>
      <c r="AW708" s="13" t="s">
        <v>33</v>
      </c>
      <c r="AX708" s="13" t="s">
        <v>78</v>
      </c>
      <c r="AY708" s="213" t="s">
        <v>175</v>
      </c>
    </row>
    <row r="709" spans="1:51" s="14" customFormat="1" ht="12">
      <c r="A709" s="14"/>
      <c r="B709" s="220"/>
      <c r="C709" s="14"/>
      <c r="D709" s="212" t="s">
        <v>184</v>
      </c>
      <c r="E709" s="221" t="s">
        <v>1</v>
      </c>
      <c r="F709" s="222" t="s">
        <v>186</v>
      </c>
      <c r="G709" s="14"/>
      <c r="H709" s="223">
        <v>132.117</v>
      </c>
      <c r="I709" s="224"/>
      <c r="J709" s="14"/>
      <c r="K709" s="14"/>
      <c r="L709" s="220"/>
      <c r="M709" s="225"/>
      <c r="N709" s="226"/>
      <c r="O709" s="226"/>
      <c r="P709" s="226"/>
      <c r="Q709" s="226"/>
      <c r="R709" s="226"/>
      <c r="S709" s="226"/>
      <c r="T709" s="227"/>
      <c r="U709" s="14"/>
      <c r="V709" s="14"/>
      <c r="W709" s="14"/>
      <c r="X709" s="14"/>
      <c r="Y709" s="14"/>
      <c r="Z709" s="14"/>
      <c r="AA709" s="14"/>
      <c r="AB709" s="14"/>
      <c r="AC709" s="14"/>
      <c r="AD709" s="14"/>
      <c r="AE709" s="14"/>
      <c r="AT709" s="221" t="s">
        <v>184</v>
      </c>
      <c r="AU709" s="221" t="s">
        <v>87</v>
      </c>
      <c r="AV709" s="14" t="s">
        <v>182</v>
      </c>
      <c r="AW709" s="14" t="s">
        <v>33</v>
      </c>
      <c r="AX709" s="14" t="s">
        <v>78</v>
      </c>
      <c r="AY709" s="221" t="s">
        <v>175</v>
      </c>
    </row>
    <row r="710" spans="1:51" s="13" customFormat="1" ht="12">
      <c r="A710" s="13"/>
      <c r="B710" s="211"/>
      <c r="C710" s="13"/>
      <c r="D710" s="212" t="s">
        <v>184</v>
      </c>
      <c r="E710" s="213" t="s">
        <v>1</v>
      </c>
      <c r="F710" s="214" t="s">
        <v>982</v>
      </c>
      <c r="G710" s="13"/>
      <c r="H710" s="215">
        <v>264.234</v>
      </c>
      <c r="I710" s="216"/>
      <c r="J710" s="13"/>
      <c r="K710" s="13"/>
      <c r="L710" s="211"/>
      <c r="M710" s="217"/>
      <c r="N710" s="218"/>
      <c r="O710" s="218"/>
      <c r="P710" s="218"/>
      <c r="Q710" s="218"/>
      <c r="R710" s="218"/>
      <c r="S710" s="218"/>
      <c r="T710" s="219"/>
      <c r="U710" s="13"/>
      <c r="V710" s="13"/>
      <c r="W710" s="13"/>
      <c r="X710" s="13"/>
      <c r="Y710" s="13"/>
      <c r="Z710" s="13"/>
      <c r="AA710" s="13"/>
      <c r="AB710" s="13"/>
      <c r="AC710" s="13"/>
      <c r="AD710" s="13"/>
      <c r="AE710" s="13"/>
      <c r="AT710" s="213" t="s">
        <v>184</v>
      </c>
      <c r="AU710" s="213" t="s">
        <v>87</v>
      </c>
      <c r="AV710" s="13" t="s">
        <v>87</v>
      </c>
      <c r="AW710" s="13" t="s">
        <v>33</v>
      </c>
      <c r="AX710" s="13" t="s">
        <v>78</v>
      </c>
      <c r="AY710" s="213" t="s">
        <v>175</v>
      </c>
    </row>
    <row r="711" spans="1:51" s="14" customFormat="1" ht="12">
      <c r="A711" s="14"/>
      <c r="B711" s="220"/>
      <c r="C711" s="14"/>
      <c r="D711" s="212" t="s">
        <v>184</v>
      </c>
      <c r="E711" s="221" t="s">
        <v>1</v>
      </c>
      <c r="F711" s="222" t="s">
        <v>186</v>
      </c>
      <c r="G711" s="14"/>
      <c r="H711" s="223">
        <v>264.234</v>
      </c>
      <c r="I711" s="224"/>
      <c r="J711" s="14"/>
      <c r="K711" s="14"/>
      <c r="L711" s="220"/>
      <c r="M711" s="225"/>
      <c r="N711" s="226"/>
      <c r="O711" s="226"/>
      <c r="P711" s="226"/>
      <c r="Q711" s="226"/>
      <c r="R711" s="226"/>
      <c r="S711" s="226"/>
      <c r="T711" s="227"/>
      <c r="U711" s="14"/>
      <c r="V711" s="14"/>
      <c r="W711" s="14"/>
      <c r="X711" s="14"/>
      <c r="Y711" s="14"/>
      <c r="Z711" s="14"/>
      <c r="AA711" s="14"/>
      <c r="AB711" s="14"/>
      <c r="AC711" s="14"/>
      <c r="AD711" s="14"/>
      <c r="AE711" s="14"/>
      <c r="AT711" s="221" t="s">
        <v>184</v>
      </c>
      <c r="AU711" s="221" t="s">
        <v>87</v>
      </c>
      <c r="AV711" s="14" t="s">
        <v>182</v>
      </c>
      <c r="AW711" s="14" t="s">
        <v>33</v>
      </c>
      <c r="AX711" s="14" t="s">
        <v>85</v>
      </c>
      <c r="AY711" s="221" t="s">
        <v>175</v>
      </c>
    </row>
    <row r="712" spans="1:65" s="2" customFormat="1" ht="33" customHeight="1">
      <c r="A712" s="38"/>
      <c r="B712" s="197"/>
      <c r="C712" s="238" t="s">
        <v>983</v>
      </c>
      <c r="D712" s="238" t="s">
        <v>289</v>
      </c>
      <c r="E712" s="239" t="s">
        <v>971</v>
      </c>
      <c r="F712" s="240" t="s">
        <v>972</v>
      </c>
      <c r="G712" s="241" t="s">
        <v>180</v>
      </c>
      <c r="H712" s="242">
        <v>380.497</v>
      </c>
      <c r="I712" s="243"/>
      <c r="J712" s="244">
        <f>ROUND(I712*H712,2)</f>
        <v>0</v>
      </c>
      <c r="K712" s="240" t="s">
        <v>181</v>
      </c>
      <c r="L712" s="245"/>
      <c r="M712" s="246" t="s">
        <v>1</v>
      </c>
      <c r="N712" s="247" t="s">
        <v>43</v>
      </c>
      <c r="O712" s="77"/>
      <c r="P712" s="207">
        <f>O712*H712</f>
        <v>0</v>
      </c>
      <c r="Q712" s="207">
        <v>0.0045</v>
      </c>
      <c r="R712" s="207">
        <f>Q712*H712</f>
        <v>1.7122365</v>
      </c>
      <c r="S712" s="207">
        <v>0</v>
      </c>
      <c r="T712" s="208">
        <f>S712*H712</f>
        <v>0</v>
      </c>
      <c r="U712" s="38"/>
      <c r="V712" s="38"/>
      <c r="W712" s="38"/>
      <c r="X712" s="38"/>
      <c r="Y712" s="38"/>
      <c r="Z712" s="38"/>
      <c r="AA712" s="38"/>
      <c r="AB712" s="38"/>
      <c r="AC712" s="38"/>
      <c r="AD712" s="38"/>
      <c r="AE712" s="38"/>
      <c r="AR712" s="209" t="s">
        <v>348</v>
      </c>
      <c r="AT712" s="209" t="s">
        <v>289</v>
      </c>
      <c r="AU712" s="209" t="s">
        <v>87</v>
      </c>
      <c r="AY712" s="19" t="s">
        <v>175</v>
      </c>
      <c r="BE712" s="210">
        <f>IF(N712="základní",J712,0)</f>
        <v>0</v>
      </c>
      <c r="BF712" s="210">
        <f>IF(N712="snížená",J712,0)</f>
        <v>0</v>
      </c>
      <c r="BG712" s="210">
        <f>IF(N712="zákl. přenesená",J712,0)</f>
        <v>0</v>
      </c>
      <c r="BH712" s="210">
        <f>IF(N712="sníž. přenesená",J712,0)</f>
        <v>0</v>
      </c>
      <c r="BI712" s="210">
        <f>IF(N712="nulová",J712,0)</f>
        <v>0</v>
      </c>
      <c r="BJ712" s="19" t="s">
        <v>85</v>
      </c>
      <c r="BK712" s="210">
        <f>ROUND(I712*H712,2)</f>
        <v>0</v>
      </c>
      <c r="BL712" s="19" t="s">
        <v>253</v>
      </c>
      <c r="BM712" s="209" t="s">
        <v>984</v>
      </c>
    </row>
    <row r="713" spans="1:51" s="13" customFormat="1" ht="12">
      <c r="A713" s="13"/>
      <c r="B713" s="211"/>
      <c r="C713" s="13"/>
      <c r="D713" s="212" t="s">
        <v>184</v>
      </c>
      <c r="E713" s="213" t="s">
        <v>1</v>
      </c>
      <c r="F713" s="214" t="s">
        <v>985</v>
      </c>
      <c r="G713" s="13"/>
      <c r="H713" s="215">
        <v>317.081</v>
      </c>
      <c r="I713" s="216"/>
      <c r="J713" s="13"/>
      <c r="K713" s="13"/>
      <c r="L713" s="211"/>
      <c r="M713" s="217"/>
      <c r="N713" s="218"/>
      <c r="O713" s="218"/>
      <c r="P713" s="218"/>
      <c r="Q713" s="218"/>
      <c r="R713" s="218"/>
      <c r="S713" s="218"/>
      <c r="T713" s="219"/>
      <c r="U713" s="13"/>
      <c r="V713" s="13"/>
      <c r="W713" s="13"/>
      <c r="X713" s="13"/>
      <c r="Y713" s="13"/>
      <c r="Z713" s="13"/>
      <c r="AA713" s="13"/>
      <c r="AB713" s="13"/>
      <c r="AC713" s="13"/>
      <c r="AD713" s="13"/>
      <c r="AE713" s="13"/>
      <c r="AT713" s="213" t="s">
        <v>184</v>
      </c>
      <c r="AU713" s="213" t="s">
        <v>87</v>
      </c>
      <c r="AV713" s="13" t="s">
        <v>87</v>
      </c>
      <c r="AW713" s="13" t="s">
        <v>33</v>
      </c>
      <c r="AX713" s="13" t="s">
        <v>85</v>
      </c>
      <c r="AY713" s="213" t="s">
        <v>175</v>
      </c>
    </row>
    <row r="714" spans="1:51" s="13" customFormat="1" ht="12">
      <c r="A714" s="13"/>
      <c r="B714" s="211"/>
      <c r="C714" s="13"/>
      <c r="D714" s="212" t="s">
        <v>184</v>
      </c>
      <c r="E714" s="13"/>
      <c r="F714" s="214" t="s">
        <v>986</v>
      </c>
      <c r="G714" s="13"/>
      <c r="H714" s="215">
        <v>380.497</v>
      </c>
      <c r="I714" s="216"/>
      <c r="J714" s="13"/>
      <c r="K714" s="13"/>
      <c r="L714" s="211"/>
      <c r="M714" s="217"/>
      <c r="N714" s="218"/>
      <c r="O714" s="218"/>
      <c r="P714" s="218"/>
      <c r="Q714" s="218"/>
      <c r="R714" s="218"/>
      <c r="S714" s="218"/>
      <c r="T714" s="219"/>
      <c r="U714" s="13"/>
      <c r="V714" s="13"/>
      <c r="W714" s="13"/>
      <c r="X714" s="13"/>
      <c r="Y714" s="13"/>
      <c r="Z714" s="13"/>
      <c r="AA714" s="13"/>
      <c r="AB714" s="13"/>
      <c r="AC714" s="13"/>
      <c r="AD714" s="13"/>
      <c r="AE714" s="13"/>
      <c r="AT714" s="213" t="s">
        <v>184</v>
      </c>
      <c r="AU714" s="213" t="s">
        <v>87</v>
      </c>
      <c r="AV714" s="13" t="s">
        <v>87</v>
      </c>
      <c r="AW714" s="13" t="s">
        <v>3</v>
      </c>
      <c r="AX714" s="13" t="s">
        <v>85</v>
      </c>
      <c r="AY714" s="213" t="s">
        <v>175</v>
      </c>
    </row>
    <row r="715" spans="1:65" s="2" customFormat="1" ht="21.75" customHeight="1">
      <c r="A715" s="38"/>
      <c r="B715" s="197"/>
      <c r="C715" s="198" t="s">
        <v>987</v>
      </c>
      <c r="D715" s="198" t="s">
        <v>177</v>
      </c>
      <c r="E715" s="199" t="s">
        <v>988</v>
      </c>
      <c r="F715" s="200" t="s">
        <v>989</v>
      </c>
      <c r="G715" s="201" t="s">
        <v>180</v>
      </c>
      <c r="H715" s="202">
        <v>95.991</v>
      </c>
      <c r="I715" s="203"/>
      <c r="J715" s="204">
        <f>ROUND(I715*H715,2)</f>
        <v>0</v>
      </c>
      <c r="K715" s="200" t="s">
        <v>181</v>
      </c>
      <c r="L715" s="39"/>
      <c r="M715" s="205" t="s">
        <v>1</v>
      </c>
      <c r="N715" s="206" t="s">
        <v>43</v>
      </c>
      <c r="O715" s="77"/>
      <c r="P715" s="207">
        <f>O715*H715</f>
        <v>0</v>
      </c>
      <c r="Q715" s="207">
        <v>0.00069</v>
      </c>
      <c r="R715" s="207">
        <f>Q715*H715</f>
        <v>0.06623379</v>
      </c>
      <c r="S715" s="207">
        <v>0</v>
      </c>
      <c r="T715" s="208">
        <f>S715*H715</f>
        <v>0</v>
      </c>
      <c r="U715" s="38"/>
      <c r="V715" s="38"/>
      <c r="W715" s="38"/>
      <c r="X715" s="38"/>
      <c r="Y715" s="38"/>
      <c r="Z715" s="38"/>
      <c r="AA715" s="38"/>
      <c r="AB715" s="38"/>
      <c r="AC715" s="38"/>
      <c r="AD715" s="38"/>
      <c r="AE715" s="38"/>
      <c r="AR715" s="209" t="s">
        <v>253</v>
      </c>
      <c r="AT715" s="209" t="s">
        <v>177</v>
      </c>
      <c r="AU715" s="209" t="s">
        <v>87</v>
      </c>
      <c r="AY715" s="19" t="s">
        <v>175</v>
      </c>
      <c r="BE715" s="210">
        <f>IF(N715="základní",J715,0)</f>
        <v>0</v>
      </c>
      <c r="BF715" s="210">
        <f>IF(N715="snížená",J715,0)</f>
        <v>0</v>
      </c>
      <c r="BG715" s="210">
        <f>IF(N715="zákl. přenesená",J715,0)</f>
        <v>0</v>
      </c>
      <c r="BH715" s="210">
        <f>IF(N715="sníž. přenesená",J715,0)</f>
        <v>0</v>
      </c>
      <c r="BI715" s="210">
        <f>IF(N715="nulová",J715,0)</f>
        <v>0</v>
      </c>
      <c r="BJ715" s="19" t="s">
        <v>85</v>
      </c>
      <c r="BK715" s="210">
        <f>ROUND(I715*H715,2)</f>
        <v>0</v>
      </c>
      <c r="BL715" s="19" t="s">
        <v>253</v>
      </c>
      <c r="BM715" s="209" t="s">
        <v>990</v>
      </c>
    </row>
    <row r="716" spans="1:51" s="15" customFormat="1" ht="12">
      <c r="A716" s="15"/>
      <c r="B716" s="231"/>
      <c r="C716" s="15"/>
      <c r="D716" s="212" t="s">
        <v>184</v>
      </c>
      <c r="E716" s="232" t="s">
        <v>1</v>
      </c>
      <c r="F716" s="233" t="s">
        <v>991</v>
      </c>
      <c r="G716" s="15"/>
      <c r="H716" s="232" t="s">
        <v>1</v>
      </c>
      <c r="I716" s="234"/>
      <c r="J716" s="15"/>
      <c r="K716" s="15"/>
      <c r="L716" s="231"/>
      <c r="M716" s="235"/>
      <c r="N716" s="236"/>
      <c r="O716" s="236"/>
      <c r="P716" s="236"/>
      <c r="Q716" s="236"/>
      <c r="R716" s="236"/>
      <c r="S716" s="236"/>
      <c r="T716" s="237"/>
      <c r="U716" s="15"/>
      <c r="V716" s="15"/>
      <c r="W716" s="15"/>
      <c r="X716" s="15"/>
      <c r="Y716" s="15"/>
      <c r="Z716" s="15"/>
      <c r="AA716" s="15"/>
      <c r="AB716" s="15"/>
      <c r="AC716" s="15"/>
      <c r="AD716" s="15"/>
      <c r="AE716" s="15"/>
      <c r="AT716" s="232" t="s">
        <v>184</v>
      </c>
      <c r="AU716" s="232" t="s">
        <v>87</v>
      </c>
      <c r="AV716" s="15" t="s">
        <v>85</v>
      </c>
      <c r="AW716" s="15" t="s">
        <v>33</v>
      </c>
      <c r="AX716" s="15" t="s">
        <v>78</v>
      </c>
      <c r="AY716" s="232" t="s">
        <v>175</v>
      </c>
    </row>
    <row r="717" spans="1:51" s="13" customFormat="1" ht="12">
      <c r="A717" s="13"/>
      <c r="B717" s="211"/>
      <c r="C717" s="13"/>
      <c r="D717" s="212" t="s">
        <v>184</v>
      </c>
      <c r="E717" s="213" t="s">
        <v>1</v>
      </c>
      <c r="F717" s="214" t="s">
        <v>992</v>
      </c>
      <c r="G717" s="13"/>
      <c r="H717" s="215">
        <v>95.991</v>
      </c>
      <c r="I717" s="216"/>
      <c r="J717" s="13"/>
      <c r="K717" s="13"/>
      <c r="L717" s="211"/>
      <c r="M717" s="217"/>
      <c r="N717" s="218"/>
      <c r="O717" s="218"/>
      <c r="P717" s="218"/>
      <c r="Q717" s="218"/>
      <c r="R717" s="218"/>
      <c r="S717" s="218"/>
      <c r="T717" s="219"/>
      <c r="U717" s="13"/>
      <c r="V717" s="13"/>
      <c r="W717" s="13"/>
      <c r="X717" s="13"/>
      <c r="Y717" s="13"/>
      <c r="Z717" s="13"/>
      <c r="AA717" s="13"/>
      <c r="AB717" s="13"/>
      <c r="AC717" s="13"/>
      <c r="AD717" s="13"/>
      <c r="AE717" s="13"/>
      <c r="AT717" s="213" t="s">
        <v>184</v>
      </c>
      <c r="AU717" s="213" t="s">
        <v>87</v>
      </c>
      <c r="AV717" s="13" t="s">
        <v>87</v>
      </c>
      <c r="AW717" s="13" t="s">
        <v>33</v>
      </c>
      <c r="AX717" s="13" t="s">
        <v>78</v>
      </c>
      <c r="AY717" s="213" t="s">
        <v>175</v>
      </c>
    </row>
    <row r="718" spans="1:51" s="14" customFormat="1" ht="12">
      <c r="A718" s="14"/>
      <c r="B718" s="220"/>
      <c r="C718" s="14"/>
      <c r="D718" s="212" t="s">
        <v>184</v>
      </c>
      <c r="E718" s="221" t="s">
        <v>1</v>
      </c>
      <c r="F718" s="222" t="s">
        <v>186</v>
      </c>
      <c r="G718" s="14"/>
      <c r="H718" s="223">
        <v>95.991</v>
      </c>
      <c r="I718" s="224"/>
      <c r="J718" s="14"/>
      <c r="K718" s="14"/>
      <c r="L718" s="220"/>
      <c r="M718" s="225"/>
      <c r="N718" s="226"/>
      <c r="O718" s="226"/>
      <c r="P718" s="226"/>
      <c r="Q718" s="226"/>
      <c r="R718" s="226"/>
      <c r="S718" s="226"/>
      <c r="T718" s="227"/>
      <c r="U718" s="14"/>
      <c r="V718" s="14"/>
      <c r="W718" s="14"/>
      <c r="X718" s="14"/>
      <c r="Y718" s="14"/>
      <c r="Z718" s="14"/>
      <c r="AA718" s="14"/>
      <c r="AB718" s="14"/>
      <c r="AC718" s="14"/>
      <c r="AD718" s="14"/>
      <c r="AE718" s="14"/>
      <c r="AT718" s="221" t="s">
        <v>184</v>
      </c>
      <c r="AU718" s="221" t="s">
        <v>87</v>
      </c>
      <c r="AV718" s="14" t="s">
        <v>182</v>
      </c>
      <c r="AW718" s="14" t="s">
        <v>33</v>
      </c>
      <c r="AX718" s="14" t="s">
        <v>85</v>
      </c>
      <c r="AY718" s="221" t="s">
        <v>175</v>
      </c>
    </row>
    <row r="719" spans="1:65" s="2" customFormat="1" ht="21.75" customHeight="1">
      <c r="A719" s="38"/>
      <c r="B719" s="197"/>
      <c r="C719" s="198" t="s">
        <v>993</v>
      </c>
      <c r="D719" s="198" t="s">
        <v>177</v>
      </c>
      <c r="E719" s="199" t="s">
        <v>994</v>
      </c>
      <c r="F719" s="200" t="s">
        <v>995</v>
      </c>
      <c r="G719" s="201" t="s">
        <v>198</v>
      </c>
      <c r="H719" s="202">
        <v>138</v>
      </c>
      <c r="I719" s="203"/>
      <c r="J719" s="204">
        <f>ROUND(I719*H719,2)</f>
        <v>0</v>
      </c>
      <c r="K719" s="200" t="s">
        <v>181</v>
      </c>
      <c r="L719" s="39"/>
      <c r="M719" s="205" t="s">
        <v>1</v>
      </c>
      <c r="N719" s="206" t="s">
        <v>43</v>
      </c>
      <c r="O719" s="77"/>
      <c r="P719" s="207">
        <f>O719*H719</f>
        <v>0</v>
      </c>
      <c r="Q719" s="207">
        <v>0.00026</v>
      </c>
      <c r="R719" s="207">
        <f>Q719*H719</f>
        <v>0.035879999999999995</v>
      </c>
      <c r="S719" s="207">
        <v>0</v>
      </c>
      <c r="T719" s="208">
        <f>S719*H719</f>
        <v>0</v>
      </c>
      <c r="U719" s="38"/>
      <c r="V719" s="38"/>
      <c r="W719" s="38"/>
      <c r="X719" s="38"/>
      <c r="Y719" s="38"/>
      <c r="Z719" s="38"/>
      <c r="AA719" s="38"/>
      <c r="AB719" s="38"/>
      <c r="AC719" s="38"/>
      <c r="AD719" s="38"/>
      <c r="AE719" s="38"/>
      <c r="AR719" s="209" t="s">
        <v>253</v>
      </c>
      <c r="AT719" s="209" t="s">
        <v>177</v>
      </c>
      <c r="AU719" s="209" t="s">
        <v>87</v>
      </c>
      <c r="AY719" s="19" t="s">
        <v>175</v>
      </c>
      <c r="BE719" s="210">
        <f>IF(N719="základní",J719,0)</f>
        <v>0</v>
      </c>
      <c r="BF719" s="210">
        <f>IF(N719="snížená",J719,0)</f>
        <v>0</v>
      </c>
      <c r="BG719" s="210">
        <f>IF(N719="zákl. přenesená",J719,0)</f>
        <v>0</v>
      </c>
      <c r="BH719" s="210">
        <f>IF(N719="sníž. přenesená",J719,0)</f>
        <v>0</v>
      </c>
      <c r="BI719" s="210">
        <f>IF(N719="nulová",J719,0)</f>
        <v>0</v>
      </c>
      <c r="BJ719" s="19" t="s">
        <v>85</v>
      </c>
      <c r="BK719" s="210">
        <f>ROUND(I719*H719,2)</f>
        <v>0</v>
      </c>
      <c r="BL719" s="19" t="s">
        <v>253</v>
      </c>
      <c r="BM719" s="209" t="s">
        <v>996</v>
      </c>
    </row>
    <row r="720" spans="1:51" s="15" customFormat="1" ht="12">
      <c r="A720" s="15"/>
      <c r="B720" s="231"/>
      <c r="C720" s="15"/>
      <c r="D720" s="212" t="s">
        <v>184</v>
      </c>
      <c r="E720" s="232" t="s">
        <v>1</v>
      </c>
      <c r="F720" s="233" t="s">
        <v>997</v>
      </c>
      <c r="G720" s="15"/>
      <c r="H720" s="232" t="s">
        <v>1</v>
      </c>
      <c r="I720" s="234"/>
      <c r="J720" s="15"/>
      <c r="K720" s="15"/>
      <c r="L720" s="231"/>
      <c r="M720" s="235"/>
      <c r="N720" s="236"/>
      <c r="O720" s="236"/>
      <c r="P720" s="236"/>
      <c r="Q720" s="236"/>
      <c r="R720" s="236"/>
      <c r="S720" s="236"/>
      <c r="T720" s="237"/>
      <c r="U720" s="15"/>
      <c r="V720" s="15"/>
      <c r="W720" s="15"/>
      <c r="X720" s="15"/>
      <c r="Y720" s="15"/>
      <c r="Z720" s="15"/>
      <c r="AA720" s="15"/>
      <c r="AB720" s="15"/>
      <c r="AC720" s="15"/>
      <c r="AD720" s="15"/>
      <c r="AE720" s="15"/>
      <c r="AT720" s="232" t="s">
        <v>184</v>
      </c>
      <c r="AU720" s="232" t="s">
        <v>87</v>
      </c>
      <c r="AV720" s="15" t="s">
        <v>85</v>
      </c>
      <c r="AW720" s="15" t="s">
        <v>33</v>
      </c>
      <c r="AX720" s="15" t="s">
        <v>78</v>
      </c>
      <c r="AY720" s="232" t="s">
        <v>175</v>
      </c>
    </row>
    <row r="721" spans="1:51" s="13" customFormat="1" ht="12">
      <c r="A721" s="13"/>
      <c r="B721" s="211"/>
      <c r="C721" s="13"/>
      <c r="D721" s="212" t="s">
        <v>184</v>
      </c>
      <c r="E721" s="213" t="s">
        <v>1</v>
      </c>
      <c r="F721" s="214" t="s">
        <v>998</v>
      </c>
      <c r="G721" s="13"/>
      <c r="H721" s="215">
        <v>138</v>
      </c>
      <c r="I721" s="216"/>
      <c r="J721" s="13"/>
      <c r="K721" s="13"/>
      <c r="L721" s="211"/>
      <c r="M721" s="217"/>
      <c r="N721" s="218"/>
      <c r="O721" s="218"/>
      <c r="P721" s="218"/>
      <c r="Q721" s="218"/>
      <c r="R721" s="218"/>
      <c r="S721" s="218"/>
      <c r="T721" s="219"/>
      <c r="U721" s="13"/>
      <c r="V721" s="13"/>
      <c r="W721" s="13"/>
      <c r="X721" s="13"/>
      <c r="Y721" s="13"/>
      <c r="Z721" s="13"/>
      <c r="AA721" s="13"/>
      <c r="AB721" s="13"/>
      <c r="AC721" s="13"/>
      <c r="AD721" s="13"/>
      <c r="AE721" s="13"/>
      <c r="AT721" s="213" t="s">
        <v>184</v>
      </c>
      <c r="AU721" s="213" t="s">
        <v>87</v>
      </c>
      <c r="AV721" s="13" t="s">
        <v>87</v>
      </c>
      <c r="AW721" s="13" t="s">
        <v>33</v>
      </c>
      <c r="AX721" s="13" t="s">
        <v>85</v>
      </c>
      <c r="AY721" s="213" t="s">
        <v>175</v>
      </c>
    </row>
    <row r="722" spans="1:65" s="2" customFormat="1" ht="33" customHeight="1">
      <c r="A722" s="38"/>
      <c r="B722" s="197"/>
      <c r="C722" s="198" t="s">
        <v>999</v>
      </c>
      <c r="D722" s="198" t="s">
        <v>177</v>
      </c>
      <c r="E722" s="199" t="s">
        <v>1000</v>
      </c>
      <c r="F722" s="200" t="s">
        <v>1001</v>
      </c>
      <c r="G722" s="201" t="s">
        <v>180</v>
      </c>
      <c r="H722" s="202">
        <v>123.417</v>
      </c>
      <c r="I722" s="203"/>
      <c r="J722" s="204">
        <f>ROUND(I722*H722,2)</f>
        <v>0</v>
      </c>
      <c r="K722" s="200" t="s">
        <v>181</v>
      </c>
      <c r="L722" s="39"/>
      <c r="M722" s="205" t="s">
        <v>1</v>
      </c>
      <c r="N722" s="206" t="s">
        <v>43</v>
      </c>
      <c r="O722" s="77"/>
      <c r="P722" s="207">
        <f>O722*H722</f>
        <v>0</v>
      </c>
      <c r="Q722" s="207">
        <v>0.0035</v>
      </c>
      <c r="R722" s="207">
        <f>Q722*H722</f>
        <v>0.4319595</v>
      </c>
      <c r="S722" s="207">
        <v>0</v>
      </c>
      <c r="T722" s="208">
        <f>S722*H722</f>
        <v>0</v>
      </c>
      <c r="U722" s="38"/>
      <c r="V722" s="38"/>
      <c r="W722" s="38"/>
      <c r="X722" s="38"/>
      <c r="Y722" s="38"/>
      <c r="Z722" s="38"/>
      <c r="AA722" s="38"/>
      <c r="AB722" s="38"/>
      <c r="AC722" s="38"/>
      <c r="AD722" s="38"/>
      <c r="AE722" s="38"/>
      <c r="AR722" s="209" t="s">
        <v>253</v>
      </c>
      <c r="AT722" s="209" t="s">
        <v>177</v>
      </c>
      <c r="AU722" s="209" t="s">
        <v>87</v>
      </c>
      <c r="AY722" s="19" t="s">
        <v>175</v>
      </c>
      <c r="BE722" s="210">
        <f>IF(N722="základní",J722,0)</f>
        <v>0</v>
      </c>
      <c r="BF722" s="210">
        <f>IF(N722="snížená",J722,0)</f>
        <v>0</v>
      </c>
      <c r="BG722" s="210">
        <f>IF(N722="zákl. přenesená",J722,0)</f>
        <v>0</v>
      </c>
      <c r="BH722" s="210">
        <f>IF(N722="sníž. přenesená",J722,0)</f>
        <v>0</v>
      </c>
      <c r="BI722" s="210">
        <f>IF(N722="nulová",J722,0)</f>
        <v>0</v>
      </c>
      <c r="BJ722" s="19" t="s">
        <v>85</v>
      </c>
      <c r="BK722" s="210">
        <f>ROUND(I722*H722,2)</f>
        <v>0</v>
      </c>
      <c r="BL722" s="19" t="s">
        <v>253</v>
      </c>
      <c r="BM722" s="209" t="s">
        <v>1002</v>
      </c>
    </row>
    <row r="723" spans="1:51" s="15" customFormat="1" ht="12">
      <c r="A723" s="15"/>
      <c r="B723" s="231"/>
      <c r="C723" s="15"/>
      <c r="D723" s="212" t="s">
        <v>184</v>
      </c>
      <c r="E723" s="232" t="s">
        <v>1</v>
      </c>
      <c r="F723" s="233" t="s">
        <v>1003</v>
      </c>
      <c r="G723" s="15"/>
      <c r="H723" s="232" t="s">
        <v>1</v>
      </c>
      <c r="I723" s="234"/>
      <c r="J723" s="15"/>
      <c r="K723" s="15"/>
      <c r="L723" s="231"/>
      <c r="M723" s="235"/>
      <c r="N723" s="236"/>
      <c r="O723" s="236"/>
      <c r="P723" s="236"/>
      <c r="Q723" s="236"/>
      <c r="R723" s="236"/>
      <c r="S723" s="236"/>
      <c r="T723" s="237"/>
      <c r="U723" s="15"/>
      <c r="V723" s="15"/>
      <c r="W723" s="15"/>
      <c r="X723" s="15"/>
      <c r="Y723" s="15"/>
      <c r="Z723" s="15"/>
      <c r="AA723" s="15"/>
      <c r="AB723" s="15"/>
      <c r="AC723" s="15"/>
      <c r="AD723" s="15"/>
      <c r="AE723" s="15"/>
      <c r="AT723" s="232" t="s">
        <v>184</v>
      </c>
      <c r="AU723" s="232" t="s">
        <v>87</v>
      </c>
      <c r="AV723" s="15" t="s">
        <v>85</v>
      </c>
      <c r="AW723" s="15" t="s">
        <v>33</v>
      </c>
      <c r="AX723" s="15" t="s">
        <v>78</v>
      </c>
      <c r="AY723" s="232" t="s">
        <v>175</v>
      </c>
    </row>
    <row r="724" spans="1:51" s="13" customFormat="1" ht="12">
      <c r="A724" s="13"/>
      <c r="B724" s="211"/>
      <c r="C724" s="13"/>
      <c r="D724" s="212" t="s">
        <v>184</v>
      </c>
      <c r="E724" s="213" t="s">
        <v>1</v>
      </c>
      <c r="F724" s="214" t="s">
        <v>613</v>
      </c>
      <c r="G724" s="13"/>
      <c r="H724" s="215">
        <v>123.417</v>
      </c>
      <c r="I724" s="216"/>
      <c r="J724" s="13"/>
      <c r="K724" s="13"/>
      <c r="L724" s="211"/>
      <c r="M724" s="217"/>
      <c r="N724" s="218"/>
      <c r="O724" s="218"/>
      <c r="P724" s="218"/>
      <c r="Q724" s="218"/>
      <c r="R724" s="218"/>
      <c r="S724" s="218"/>
      <c r="T724" s="219"/>
      <c r="U724" s="13"/>
      <c r="V724" s="13"/>
      <c r="W724" s="13"/>
      <c r="X724" s="13"/>
      <c r="Y724" s="13"/>
      <c r="Z724" s="13"/>
      <c r="AA724" s="13"/>
      <c r="AB724" s="13"/>
      <c r="AC724" s="13"/>
      <c r="AD724" s="13"/>
      <c r="AE724" s="13"/>
      <c r="AT724" s="213" t="s">
        <v>184</v>
      </c>
      <c r="AU724" s="213" t="s">
        <v>87</v>
      </c>
      <c r="AV724" s="13" t="s">
        <v>87</v>
      </c>
      <c r="AW724" s="13" t="s">
        <v>33</v>
      </c>
      <c r="AX724" s="13" t="s">
        <v>78</v>
      </c>
      <c r="AY724" s="213" t="s">
        <v>175</v>
      </c>
    </row>
    <row r="725" spans="1:51" s="14" customFormat="1" ht="12">
      <c r="A725" s="14"/>
      <c r="B725" s="220"/>
      <c r="C725" s="14"/>
      <c r="D725" s="212" t="s">
        <v>184</v>
      </c>
      <c r="E725" s="221" t="s">
        <v>1</v>
      </c>
      <c r="F725" s="222" t="s">
        <v>186</v>
      </c>
      <c r="G725" s="14"/>
      <c r="H725" s="223">
        <v>123.417</v>
      </c>
      <c r="I725" s="224"/>
      <c r="J725" s="14"/>
      <c r="K725" s="14"/>
      <c r="L725" s="220"/>
      <c r="M725" s="225"/>
      <c r="N725" s="226"/>
      <c r="O725" s="226"/>
      <c r="P725" s="226"/>
      <c r="Q725" s="226"/>
      <c r="R725" s="226"/>
      <c r="S725" s="226"/>
      <c r="T725" s="227"/>
      <c r="U725" s="14"/>
      <c r="V725" s="14"/>
      <c r="W725" s="14"/>
      <c r="X725" s="14"/>
      <c r="Y725" s="14"/>
      <c r="Z725" s="14"/>
      <c r="AA725" s="14"/>
      <c r="AB725" s="14"/>
      <c r="AC725" s="14"/>
      <c r="AD725" s="14"/>
      <c r="AE725" s="14"/>
      <c r="AT725" s="221" t="s">
        <v>184</v>
      </c>
      <c r="AU725" s="221" t="s">
        <v>87</v>
      </c>
      <c r="AV725" s="14" t="s">
        <v>182</v>
      </c>
      <c r="AW725" s="14" t="s">
        <v>33</v>
      </c>
      <c r="AX725" s="14" t="s">
        <v>85</v>
      </c>
      <c r="AY725" s="221" t="s">
        <v>175</v>
      </c>
    </row>
    <row r="726" spans="1:65" s="2" customFormat="1" ht="21.75" customHeight="1">
      <c r="A726" s="38"/>
      <c r="B726" s="197"/>
      <c r="C726" s="198" t="s">
        <v>1004</v>
      </c>
      <c r="D726" s="198" t="s">
        <v>177</v>
      </c>
      <c r="E726" s="199" t="s">
        <v>1005</v>
      </c>
      <c r="F726" s="200" t="s">
        <v>1006</v>
      </c>
      <c r="G726" s="201" t="s">
        <v>256</v>
      </c>
      <c r="H726" s="202">
        <v>17.572</v>
      </c>
      <c r="I726" s="203"/>
      <c r="J726" s="204">
        <f>ROUND(I726*H726,2)</f>
        <v>0</v>
      </c>
      <c r="K726" s="200" t="s">
        <v>181</v>
      </c>
      <c r="L726" s="39"/>
      <c r="M726" s="205" t="s">
        <v>1</v>
      </c>
      <c r="N726" s="206" t="s">
        <v>43</v>
      </c>
      <c r="O726" s="77"/>
      <c r="P726" s="207">
        <f>O726*H726</f>
        <v>0</v>
      </c>
      <c r="Q726" s="207">
        <v>0</v>
      </c>
      <c r="R726" s="207">
        <f>Q726*H726</f>
        <v>0</v>
      </c>
      <c r="S726" s="207">
        <v>0</v>
      </c>
      <c r="T726" s="208">
        <f>S726*H726</f>
        <v>0</v>
      </c>
      <c r="U726" s="38"/>
      <c r="V726" s="38"/>
      <c r="W726" s="38"/>
      <c r="X726" s="38"/>
      <c r="Y726" s="38"/>
      <c r="Z726" s="38"/>
      <c r="AA726" s="38"/>
      <c r="AB726" s="38"/>
      <c r="AC726" s="38"/>
      <c r="AD726" s="38"/>
      <c r="AE726" s="38"/>
      <c r="AR726" s="209" t="s">
        <v>253</v>
      </c>
      <c r="AT726" s="209" t="s">
        <v>177</v>
      </c>
      <c r="AU726" s="209" t="s">
        <v>87</v>
      </c>
      <c r="AY726" s="19" t="s">
        <v>175</v>
      </c>
      <c r="BE726" s="210">
        <f>IF(N726="základní",J726,0)</f>
        <v>0</v>
      </c>
      <c r="BF726" s="210">
        <f>IF(N726="snížená",J726,0)</f>
        <v>0</v>
      </c>
      <c r="BG726" s="210">
        <f>IF(N726="zákl. přenesená",J726,0)</f>
        <v>0</v>
      </c>
      <c r="BH726" s="210">
        <f>IF(N726="sníž. přenesená",J726,0)</f>
        <v>0</v>
      </c>
      <c r="BI726" s="210">
        <f>IF(N726="nulová",J726,0)</f>
        <v>0</v>
      </c>
      <c r="BJ726" s="19" t="s">
        <v>85</v>
      </c>
      <c r="BK726" s="210">
        <f>ROUND(I726*H726,2)</f>
        <v>0</v>
      </c>
      <c r="BL726" s="19" t="s">
        <v>253</v>
      </c>
      <c r="BM726" s="209" t="s">
        <v>1007</v>
      </c>
    </row>
    <row r="727" spans="1:63" s="12" customFormat="1" ht="22.8" customHeight="1">
      <c r="A727" s="12"/>
      <c r="B727" s="184"/>
      <c r="C727" s="12"/>
      <c r="D727" s="185" t="s">
        <v>77</v>
      </c>
      <c r="E727" s="195" t="s">
        <v>1008</v>
      </c>
      <c r="F727" s="195" t="s">
        <v>1009</v>
      </c>
      <c r="G727" s="12"/>
      <c r="H727" s="12"/>
      <c r="I727" s="187"/>
      <c r="J727" s="196">
        <f>BK727</f>
        <v>0</v>
      </c>
      <c r="K727" s="12"/>
      <c r="L727" s="184"/>
      <c r="M727" s="189"/>
      <c r="N727" s="190"/>
      <c r="O727" s="190"/>
      <c r="P727" s="191">
        <f>SUM(P728:P732)</f>
        <v>0</v>
      </c>
      <c r="Q727" s="190"/>
      <c r="R727" s="191">
        <f>SUM(R728:R732)</f>
        <v>1.670209</v>
      </c>
      <c r="S727" s="190"/>
      <c r="T727" s="192">
        <f>SUM(T728:T732)</f>
        <v>0</v>
      </c>
      <c r="U727" s="12"/>
      <c r="V727" s="12"/>
      <c r="W727" s="12"/>
      <c r="X727" s="12"/>
      <c r="Y727" s="12"/>
      <c r="Z727" s="12"/>
      <c r="AA727" s="12"/>
      <c r="AB727" s="12"/>
      <c r="AC727" s="12"/>
      <c r="AD727" s="12"/>
      <c r="AE727" s="12"/>
      <c r="AR727" s="185" t="s">
        <v>87</v>
      </c>
      <c r="AT727" s="193" t="s">
        <v>77</v>
      </c>
      <c r="AU727" s="193" t="s">
        <v>85</v>
      </c>
      <c r="AY727" s="185" t="s">
        <v>175</v>
      </c>
      <c r="BK727" s="194">
        <f>SUM(BK728:BK732)</f>
        <v>0</v>
      </c>
    </row>
    <row r="728" spans="1:65" s="2" customFormat="1" ht="21.75" customHeight="1">
      <c r="A728" s="38"/>
      <c r="B728" s="197"/>
      <c r="C728" s="198" t="s">
        <v>1010</v>
      </c>
      <c r="D728" s="198" t="s">
        <v>177</v>
      </c>
      <c r="E728" s="199" t="s">
        <v>1011</v>
      </c>
      <c r="F728" s="200" t="s">
        <v>1012</v>
      </c>
      <c r="G728" s="201" t="s">
        <v>180</v>
      </c>
      <c r="H728" s="202">
        <v>402.46</v>
      </c>
      <c r="I728" s="203"/>
      <c r="J728" s="204">
        <f>ROUND(I728*H728,2)</f>
        <v>0</v>
      </c>
      <c r="K728" s="200" t="s">
        <v>181</v>
      </c>
      <c r="L728" s="39"/>
      <c r="M728" s="205" t="s">
        <v>1</v>
      </c>
      <c r="N728" s="206" t="s">
        <v>43</v>
      </c>
      <c r="O728" s="77"/>
      <c r="P728" s="207">
        <f>O728*H728</f>
        <v>0</v>
      </c>
      <c r="Q728" s="207">
        <v>0.0003</v>
      </c>
      <c r="R728" s="207">
        <f>Q728*H728</f>
        <v>0.12073799999999998</v>
      </c>
      <c r="S728" s="207">
        <v>0</v>
      </c>
      <c r="T728" s="208">
        <f>S728*H728</f>
        <v>0</v>
      </c>
      <c r="U728" s="38"/>
      <c r="V728" s="38"/>
      <c r="W728" s="38"/>
      <c r="X728" s="38"/>
      <c r="Y728" s="38"/>
      <c r="Z728" s="38"/>
      <c r="AA728" s="38"/>
      <c r="AB728" s="38"/>
      <c r="AC728" s="38"/>
      <c r="AD728" s="38"/>
      <c r="AE728" s="38"/>
      <c r="AR728" s="209" t="s">
        <v>253</v>
      </c>
      <c r="AT728" s="209" t="s">
        <v>177</v>
      </c>
      <c r="AU728" s="209" t="s">
        <v>87</v>
      </c>
      <c r="AY728" s="19" t="s">
        <v>175</v>
      </c>
      <c r="BE728" s="210">
        <f>IF(N728="základní",J728,0)</f>
        <v>0</v>
      </c>
      <c r="BF728" s="210">
        <f>IF(N728="snížená",J728,0)</f>
        <v>0</v>
      </c>
      <c r="BG728" s="210">
        <f>IF(N728="zákl. přenesená",J728,0)</f>
        <v>0</v>
      </c>
      <c r="BH728" s="210">
        <f>IF(N728="sníž. přenesená",J728,0)</f>
        <v>0</v>
      </c>
      <c r="BI728" s="210">
        <f>IF(N728="nulová",J728,0)</f>
        <v>0</v>
      </c>
      <c r="BJ728" s="19" t="s">
        <v>85</v>
      </c>
      <c r="BK728" s="210">
        <f>ROUND(I728*H728,2)</f>
        <v>0</v>
      </c>
      <c r="BL728" s="19" t="s">
        <v>253</v>
      </c>
      <c r="BM728" s="209" t="s">
        <v>1013</v>
      </c>
    </row>
    <row r="729" spans="1:51" s="13" customFormat="1" ht="12">
      <c r="A729" s="13"/>
      <c r="B729" s="211"/>
      <c r="C729" s="13"/>
      <c r="D729" s="212" t="s">
        <v>184</v>
      </c>
      <c r="E729" s="213" t="s">
        <v>1</v>
      </c>
      <c r="F729" s="214" t="s">
        <v>1014</v>
      </c>
      <c r="G729" s="13"/>
      <c r="H729" s="215">
        <v>402.46</v>
      </c>
      <c r="I729" s="216"/>
      <c r="J729" s="13"/>
      <c r="K729" s="13"/>
      <c r="L729" s="211"/>
      <c r="M729" s="217"/>
      <c r="N729" s="218"/>
      <c r="O729" s="218"/>
      <c r="P729" s="218"/>
      <c r="Q729" s="218"/>
      <c r="R729" s="218"/>
      <c r="S729" s="218"/>
      <c r="T729" s="219"/>
      <c r="U729" s="13"/>
      <c r="V729" s="13"/>
      <c r="W729" s="13"/>
      <c r="X729" s="13"/>
      <c r="Y729" s="13"/>
      <c r="Z729" s="13"/>
      <c r="AA729" s="13"/>
      <c r="AB729" s="13"/>
      <c r="AC729" s="13"/>
      <c r="AD729" s="13"/>
      <c r="AE729" s="13"/>
      <c r="AT729" s="213" t="s">
        <v>184</v>
      </c>
      <c r="AU729" s="213" t="s">
        <v>87</v>
      </c>
      <c r="AV729" s="13" t="s">
        <v>87</v>
      </c>
      <c r="AW729" s="13" t="s">
        <v>33</v>
      </c>
      <c r="AX729" s="13" t="s">
        <v>85</v>
      </c>
      <c r="AY729" s="213" t="s">
        <v>175</v>
      </c>
    </row>
    <row r="730" spans="1:65" s="2" customFormat="1" ht="16.5" customHeight="1">
      <c r="A730" s="38"/>
      <c r="B730" s="197"/>
      <c r="C730" s="238" t="s">
        <v>1015</v>
      </c>
      <c r="D730" s="238" t="s">
        <v>289</v>
      </c>
      <c r="E730" s="239" t="s">
        <v>1016</v>
      </c>
      <c r="F730" s="240" t="s">
        <v>1017</v>
      </c>
      <c r="G730" s="241" t="s">
        <v>180</v>
      </c>
      <c r="H730" s="242">
        <v>442.706</v>
      </c>
      <c r="I730" s="243"/>
      <c r="J730" s="244">
        <f>ROUND(I730*H730,2)</f>
        <v>0</v>
      </c>
      <c r="K730" s="240" t="s">
        <v>181</v>
      </c>
      <c r="L730" s="245"/>
      <c r="M730" s="246" t="s">
        <v>1</v>
      </c>
      <c r="N730" s="247" t="s">
        <v>43</v>
      </c>
      <c r="O730" s="77"/>
      <c r="P730" s="207">
        <f>O730*H730</f>
        <v>0</v>
      </c>
      <c r="Q730" s="207">
        <v>0.0035</v>
      </c>
      <c r="R730" s="207">
        <f>Q730*H730</f>
        <v>1.549471</v>
      </c>
      <c r="S730" s="207">
        <v>0</v>
      </c>
      <c r="T730" s="208">
        <f>S730*H730</f>
        <v>0</v>
      </c>
      <c r="U730" s="38"/>
      <c r="V730" s="38"/>
      <c r="W730" s="38"/>
      <c r="X730" s="38"/>
      <c r="Y730" s="38"/>
      <c r="Z730" s="38"/>
      <c r="AA730" s="38"/>
      <c r="AB730" s="38"/>
      <c r="AC730" s="38"/>
      <c r="AD730" s="38"/>
      <c r="AE730" s="38"/>
      <c r="AR730" s="209" t="s">
        <v>348</v>
      </c>
      <c r="AT730" s="209" t="s">
        <v>289</v>
      </c>
      <c r="AU730" s="209" t="s">
        <v>87</v>
      </c>
      <c r="AY730" s="19" t="s">
        <v>175</v>
      </c>
      <c r="BE730" s="210">
        <f>IF(N730="základní",J730,0)</f>
        <v>0</v>
      </c>
      <c r="BF730" s="210">
        <f>IF(N730="snížená",J730,0)</f>
        <v>0</v>
      </c>
      <c r="BG730" s="210">
        <f>IF(N730="zákl. přenesená",J730,0)</f>
        <v>0</v>
      </c>
      <c r="BH730" s="210">
        <f>IF(N730="sníž. přenesená",J730,0)</f>
        <v>0</v>
      </c>
      <c r="BI730" s="210">
        <f>IF(N730="nulová",J730,0)</f>
        <v>0</v>
      </c>
      <c r="BJ730" s="19" t="s">
        <v>85</v>
      </c>
      <c r="BK730" s="210">
        <f>ROUND(I730*H730,2)</f>
        <v>0</v>
      </c>
      <c r="BL730" s="19" t="s">
        <v>253</v>
      </c>
      <c r="BM730" s="209" t="s">
        <v>1018</v>
      </c>
    </row>
    <row r="731" spans="1:51" s="13" customFormat="1" ht="12">
      <c r="A731" s="13"/>
      <c r="B731" s="211"/>
      <c r="C731" s="13"/>
      <c r="D731" s="212" t="s">
        <v>184</v>
      </c>
      <c r="E731" s="213" t="s">
        <v>1</v>
      </c>
      <c r="F731" s="214" t="s">
        <v>1019</v>
      </c>
      <c r="G731" s="13"/>
      <c r="H731" s="215">
        <v>442.706</v>
      </c>
      <c r="I731" s="216"/>
      <c r="J731" s="13"/>
      <c r="K731" s="13"/>
      <c r="L731" s="211"/>
      <c r="M731" s="217"/>
      <c r="N731" s="218"/>
      <c r="O731" s="218"/>
      <c r="P731" s="218"/>
      <c r="Q731" s="218"/>
      <c r="R731" s="218"/>
      <c r="S731" s="218"/>
      <c r="T731" s="219"/>
      <c r="U731" s="13"/>
      <c r="V731" s="13"/>
      <c r="W731" s="13"/>
      <c r="X731" s="13"/>
      <c r="Y731" s="13"/>
      <c r="Z731" s="13"/>
      <c r="AA731" s="13"/>
      <c r="AB731" s="13"/>
      <c r="AC731" s="13"/>
      <c r="AD731" s="13"/>
      <c r="AE731" s="13"/>
      <c r="AT731" s="213" t="s">
        <v>184</v>
      </c>
      <c r="AU731" s="213" t="s">
        <v>87</v>
      </c>
      <c r="AV731" s="13" t="s">
        <v>87</v>
      </c>
      <c r="AW731" s="13" t="s">
        <v>33</v>
      </c>
      <c r="AX731" s="13" t="s">
        <v>85</v>
      </c>
      <c r="AY731" s="213" t="s">
        <v>175</v>
      </c>
    </row>
    <row r="732" spans="1:65" s="2" customFormat="1" ht="21.75" customHeight="1">
      <c r="A732" s="38"/>
      <c r="B732" s="197"/>
      <c r="C732" s="198" t="s">
        <v>1020</v>
      </c>
      <c r="D732" s="198" t="s">
        <v>177</v>
      </c>
      <c r="E732" s="199" t="s">
        <v>1021</v>
      </c>
      <c r="F732" s="200" t="s">
        <v>1022</v>
      </c>
      <c r="G732" s="201" t="s">
        <v>256</v>
      </c>
      <c r="H732" s="202">
        <v>1.67</v>
      </c>
      <c r="I732" s="203"/>
      <c r="J732" s="204">
        <f>ROUND(I732*H732,2)</f>
        <v>0</v>
      </c>
      <c r="K732" s="200" t="s">
        <v>181</v>
      </c>
      <c r="L732" s="39"/>
      <c r="M732" s="205" t="s">
        <v>1</v>
      </c>
      <c r="N732" s="206" t="s">
        <v>43</v>
      </c>
      <c r="O732" s="77"/>
      <c r="P732" s="207">
        <f>O732*H732</f>
        <v>0</v>
      </c>
      <c r="Q732" s="207">
        <v>0</v>
      </c>
      <c r="R732" s="207">
        <f>Q732*H732</f>
        <v>0</v>
      </c>
      <c r="S732" s="207">
        <v>0</v>
      </c>
      <c r="T732" s="208">
        <f>S732*H732</f>
        <v>0</v>
      </c>
      <c r="U732" s="38"/>
      <c r="V732" s="38"/>
      <c r="W732" s="38"/>
      <c r="X732" s="38"/>
      <c r="Y732" s="38"/>
      <c r="Z732" s="38"/>
      <c r="AA732" s="38"/>
      <c r="AB732" s="38"/>
      <c r="AC732" s="38"/>
      <c r="AD732" s="38"/>
      <c r="AE732" s="38"/>
      <c r="AR732" s="209" t="s">
        <v>253</v>
      </c>
      <c r="AT732" s="209" t="s">
        <v>177</v>
      </c>
      <c r="AU732" s="209" t="s">
        <v>87</v>
      </c>
      <c r="AY732" s="19" t="s">
        <v>175</v>
      </c>
      <c r="BE732" s="210">
        <f>IF(N732="základní",J732,0)</f>
        <v>0</v>
      </c>
      <c r="BF732" s="210">
        <f>IF(N732="snížená",J732,0)</f>
        <v>0</v>
      </c>
      <c r="BG732" s="210">
        <f>IF(N732="zákl. přenesená",J732,0)</f>
        <v>0</v>
      </c>
      <c r="BH732" s="210">
        <f>IF(N732="sníž. přenesená",J732,0)</f>
        <v>0</v>
      </c>
      <c r="BI732" s="210">
        <f>IF(N732="nulová",J732,0)</f>
        <v>0</v>
      </c>
      <c r="BJ732" s="19" t="s">
        <v>85</v>
      </c>
      <c r="BK732" s="210">
        <f>ROUND(I732*H732,2)</f>
        <v>0</v>
      </c>
      <c r="BL732" s="19" t="s">
        <v>253</v>
      </c>
      <c r="BM732" s="209" t="s">
        <v>1023</v>
      </c>
    </row>
    <row r="733" spans="1:63" s="12" customFormat="1" ht="22.8" customHeight="1">
      <c r="A733" s="12"/>
      <c r="B733" s="184"/>
      <c r="C733" s="12"/>
      <c r="D733" s="185" t="s">
        <v>77</v>
      </c>
      <c r="E733" s="195" t="s">
        <v>1024</v>
      </c>
      <c r="F733" s="195" t="s">
        <v>1025</v>
      </c>
      <c r="G733" s="12"/>
      <c r="H733" s="12"/>
      <c r="I733" s="187"/>
      <c r="J733" s="196">
        <f>BK733</f>
        <v>0</v>
      </c>
      <c r="K733" s="12"/>
      <c r="L733" s="184"/>
      <c r="M733" s="189"/>
      <c r="N733" s="190"/>
      <c r="O733" s="190"/>
      <c r="P733" s="191">
        <f>SUM(P734:P735)</f>
        <v>0</v>
      </c>
      <c r="Q733" s="190"/>
      <c r="R733" s="191">
        <f>SUM(R734:R735)</f>
        <v>0.00848</v>
      </c>
      <c r="S733" s="190"/>
      <c r="T733" s="192">
        <f>SUM(T734:T735)</f>
        <v>0</v>
      </c>
      <c r="U733" s="12"/>
      <c r="V733" s="12"/>
      <c r="W733" s="12"/>
      <c r="X733" s="12"/>
      <c r="Y733" s="12"/>
      <c r="Z733" s="12"/>
      <c r="AA733" s="12"/>
      <c r="AB733" s="12"/>
      <c r="AC733" s="12"/>
      <c r="AD733" s="12"/>
      <c r="AE733" s="12"/>
      <c r="AR733" s="185" t="s">
        <v>87</v>
      </c>
      <c r="AT733" s="193" t="s">
        <v>77</v>
      </c>
      <c r="AU733" s="193" t="s">
        <v>85</v>
      </c>
      <c r="AY733" s="185" t="s">
        <v>175</v>
      </c>
      <c r="BK733" s="194">
        <f>SUM(BK734:BK735)</f>
        <v>0</v>
      </c>
    </row>
    <row r="734" spans="1:65" s="2" customFormat="1" ht="21.75" customHeight="1">
      <c r="A734" s="38"/>
      <c r="B734" s="197"/>
      <c r="C734" s="198" t="s">
        <v>1026</v>
      </c>
      <c r="D734" s="198" t="s">
        <v>177</v>
      </c>
      <c r="E734" s="199" t="s">
        <v>1027</v>
      </c>
      <c r="F734" s="200" t="s">
        <v>1028</v>
      </c>
      <c r="G734" s="201" t="s">
        <v>379</v>
      </c>
      <c r="H734" s="202">
        <v>4</v>
      </c>
      <c r="I734" s="203"/>
      <c r="J734" s="204">
        <f>ROUND(I734*H734,2)</f>
        <v>0</v>
      </c>
      <c r="K734" s="200" t="s">
        <v>181</v>
      </c>
      <c r="L734" s="39"/>
      <c r="M734" s="205" t="s">
        <v>1</v>
      </c>
      <c r="N734" s="206" t="s">
        <v>43</v>
      </c>
      <c r="O734" s="77"/>
      <c r="P734" s="207">
        <f>O734*H734</f>
        <v>0</v>
      </c>
      <c r="Q734" s="207">
        <v>0.00212</v>
      </c>
      <c r="R734" s="207">
        <f>Q734*H734</f>
        <v>0.00848</v>
      </c>
      <c r="S734" s="207">
        <v>0</v>
      </c>
      <c r="T734" s="208">
        <f>S734*H734</f>
        <v>0</v>
      </c>
      <c r="U734" s="38"/>
      <c r="V734" s="38"/>
      <c r="W734" s="38"/>
      <c r="X734" s="38"/>
      <c r="Y734" s="38"/>
      <c r="Z734" s="38"/>
      <c r="AA734" s="38"/>
      <c r="AB734" s="38"/>
      <c r="AC734" s="38"/>
      <c r="AD734" s="38"/>
      <c r="AE734" s="38"/>
      <c r="AR734" s="209" t="s">
        <v>253</v>
      </c>
      <c r="AT734" s="209" t="s">
        <v>177</v>
      </c>
      <c r="AU734" s="209" t="s">
        <v>87</v>
      </c>
      <c r="AY734" s="19" t="s">
        <v>175</v>
      </c>
      <c r="BE734" s="210">
        <f>IF(N734="základní",J734,0)</f>
        <v>0</v>
      </c>
      <c r="BF734" s="210">
        <f>IF(N734="snížená",J734,0)</f>
        <v>0</v>
      </c>
      <c r="BG734" s="210">
        <f>IF(N734="zákl. přenesená",J734,0)</f>
        <v>0</v>
      </c>
      <c r="BH734" s="210">
        <f>IF(N734="sníž. přenesená",J734,0)</f>
        <v>0</v>
      </c>
      <c r="BI734" s="210">
        <f>IF(N734="nulová",J734,0)</f>
        <v>0</v>
      </c>
      <c r="BJ734" s="19" t="s">
        <v>85</v>
      </c>
      <c r="BK734" s="210">
        <f>ROUND(I734*H734,2)</f>
        <v>0</v>
      </c>
      <c r="BL734" s="19" t="s">
        <v>253</v>
      </c>
      <c r="BM734" s="209" t="s">
        <v>1029</v>
      </c>
    </row>
    <row r="735" spans="1:51" s="13" customFormat="1" ht="12">
      <c r="A735" s="13"/>
      <c r="B735" s="211"/>
      <c r="C735" s="13"/>
      <c r="D735" s="212" t="s">
        <v>184</v>
      </c>
      <c r="E735" s="213" t="s">
        <v>1</v>
      </c>
      <c r="F735" s="214" t="s">
        <v>182</v>
      </c>
      <c r="G735" s="13"/>
      <c r="H735" s="215">
        <v>4</v>
      </c>
      <c r="I735" s="216"/>
      <c r="J735" s="13"/>
      <c r="K735" s="13"/>
      <c r="L735" s="211"/>
      <c r="M735" s="217"/>
      <c r="N735" s="218"/>
      <c r="O735" s="218"/>
      <c r="P735" s="218"/>
      <c r="Q735" s="218"/>
      <c r="R735" s="218"/>
      <c r="S735" s="218"/>
      <c r="T735" s="219"/>
      <c r="U735" s="13"/>
      <c r="V735" s="13"/>
      <c r="W735" s="13"/>
      <c r="X735" s="13"/>
      <c r="Y735" s="13"/>
      <c r="Z735" s="13"/>
      <c r="AA735" s="13"/>
      <c r="AB735" s="13"/>
      <c r="AC735" s="13"/>
      <c r="AD735" s="13"/>
      <c r="AE735" s="13"/>
      <c r="AT735" s="213" t="s">
        <v>184</v>
      </c>
      <c r="AU735" s="213" t="s">
        <v>87</v>
      </c>
      <c r="AV735" s="13" t="s">
        <v>87</v>
      </c>
      <c r="AW735" s="13" t="s">
        <v>33</v>
      </c>
      <c r="AX735" s="13" t="s">
        <v>85</v>
      </c>
      <c r="AY735" s="213" t="s">
        <v>175</v>
      </c>
    </row>
    <row r="736" spans="1:63" s="12" customFormat="1" ht="22.8" customHeight="1">
      <c r="A736" s="12"/>
      <c r="B736" s="184"/>
      <c r="C736" s="12"/>
      <c r="D736" s="185" t="s">
        <v>77</v>
      </c>
      <c r="E736" s="195" t="s">
        <v>1030</v>
      </c>
      <c r="F736" s="195" t="s">
        <v>1031</v>
      </c>
      <c r="G736" s="12"/>
      <c r="H736" s="12"/>
      <c r="I736" s="187"/>
      <c r="J736" s="196">
        <f>BK736</f>
        <v>0</v>
      </c>
      <c r="K736" s="12"/>
      <c r="L736" s="184"/>
      <c r="M736" s="189"/>
      <c r="N736" s="190"/>
      <c r="O736" s="190"/>
      <c r="P736" s="191">
        <f>SUM(P737:P748)</f>
        <v>0</v>
      </c>
      <c r="Q736" s="190"/>
      <c r="R736" s="191">
        <f>SUM(R737:R748)</f>
        <v>1.2167861</v>
      </c>
      <c r="S736" s="190"/>
      <c r="T736" s="192">
        <f>SUM(T737:T748)</f>
        <v>0</v>
      </c>
      <c r="U736" s="12"/>
      <c r="V736" s="12"/>
      <c r="W736" s="12"/>
      <c r="X736" s="12"/>
      <c r="Y736" s="12"/>
      <c r="Z736" s="12"/>
      <c r="AA736" s="12"/>
      <c r="AB736" s="12"/>
      <c r="AC736" s="12"/>
      <c r="AD736" s="12"/>
      <c r="AE736" s="12"/>
      <c r="AR736" s="185" t="s">
        <v>87</v>
      </c>
      <c r="AT736" s="193" t="s">
        <v>77</v>
      </c>
      <c r="AU736" s="193" t="s">
        <v>85</v>
      </c>
      <c r="AY736" s="185" t="s">
        <v>175</v>
      </c>
      <c r="BK736" s="194">
        <f>SUM(BK737:BK748)</f>
        <v>0</v>
      </c>
    </row>
    <row r="737" spans="1:65" s="2" customFormat="1" ht="21.75" customHeight="1">
      <c r="A737" s="38"/>
      <c r="B737" s="197"/>
      <c r="C737" s="198" t="s">
        <v>1032</v>
      </c>
      <c r="D737" s="198" t="s">
        <v>177</v>
      </c>
      <c r="E737" s="199" t="s">
        <v>1033</v>
      </c>
      <c r="F737" s="200" t="s">
        <v>1034</v>
      </c>
      <c r="G737" s="201" t="s">
        <v>180</v>
      </c>
      <c r="H737" s="202">
        <v>16.5</v>
      </c>
      <c r="I737" s="203"/>
      <c r="J737" s="204">
        <f>ROUND(I737*H737,2)</f>
        <v>0</v>
      </c>
      <c r="K737" s="200" t="s">
        <v>181</v>
      </c>
      <c r="L737" s="39"/>
      <c r="M737" s="205" t="s">
        <v>1</v>
      </c>
      <c r="N737" s="206" t="s">
        <v>43</v>
      </c>
      <c r="O737" s="77"/>
      <c r="P737" s="207">
        <f>O737*H737</f>
        <v>0</v>
      </c>
      <c r="Q737" s="207">
        <v>0.00991</v>
      </c>
      <c r="R737" s="207">
        <f>Q737*H737</f>
        <v>0.163515</v>
      </c>
      <c r="S737" s="207">
        <v>0</v>
      </c>
      <c r="T737" s="208">
        <f>S737*H737</f>
        <v>0</v>
      </c>
      <c r="U737" s="38"/>
      <c r="V737" s="38"/>
      <c r="W737" s="38"/>
      <c r="X737" s="38"/>
      <c r="Y737" s="38"/>
      <c r="Z737" s="38"/>
      <c r="AA737" s="38"/>
      <c r="AB737" s="38"/>
      <c r="AC737" s="38"/>
      <c r="AD737" s="38"/>
      <c r="AE737" s="38"/>
      <c r="AR737" s="209" t="s">
        <v>253</v>
      </c>
      <c r="AT737" s="209" t="s">
        <v>177</v>
      </c>
      <c r="AU737" s="209" t="s">
        <v>87</v>
      </c>
      <c r="AY737" s="19" t="s">
        <v>175</v>
      </c>
      <c r="BE737" s="210">
        <f>IF(N737="základní",J737,0)</f>
        <v>0</v>
      </c>
      <c r="BF737" s="210">
        <f>IF(N737="snížená",J737,0)</f>
        <v>0</v>
      </c>
      <c r="BG737" s="210">
        <f>IF(N737="zákl. přenesená",J737,0)</f>
        <v>0</v>
      </c>
      <c r="BH737" s="210">
        <f>IF(N737="sníž. přenesená",J737,0)</f>
        <v>0</v>
      </c>
      <c r="BI737" s="210">
        <f>IF(N737="nulová",J737,0)</f>
        <v>0</v>
      </c>
      <c r="BJ737" s="19" t="s">
        <v>85</v>
      </c>
      <c r="BK737" s="210">
        <f>ROUND(I737*H737,2)</f>
        <v>0</v>
      </c>
      <c r="BL737" s="19" t="s">
        <v>253</v>
      </c>
      <c r="BM737" s="209" t="s">
        <v>1035</v>
      </c>
    </row>
    <row r="738" spans="1:51" s="13" customFormat="1" ht="12">
      <c r="A738" s="13"/>
      <c r="B738" s="211"/>
      <c r="C738" s="13"/>
      <c r="D738" s="212" t="s">
        <v>184</v>
      </c>
      <c r="E738" s="213" t="s">
        <v>1</v>
      </c>
      <c r="F738" s="214" t="s">
        <v>1036</v>
      </c>
      <c r="G738" s="13"/>
      <c r="H738" s="215">
        <v>8.7</v>
      </c>
      <c r="I738" s="216"/>
      <c r="J738" s="13"/>
      <c r="K738" s="13"/>
      <c r="L738" s="211"/>
      <c r="M738" s="217"/>
      <c r="N738" s="218"/>
      <c r="O738" s="218"/>
      <c r="P738" s="218"/>
      <c r="Q738" s="218"/>
      <c r="R738" s="218"/>
      <c r="S738" s="218"/>
      <c r="T738" s="219"/>
      <c r="U738" s="13"/>
      <c r="V738" s="13"/>
      <c r="W738" s="13"/>
      <c r="X738" s="13"/>
      <c r="Y738" s="13"/>
      <c r="Z738" s="13"/>
      <c r="AA738" s="13"/>
      <c r="AB738" s="13"/>
      <c r="AC738" s="13"/>
      <c r="AD738" s="13"/>
      <c r="AE738" s="13"/>
      <c r="AT738" s="213" t="s">
        <v>184</v>
      </c>
      <c r="AU738" s="213" t="s">
        <v>87</v>
      </c>
      <c r="AV738" s="13" t="s">
        <v>87</v>
      </c>
      <c r="AW738" s="13" t="s">
        <v>33</v>
      </c>
      <c r="AX738" s="13" t="s">
        <v>78</v>
      </c>
      <c r="AY738" s="213" t="s">
        <v>175</v>
      </c>
    </row>
    <row r="739" spans="1:51" s="13" customFormat="1" ht="12">
      <c r="A739" s="13"/>
      <c r="B739" s="211"/>
      <c r="C739" s="13"/>
      <c r="D739" s="212" t="s">
        <v>184</v>
      </c>
      <c r="E739" s="213" t="s">
        <v>1</v>
      </c>
      <c r="F739" s="214" t="s">
        <v>1037</v>
      </c>
      <c r="G739" s="13"/>
      <c r="H739" s="215">
        <v>7.8</v>
      </c>
      <c r="I739" s="216"/>
      <c r="J739" s="13"/>
      <c r="K739" s="13"/>
      <c r="L739" s="211"/>
      <c r="M739" s="217"/>
      <c r="N739" s="218"/>
      <c r="O739" s="218"/>
      <c r="P739" s="218"/>
      <c r="Q739" s="218"/>
      <c r="R739" s="218"/>
      <c r="S739" s="218"/>
      <c r="T739" s="219"/>
      <c r="U739" s="13"/>
      <c r="V739" s="13"/>
      <c r="W739" s="13"/>
      <c r="X739" s="13"/>
      <c r="Y739" s="13"/>
      <c r="Z739" s="13"/>
      <c r="AA739" s="13"/>
      <c r="AB739" s="13"/>
      <c r="AC739" s="13"/>
      <c r="AD739" s="13"/>
      <c r="AE739" s="13"/>
      <c r="AT739" s="213" t="s">
        <v>184</v>
      </c>
      <c r="AU739" s="213" t="s">
        <v>87</v>
      </c>
      <c r="AV739" s="13" t="s">
        <v>87</v>
      </c>
      <c r="AW739" s="13" t="s">
        <v>33</v>
      </c>
      <c r="AX739" s="13" t="s">
        <v>78</v>
      </c>
      <c r="AY739" s="213" t="s">
        <v>175</v>
      </c>
    </row>
    <row r="740" spans="1:51" s="14" customFormat="1" ht="12">
      <c r="A740" s="14"/>
      <c r="B740" s="220"/>
      <c r="C740" s="14"/>
      <c r="D740" s="212" t="s">
        <v>184</v>
      </c>
      <c r="E740" s="221" t="s">
        <v>1</v>
      </c>
      <c r="F740" s="222" t="s">
        <v>186</v>
      </c>
      <c r="G740" s="14"/>
      <c r="H740" s="223">
        <v>16.5</v>
      </c>
      <c r="I740" s="224"/>
      <c r="J740" s="14"/>
      <c r="K740" s="14"/>
      <c r="L740" s="220"/>
      <c r="M740" s="225"/>
      <c r="N740" s="226"/>
      <c r="O740" s="226"/>
      <c r="P740" s="226"/>
      <c r="Q740" s="226"/>
      <c r="R740" s="226"/>
      <c r="S740" s="226"/>
      <c r="T740" s="227"/>
      <c r="U740" s="14"/>
      <c r="V740" s="14"/>
      <c r="W740" s="14"/>
      <c r="X740" s="14"/>
      <c r="Y740" s="14"/>
      <c r="Z740" s="14"/>
      <c r="AA740" s="14"/>
      <c r="AB740" s="14"/>
      <c r="AC740" s="14"/>
      <c r="AD740" s="14"/>
      <c r="AE740" s="14"/>
      <c r="AT740" s="221" t="s">
        <v>184</v>
      </c>
      <c r="AU740" s="221" t="s">
        <v>87</v>
      </c>
      <c r="AV740" s="14" t="s">
        <v>182</v>
      </c>
      <c r="AW740" s="14" t="s">
        <v>33</v>
      </c>
      <c r="AX740" s="14" t="s">
        <v>85</v>
      </c>
      <c r="AY740" s="221" t="s">
        <v>175</v>
      </c>
    </row>
    <row r="741" spans="1:65" s="2" customFormat="1" ht="21.75" customHeight="1">
      <c r="A741" s="38"/>
      <c r="B741" s="197"/>
      <c r="C741" s="198" t="s">
        <v>1038</v>
      </c>
      <c r="D741" s="198" t="s">
        <v>177</v>
      </c>
      <c r="E741" s="199" t="s">
        <v>1039</v>
      </c>
      <c r="F741" s="200" t="s">
        <v>1040</v>
      </c>
      <c r="G741" s="201" t="s">
        <v>379</v>
      </c>
      <c r="H741" s="202">
        <v>3</v>
      </c>
      <c r="I741" s="203"/>
      <c r="J741" s="204">
        <f>ROUND(I741*H741,2)</f>
        <v>0</v>
      </c>
      <c r="K741" s="200" t="s">
        <v>181</v>
      </c>
      <c r="L741" s="39"/>
      <c r="M741" s="205" t="s">
        <v>1</v>
      </c>
      <c r="N741" s="206" t="s">
        <v>43</v>
      </c>
      <c r="O741" s="77"/>
      <c r="P741" s="207">
        <f>O741*H741</f>
        <v>0</v>
      </c>
      <c r="Q741" s="207">
        <v>0.01425</v>
      </c>
      <c r="R741" s="207">
        <f>Q741*H741</f>
        <v>0.04275</v>
      </c>
      <c r="S741" s="207">
        <v>0</v>
      </c>
      <c r="T741" s="208">
        <f>S741*H741</f>
        <v>0</v>
      </c>
      <c r="U741" s="38"/>
      <c r="V741" s="38"/>
      <c r="W741" s="38"/>
      <c r="X741" s="38"/>
      <c r="Y741" s="38"/>
      <c r="Z741" s="38"/>
      <c r="AA741" s="38"/>
      <c r="AB741" s="38"/>
      <c r="AC741" s="38"/>
      <c r="AD741" s="38"/>
      <c r="AE741" s="38"/>
      <c r="AR741" s="209" t="s">
        <v>253</v>
      </c>
      <c r="AT741" s="209" t="s">
        <v>177</v>
      </c>
      <c r="AU741" s="209" t="s">
        <v>87</v>
      </c>
      <c r="AY741" s="19" t="s">
        <v>175</v>
      </c>
      <c r="BE741" s="210">
        <f>IF(N741="základní",J741,0)</f>
        <v>0</v>
      </c>
      <c r="BF741" s="210">
        <f>IF(N741="snížená",J741,0)</f>
        <v>0</v>
      </c>
      <c r="BG741" s="210">
        <f>IF(N741="zákl. přenesená",J741,0)</f>
        <v>0</v>
      </c>
      <c r="BH741" s="210">
        <f>IF(N741="sníž. přenesená",J741,0)</f>
        <v>0</v>
      </c>
      <c r="BI741" s="210">
        <f>IF(N741="nulová",J741,0)</f>
        <v>0</v>
      </c>
      <c r="BJ741" s="19" t="s">
        <v>85</v>
      </c>
      <c r="BK741" s="210">
        <f>ROUND(I741*H741,2)</f>
        <v>0</v>
      </c>
      <c r="BL741" s="19" t="s">
        <v>253</v>
      </c>
      <c r="BM741" s="209" t="s">
        <v>1041</v>
      </c>
    </row>
    <row r="742" spans="1:65" s="2" customFormat="1" ht="21.75" customHeight="1">
      <c r="A742" s="38"/>
      <c r="B742" s="197"/>
      <c r="C742" s="198" t="s">
        <v>1042</v>
      </c>
      <c r="D742" s="198" t="s">
        <v>177</v>
      </c>
      <c r="E742" s="199" t="s">
        <v>1043</v>
      </c>
      <c r="F742" s="200" t="s">
        <v>1044</v>
      </c>
      <c r="G742" s="201" t="s">
        <v>180</v>
      </c>
      <c r="H742" s="202">
        <v>201.23</v>
      </c>
      <c r="I742" s="203"/>
      <c r="J742" s="204">
        <f>ROUND(I742*H742,2)</f>
        <v>0</v>
      </c>
      <c r="K742" s="200" t="s">
        <v>181</v>
      </c>
      <c r="L742" s="39"/>
      <c r="M742" s="205" t="s">
        <v>1</v>
      </c>
      <c r="N742" s="206" t="s">
        <v>43</v>
      </c>
      <c r="O742" s="77"/>
      <c r="P742" s="207">
        <f>O742*H742</f>
        <v>0</v>
      </c>
      <c r="Q742" s="207">
        <v>0.00117</v>
      </c>
      <c r="R742" s="207">
        <f>Q742*H742</f>
        <v>0.23543909999999998</v>
      </c>
      <c r="S742" s="207">
        <v>0</v>
      </c>
      <c r="T742" s="208">
        <f>S742*H742</f>
        <v>0</v>
      </c>
      <c r="U742" s="38"/>
      <c r="V742" s="38"/>
      <c r="W742" s="38"/>
      <c r="X742" s="38"/>
      <c r="Y742" s="38"/>
      <c r="Z742" s="38"/>
      <c r="AA742" s="38"/>
      <c r="AB742" s="38"/>
      <c r="AC742" s="38"/>
      <c r="AD742" s="38"/>
      <c r="AE742" s="38"/>
      <c r="AR742" s="209" t="s">
        <v>253</v>
      </c>
      <c r="AT742" s="209" t="s">
        <v>177</v>
      </c>
      <c r="AU742" s="209" t="s">
        <v>87</v>
      </c>
      <c r="AY742" s="19" t="s">
        <v>175</v>
      </c>
      <c r="BE742" s="210">
        <f>IF(N742="základní",J742,0)</f>
        <v>0</v>
      </c>
      <c r="BF742" s="210">
        <f>IF(N742="snížená",J742,0)</f>
        <v>0</v>
      </c>
      <c r="BG742" s="210">
        <f>IF(N742="zákl. přenesená",J742,0)</f>
        <v>0</v>
      </c>
      <c r="BH742" s="210">
        <f>IF(N742="sníž. přenesená",J742,0)</f>
        <v>0</v>
      </c>
      <c r="BI742" s="210">
        <f>IF(N742="nulová",J742,0)</f>
        <v>0</v>
      </c>
      <c r="BJ742" s="19" t="s">
        <v>85</v>
      </c>
      <c r="BK742" s="210">
        <f>ROUND(I742*H742,2)</f>
        <v>0</v>
      </c>
      <c r="BL742" s="19" t="s">
        <v>253</v>
      </c>
      <c r="BM742" s="209" t="s">
        <v>1045</v>
      </c>
    </row>
    <row r="743" spans="1:51" s="15" customFormat="1" ht="12">
      <c r="A743" s="15"/>
      <c r="B743" s="231"/>
      <c r="C743" s="15"/>
      <c r="D743" s="212" t="s">
        <v>184</v>
      </c>
      <c r="E743" s="232" t="s">
        <v>1</v>
      </c>
      <c r="F743" s="233" t="s">
        <v>1046</v>
      </c>
      <c r="G743" s="15"/>
      <c r="H743" s="232" t="s">
        <v>1</v>
      </c>
      <c r="I743" s="234"/>
      <c r="J743" s="15"/>
      <c r="K743" s="15"/>
      <c r="L743" s="231"/>
      <c r="M743" s="235"/>
      <c r="N743" s="236"/>
      <c r="O743" s="236"/>
      <c r="P743" s="236"/>
      <c r="Q743" s="236"/>
      <c r="R743" s="236"/>
      <c r="S743" s="236"/>
      <c r="T743" s="237"/>
      <c r="U743" s="15"/>
      <c r="V743" s="15"/>
      <c r="W743" s="15"/>
      <c r="X743" s="15"/>
      <c r="Y743" s="15"/>
      <c r="Z743" s="15"/>
      <c r="AA743" s="15"/>
      <c r="AB743" s="15"/>
      <c r="AC743" s="15"/>
      <c r="AD743" s="15"/>
      <c r="AE743" s="15"/>
      <c r="AT743" s="232" t="s">
        <v>184</v>
      </c>
      <c r="AU743" s="232" t="s">
        <v>87</v>
      </c>
      <c r="AV743" s="15" t="s">
        <v>85</v>
      </c>
      <c r="AW743" s="15" t="s">
        <v>33</v>
      </c>
      <c r="AX743" s="15" t="s">
        <v>78</v>
      </c>
      <c r="AY743" s="232" t="s">
        <v>175</v>
      </c>
    </row>
    <row r="744" spans="1:51" s="13" customFormat="1" ht="12">
      <c r="A744" s="13"/>
      <c r="B744" s="211"/>
      <c r="C744" s="13"/>
      <c r="D744" s="212" t="s">
        <v>184</v>
      </c>
      <c r="E744" s="213" t="s">
        <v>1</v>
      </c>
      <c r="F744" s="214" t="s">
        <v>1047</v>
      </c>
      <c r="G744" s="13"/>
      <c r="H744" s="215">
        <v>201.23</v>
      </c>
      <c r="I744" s="216"/>
      <c r="J744" s="13"/>
      <c r="K744" s="13"/>
      <c r="L744" s="211"/>
      <c r="M744" s="217"/>
      <c r="N744" s="218"/>
      <c r="O744" s="218"/>
      <c r="P744" s="218"/>
      <c r="Q744" s="218"/>
      <c r="R744" s="218"/>
      <c r="S744" s="218"/>
      <c r="T744" s="219"/>
      <c r="U744" s="13"/>
      <c r="V744" s="13"/>
      <c r="W744" s="13"/>
      <c r="X744" s="13"/>
      <c r="Y744" s="13"/>
      <c r="Z744" s="13"/>
      <c r="AA744" s="13"/>
      <c r="AB744" s="13"/>
      <c r="AC744" s="13"/>
      <c r="AD744" s="13"/>
      <c r="AE744" s="13"/>
      <c r="AT744" s="213" t="s">
        <v>184</v>
      </c>
      <c r="AU744" s="213" t="s">
        <v>87</v>
      </c>
      <c r="AV744" s="13" t="s">
        <v>87</v>
      </c>
      <c r="AW744" s="13" t="s">
        <v>33</v>
      </c>
      <c r="AX744" s="13" t="s">
        <v>78</v>
      </c>
      <c r="AY744" s="213" t="s">
        <v>175</v>
      </c>
    </row>
    <row r="745" spans="1:51" s="14" customFormat="1" ht="12">
      <c r="A745" s="14"/>
      <c r="B745" s="220"/>
      <c r="C745" s="14"/>
      <c r="D745" s="212" t="s">
        <v>184</v>
      </c>
      <c r="E745" s="221" t="s">
        <v>1</v>
      </c>
      <c r="F745" s="222" t="s">
        <v>186</v>
      </c>
      <c r="G745" s="14"/>
      <c r="H745" s="223">
        <v>201.23</v>
      </c>
      <c r="I745" s="224"/>
      <c r="J745" s="14"/>
      <c r="K745" s="14"/>
      <c r="L745" s="220"/>
      <c r="M745" s="225"/>
      <c r="N745" s="226"/>
      <c r="O745" s="226"/>
      <c r="P745" s="226"/>
      <c r="Q745" s="226"/>
      <c r="R745" s="226"/>
      <c r="S745" s="226"/>
      <c r="T745" s="227"/>
      <c r="U745" s="14"/>
      <c r="V745" s="14"/>
      <c r="W745" s="14"/>
      <c r="X745" s="14"/>
      <c r="Y745" s="14"/>
      <c r="Z745" s="14"/>
      <c r="AA745" s="14"/>
      <c r="AB745" s="14"/>
      <c r="AC745" s="14"/>
      <c r="AD745" s="14"/>
      <c r="AE745" s="14"/>
      <c r="AT745" s="221" t="s">
        <v>184</v>
      </c>
      <c r="AU745" s="221" t="s">
        <v>87</v>
      </c>
      <c r="AV745" s="14" t="s">
        <v>182</v>
      </c>
      <c r="AW745" s="14" t="s">
        <v>33</v>
      </c>
      <c r="AX745" s="14" t="s">
        <v>85</v>
      </c>
      <c r="AY745" s="221" t="s">
        <v>175</v>
      </c>
    </row>
    <row r="746" spans="1:65" s="2" customFormat="1" ht="21.75" customHeight="1">
      <c r="A746" s="38"/>
      <c r="B746" s="197"/>
      <c r="C746" s="238" t="s">
        <v>1048</v>
      </c>
      <c r="D746" s="238" t="s">
        <v>289</v>
      </c>
      <c r="E746" s="239" t="s">
        <v>1049</v>
      </c>
      <c r="F746" s="240" t="s">
        <v>1050</v>
      </c>
      <c r="G746" s="241" t="s">
        <v>180</v>
      </c>
      <c r="H746" s="242">
        <v>221.452</v>
      </c>
      <c r="I746" s="243"/>
      <c r="J746" s="244">
        <f>ROUND(I746*H746,2)</f>
        <v>0</v>
      </c>
      <c r="K746" s="240" t="s">
        <v>181</v>
      </c>
      <c r="L746" s="245"/>
      <c r="M746" s="246" t="s">
        <v>1</v>
      </c>
      <c r="N746" s="247" t="s">
        <v>43</v>
      </c>
      <c r="O746" s="77"/>
      <c r="P746" s="207">
        <f>O746*H746</f>
        <v>0</v>
      </c>
      <c r="Q746" s="207">
        <v>0.0035</v>
      </c>
      <c r="R746" s="207">
        <f>Q746*H746</f>
        <v>0.775082</v>
      </c>
      <c r="S746" s="207">
        <v>0</v>
      </c>
      <c r="T746" s="208">
        <f>S746*H746</f>
        <v>0</v>
      </c>
      <c r="U746" s="38"/>
      <c r="V746" s="38"/>
      <c r="W746" s="38"/>
      <c r="X746" s="38"/>
      <c r="Y746" s="38"/>
      <c r="Z746" s="38"/>
      <c r="AA746" s="38"/>
      <c r="AB746" s="38"/>
      <c r="AC746" s="38"/>
      <c r="AD746" s="38"/>
      <c r="AE746" s="38"/>
      <c r="AR746" s="209" t="s">
        <v>348</v>
      </c>
      <c r="AT746" s="209" t="s">
        <v>289</v>
      </c>
      <c r="AU746" s="209" t="s">
        <v>87</v>
      </c>
      <c r="AY746" s="19" t="s">
        <v>175</v>
      </c>
      <c r="BE746" s="210">
        <f>IF(N746="základní",J746,0)</f>
        <v>0</v>
      </c>
      <c r="BF746" s="210">
        <f>IF(N746="snížená",J746,0)</f>
        <v>0</v>
      </c>
      <c r="BG746" s="210">
        <f>IF(N746="zákl. přenesená",J746,0)</f>
        <v>0</v>
      </c>
      <c r="BH746" s="210">
        <f>IF(N746="sníž. přenesená",J746,0)</f>
        <v>0</v>
      </c>
      <c r="BI746" s="210">
        <f>IF(N746="nulová",J746,0)</f>
        <v>0</v>
      </c>
      <c r="BJ746" s="19" t="s">
        <v>85</v>
      </c>
      <c r="BK746" s="210">
        <f>ROUND(I746*H746,2)</f>
        <v>0</v>
      </c>
      <c r="BL746" s="19" t="s">
        <v>253</v>
      </c>
      <c r="BM746" s="209" t="s">
        <v>1051</v>
      </c>
    </row>
    <row r="747" spans="1:51" s="13" customFormat="1" ht="12">
      <c r="A747" s="13"/>
      <c r="B747" s="211"/>
      <c r="C747" s="13"/>
      <c r="D747" s="212" t="s">
        <v>184</v>
      </c>
      <c r="E747" s="213" t="s">
        <v>1</v>
      </c>
      <c r="F747" s="214" t="s">
        <v>1052</v>
      </c>
      <c r="G747" s="13"/>
      <c r="H747" s="215">
        <v>221.452</v>
      </c>
      <c r="I747" s="216"/>
      <c r="J747" s="13"/>
      <c r="K747" s="13"/>
      <c r="L747" s="211"/>
      <c r="M747" s="217"/>
      <c r="N747" s="218"/>
      <c r="O747" s="218"/>
      <c r="P747" s="218"/>
      <c r="Q747" s="218"/>
      <c r="R747" s="218"/>
      <c r="S747" s="218"/>
      <c r="T747" s="219"/>
      <c r="U747" s="13"/>
      <c r="V747" s="13"/>
      <c r="W747" s="13"/>
      <c r="X747" s="13"/>
      <c r="Y747" s="13"/>
      <c r="Z747" s="13"/>
      <c r="AA747" s="13"/>
      <c r="AB747" s="13"/>
      <c r="AC747" s="13"/>
      <c r="AD747" s="13"/>
      <c r="AE747" s="13"/>
      <c r="AT747" s="213" t="s">
        <v>184</v>
      </c>
      <c r="AU747" s="213" t="s">
        <v>87</v>
      </c>
      <c r="AV747" s="13" t="s">
        <v>87</v>
      </c>
      <c r="AW747" s="13" t="s">
        <v>33</v>
      </c>
      <c r="AX747" s="13" t="s">
        <v>85</v>
      </c>
      <c r="AY747" s="213" t="s">
        <v>175</v>
      </c>
    </row>
    <row r="748" spans="1:65" s="2" customFormat="1" ht="21.75" customHeight="1">
      <c r="A748" s="38"/>
      <c r="B748" s="197"/>
      <c r="C748" s="198" t="s">
        <v>1053</v>
      </c>
      <c r="D748" s="198" t="s">
        <v>177</v>
      </c>
      <c r="E748" s="199" t="s">
        <v>1054</v>
      </c>
      <c r="F748" s="200" t="s">
        <v>1055</v>
      </c>
      <c r="G748" s="201" t="s">
        <v>256</v>
      </c>
      <c r="H748" s="202">
        <v>1.217</v>
      </c>
      <c r="I748" s="203"/>
      <c r="J748" s="204">
        <f>ROUND(I748*H748,2)</f>
        <v>0</v>
      </c>
      <c r="K748" s="200" t="s">
        <v>181</v>
      </c>
      <c r="L748" s="39"/>
      <c r="M748" s="205" t="s">
        <v>1</v>
      </c>
      <c r="N748" s="206" t="s">
        <v>43</v>
      </c>
      <c r="O748" s="77"/>
      <c r="P748" s="207">
        <f>O748*H748</f>
        <v>0</v>
      </c>
      <c r="Q748" s="207">
        <v>0</v>
      </c>
      <c r="R748" s="207">
        <f>Q748*H748</f>
        <v>0</v>
      </c>
      <c r="S748" s="207">
        <v>0</v>
      </c>
      <c r="T748" s="208">
        <f>S748*H748</f>
        <v>0</v>
      </c>
      <c r="U748" s="38"/>
      <c r="V748" s="38"/>
      <c r="W748" s="38"/>
      <c r="X748" s="38"/>
      <c r="Y748" s="38"/>
      <c r="Z748" s="38"/>
      <c r="AA748" s="38"/>
      <c r="AB748" s="38"/>
      <c r="AC748" s="38"/>
      <c r="AD748" s="38"/>
      <c r="AE748" s="38"/>
      <c r="AR748" s="209" t="s">
        <v>253</v>
      </c>
      <c r="AT748" s="209" t="s">
        <v>177</v>
      </c>
      <c r="AU748" s="209" t="s">
        <v>87</v>
      </c>
      <c r="AY748" s="19" t="s">
        <v>175</v>
      </c>
      <c r="BE748" s="210">
        <f>IF(N748="základní",J748,0)</f>
        <v>0</v>
      </c>
      <c r="BF748" s="210">
        <f>IF(N748="snížená",J748,0)</f>
        <v>0</v>
      </c>
      <c r="BG748" s="210">
        <f>IF(N748="zákl. přenesená",J748,0)</f>
        <v>0</v>
      </c>
      <c r="BH748" s="210">
        <f>IF(N748="sníž. přenesená",J748,0)</f>
        <v>0</v>
      </c>
      <c r="BI748" s="210">
        <f>IF(N748="nulová",J748,0)</f>
        <v>0</v>
      </c>
      <c r="BJ748" s="19" t="s">
        <v>85</v>
      </c>
      <c r="BK748" s="210">
        <f>ROUND(I748*H748,2)</f>
        <v>0</v>
      </c>
      <c r="BL748" s="19" t="s">
        <v>253</v>
      </c>
      <c r="BM748" s="209" t="s">
        <v>1056</v>
      </c>
    </row>
    <row r="749" spans="1:63" s="12" customFormat="1" ht="22.8" customHeight="1">
      <c r="A749" s="12"/>
      <c r="B749" s="184"/>
      <c r="C749" s="12"/>
      <c r="D749" s="185" t="s">
        <v>77</v>
      </c>
      <c r="E749" s="195" t="s">
        <v>1057</v>
      </c>
      <c r="F749" s="195" t="s">
        <v>1058</v>
      </c>
      <c r="G749" s="12"/>
      <c r="H749" s="12"/>
      <c r="I749" s="187"/>
      <c r="J749" s="196">
        <f>BK749</f>
        <v>0</v>
      </c>
      <c r="K749" s="12"/>
      <c r="L749" s="184"/>
      <c r="M749" s="189"/>
      <c r="N749" s="190"/>
      <c r="O749" s="190"/>
      <c r="P749" s="191">
        <f>SUM(P750:P762)</f>
        <v>0</v>
      </c>
      <c r="Q749" s="190"/>
      <c r="R749" s="191">
        <f>SUM(R750:R762)</f>
        <v>0.8987335999999999</v>
      </c>
      <c r="S749" s="190"/>
      <c r="T749" s="192">
        <f>SUM(T750:T762)</f>
        <v>0</v>
      </c>
      <c r="U749" s="12"/>
      <c r="V749" s="12"/>
      <c r="W749" s="12"/>
      <c r="X749" s="12"/>
      <c r="Y749" s="12"/>
      <c r="Z749" s="12"/>
      <c r="AA749" s="12"/>
      <c r="AB749" s="12"/>
      <c r="AC749" s="12"/>
      <c r="AD749" s="12"/>
      <c r="AE749" s="12"/>
      <c r="AR749" s="185" t="s">
        <v>87</v>
      </c>
      <c r="AT749" s="193" t="s">
        <v>77</v>
      </c>
      <c r="AU749" s="193" t="s">
        <v>85</v>
      </c>
      <c r="AY749" s="185" t="s">
        <v>175</v>
      </c>
      <c r="BK749" s="194">
        <f>SUM(BK750:BK762)</f>
        <v>0</v>
      </c>
    </row>
    <row r="750" spans="1:65" s="2" customFormat="1" ht="21.75" customHeight="1">
      <c r="A750" s="38"/>
      <c r="B750" s="197"/>
      <c r="C750" s="198" t="s">
        <v>1059</v>
      </c>
      <c r="D750" s="198" t="s">
        <v>177</v>
      </c>
      <c r="E750" s="199" t="s">
        <v>1060</v>
      </c>
      <c r="F750" s="200" t="s">
        <v>1061</v>
      </c>
      <c r="G750" s="201" t="s">
        <v>180</v>
      </c>
      <c r="H750" s="202">
        <v>45.78</v>
      </c>
      <c r="I750" s="203"/>
      <c r="J750" s="204">
        <f>ROUND(I750*H750,2)</f>
        <v>0</v>
      </c>
      <c r="K750" s="200" t="s">
        <v>181</v>
      </c>
      <c r="L750" s="39"/>
      <c r="M750" s="205" t="s">
        <v>1</v>
      </c>
      <c r="N750" s="206" t="s">
        <v>43</v>
      </c>
      <c r="O750" s="77"/>
      <c r="P750" s="207">
        <f>O750*H750</f>
        <v>0</v>
      </c>
      <c r="Q750" s="207">
        <v>0.00782</v>
      </c>
      <c r="R750" s="207">
        <f>Q750*H750</f>
        <v>0.35799960000000003</v>
      </c>
      <c r="S750" s="207">
        <v>0</v>
      </c>
      <c r="T750" s="208">
        <f>S750*H750</f>
        <v>0</v>
      </c>
      <c r="U750" s="38"/>
      <c r="V750" s="38"/>
      <c r="W750" s="38"/>
      <c r="X750" s="38"/>
      <c r="Y750" s="38"/>
      <c r="Z750" s="38"/>
      <c r="AA750" s="38"/>
      <c r="AB750" s="38"/>
      <c r="AC750" s="38"/>
      <c r="AD750" s="38"/>
      <c r="AE750" s="38"/>
      <c r="AR750" s="209" t="s">
        <v>253</v>
      </c>
      <c r="AT750" s="209" t="s">
        <v>177</v>
      </c>
      <c r="AU750" s="209" t="s">
        <v>87</v>
      </c>
      <c r="AY750" s="19" t="s">
        <v>175</v>
      </c>
      <c r="BE750" s="210">
        <f>IF(N750="základní",J750,0)</f>
        <v>0</v>
      </c>
      <c r="BF750" s="210">
        <f>IF(N750="snížená",J750,0)</f>
        <v>0</v>
      </c>
      <c r="BG750" s="210">
        <f>IF(N750="zákl. přenesená",J750,0)</f>
        <v>0</v>
      </c>
      <c r="BH750" s="210">
        <f>IF(N750="sníž. přenesená",J750,0)</f>
        <v>0</v>
      </c>
      <c r="BI750" s="210">
        <f>IF(N750="nulová",J750,0)</f>
        <v>0</v>
      </c>
      <c r="BJ750" s="19" t="s">
        <v>85</v>
      </c>
      <c r="BK750" s="210">
        <f>ROUND(I750*H750,2)</f>
        <v>0</v>
      </c>
      <c r="BL750" s="19" t="s">
        <v>253</v>
      </c>
      <c r="BM750" s="209" t="s">
        <v>1062</v>
      </c>
    </row>
    <row r="751" spans="1:51" s="13" customFormat="1" ht="12">
      <c r="A751" s="13"/>
      <c r="B751" s="211"/>
      <c r="C751" s="13"/>
      <c r="D751" s="212" t="s">
        <v>184</v>
      </c>
      <c r="E751" s="213" t="s">
        <v>1</v>
      </c>
      <c r="F751" s="214" t="s">
        <v>1063</v>
      </c>
      <c r="G751" s="13"/>
      <c r="H751" s="215">
        <v>45.78</v>
      </c>
      <c r="I751" s="216"/>
      <c r="J751" s="13"/>
      <c r="K751" s="13"/>
      <c r="L751" s="211"/>
      <c r="M751" s="217"/>
      <c r="N751" s="218"/>
      <c r="O751" s="218"/>
      <c r="P751" s="218"/>
      <c r="Q751" s="218"/>
      <c r="R751" s="218"/>
      <c r="S751" s="218"/>
      <c r="T751" s="219"/>
      <c r="U751" s="13"/>
      <c r="V751" s="13"/>
      <c r="W751" s="13"/>
      <c r="X751" s="13"/>
      <c r="Y751" s="13"/>
      <c r="Z751" s="13"/>
      <c r="AA751" s="13"/>
      <c r="AB751" s="13"/>
      <c r="AC751" s="13"/>
      <c r="AD751" s="13"/>
      <c r="AE751" s="13"/>
      <c r="AT751" s="213" t="s">
        <v>184</v>
      </c>
      <c r="AU751" s="213" t="s">
        <v>87</v>
      </c>
      <c r="AV751" s="13" t="s">
        <v>87</v>
      </c>
      <c r="AW751" s="13" t="s">
        <v>33</v>
      </c>
      <c r="AX751" s="13" t="s">
        <v>85</v>
      </c>
      <c r="AY751" s="213" t="s">
        <v>175</v>
      </c>
    </row>
    <row r="752" spans="1:65" s="2" customFormat="1" ht="21.75" customHeight="1">
      <c r="A752" s="38"/>
      <c r="B752" s="197"/>
      <c r="C752" s="198" t="s">
        <v>1064</v>
      </c>
      <c r="D752" s="198" t="s">
        <v>177</v>
      </c>
      <c r="E752" s="199" t="s">
        <v>1065</v>
      </c>
      <c r="F752" s="200" t="s">
        <v>1066</v>
      </c>
      <c r="G752" s="201" t="s">
        <v>198</v>
      </c>
      <c r="H752" s="202">
        <v>51</v>
      </c>
      <c r="I752" s="203"/>
      <c r="J752" s="204">
        <f>ROUND(I752*H752,2)</f>
        <v>0</v>
      </c>
      <c r="K752" s="200" t="s">
        <v>181</v>
      </c>
      <c r="L752" s="39"/>
      <c r="M752" s="205" t="s">
        <v>1</v>
      </c>
      <c r="N752" s="206" t="s">
        <v>43</v>
      </c>
      <c r="O752" s="77"/>
      <c r="P752" s="207">
        <f>O752*H752</f>
        <v>0</v>
      </c>
      <c r="Q752" s="207">
        <v>0.00291</v>
      </c>
      <c r="R752" s="207">
        <f>Q752*H752</f>
        <v>0.14841</v>
      </c>
      <c r="S752" s="207">
        <v>0</v>
      </c>
      <c r="T752" s="208">
        <f>S752*H752</f>
        <v>0</v>
      </c>
      <c r="U752" s="38"/>
      <c r="V752" s="38"/>
      <c r="W752" s="38"/>
      <c r="X752" s="38"/>
      <c r="Y752" s="38"/>
      <c r="Z752" s="38"/>
      <c r="AA752" s="38"/>
      <c r="AB752" s="38"/>
      <c r="AC752" s="38"/>
      <c r="AD752" s="38"/>
      <c r="AE752" s="38"/>
      <c r="AR752" s="209" t="s">
        <v>253</v>
      </c>
      <c r="AT752" s="209" t="s">
        <v>177</v>
      </c>
      <c r="AU752" s="209" t="s">
        <v>87</v>
      </c>
      <c r="AY752" s="19" t="s">
        <v>175</v>
      </c>
      <c r="BE752" s="210">
        <f>IF(N752="základní",J752,0)</f>
        <v>0</v>
      </c>
      <c r="BF752" s="210">
        <f>IF(N752="snížená",J752,0)</f>
        <v>0</v>
      </c>
      <c r="BG752" s="210">
        <f>IF(N752="zákl. přenesená",J752,0)</f>
        <v>0</v>
      </c>
      <c r="BH752" s="210">
        <f>IF(N752="sníž. přenesená",J752,0)</f>
        <v>0</v>
      </c>
      <c r="BI752" s="210">
        <f>IF(N752="nulová",J752,0)</f>
        <v>0</v>
      </c>
      <c r="BJ752" s="19" t="s">
        <v>85</v>
      </c>
      <c r="BK752" s="210">
        <f>ROUND(I752*H752,2)</f>
        <v>0</v>
      </c>
      <c r="BL752" s="19" t="s">
        <v>253</v>
      </c>
      <c r="BM752" s="209" t="s">
        <v>1067</v>
      </c>
    </row>
    <row r="753" spans="1:51" s="13" customFormat="1" ht="12">
      <c r="A753" s="13"/>
      <c r="B753" s="211"/>
      <c r="C753" s="13"/>
      <c r="D753" s="212" t="s">
        <v>184</v>
      </c>
      <c r="E753" s="213" t="s">
        <v>1</v>
      </c>
      <c r="F753" s="214" t="s">
        <v>1068</v>
      </c>
      <c r="G753" s="13"/>
      <c r="H753" s="215">
        <v>24</v>
      </c>
      <c r="I753" s="216"/>
      <c r="J753" s="13"/>
      <c r="K753" s="13"/>
      <c r="L753" s="211"/>
      <c r="M753" s="217"/>
      <c r="N753" s="218"/>
      <c r="O753" s="218"/>
      <c r="P753" s="218"/>
      <c r="Q753" s="218"/>
      <c r="R753" s="218"/>
      <c r="S753" s="218"/>
      <c r="T753" s="219"/>
      <c r="U753" s="13"/>
      <c r="V753" s="13"/>
      <c r="W753" s="13"/>
      <c r="X753" s="13"/>
      <c r="Y753" s="13"/>
      <c r="Z753" s="13"/>
      <c r="AA753" s="13"/>
      <c r="AB753" s="13"/>
      <c r="AC753" s="13"/>
      <c r="AD753" s="13"/>
      <c r="AE753" s="13"/>
      <c r="AT753" s="213" t="s">
        <v>184</v>
      </c>
      <c r="AU753" s="213" t="s">
        <v>87</v>
      </c>
      <c r="AV753" s="13" t="s">
        <v>87</v>
      </c>
      <c r="AW753" s="13" t="s">
        <v>33</v>
      </c>
      <c r="AX753" s="13" t="s">
        <v>78</v>
      </c>
      <c r="AY753" s="213" t="s">
        <v>175</v>
      </c>
    </row>
    <row r="754" spans="1:51" s="13" customFormat="1" ht="12">
      <c r="A754" s="13"/>
      <c r="B754" s="211"/>
      <c r="C754" s="13"/>
      <c r="D754" s="212" t="s">
        <v>184</v>
      </c>
      <c r="E754" s="213" t="s">
        <v>1</v>
      </c>
      <c r="F754" s="214" t="s">
        <v>1069</v>
      </c>
      <c r="G754" s="13"/>
      <c r="H754" s="215">
        <v>24</v>
      </c>
      <c r="I754" s="216"/>
      <c r="J754" s="13"/>
      <c r="K754" s="13"/>
      <c r="L754" s="211"/>
      <c r="M754" s="217"/>
      <c r="N754" s="218"/>
      <c r="O754" s="218"/>
      <c r="P754" s="218"/>
      <c r="Q754" s="218"/>
      <c r="R754" s="218"/>
      <c r="S754" s="218"/>
      <c r="T754" s="219"/>
      <c r="U754" s="13"/>
      <c r="V754" s="13"/>
      <c r="W754" s="13"/>
      <c r="X754" s="13"/>
      <c r="Y754" s="13"/>
      <c r="Z754" s="13"/>
      <c r="AA754" s="13"/>
      <c r="AB754" s="13"/>
      <c r="AC754" s="13"/>
      <c r="AD754" s="13"/>
      <c r="AE754" s="13"/>
      <c r="AT754" s="213" t="s">
        <v>184</v>
      </c>
      <c r="AU754" s="213" t="s">
        <v>87</v>
      </c>
      <c r="AV754" s="13" t="s">
        <v>87</v>
      </c>
      <c r="AW754" s="13" t="s">
        <v>33</v>
      </c>
      <c r="AX754" s="13" t="s">
        <v>78</v>
      </c>
      <c r="AY754" s="213" t="s">
        <v>175</v>
      </c>
    </row>
    <row r="755" spans="1:51" s="13" customFormat="1" ht="12">
      <c r="A755" s="13"/>
      <c r="B755" s="211"/>
      <c r="C755" s="13"/>
      <c r="D755" s="212" t="s">
        <v>184</v>
      </c>
      <c r="E755" s="213" t="s">
        <v>1</v>
      </c>
      <c r="F755" s="214" t="s">
        <v>1070</v>
      </c>
      <c r="G755" s="13"/>
      <c r="H755" s="215">
        <v>3</v>
      </c>
      <c r="I755" s="216"/>
      <c r="J755" s="13"/>
      <c r="K755" s="13"/>
      <c r="L755" s="211"/>
      <c r="M755" s="217"/>
      <c r="N755" s="218"/>
      <c r="O755" s="218"/>
      <c r="P755" s="218"/>
      <c r="Q755" s="218"/>
      <c r="R755" s="218"/>
      <c r="S755" s="218"/>
      <c r="T755" s="219"/>
      <c r="U755" s="13"/>
      <c r="V755" s="13"/>
      <c r="W755" s="13"/>
      <c r="X755" s="13"/>
      <c r="Y755" s="13"/>
      <c r="Z755" s="13"/>
      <c r="AA755" s="13"/>
      <c r="AB755" s="13"/>
      <c r="AC755" s="13"/>
      <c r="AD755" s="13"/>
      <c r="AE755" s="13"/>
      <c r="AT755" s="213" t="s">
        <v>184</v>
      </c>
      <c r="AU755" s="213" t="s">
        <v>87</v>
      </c>
      <c r="AV755" s="13" t="s">
        <v>87</v>
      </c>
      <c r="AW755" s="13" t="s">
        <v>33</v>
      </c>
      <c r="AX755" s="13" t="s">
        <v>78</v>
      </c>
      <c r="AY755" s="213" t="s">
        <v>175</v>
      </c>
    </row>
    <row r="756" spans="1:51" s="14" customFormat="1" ht="12">
      <c r="A756" s="14"/>
      <c r="B756" s="220"/>
      <c r="C756" s="14"/>
      <c r="D756" s="212" t="s">
        <v>184</v>
      </c>
      <c r="E756" s="221" t="s">
        <v>1</v>
      </c>
      <c r="F756" s="222" t="s">
        <v>186</v>
      </c>
      <c r="G756" s="14"/>
      <c r="H756" s="223">
        <v>51</v>
      </c>
      <c r="I756" s="224"/>
      <c r="J756" s="14"/>
      <c r="K756" s="14"/>
      <c r="L756" s="220"/>
      <c r="M756" s="225"/>
      <c r="N756" s="226"/>
      <c r="O756" s="226"/>
      <c r="P756" s="226"/>
      <c r="Q756" s="226"/>
      <c r="R756" s="226"/>
      <c r="S756" s="226"/>
      <c r="T756" s="227"/>
      <c r="U756" s="14"/>
      <c r="V756" s="14"/>
      <c r="W756" s="14"/>
      <c r="X756" s="14"/>
      <c r="Y756" s="14"/>
      <c r="Z756" s="14"/>
      <c r="AA756" s="14"/>
      <c r="AB756" s="14"/>
      <c r="AC756" s="14"/>
      <c r="AD756" s="14"/>
      <c r="AE756" s="14"/>
      <c r="AT756" s="221" t="s">
        <v>184</v>
      </c>
      <c r="AU756" s="221" t="s">
        <v>87</v>
      </c>
      <c r="AV756" s="14" t="s">
        <v>182</v>
      </c>
      <c r="AW756" s="14" t="s">
        <v>33</v>
      </c>
      <c r="AX756" s="14" t="s">
        <v>85</v>
      </c>
      <c r="AY756" s="221" t="s">
        <v>175</v>
      </c>
    </row>
    <row r="757" spans="1:65" s="2" customFormat="1" ht="21.75" customHeight="1">
      <c r="A757" s="38"/>
      <c r="B757" s="197"/>
      <c r="C757" s="198" t="s">
        <v>1071</v>
      </c>
      <c r="D757" s="198" t="s">
        <v>177</v>
      </c>
      <c r="E757" s="199" t="s">
        <v>1072</v>
      </c>
      <c r="F757" s="200" t="s">
        <v>1073</v>
      </c>
      <c r="G757" s="201" t="s">
        <v>198</v>
      </c>
      <c r="H757" s="202">
        <v>115.6</v>
      </c>
      <c r="I757" s="203"/>
      <c r="J757" s="204">
        <f>ROUND(I757*H757,2)</f>
        <v>0</v>
      </c>
      <c r="K757" s="200" t="s">
        <v>181</v>
      </c>
      <c r="L757" s="39"/>
      <c r="M757" s="205" t="s">
        <v>1</v>
      </c>
      <c r="N757" s="206" t="s">
        <v>43</v>
      </c>
      <c r="O757" s="77"/>
      <c r="P757" s="207">
        <f>O757*H757</f>
        <v>0</v>
      </c>
      <c r="Q757" s="207">
        <v>0.00209</v>
      </c>
      <c r="R757" s="207">
        <f>Q757*H757</f>
        <v>0.24160399999999996</v>
      </c>
      <c r="S757" s="207">
        <v>0</v>
      </c>
      <c r="T757" s="208">
        <f>S757*H757</f>
        <v>0</v>
      </c>
      <c r="U757" s="38"/>
      <c r="V757" s="38"/>
      <c r="W757" s="38"/>
      <c r="X757" s="38"/>
      <c r="Y757" s="38"/>
      <c r="Z757" s="38"/>
      <c r="AA757" s="38"/>
      <c r="AB757" s="38"/>
      <c r="AC757" s="38"/>
      <c r="AD757" s="38"/>
      <c r="AE757" s="38"/>
      <c r="AR757" s="209" t="s">
        <v>253</v>
      </c>
      <c r="AT757" s="209" t="s">
        <v>177</v>
      </c>
      <c r="AU757" s="209" t="s">
        <v>87</v>
      </c>
      <c r="AY757" s="19" t="s">
        <v>175</v>
      </c>
      <c r="BE757" s="210">
        <f>IF(N757="základní",J757,0)</f>
        <v>0</v>
      </c>
      <c r="BF757" s="210">
        <f>IF(N757="snížená",J757,0)</f>
        <v>0</v>
      </c>
      <c r="BG757" s="210">
        <f>IF(N757="zákl. přenesená",J757,0)</f>
        <v>0</v>
      </c>
      <c r="BH757" s="210">
        <f>IF(N757="sníž. přenesená",J757,0)</f>
        <v>0</v>
      </c>
      <c r="BI757" s="210">
        <f>IF(N757="nulová",J757,0)</f>
        <v>0</v>
      </c>
      <c r="BJ757" s="19" t="s">
        <v>85</v>
      </c>
      <c r="BK757" s="210">
        <f>ROUND(I757*H757,2)</f>
        <v>0</v>
      </c>
      <c r="BL757" s="19" t="s">
        <v>253</v>
      </c>
      <c r="BM757" s="209" t="s">
        <v>1074</v>
      </c>
    </row>
    <row r="758" spans="1:51" s="13" customFormat="1" ht="12">
      <c r="A758" s="13"/>
      <c r="B758" s="211"/>
      <c r="C758" s="13"/>
      <c r="D758" s="212" t="s">
        <v>184</v>
      </c>
      <c r="E758" s="213" t="s">
        <v>1</v>
      </c>
      <c r="F758" s="214" t="s">
        <v>1075</v>
      </c>
      <c r="G758" s="13"/>
      <c r="H758" s="215">
        <v>115.6</v>
      </c>
      <c r="I758" s="216"/>
      <c r="J758" s="13"/>
      <c r="K758" s="13"/>
      <c r="L758" s="211"/>
      <c r="M758" s="217"/>
      <c r="N758" s="218"/>
      <c r="O758" s="218"/>
      <c r="P758" s="218"/>
      <c r="Q758" s="218"/>
      <c r="R758" s="218"/>
      <c r="S758" s="218"/>
      <c r="T758" s="219"/>
      <c r="U758" s="13"/>
      <c r="V758" s="13"/>
      <c r="W758" s="13"/>
      <c r="X758" s="13"/>
      <c r="Y758" s="13"/>
      <c r="Z758" s="13"/>
      <c r="AA758" s="13"/>
      <c r="AB758" s="13"/>
      <c r="AC758" s="13"/>
      <c r="AD758" s="13"/>
      <c r="AE758" s="13"/>
      <c r="AT758" s="213" t="s">
        <v>184</v>
      </c>
      <c r="AU758" s="213" t="s">
        <v>87</v>
      </c>
      <c r="AV758" s="13" t="s">
        <v>87</v>
      </c>
      <c r="AW758" s="13" t="s">
        <v>33</v>
      </c>
      <c r="AX758" s="13" t="s">
        <v>85</v>
      </c>
      <c r="AY758" s="213" t="s">
        <v>175</v>
      </c>
    </row>
    <row r="759" spans="1:65" s="2" customFormat="1" ht="21.75" customHeight="1">
      <c r="A759" s="38"/>
      <c r="B759" s="197"/>
      <c r="C759" s="198" t="s">
        <v>1076</v>
      </c>
      <c r="D759" s="198" t="s">
        <v>177</v>
      </c>
      <c r="E759" s="199" t="s">
        <v>1077</v>
      </c>
      <c r="F759" s="200" t="s">
        <v>1078</v>
      </c>
      <c r="G759" s="201" t="s">
        <v>379</v>
      </c>
      <c r="H759" s="202">
        <v>8</v>
      </c>
      <c r="I759" s="203"/>
      <c r="J759" s="204">
        <f>ROUND(I759*H759,2)</f>
        <v>0</v>
      </c>
      <c r="K759" s="200" t="s">
        <v>181</v>
      </c>
      <c r="L759" s="39"/>
      <c r="M759" s="205" t="s">
        <v>1</v>
      </c>
      <c r="N759" s="206" t="s">
        <v>43</v>
      </c>
      <c r="O759" s="77"/>
      <c r="P759" s="207">
        <f>O759*H759</f>
        <v>0</v>
      </c>
      <c r="Q759" s="207">
        <v>0.00025</v>
      </c>
      <c r="R759" s="207">
        <f>Q759*H759</f>
        <v>0.002</v>
      </c>
      <c r="S759" s="207">
        <v>0</v>
      </c>
      <c r="T759" s="208">
        <f>S759*H759</f>
        <v>0</v>
      </c>
      <c r="U759" s="38"/>
      <c r="V759" s="38"/>
      <c r="W759" s="38"/>
      <c r="X759" s="38"/>
      <c r="Y759" s="38"/>
      <c r="Z759" s="38"/>
      <c r="AA759" s="38"/>
      <c r="AB759" s="38"/>
      <c r="AC759" s="38"/>
      <c r="AD759" s="38"/>
      <c r="AE759" s="38"/>
      <c r="AR759" s="209" t="s">
        <v>253</v>
      </c>
      <c r="AT759" s="209" t="s">
        <v>177</v>
      </c>
      <c r="AU759" s="209" t="s">
        <v>87</v>
      </c>
      <c r="AY759" s="19" t="s">
        <v>175</v>
      </c>
      <c r="BE759" s="210">
        <f>IF(N759="základní",J759,0)</f>
        <v>0</v>
      </c>
      <c r="BF759" s="210">
        <f>IF(N759="snížená",J759,0)</f>
        <v>0</v>
      </c>
      <c r="BG759" s="210">
        <f>IF(N759="zákl. přenesená",J759,0)</f>
        <v>0</v>
      </c>
      <c r="BH759" s="210">
        <f>IF(N759="sníž. přenesená",J759,0)</f>
        <v>0</v>
      </c>
      <c r="BI759" s="210">
        <f>IF(N759="nulová",J759,0)</f>
        <v>0</v>
      </c>
      <c r="BJ759" s="19" t="s">
        <v>85</v>
      </c>
      <c r="BK759" s="210">
        <f>ROUND(I759*H759,2)</f>
        <v>0</v>
      </c>
      <c r="BL759" s="19" t="s">
        <v>253</v>
      </c>
      <c r="BM759" s="209" t="s">
        <v>1079</v>
      </c>
    </row>
    <row r="760" spans="1:65" s="2" customFormat="1" ht="21.75" customHeight="1">
      <c r="A760" s="38"/>
      <c r="B760" s="197"/>
      <c r="C760" s="198" t="s">
        <v>1080</v>
      </c>
      <c r="D760" s="198" t="s">
        <v>177</v>
      </c>
      <c r="E760" s="199" t="s">
        <v>1081</v>
      </c>
      <c r="F760" s="200" t="s">
        <v>1082</v>
      </c>
      <c r="G760" s="201" t="s">
        <v>198</v>
      </c>
      <c r="H760" s="202">
        <v>52</v>
      </c>
      <c r="I760" s="203"/>
      <c r="J760" s="204">
        <f>ROUND(I760*H760,2)</f>
        <v>0</v>
      </c>
      <c r="K760" s="200" t="s">
        <v>181</v>
      </c>
      <c r="L760" s="39"/>
      <c r="M760" s="205" t="s">
        <v>1</v>
      </c>
      <c r="N760" s="206" t="s">
        <v>43</v>
      </c>
      <c r="O760" s="77"/>
      <c r="P760" s="207">
        <f>O760*H760</f>
        <v>0</v>
      </c>
      <c r="Q760" s="207">
        <v>0.00286</v>
      </c>
      <c r="R760" s="207">
        <f>Q760*H760</f>
        <v>0.14872000000000002</v>
      </c>
      <c r="S760" s="207">
        <v>0</v>
      </c>
      <c r="T760" s="208">
        <f>S760*H760</f>
        <v>0</v>
      </c>
      <c r="U760" s="38"/>
      <c r="V760" s="38"/>
      <c r="W760" s="38"/>
      <c r="X760" s="38"/>
      <c r="Y760" s="38"/>
      <c r="Z760" s="38"/>
      <c r="AA760" s="38"/>
      <c r="AB760" s="38"/>
      <c r="AC760" s="38"/>
      <c r="AD760" s="38"/>
      <c r="AE760" s="38"/>
      <c r="AR760" s="209" t="s">
        <v>253</v>
      </c>
      <c r="AT760" s="209" t="s">
        <v>177</v>
      </c>
      <c r="AU760" s="209" t="s">
        <v>87</v>
      </c>
      <c r="AY760" s="19" t="s">
        <v>175</v>
      </c>
      <c r="BE760" s="210">
        <f>IF(N760="základní",J760,0)</f>
        <v>0</v>
      </c>
      <c r="BF760" s="210">
        <f>IF(N760="snížená",J760,0)</f>
        <v>0</v>
      </c>
      <c r="BG760" s="210">
        <f>IF(N760="zákl. přenesená",J760,0)</f>
        <v>0</v>
      </c>
      <c r="BH760" s="210">
        <f>IF(N760="sníž. přenesená",J760,0)</f>
        <v>0</v>
      </c>
      <c r="BI760" s="210">
        <f>IF(N760="nulová",J760,0)</f>
        <v>0</v>
      </c>
      <c r="BJ760" s="19" t="s">
        <v>85</v>
      </c>
      <c r="BK760" s="210">
        <f>ROUND(I760*H760,2)</f>
        <v>0</v>
      </c>
      <c r="BL760" s="19" t="s">
        <v>253</v>
      </c>
      <c r="BM760" s="209" t="s">
        <v>1083</v>
      </c>
    </row>
    <row r="761" spans="1:51" s="13" customFormat="1" ht="12">
      <c r="A761" s="13"/>
      <c r="B761" s="211"/>
      <c r="C761" s="13"/>
      <c r="D761" s="212" t="s">
        <v>184</v>
      </c>
      <c r="E761" s="213" t="s">
        <v>1</v>
      </c>
      <c r="F761" s="214" t="s">
        <v>484</v>
      </c>
      <c r="G761" s="13"/>
      <c r="H761" s="215">
        <v>52</v>
      </c>
      <c r="I761" s="216"/>
      <c r="J761" s="13"/>
      <c r="K761" s="13"/>
      <c r="L761" s="211"/>
      <c r="M761" s="217"/>
      <c r="N761" s="218"/>
      <c r="O761" s="218"/>
      <c r="P761" s="218"/>
      <c r="Q761" s="218"/>
      <c r="R761" s="218"/>
      <c r="S761" s="218"/>
      <c r="T761" s="219"/>
      <c r="U761" s="13"/>
      <c r="V761" s="13"/>
      <c r="W761" s="13"/>
      <c r="X761" s="13"/>
      <c r="Y761" s="13"/>
      <c r="Z761" s="13"/>
      <c r="AA761" s="13"/>
      <c r="AB761" s="13"/>
      <c r="AC761" s="13"/>
      <c r="AD761" s="13"/>
      <c r="AE761" s="13"/>
      <c r="AT761" s="213" t="s">
        <v>184</v>
      </c>
      <c r="AU761" s="213" t="s">
        <v>87</v>
      </c>
      <c r="AV761" s="13" t="s">
        <v>87</v>
      </c>
      <c r="AW761" s="13" t="s">
        <v>33</v>
      </c>
      <c r="AX761" s="13" t="s">
        <v>85</v>
      </c>
      <c r="AY761" s="213" t="s">
        <v>175</v>
      </c>
    </row>
    <row r="762" spans="1:65" s="2" customFormat="1" ht="21.75" customHeight="1">
      <c r="A762" s="38"/>
      <c r="B762" s="197"/>
      <c r="C762" s="198" t="s">
        <v>1084</v>
      </c>
      <c r="D762" s="198" t="s">
        <v>177</v>
      </c>
      <c r="E762" s="199" t="s">
        <v>1085</v>
      </c>
      <c r="F762" s="200" t="s">
        <v>1086</v>
      </c>
      <c r="G762" s="201" t="s">
        <v>256</v>
      </c>
      <c r="H762" s="202">
        <v>0.899</v>
      </c>
      <c r="I762" s="203"/>
      <c r="J762" s="204">
        <f>ROUND(I762*H762,2)</f>
        <v>0</v>
      </c>
      <c r="K762" s="200" t="s">
        <v>181</v>
      </c>
      <c r="L762" s="39"/>
      <c r="M762" s="205" t="s">
        <v>1</v>
      </c>
      <c r="N762" s="206" t="s">
        <v>43</v>
      </c>
      <c r="O762" s="77"/>
      <c r="P762" s="207">
        <f>O762*H762</f>
        <v>0</v>
      </c>
      <c r="Q762" s="207">
        <v>0</v>
      </c>
      <c r="R762" s="207">
        <f>Q762*H762</f>
        <v>0</v>
      </c>
      <c r="S762" s="207">
        <v>0</v>
      </c>
      <c r="T762" s="208">
        <f>S762*H762</f>
        <v>0</v>
      </c>
      <c r="U762" s="38"/>
      <c r="V762" s="38"/>
      <c r="W762" s="38"/>
      <c r="X762" s="38"/>
      <c r="Y762" s="38"/>
      <c r="Z762" s="38"/>
      <c r="AA762" s="38"/>
      <c r="AB762" s="38"/>
      <c r="AC762" s="38"/>
      <c r="AD762" s="38"/>
      <c r="AE762" s="38"/>
      <c r="AR762" s="209" t="s">
        <v>253</v>
      </c>
      <c r="AT762" s="209" t="s">
        <v>177</v>
      </c>
      <c r="AU762" s="209" t="s">
        <v>87</v>
      </c>
      <c r="AY762" s="19" t="s">
        <v>175</v>
      </c>
      <c r="BE762" s="210">
        <f>IF(N762="základní",J762,0)</f>
        <v>0</v>
      </c>
      <c r="BF762" s="210">
        <f>IF(N762="snížená",J762,0)</f>
        <v>0</v>
      </c>
      <c r="BG762" s="210">
        <f>IF(N762="zákl. přenesená",J762,0)</f>
        <v>0</v>
      </c>
      <c r="BH762" s="210">
        <f>IF(N762="sníž. přenesená",J762,0)</f>
        <v>0</v>
      </c>
      <c r="BI762" s="210">
        <f>IF(N762="nulová",J762,0)</f>
        <v>0</v>
      </c>
      <c r="BJ762" s="19" t="s">
        <v>85</v>
      </c>
      <c r="BK762" s="210">
        <f>ROUND(I762*H762,2)</f>
        <v>0</v>
      </c>
      <c r="BL762" s="19" t="s">
        <v>253</v>
      </c>
      <c r="BM762" s="209" t="s">
        <v>1087</v>
      </c>
    </row>
    <row r="763" spans="1:63" s="12" customFormat="1" ht="22.8" customHeight="1">
      <c r="A763" s="12"/>
      <c r="B763" s="184"/>
      <c r="C763" s="12"/>
      <c r="D763" s="185" t="s">
        <v>77</v>
      </c>
      <c r="E763" s="195" t="s">
        <v>1088</v>
      </c>
      <c r="F763" s="195" t="s">
        <v>1089</v>
      </c>
      <c r="G763" s="12"/>
      <c r="H763" s="12"/>
      <c r="I763" s="187"/>
      <c r="J763" s="196">
        <f>BK763</f>
        <v>0</v>
      </c>
      <c r="K763" s="12"/>
      <c r="L763" s="184"/>
      <c r="M763" s="189"/>
      <c r="N763" s="190"/>
      <c r="O763" s="190"/>
      <c r="P763" s="191">
        <f>SUM(P764:P802)</f>
        <v>0</v>
      </c>
      <c r="Q763" s="190"/>
      <c r="R763" s="191">
        <f>SUM(R764:R802)</f>
        <v>0</v>
      </c>
      <c r="S763" s="190"/>
      <c r="T763" s="192">
        <f>SUM(T764:T802)</f>
        <v>0</v>
      </c>
      <c r="U763" s="12"/>
      <c r="V763" s="12"/>
      <c r="W763" s="12"/>
      <c r="X763" s="12"/>
      <c r="Y763" s="12"/>
      <c r="Z763" s="12"/>
      <c r="AA763" s="12"/>
      <c r="AB763" s="12"/>
      <c r="AC763" s="12"/>
      <c r="AD763" s="12"/>
      <c r="AE763" s="12"/>
      <c r="AR763" s="185" t="s">
        <v>87</v>
      </c>
      <c r="AT763" s="193" t="s">
        <v>77</v>
      </c>
      <c r="AU763" s="193" t="s">
        <v>85</v>
      </c>
      <c r="AY763" s="185" t="s">
        <v>175</v>
      </c>
      <c r="BK763" s="194">
        <f>SUM(BK764:BK802)</f>
        <v>0</v>
      </c>
    </row>
    <row r="764" spans="1:65" s="2" customFormat="1" ht="16.5" customHeight="1">
      <c r="A764" s="38"/>
      <c r="B764" s="197"/>
      <c r="C764" s="198" t="s">
        <v>1090</v>
      </c>
      <c r="D764" s="198" t="s">
        <v>177</v>
      </c>
      <c r="E764" s="199" t="s">
        <v>1091</v>
      </c>
      <c r="F764" s="200" t="s">
        <v>1092</v>
      </c>
      <c r="G764" s="201" t="s">
        <v>180</v>
      </c>
      <c r="H764" s="202">
        <v>244.754</v>
      </c>
      <c r="I764" s="203"/>
      <c r="J764" s="204">
        <f>ROUND(I764*H764,2)</f>
        <v>0</v>
      </c>
      <c r="K764" s="200" t="s">
        <v>1</v>
      </c>
      <c r="L764" s="39"/>
      <c r="M764" s="205" t="s">
        <v>1</v>
      </c>
      <c r="N764" s="206" t="s">
        <v>43</v>
      </c>
      <c r="O764" s="77"/>
      <c r="P764" s="207">
        <f>O764*H764</f>
        <v>0</v>
      </c>
      <c r="Q764" s="207">
        <v>0</v>
      </c>
      <c r="R764" s="207">
        <f>Q764*H764</f>
        <v>0</v>
      </c>
      <c r="S764" s="207">
        <v>0</v>
      </c>
      <c r="T764" s="208">
        <f>S764*H764</f>
        <v>0</v>
      </c>
      <c r="U764" s="38"/>
      <c r="V764" s="38"/>
      <c r="W764" s="38"/>
      <c r="X764" s="38"/>
      <c r="Y764" s="38"/>
      <c r="Z764" s="38"/>
      <c r="AA764" s="38"/>
      <c r="AB764" s="38"/>
      <c r="AC764" s="38"/>
      <c r="AD764" s="38"/>
      <c r="AE764" s="38"/>
      <c r="AR764" s="209" t="s">
        <v>253</v>
      </c>
      <c r="AT764" s="209" t="s">
        <v>177</v>
      </c>
      <c r="AU764" s="209" t="s">
        <v>87</v>
      </c>
      <c r="AY764" s="19" t="s">
        <v>175</v>
      </c>
      <c r="BE764" s="210">
        <f>IF(N764="základní",J764,0)</f>
        <v>0</v>
      </c>
      <c r="BF764" s="210">
        <f>IF(N764="snížená",J764,0)</f>
        <v>0</v>
      </c>
      <c r="BG764" s="210">
        <f>IF(N764="zákl. přenesená",J764,0)</f>
        <v>0</v>
      </c>
      <c r="BH764" s="210">
        <f>IF(N764="sníž. přenesená",J764,0)</f>
        <v>0</v>
      </c>
      <c r="BI764" s="210">
        <f>IF(N764="nulová",J764,0)</f>
        <v>0</v>
      </c>
      <c r="BJ764" s="19" t="s">
        <v>85</v>
      </c>
      <c r="BK764" s="210">
        <f>ROUND(I764*H764,2)</f>
        <v>0</v>
      </c>
      <c r="BL764" s="19" t="s">
        <v>253</v>
      </c>
      <c r="BM764" s="209" t="s">
        <v>1093</v>
      </c>
    </row>
    <row r="765" spans="1:47" s="2" customFormat="1" ht="12">
      <c r="A765" s="38"/>
      <c r="B765" s="39"/>
      <c r="C765" s="38"/>
      <c r="D765" s="212" t="s">
        <v>274</v>
      </c>
      <c r="E765" s="38"/>
      <c r="F765" s="228" t="s">
        <v>1094</v>
      </c>
      <c r="G765" s="38"/>
      <c r="H765" s="38"/>
      <c r="I765" s="133"/>
      <c r="J765" s="38"/>
      <c r="K765" s="38"/>
      <c r="L765" s="39"/>
      <c r="M765" s="229"/>
      <c r="N765" s="230"/>
      <c r="O765" s="77"/>
      <c r="P765" s="77"/>
      <c r="Q765" s="77"/>
      <c r="R765" s="77"/>
      <c r="S765" s="77"/>
      <c r="T765" s="78"/>
      <c r="U765" s="38"/>
      <c r="V765" s="38"/>
      <c r="W765" s="38"/>
      <c r="X765" s="38"/>
      <c r="Y765" s="38"/>
      <c r="Z765" s="38"/>
      <c r="AA765" s="38"/>
      <c r="AB765" s="38"/>
      <c r="AC765" s="38"/>
      <c r="AD765" s="38"/>
      <c r="AE765" s="38"/>
      <c r="AT765" s="19" t="s">
        <v>274</v>
      </c>
      <c r="AU765" s="19" t="s">
        <v>87</v>
      </c>
    </row>
    <row r="766" spans="1:51" s="15" customFormat="1" ht="12">
      <c r="A766" s="15"/>
      <c r="B766" s="231"/>
      <c r="C766" s="15"/>
      <c r="D766" s="212" t="s">
        <v>184</v>
      </c>
      <c r="E766" s="232" t="s">
        <v>1</v>
      </c>
      <c r="F766" s="233" t="s">
        <v>1095</v>
      </c>
      <c r="G766" s="15"/>
      <c r="H766" s="232" t="s">
        <v>1</v>
      </c>
      <c r="I766" s="234"/>
      <c r="J766" s="15"/>
      <c r="K766" s="15"/>
      <c r="L766" s="231"/>
      <c r="M766" s="235"/>
      <c r="N766" s="236"/>
      <c r="O766" s="236"/>
      <c r="P766" s="236"/>
      <c r="Q766" s="236"/>
      <c r="R766" s="236"/>
      <c r="S766" s="236"/>
      <c r="T766" s="237"/>
      <c r="U766" s="15"/>
      <c r="V766" s="15"/>
      <c r="W766" s="15"/>
      <c r="X766" s="15"/>
      <c r="Y766" s="15"/>
      <c r="Z766" s="15"/>
      <c r="AA766" s="15"/>
      <c r="AB766" s="15"/>
      <c r="AC766" s="15"/>
      <c r="AD766" s="15"/>
      <c r="AE766" s="15"/>
      <c r="AT766" s="232" t="s">
        <v>184</v>
      </c>
      <c r="AU766" s="232" t="s">
        <v>87</v>
      </c>
      <c r="AV766" s="15" t="s">
        <v>85</v>
      </c>
      <c r="AW766" s="15" t="s">
        <v>33</v>
      </c>
      <c r="AX766" s="15" t="s">
        <v>78</v>
      </c>
      <c r="AY766" s="232" t="s">
        <v>175</v>
      </c>
    </row>
    <row r="767" spans="1:51" s="13" customFormat="1" ht="12">
      <c r="A767" s="13"/>
      <c r="B767" s="211"/>
      <c r="C767" s="13"/>
      <c r="D767" s="212" t="s">
        <v>184</v>
      </c>
      <c r="E767" s="213" t="s">
        <v>1</v>
      </c>
      <c r="F767" s="214" t="s">
        <v>1096</v>
      </c>
      <c r="G767" s="13"/>
      <c r="H767" s="215">
        <v>60</v>
      </c>
      <c r="I767" s="216"/>
      <c r="J767" s="13"/>
      <c r="K767" s="13"/>
      <c r="L767" s="211"/>
      <c r="M767" s="217"/>
      <c r="N767" s="218"/>
      <c r="O767" s="218"/>
      <c r="P767" s="218"/>
      <c r="Q767" s="218"/>
      <c r="R767" s="218"/>
      <c r="S767" s="218"/>
      <c r="T767" s="219"/>
      <c r="U767" s="13"/>
      <c r="V767" s="13"/>
      <c r="W767" s="13"/>
      <c r="X767" s="13"/>
      <c r="Y767" s="13"/>
      <c r="Z767" s="13"/>
      <c r="AA767" s="13"/>
      <c r="AB767" s="13"/>
      <c r="AC767" s="13"/>
      <c r="AD767" s="13"/>
      <c r="AE767" s="13"/>
      <c r="AT767" s="213" t="s">
        <v>184</v>
      </c>
      <c r="AU767" s="213" t="s">
        <v>87</v>
      </c>
      <c r="AV767" s="13" t="s">
        <v>87</v>
      </c>
      <c r="AW767" s="13" t="s">
        <v>33</v>
      </c>
      <c r="AX767" s="13" t="s">
        <v>78</v>
      </c>
      <c r="AY767" s="213" t="s">
        <v>175</v>
      </c>
    </row>
    <row r="768" spans="1:51" s="13" customFormat="1" ht="12">
      <c r="A768" s="13"/>
      <c r="B768" s="211"/>
      <c r="C768" s="13"/>
      <c r="D768" s="212" t="s">
        <v>184</v>
      </c>
      <c r="E768" s="213" t="s">
        <v>1</v>
      </c>
      <c r="F768" s="214" t="s">
        <v>1097</v>
      </c>
      <c r="G768" s="13"/>
      <c r="H768" s="215">
        <v>96</v>
      </c>
      <c r="I768" s="216"/>
      <c r="J768" s="13"/>
      <c r="K768" s="13"/>
      <c r="L768" s="211"/>
      <c r="M768" s="217"/>
      <c r="N768" s="218"/>
      <c r="O768" s="218"/>
      <c r="P768" s="218"/>
      <c r="Q768" s="218"/>
      <c r="R768" s="218"/>
      <c r="S768" s="218"/>
      <c r="T768" s="219"/>
      <c r="U768" s="13"/>
      <c r="V768" s="13"/>
      <c r="W768" s="13"/>
      <c r="X768" s="13"/>
      <c r="Y768" s="13"/>
      <c r="Z768" s="13"/>
      <c r="AA768" s="13"/>
      <c r="AB768" s="13"/>
      <c r="AC768" s="13"/>
      <c r="AD768" s="13"/>
      <c r="AE768" s="13"/>
      <c r="AT768" s="213" t="s">
        <v>184</v>
      </c>
      <c r="AU768" s="213" t="s">
        <v>87</v>
      </c>
      <c r="AV768" s="13" t="s">
        <v>87</v>
      </c>
      <c r="AW768" s="13" t="s">
        <v>33</v>
      </c>
      <c r="AX768" s="13" t="s">
        <v>78</v>
      </c>
      <c r="AY768" s="213" t="s">
        <v>175</v>
      </c>
    </row>
    <row r="769" spans="1:51" s="13" customFormat="1" ht="12">
      <c r="A769" s="13"/>
      <c r="B769" s="211"/>
      <c r="C769" s="13"/>
      <c r="D769" s="212" t="s">
        <v>184</v>
      </c>
      <c r="E769" s="213" t="s">
        <v>1</v>
      </c>
      <c r="F769" s="214" t="s">
        <v>1098</v>
      </c>
      <c r="G769" s="13"/>
      <c r="H769" s="215">
        <v>40.2</v>
      </c>
      <c r="I769" s="216"/>
      <c r="J769" s="13"/>
      <c r="K769" s="13"/>
      <c r="L769" s="211"/>
      <c r="M769" s="217"/>
      <c r="N769" s="218"/>
      <c r="O769" s="218"/>
      <c r="P769" s="218"/>
      <c r="Q769" s="218"/>
      <c r="R769" s="218"/>
      <c r="S769" s="218"/>
      <c r="T769" s="219"/>
      <c r="U769" s="13"/>
      <c r="V769" s="13"/>
      <c r="W769" s="13"/>
      <c r="X769" s="13"/>
      <c r="Y769" s="13"/>
      <c r="Z769" s="13"/>
      <c r="AA769" s="13"/>
      <c r="AB769" s="13"/>
      <c r="AC769" s="13"/>
      <c r="AD769" s="13"/>
      <c r="AE769" s="13"/>
      <c r="AT769" s="213" t="s">
        <v>184</v>
      </c>
      <c r="AU769" s="213" t="s">
        <v>87</v>
      </c>
      <c r="AV769" s="13" t="s">
        <v>87</v>
      </c>
      <c r="AW769" s="13" t="s">
        <v>33</v>
      </c>
      <c r="AX769" s="13" t="s">
        <v>78</v>
      </c>
      <c r="AY769" s="213" t="s">
        <v>175</v>
      </c>
    </row>
    <row r="770" spans="1:51" s="13" customFormat="1" ht="12">
      <c r="A770" s="13"/>
      <c r="B770" s="211"/>
      <c r="C770" s="13"/>
      <c r="D770" s="212" t="s">
        <v>184</v>
      </c>
      <c r="E770" s="213" t="s">
        <v>1</v>
      </c>
      <c r="F770" s="214" t="s">
        <v>1099</v>
      </c>
      <c r="G770" s="13"/>
      <c r="H770" s="215">
        <v>16</v>
      </c>
      <c r="I770" s="216"/>
      <c r="J770" s="13"/>
      <c r="K770" s="13"/>
      <c r="L770" s="211"/>
      <c r="M770" s="217"/>
      <c r="N770" s="218"/>
      <c r="O770" s="218"/>
      <c r="P770" s="218"/>
      <c r="Q770" s="218"/>
      <c r="R770" s="218"/>
      <c r="S770" s="218"/>
      <c r="T770" s="219"/>
      <c r="U770" s="13"/>
      <c r="V770" s="13"/>
      <c r="W770" s="13"/>
      <c r="X770" s="13"/>
      <c r="Y770" s="13"/>
      <c r="Z770" s="13"/>
      <c r="AA770" s="13"/>
      <c r="AB770" s="13"/>
      <c r="AC770" s="13"/>
      <c r="AD770" s="13"/>
      <c r="AE770" s="13"/>
      <c r="AT770" s="213" t="s">
        <v>184</v>
      </c>
      <c r="AU770" s="213" t="s">
        <v>87</v>
      </c>
      <c r="AV770" s="13" t="s">
        <v>87</v>
      </c>
      <c r="AW770" s="13" t="s">
        <v>33</v>
      </c>
      <c r="AX770" s="13" t="s">
        <v>78</v>
      </c>
      <c r="AY770" s="213" t="s">
        <v>175</v>
      </c>
    </row>
    <row r="771" spans="1:51" s="13" customFormat="1" ht="12">
      <c r="A771" s="13"/>
      <c r="B771" s="211"/>
      <c r="C771" s="13"/>
      <c r="D771" s="212" t="s">
        <v>184</v>
      </c>
      <c r="E771" s="213" t="s">
        <v>1</v>
      </c>
      <c r="F771" s="214" t="s">
        <v>1100</v>
      </c>
      <c r="G771" s="13"/>
      <c r="H771" s="215">
        <v>26</v>
      </c>
      <c r="I771" s="216"/>
      <c r="J771" s="13"/>
      <c r="K771" s="13"/>
      <c r="L771" s="211"/>
      <c r="M771" s="217"/>
      <c r="N771" s="218"/>
      <c r="O771" s="218"/>
      <c r="P771" s="218"/>
      <c r="Q771" s="218"/>
      <c r="R771" s="218"/>
      <c r="S771" s="218"/>
      <c r="T771" s="219"/>
      <c r="U771" s="13"/>
      <c r="V771" s="13"/>
      <c r="W771" s="13"/>
      <c r="X771" s="13"/>
      <c r="Y771" s="13"/>
      <c r="Z771" s="13"/>
      <c r="AA771" s="13"/>
      <c r="AB771" s="13"/>
      <c r="AC771" s="13"/>
      <c r="AD771" s="13"/>
      <c r="AE771" s="13"/>
      <c r="AT771" s="213" t="s">
        <v>184</v>
      </c>
      <c r="AU771" s="213" t="s">
        <v>87</v>
      </c>
      <c r="AV771" s="13" t="s">
        <v>87</v>
      </c>
      <c r="AW771" s="13" t="s">
        <v>33</v>
      </c>
      <c r="AX771" s="13" t="s">
        <v>78</v>
      </c>
      <c r="AY771" s="213" t="s">
        <v>175</v>
      </c>
    </row>
    <row r="772" spans="1:51" s="13" customFormat="1" ht="12">
      <c r="A772" s="13"/>
      <c r="B772" s="211"/>
      <c r="C772" s="13"/>
      <c r="D772" s="212" t="s">
        <v>184</v>
      </c>
      <c r="E772" s="213" t="s">
        <v>1</v>
      </c>
      <c r="F772" s="214" t="s">
        <v>1101</v>
      </c>
      <c r="G772" s="13"/>
      <c r="H772" s="215">
        <v>6.554</v>
      </c>
      <c r="I772" s="216"/>
      <c r="J772" s="13"/>
      <c r="K772" s="13"/>
      <c r="L772" s="211"/>
      <c r="M772" s="217"/>
      <c r="N772" s="218"/>
      <c r="O772" s="218"/>
      <c r="P772" s="218"/>
      <c r="Q772" s="218"/>
      <c r="R772" s="218"/>
      <c r="S772" s="218"/>
      <c r="T772" s="219"/>
      <c r="U772" s="13"/>
      <c r="V772" s="13"/>
      <c r="W772" s="13"/>
      <c r="X772" s="13"/>
      <c r="Y772" s="13"/>
      <c r="Z772" s="13"/>
      <c r="AA772" s="13"/>
      <c r="AB772" s="13"/>
      <c r="AC772" s="13"/>
      <c r="AD772" s="13"/>
      <c r="AE772" s="13"/>
      <c r="AT772" s="213" t="s">
        <v>184</v>
      </c>
      <c r="AU772" s="213" t="s">
        <v>87</v>
      </c>
      <c r="AV772" s="13" t="s">
        <v>87</v>
      </c>
      <c r="AW772" s="13" t="s">
        <v>33</v>
      </c>
      <c r="AX772" s="13" t="s">
        <v>78</v>
      </c>
      <c r="AY772" s="213" t="s">
        <v>175</v>
      </c>
    </row>
    <row r="773" spans="1:51" s="14" customFormat="1" ht="12">
      <c r="A773" s="14"/>
      <c r="B773" s="220"/>
      <c r="C773" s="14"/>
      <c r="D773" s="212" t="s">
        <v>184</v>
      </c>
      <c r="E773" s="221" t="s">
        <v>1</v>
      </c>
      <c r="F773" s="222" t="s">
        <v>186</v>
      </c>
      <c r="G773" s="14"/>
      <c r="H773" s="223">
        <v>244.754</v>
      </c>
      <c r="I773" s="224"/>
      <c r="J773" s="14"/>
      <c r="K773" s="14"/>
      <c r="L773" s="220"/>
      <c r="M773" s="225"/>
      <c r="N773" s="226"/>
      <c r="O773" s="226"/>
      <c r="P773" s="226"/>
      <c r="Q773" s="226"/>
      <c r="R773" s="226"/>
      <c r="S773" s="226"/>
      <c r="T773" s="227"/>
      <c r="U773" s="14"/>
      <c r="V773" s="14"/>
      <c r="W773" s="14"/>
      <c r="X773" s="14"/>
      <c r="Y773" s="14"/>
      <c r="Z773" s="14"/>
      <c r="AA773" s="14"/>
      <c r="AB773" s="14"/>
      <c r="AC773" s="14"/>
      <c r="AD773" s="14"/>
      <c r="AE773" s="14"/>
      <c r="AT773" s="221" t="s">
        <v>184</v>
      </c>
      <c r="AU773" s="221" t="s">
        <v>87</v>
      </c>
      <c r="AV773" s="14" t="s">
        <v>182</v>
      </c>
      <c r="AW773" s="14" t="s">
        <v>33</v>
      </c>
      <c r="AX773" s="14" t="s">
        <v>85</v>
      </c>
      <c r="AY773" s="221" t="s">
        <v>175</v>
      </c>
    </row>
    <row r="774" spans="1:65" s="2" customFormat="1" ht="21.75" customHeight="1">
      <c r="A774" s="38"/>
      <c r="B774" s="197"/>
      <c r="C774" s="198" t="s">
        <v>1102</v>
      </c>
      <c r="D774" s="198" t="s">
        <v>177</v>
      </c>
      <c r="E774" s="199" t="s">
        <v>1103</v>
      </c>
      <c r="F774" s="200" t="s">
        <v>1104</v>
      </c>
      <c r="G774" s="201" t="s">
        <v>379</v>
      </c>
      <c r="H774" s="202">
        <v>7</v>
      </c>
      <c r="I774" s="203"/>
      <c r="J774" s="204">
        <f>ROUND(I774*H774,2)</f>
        <v>0</v>
      </c>
      <c r="K774" s="200" t="s">
        <v>1</v>
      </c>
      <c r="L774" s="39"/>
      <c r="M774" s="205" t="s">
        <v>1</v>
      </c>
      <c r="N774" s="206" t="s">
        <v>43</v>
      </c>
      <c r="O774" s="77"/>
      <c r="P774" s="207">
        <f>O774*H774</f>
        <v>0</v>
      </c>
      <c r="Q774" s="207">
        <v>0</v>
      </c>
      <c r="R774" s="207">
        <f>Q774*H774</f>
        <v>0</v>
      </c>
      <c r="S774" s="207">
        <v>0</v>
      </c>
      <c r="T774" s="208">
        <f>S774*H774</f>
        <v>0</v>
      </c>
      <c r="U774" s="38"/>
      <c r="V774" s="38"/>
      <c r="W774" s="38"/>
      <c r="X774" s="38"/>
      <c r="Y774" s="38"/>
      <c r="Z774" s="38"/>
      <c r="AA774" s="38"/>
      <c r="AB774" s="38"/>
      <c r="AC774" s="38"/>
      <c r="AD774" s="38"/>
      <c r="AE774" s="38"/>
      <c r="AR774" s="209" t="s">
        <v>253</v>
      </c>
      <c r="AT774" s="209" t="s">
        <v>177</v>
      </c>
      <c r="AU774" s="209" t="s">
        <v>87</v>
      </c>
      <c r="AY774" s="19" t="s">
        <v>175</v>
      </c>
      <c r="BE774" s="210">
        <f>IF(N774="základní",J774,0)</f>
        <v>0</v>
      </c>
      <c r="BF774" s="210">
        <f>IF(N774="snížená",J774,0)</f>
        <v>0</v>
      </c>
      <c r="BG774" s="210">
        <f>IF(N774="zákl. přenesená",J774,0)</f>
        <v>0</v>
      </c>
      <c r="BH774" s="210">
        <f>IF(N774="sníž. přenesená",J774,0)</f>
        <v>0</v>
      </c>
      <c r="BI774" s="210">
        <f>IF(N774="nulová",J774,0)</f>
        <v>0</v>
      </c>
      <c r="BJ774" s="19" t="s">
        <v>85</v>
      </c>
      <c r="BK774" s="210">
        <f>ROUND(I774*H774,2)</f>
        <v>0</v>
      </c>
      <c r="BL774" s="19" t="s">
        <v>253</v>
      </c>
      <c r="BM774" s="209" t="s">
        <v>1105</v>
      </c>
    </row>
    <row r="775" spans="1:47" s="2" customFormat="1" ht="12">
      <c r="A775" s="38"/>
      <c r="B775" s="39"/>
      <c r="C775" s="38"/>
      <c r="D775" s="212" t="s">
        <v>274</v>
      </c>
      <c r="E775" s="38"/>
      <c r="F775" s="228" t="s">
        <v>463</v>
      </c>
      <c r="G775" s="38"/>
      <c r="H775" s="38"/>
      <c r="I775" s="133"/>
      <c r="J775" s="38"/>
      <c r="K775" s="38"/>
      <c r="L775" s="39"/>
      <c r="M775" s="229"/>
      <c r="N775" s="230"/>
      <c r="O775" s="77"/>
      <c r="P775" s="77"/>
      <c r="Q775" s="77"/>
      <c r="R775" s="77"/>
      <c r="S775" s="77"/>
      <c r="T775" s="78"/>
      <c r="U775" s="38"/>
      <c r="V775" s="38"/>
      <c r="W775" s="38"/>
      <c r="X775" s="38"/>
      <c r="Y775" s="38"/>
      <c r="Z775" s="38"/>
      <c r="AA775" s="38"/>
      <c r="AB775" s="38"/>
      <c r="AC775" s="38"/>
      <c r="AD775" s="38"/>
      <c r="AE775" s="38"/>
      <c r="AT775" s="19" t="s">
        <v>274</v>
      </c>
      <c r="AU775" s="19" t="s">
        <v>87</v>
      </c>
    </row>
    <row r="776" spans="1:51" s="15" customFormat="1" ht="12">
      <c r="A776" s="15"/>
      <c r="B776" s="231"/>
      <c r="C776" s="15"/>
      <c r="D776" s="212" t="s">
        <v>184</v>
      </c>
      <c r="E776" s="232" t="s">
        <v>1</v>
      </c>
      <c r="F776" s="233" t="s">
        <v>1106</v>
      </c>
      <c r="G776" s="15"/>
      <c r="H776" s="232" t="s">
        <v>1</v>
      </c>
      <c r="I776" s="234"/>
      <c r="J776" s="15"/>
      <c r="K776" s="15"/>
      <c r="L776" s="231"/>
      <c r="M776" s="235"/>
      <c r="N776" s="236"/>
      <c r="O776" s="236"/>
      <c r="P776" s="236"/>
      <c r="Q776" s="236"/>
      <c r="R776" s="236"/>
      <c r="S776" s="236"/>
      <c r="T776" s="237"/>
      <c r="U776" s="15"/>
      <c r="V776" s="15"/>
      <c r="W776" s="15"/>
      <c r="X776" s="15"/>
      <c r="Y776" s="15"/>
      <c r="Z776" s="15"/>
      <c r="AA776" s="15"/>
      <c r="AB776" s="15"/>
      <c r="AC776" s="15"/>
      <c r="AD776" s="15"/>
      <c r="AE776" s="15"/>
      <c r="AT776" s="232" t="s">
        <v>184</v>
      </c>
      <c r="AU776" s="232" t="s">
        <v>87</v>
      </c>
      <c r="AV776" s="15" t="s">
        <v>85</v>
      </c>
      <c r="AW776" s="15" t="s">
        <v>33</v>
      </c>
      <c r="AX776" s="15" t="s">
        <v>78</v>
      </c>
      <c r="AY776" s="232" t="s">
        <v>175</v>
      </c>
    </row>
    <row r="777" spans="1:51" s="13" customFormat="1" ht="12">
      <c r="A777" s="13"/>
      <c r="B777" s="211"/>
      <c r="C777" s="13"/>
      <c r="D777" s="212" t="s">
        <v>184</v>
      </c>
      <c r="E777" s="213" t="s">
        <v>1</v>
      </c>
      <c r="F777" s="214" t="s">
        <v>1107</v>
      </c>
      <c r="G777" s="13"/>
      <c r="H777" s="215">
        <v>1</v>
      </c>
      <c r="I777" s="216"/>
      <c r="J777" s="13"/>
      <c r="K777" s="13"/>
      <c r="L777" s="211"/>
      <c r="M777" s="217"/>
      <c r="N777" s="218"/>
      <c r="O777" s="218"/>
      <c r="P777" s="218"/>
      <c r="Q777" s="218"/>
      <c r="R777" s="218"/>
      <c r="S777" s="218"/>
      <c r="T777" s="219"/>
      <c r="U777" s="13"/>
      <c r="V777" s="13"/>
      <c r="W777" s="13"/>
      <c r="X777" s="13"/>
      <c r="Y777" s="13"/>
      <c r="Z777" s="13"/>
      <c r="AA777" s="13"/>
      <c r="AB777" s="13"/>
      <c r="AC777" s="13"/>
      <c r="AD777" s="13"/>
      <c r="AE777" s="13"/>
      <c r="AT777" s="213" t="s">
        <v>184</v>
      </c>
      <c r="AU777" s="213" t="s">
        <v>87</v>
      </c>
      <c r="AV777" s="13" t="s">
        <v>87</v>
      </c>
      <c r="AW777" s="13" t="s">
        <v>33</v>
      </c>
      <c r="AX777" s="13" t="s">
        <v>78</v>
      </c>
      <c r="AY777" s="213" t="s">
        <v>175</v>
      </c>
    </row>
    <row r="778" spans="1:51" s="13" customFormat="1" ht="12">
      <c r="A778" s="13"/>
      <c r="B778" s="211"/>
      <c r="C778" s="13"/>
      <c r="D778" s="212" t="s">
        <v>184</v>
      </c>
      <c r="E778" s="213" t="s">
        <v>1</v>
      </c>
      <c r="F778" s="214" t="s">
        <v>1108</v>
      </c>
      <c r="G778" s="13"/>
      <c r="H778" s="215">
        <v>2</v>
      </c>
      <c r="I778" s="216"/>
      <c r="J778" s="13"/>
      <c r="K778" s="13"/>
      <c r="L778" s="211"/>
      <c r="M778" s="217"/>
      <c r="N778" s="218"/>
      <c r="O778" s="218"/>
      <c r="P778" s="218"/>
      <c r="Q778" s="218"/>
      <c r="R778" s="218"/>
      <c r="S778" s="218"/>
      <c r="T778" s="219"/>
      <c r="U778" s="13"/>
      <c r="V778" s="13"/>
      <c r="W778" s="13"/>
      <c r="X778" s="13"/>
      <c r="Y778" s="13"/>
      <c r="Z778" s="13"/>
      <c r="AA778" s="13"/>
      <c r="AB778" s="13"/>
      <c r="AC778" s="13"/>
      <c r="AD778" s="13"/>
      <c r="AE778" s="13"/>
      <c r="AT778" s="213" t="s">
        <v>184</v>
      </c>
      <c r="AU778" s="213" t="s">
        <v>87</v>
      </c>
      <c r="AV778" s="13" t="s">
        <v>87</v>
      </c>
      <c r="AW778" s="13" t="s">
        <v>33</v>
      </c>
      <c r="AX778" s="13" t="s">
        <v>78</v>
      </c>
      <c r="AY778" s="213" t="s">
        <v>175</v>
      </c>
    </row>
    <row r="779" spans="1:51" s="13" customFormat="1" ht="12">
      <c r="A779" s="13"/>
      <c r="B779" s="211"/>
      <c r="C779" s="13"/>
      <c r="D779" s="212" t="s">
        <v>184</v>
      </c>
      <c r="E779" s="213" t="s">
        <v>1</v>
      </c>
      <c r="F779" s="214" t="s">
        <v>1109</v>
      </c>
      <c r="G779" s="13"/>
      <c r="H779" s="215">
        <v>2</v>
      </c>
      <c r="I779" s="216"/>
      <c r="J779" s="13"/>
      <c r="K779" s="13"/>
      <c r="L779" s="211"/>
      <c r="M779" s="217"/>
      <c r="N779" s="218"/>
      <c r="O779" s="218"/>
      <c r="P779" s="218"/>
      <c r="Q779" s="218"/>
      <c r="R779" s="218"/>
      <c r="S779" s="218"/>
      <c r="T779" s="219"/>
      <c r="U779" s="13"/>
      <c r="V779" s="13"/>
      <c r="W779" s="13"/>
      <c r="X779" s="13"/>
      <c r="Y779" s="13"/>
      <c r="Z779" s="13"/>
      <c r="AA779" s="13"/>
      <c r="AB779" s="13"/>
      <c r="AC779" s="13"/>
      <c r="AD779" s="13"/>
      <c r="AE779" s="13"/>
      <c r="AT779" s="213" t="s">
        <v>184</v>
      </c>
      <c r="AU779" s="213" t="s">
        <v>87</v>
      </c>
      <c r="AV779" s="13" t="s">
        <v>87</v>
      </c>
      <c r="AW779" s="13" t="s">
        <v>33</v>
      </c>
      <c r="AX779" s="13" t="s">
        <v>78</v>
      </c>
      <c r="AY779" s="213" t="s">
        <v>175</v>
      </c>
    </row>
    <row r="780" spans="1:51" s="13" customFormat="1" ht="12">
      <c r="A780" s="13"/>
      <c r="B780" s="211"/>
      <c r="C780" s="13"/>
      <c r="D780" s="212" t="s">
        <v>184</v>
      </c>
      <c r="E780" s="213" t="s">
        <v>1</v>
      </c>
      <c r="F780" s="214" t="s">
        <v>1110</v>
      </c>
      <c r="G780" s="13"/>
      <c r="H780" s="215">
        <v>1</v>
      </c>
      <c r="I780" s="216"/>
      <c r="J780" s="13"/>
      <c r="K780" s="13"/>
      <c r="L780" s="211"/>
      <c r="M780" s="217"/>
      <c r="N780" s="218"/>
      <c r="O780" s="218"/>
      <c r="P780" s="218"/>
      <c r="Q780" s="218"/>
      <c r="R780" s="218"/>
      <c r="S780" s="218"/>
      <c r="T780" s="219"/>
      <c r="U780" s="13"/>
      <c r="V780" s="13"/>
      <c r="W780" s="13"/>
      <c r="X780" s="13"/>
      <c r="Y780" s="13"/>
      <c r="Z780" s="13"/>
      <c r="AA780" s="13"/>
      <c r="AB780" s="13"/>
      <c r="AC780" s="13"/>
      <c r="AD780" s="13"/>
      <c r="AE780" s="13"/>
      <c r="AT780" s="213" t="s">
        <v>184</v>
      </c>
      <c r="AU780" s="213" t="s">
        <v>87</v>
      </c>
      <c r="AV780" s="13" t="s">
        <v>87</v>
      </c>
      <c r="AW780" s="13" t="s">
        <v>33</v>
      </c>
      <c r="AX780" s="13" t="s">
        <v>78</v>
      </c>
      <c r="AY780" s="213" t="s">
        <v>175</v>
      </c>
    </row>
    <row r="781" spans="1:51" s="13" customFormat="1" ht="12">
      <c r="A781" s="13"/>
      <c r="B781" s="211"/>
      <c r="C781" s="13"/>
      <c r="D781" s="212" t="s">
        <v>184</v>
      </c>
      <c r="E781" s="213" t="s">
        <v>1</v>
      </c>
      <c r="F781" s="214" t="s">
        <v>1111</v>
      </c>
      <c r="G781" s="13"/>
      <c r="H781" s="215">
        <v>1</v>
      </c>
      <c r="I781" s="216"/>
      <c r="J781" s="13"/>
      <c r="K781" s="13"/>
      <c r="L781" s="211"/>
      <c r="M781" s="217"/>
      <c r="N781" s="218"/>
      <c r="O781" s="218"/>
      <c r="P781" s="218"/>
      <c r="Q781" s="218"/>
      <c r="R781" s="218"/>
      <c r="S781" s="218"/>
      <c r="T781" s="219"/>
      <c r="U781" s="13"/>
      <c r="V781" s="13"/>
      <c r="W781" s="13"/>
      <c r="X781" s="13"/>
      <c r="Y781" s="13"/>
      <c r="Z781" s="13"/>
      <c r="AA781" s="13"/>
      <c r="AB781" s="13"/>
      <c r="AC781" s="13"/>
      <c r="AD781" s="13"/>
      <c r="AE781" s="13"/>
      <c r="AT781" s="213" t="s">
        <v>184</v>
      </c>
      <c r="AU781" s="213" t="s">
        <v>87</v>
      </c>
      <c r="AV781" s="13" t="s">
        <v>87</v>
      </c>
      <c r="AW781" s="13" t="s">
        <v>33</v>
      </c>
      <c r="AX781" s="13" t="s">
        <v>78</v>
      </c>
      <c r="AY781" s="213" t="s">
        <v>175</v>
      </c>
    </row>
    <row r="782" spans="1:51" s="14" customFormat="1" ht="12">
      <c r="A782" s="14"/>
      <c r="B782" s="220"/>
      <c r="C782" s="14"/>
      <c r="D782" s="212" t="s">
        <v>184</v>
      </c>
      <c r="E782" s="221" t="s">
        <v>1</v>
      </c>
      <c r="F782" s="222" t="s">
        <v>186</v>
      </c>
      <c r="G782" s="14"/>
      <c r="H782" s="223">
        <v>7</v>
      </c>
      <c r="I782" s="224"/>
      <c r="J782" s="14"/>
      <c r="K782" s="14"/>
      <c r="L782" s="220"/>
      <c r="M782" s="225"/>
      <c r="N782" s="226"/>
      <c r="O782" s="226"/>
      <c r="P782" s="226"/>
      <c r="Q782" s="226"/>
      <c r="R782" s="226"/>
      <c r="S782" s="226"/>
      <c r="T782" s="227"/>
      <c r="U782" s="14"/>
      <c r="V782" s="14"/>
      <c r="W782" s="14"/>
      <c r="X782" s="14"/>
      <c r="Y782" s="14"/>
      <c r="Z782" s="14"/>
      <c r="AA782" s="14"/>
      <c r="AB782" s="14"/>
      <c r="AC782" s="14"/>
      <c r="AD782" s="14"/>
      <c r="AE782" s="14"/>
      <c r="AT782" s="221" t="s">
        <v>184</v>
      </c>
      <c r="AU782" s="221" t="s">
        <v>87</v>
      </c>
      <c r="AV782" s="14" t="s">
        <v>182</v>
      </c>
      <c r="AW782" s="14" t="s">
        <v>33</v>
      </c>
      <c r="AX782" s="14" t="s">
        <v>85</v>
      </c>
      <c r="AY782" s="221" t="s">
        <v>175</v>
      </c>
    </row>
    <row r="783" spans="1:65" s="2" customFormat="1" ht="16.5" customHeight="1">
      <c r="A783" s="38"/>
      <c r="B783" s="197"/>
      <c r="C783" s="198" t="s">
        <v>1112</v>
      </c>
      <c r="D783" s="198" t="s">
        <v>177</v>
      </c>
      <c r="E783" s="199" t="s">
        <v>1113</v>
      </c>
      <c r="F783" s="200" t="s">
        <v>1114</v>
      </c>
      <c r="G783" s="201" t="s">
        <v>379</v>
      </c>
      <c r="H783" s="202">
        <v>1</v>
      </c>
      <c r="I783" s="203"/>
      <c r="J783" s="204">
        <f>ROUND(I783*H783,2)</f>
        <v>0</v>
      </c>
      <c r="K783" s="200" t="s">
        <v>1</v>
      </c>
      <c r="L783" s="39"/>
      <c r="M783" s="205" t="s">
        <v>1</v>
      </c>
      <c r="N783" s="206" t="s">
        <v>43</v>
      </c>
      <c r="O783" s="77"/>
      <c r="P783" s="207">
        <f>O783*H783</f>
        <v>0</v>
      </c>
      <c r="Q783" s="207">
        <v>0</v>
      </c>
      <c r="R783" s="207">
        <f>Q783*H783</f>
        <v>0</v>
      </c>
      <c r="S783" s="207">
        <v>0</v>
      </c>
      <c r="T783" s="208">
        <f>S783*H783</f>
        <v>0</v>
      </c>
      <c r="U783" s="38"/>
      <c r="V783" s="38"/>
      <c r="W783" s="38"/>
      <c r="X783" s="38"/>
      <c r="Y783" s="38"/>
      <c r="Z783" s="38"/>
      <c r="AA783" s="38"/>
      <c r="AB783" s="38"/>
      <c r="AC783" s="38"/>
      <c r="AD783" s="38"/>
      <c r="AE783" s="38"/>
      <c r="AR783" s="209" t="s">
        <v>253</v>
      </c>
      <c r="AT783" s="209" t="s">
        <v>177</v>
      </c>
      <c r="AU783" s="209" t="s">
        <v>87</v>
      </c>
      <c r="AY783" s="19" t="s">
        <v>175</v>
      </c>
      <c r="BE783" s="210">
        <f>IF(N783="základní",J783,0)</f>
        <v>0</v>
      </c>
      <c r="BF783" s="210">
        <f>IF(N783="snížená",J783,0)</f>
        <v>0</v>
      </c>
      <c r="BG783" s="210">
        <f>IF(N783="zákl. přenesená",J783,0)</f>
        <v>0</v>
      </c>
      <c r="BH783" s="210">
        <f>IF(N783="sníž. přenesená",J783,0)</f>
        <v>0</v>
      </c>
      <c r="BI783" s="210">
        <f>IF(N783="nulová",J783,0)</f>
        <v>0</v>
      </c>
      <c r="BJ783" s="19" t="s">
        <v>85</v>
      </c>
      <c r="BK783" s="210">
        <f>ROUND(I783*H783,2)</f>
        <v>0</v>
      </c>
      <c r="BL783" s="19" t="s">
        <v>253</v>
      </c>
      <c r="BM783" s="209" t="s">
        <v>1115</v>
      </c>
    </row>
    <row r="784" spans="1:47" s="2" customFormat="1" ht="12">
      <c r="A784" s="38"/>
      <c r="B784" s="39"/>
      <c r="C784" s="38"/>
      <c r="D784" s="212" t="s">
        <v>274</v>
      </c>
      <c r="E784" s="38"/>
      <c r="F784" s="228" t="s">
        <v>463</v>
      </c>
      <c r="G784" s="38"/>
      <c r="H784" s="38"/>
      <c r="I784" s="133"/>
      <c r="J784" s="38"/>
      <c r="K784" s="38"/>
      <c r="L784" s="39"/>
      <c r="M784" s="229"/>
      <c r="N784" s="230"/>
      <c r="O784" s="77"/>
      <c r="P784" s="77"/>
      <c r="Q784" s="77"/>
      <c r="R784" s="77"/>
      <c r="S784" s="77"/>
      <c r="T784" s="78"/>
      <c r="U784" s="38"/>
      <c r="V784" s="38"/>
      <c r="W784" s="38"/>
      <c r="X784" s="38"/>
      <c r="Y784" s="38"/>
      <c r="Z784" s="38"/>
      <c r="AA784" s="38"/>
      <c r="AB784" s="38"/>
      <c r="AC784" s="38"/>
      <c r="AD784" s="38"/>
      <c r="AE784" s="38"/>
      <c r="AT784" s="19" t="s">
        <v>274</v>
      </c>
      <c r="AU784" s="19" t="s">
        <v>87</v>
      </c>
    </row>
    <row r="785" spans="1:51" s="15" customFormat="1" ht="12">
      <c r="A785" s="15"/>
      <c r="B785" s="231"/>
      <c r="C785" s="15"/>
      <c r="D785" s="212" t="s">
        <v>184</v>
      </c>
      <c r="E785" s="232" t="s">
        <v>1</v>
      </c>
      <c r="F785" s="233" t="s">
        <v>1106</v>
      </c>
      <c r="G785" s="15"/>
      <c r="H785" s="232" t="s">
        <v>1</v>
      </c>
      <c r="I785" s="234"/>
      <c r="J785" s="15"/>
      <c r="K785" s="15"/>
      <c r="L785" s="231"/>
      <c r="M785" s="235"/>
      <c r="N785" s="236"/>
      <c r="O785" s="236"/>
      <c r="P785" s="236"/>
      <c r="Q785" s="236"/>
      <c r="R785" s="236"/>
      <c r="S785" s="236"/>
      <c r="T785" s="237"/>
      <c r="U785" s="15"/>
      <c r="V785" s="15"/>
      <c r="W785" s="15"/>
      <c r="X785" s="15"/>
      <c r="Y785" s="15"/>
      <c r="Z785" s="15"/>
      <c r="AA785" s="15"/>
      <c r="AB785" s="15"/>
      <c r="AC785" s="15"/>
      <c r="AD785" s="15"/>
      <c r="AE785" s="15"/>
      <c r="AT785" s="232" t="s">
        <v>184</v>
      </c>
      <c r="AU785" s="232" t="s">
        <v>87</v>
      </c>
      <c r="AV785" s="15" t="s">
        <v>85</v>
      </c>
      <c r="AW785" s="15" t="s">
        <v>33</v>
      </c>
      <c r="AX785" s="15" t="s">
        <v>78</v>
      </c>
      <c r="AY785" s="232" t="s">
        <v>175</v>
      </c>
    </row>
    <row r="786" spans="1:51" s="13" customFormat="1" ht="12">
      <c r="A786" s="13"/>
      <c r="B786" s="211"/>
      <c r="C786" s="13"/>
      <c r="D786" s="212" t="s">
        <v>184</v>
      </c>
      <c r="E786" s="213" t="s">
        <v>1</v>
      </c>
      <c r="F786" s="214" t="s">
        <v>1116</v>
      </c>
      <c r="G786" s="13"/>
      <c r="H786" s="215">
        <v>1</v>
      </c>
      <c r="I786" s="216"/>
      <c r="J786" s="13"/>
      <c r="K786" s="13"/>
      <c r="L786" s="211"/>
      <c r="M786" s="217"/>
      <c r="N786" s="218"/>
      <c r="O786" s="218"/>
      <c r="P786" s="218"/>
      <c r="Q786" s="218"/>
      <c r="R786" s="218"/>
      <c r="S786" s="218"/>
      <c r="T786" s="219"/>
      <c r="U786" s="13"/>
      <c r="V786" s="13"/>
      <c r="W786" s="13"/>
      <c r="X786" s="13"/>
      <c r="Y786" s="13"/>
      <c r="Z786" s="13"/>
      <c r="AA786" s="13"/>
      <c r="AB786" s="13"/>
      <c r="AC786" s="13"/>
      <c r="AD786" s="13"/>
      <c r="AE786" s="13"/>
      <c r="AT786" s="213" t="s">
        <v>184</v>
      </c>
      <c r="AU786" s="213" t="s">
        <v>87</v>
      </c>
      <c r="AV786" s="13" t="s">
        <v>87</v>
      </c>
      <c r="AW786" s="13" t="s">
        <v>33</v>
      </c>
      <c r="AX786" s="13" t="s">
        <v>78</v>
      </c>
      <c r="AY786" s="213" t="s">
        <v>175</v>
      </c>
    </row>
    <row r="787" spans="1:51" s="14" customFormat="1" ht="12">
      <c r="A787" s="14"/>
      <c r="B787" s="220"/>
      <c r="C787" s="14"/>
      <c r="D787" s="212" t="s">
        <v>184</v>
      </c>
      <c r="E787" s="221" t="s">
        <v>1</v>
      </c>
      <c r="F787" s="222" t="s">
        <v>186</v>
      </c>
      <c r="G787" s="14"/>
      <c r="H787" s="223">
        <v>1</v>
      </c>
      <c r="I787" s="224"/>
      <c r="J787" s="14"/>
      <c r="K787" s="14"/>
      <c r="L787" s="220"/>
      <c r="M787" s="225"/>
      <c r="N787" s="226"/>
      <c r="O787" s="226"/>
      <c r="P787" s="226"/>
      <c r="Q787" s="226"/>
      <c r="R787" s="226"/>
      <c r="S787" s="226"/>
      <c r="T787" s="227"/>
      <c r="U787" s="14"/>
      <c r="V787" s="14"/>
      <c r="W787" s="14"/>
      <c r="X787" s="14"/>
      <c r="Y787" s="14"/>
      <c r="Z787" s="14"/>
      <c r="AA787" s="14"/>
      <c r="AB787" s="14"/>
      <c r="AC787" s="14"/>
      <c r="AD787" s="14"/>
      <c r="AE787" s="14"/>
      <c r="AT787" s="221" t="s">
        <v>184</v>
      </c>
      <c r="AU787" s="221" t="s">
        <v>87</v>
      </c>
      <c r="AV787" s="14" t="s">
        <v>182</v>
      </c>
      <c r="AW787" s="14" t="s">
        <v>33</v>
      </c>
      <c r="AX787" s="14" t="s">
        <v>85</v>
      </c>
      <c r="AY787" s="221" t="s">
        <v>175</v>
      </c>
    </row>
    <row r="788" spans="1:65" s="2" customFormat="1" ht="16.5" customHeight="1">
      <c r="A788" s="38"/>
      <c r="B788" s="197"/>
      <c r="C788" s="198" t="s">
        <v>1117</v>
      </c>
      <c r="D788" s="198" t="s">
        <v>177</v>
      </c>
      <c r="E788" s="199" t="s">
        <v>1118</v>
      </c>
      <c r="F788" s="200" t="s">
        <v>1119</v>
      </c>
      <c r="G788" s="201" t="s">
        <v>379</v>
      </c>
      <c r="H788" s="202">
        <v>1</v>
      </c>
      <c r="I788" s="203"/>
      <c r="J788" s="204">
        <f>ROUND(I788*H788,2)</f>
        <v>0</v>
      </c>
      <c r="K788" s="200" t="s">
        <v>1</v>
      </c>
      <c r="L788" s="39"/>
      <c r="M788" s="205" t="s">
        <v>1</v>
      </c>
      <c r="N788" s="206" t="s">
        <v>43</v>
      </c>
      <c r="O788" s="77"/>
      <c r="P788" s="207">
        <f>O788*H788</f>
        <v>0</v>
      </c>
      <c r="Q788" s="207">
        <v>0</v>
      </c>
      <c r="R788" s="207">
        <f>Q788*H788</f>
        <v>0</v>
      </c>
      <c r="S788" s="207">
        <v>0</v>
      </c>
      <c r="T788" s="208">
        <f>S788*H788</f>
        <v>0</v>
      </c>
      <c r="U788" s="38"/>
      <c r="V788" s="38"/>
      <c r="W788" s="38"/>
      <c r="X788" s="38"/>
      <c r="Y788" s="38"/>
      <c r="Z788" s="38"/>
      <c r="AA788" s="38"/>
      <c r="AB788" s="38"/>
      <c r="AC788" s="38"/>
      <c r="AD788" s="38"/>
      <c r="AE788" s="38"/>
      <c r="AR788" s="209" t="s">
        <v>253</v>
      </c>
      <c r="AT788" s="209" t="s">
        <v>177</v>
      </c>
      <c r="AU788" s="209" t="s">
        <v>87</v>
      </c>
      <c r="AY788" s="19" t="s">
        <v>175</v>
      </c>
      <c r="BE788" s="210">
        <f>IF(N788="základní",J788,0)</f>
        <v>0</v>
      </c>
      <c r="BF788" s="210">
        <f>IF(N788="snížená",J788,0)</f>
        <v>0</v>
      </c>
      <c r="BG788" s="210">
        <f>IF(N788="zákl. přenesená",J788,0)</f>
        <v>0</v>
      </c>
      <c r="BH788" s="210">
        <f>IF(N788="sníž. přenesená",J788,0)</f>
        <v>0</v>
      </c>
      <c r="BI788" s="210">
        <f>IF(N788="nulová",J788,0)</f>
        <v>0</v>
      </c>
      <c r="BJ788" s="19" t="s">
        <v>85</v>
      </c>
      <c r="BK788" s="210">
        <f>ROUND(I788*H788,2)</f>
        <v>0</v>
      </c>
      <c r="BL788" s="19" t="s">
        <v>253</v>
      </c>
      <c r="BM788" s="209" t="s">
        <v>1120</v>
      </c>
    </row>
    <row r="789" spans="1:47" s="2" customFormat="1" ht="12">
      <c r="A789" s="38"/>
      <c r="B789" s="39"/>
      <c r="C789" s="38"/>
      <c r="D789" s="212" t="s">
        <v>274</v>
      </c>
      <c r="E789" s="38"/>
      <c r="F789" s="228" t="s">
        <v>463</v>
      </c>
      <c r="G789" s="38"/>
      <c r="H789" s="38"/>
      <c r="I789" s="133"/>
      <c r="J789" s="38"/>
      <c r="K789" s="38"/>
      <c r="L789" s="39"/>
      <c r="M789" s="229"/>
      <c r="N789" s="230"/>
      <c r="O789" s="77"/>
      <c r="P789" s="77"/>
      <c r="Q789" s="77"/>
      <c r="R789" s="77"/>
      <c r="S789" s="77"/>
      <c r="T789" s="78"/>
      <c r="U789" s="38"/>
      <c r="V789" s="38"/>
      <c r="W789" s="38"/>
      <c r="X789" s="38"/>
      <c r="Y789" s="38"/>
      <c r="Z789" s="38"/>
      <c r="AA789" s="38"/>
      <c r="AB789" s="38"/>
      <c r="AC789" s="38"/>
      <c r="AD789" s="38"/>
      <c r="AE789" s="38"/>
      <c r="AT789" s="19" t="s">
        <v>274</v>
      </c>
      <c r="AU789" s="19" t="s">
        <v>87</v>
      </c>
    </row>
    <row r="790" spans="1:51" s="13" customFormat="1" ht="12">
      <c r="A790" s="13"/>
      <c r="B790" s="211"/>
      <c r="C790" s="13"/>
      <c r="D790" s="212" t="s">
        <v>184</v>
      </c>
      <c r="E790" s="213" t="s">
        <v>1</v>
      </c>
      <c r="F790" s="214" t="s">
        <v>1121</v>
      </c>
      <c r="G790" s="13"/>
      <c r="H790" s="215">
        <v>1</v>
      </c>
      <c r="I790" s="216"/>
      <c r="J790" s="13"/>
      <c r="K790" s="13"/>
      <c r="L790" s="211"/>
      <c r="M790" s="217"/>
      <c r="N790" s="218"/>
      <c r="O790" s="218"/>
      <c r="P790" s="218"/>
      <c r="Q790" s="218"/>
      <c r="R790" s="218"/>
      <c r="S790" s="218"/>
      <c r="T790" s="219"/>
      <c r="U790" s="13"/>
      <c r="V790" s="13"/>
      <c r="W790" s="13"/>
      <c r="X790" s="13"/>
      <c r="Y790" s="13"/>
      <c r="Z790" s="13"/>
      <c r="AA790" s="13"/>
      <c r="AB790" s="13"/>
      <c r="AC790" s="13"/>
      <c r="AD790" s="13"/>
      <c r="AE790" s="13"/>
      <c r="AT790" s="213" t="s">
        <v>184</v>
      </c>
      <c r="AU790" s="213" t="s">
        <v>87</v>
      </c>
      <c r="AV790" s="13" t="s">
        <v>87</v>
      </c>
      <c r="AW790" s="13" t="s">
        <v>33</v>
      </c>
      <c r="AX790" s="13" t="s">
        <v>85</v>
      </c>
      <c r="AY790" s="213" t="s">
        <v>175</v>
      </c>
    </row>
    <row r="791" spans="1:65" s="2" customFormat="1" ht="21.75" customHeight="1">
      <c r="A791" s="38"/>
      <c r="B791" s="197"/>
      <c r="C791" s="198" t="s">
        <v>1122</v>
      </c>
      <c r="D791" s="198" t="s">
        <v>177</v>
      </c>
      <c r="E791" s="199" t="s">
        <v>1123</v>
      </c>
      <c r="F791" s="200" t="s">
        <v>1124</v>
      </c>
      <c r="G791" s="201" t="s">
        <v>180</v>
      </c>
      <c r="H791" s="202">
        <v>57.87</v>
      </c>
      <c r="I791" s="203"/>
      <c r="J791" s="204">
        <f>ROUND(I791*H791,2)</f>
        <v>0</v>
      </c>
      <c r="K791" s="200" t="s">
        <v>1</v>
      </c>
      <c r="L791" s="39"/>
      <c r="M791" s="205" t="s">
        <v>1</v>
      </c>
      <c r="N791" s="206" t="s">
        <v>43</v>
      </c>
      <c r="O791" s="77"/>
      <c r="P791" s="207">
        <f>O791*H791</f>
        <v>0</v>
      </c>
      <c r="Q791" s="207">
        <v>0</v>
      </c>
      <c r="R791" s="207">
        <f>Q791*H791</f>
        <v>0</v>
      </c>
      <c r="S791" s="207">
        <v>0</v>
      </c>
      <c r="T791" s="208">
        <f>S791*H791</f>
        <v>0</v>
      </c>
      <c r="U791" s="38"/>
      <c r="V791" s="38"/>
      <c r="W791" s="38"/>
      <c r="X791" s="38"/>
      <c r="Y791" s="38"/>
      <c r="Z791" s="38"/>
      <c r="AA791" s="38"/>
      <c r="AB791" s="38"/>
      <c r="AC791" s="38"/>
      <c r="AD791" s="38"/>
      <c r="AE791" s="38"/>
      <c r="AR791" s="209" t="s">
        <v>253</v>
      </c>
      <c r="AT791" s="209" t="s">
        <v>177</v>
      </c>
      <c r="AU791" s="209" t="s">
        <v>87</v>
      </c>
      <c r="AY791" s="19" t="s">
        <v>175</v>
      </c>
      <c r="BE791" s="210">
        <f>IF(N791="základní",J791,0)</f>
        <v>0</v>
      </c>
      <c r="BF791" s="210">
        <f>IF(N791="snížená",J791,0)</f>
        <v>0</v>
      </c>
      <c r="BG791" s="210">
        <f>IF(N791="zákl. přenesená",J791,0)</f>
        <v>0</v>
      </c>
      <c r="BH791" s="210">
        <f>IF(N791="sníž. přenesená",J791,0)</f>
        <v>0</v>
      </c>
      <c r="BI791" s="210">
        <f>IF(N791="nulová",J791,0)</f>
        <v>0</v>
      </c>
      <c r="BJ791" s="19" t="s">
        <v>85</v>
      </c>
      <c r="BK791" s="210">
        <f>ROUND(I791*H791,2)</f>
        <v>0</v>
      </c>
      <c r="BL791" s="19" t="s">
        <v>253</v>
      </c>
      <c r="BM791" s="209" t="s">
        <v>1125</v>
      </c>
    </row>
    <row r="792" spans="1:47" s="2" customFormat="1" ht="12">
      <c r="A792" s="38"/>
      <c r="B792" s="39"/>
      <c r="C792" s="38"/>
      <c r="D792" s="212" t="s">
        <v>274</v>
      </c>
      <c r="E792" s="38"/>
      <c r="F792" s="228" t="s">
        <v>463</v>
      </c>
      <c r="G792" s="38"/>
      <c r="H792" s="38"/>
      <c r="I792" s="133"/>
      <c r="J792" s="38"/>
      <c r="K792" s="38"/>
      <c r="L792" s="39"/>
      <c r="M792" s="229"/>
      <c r="N792" s="230"/>
      <c r="O792" s="77"/>
      <c r="P792" s="77"/>
      <c r="Q792" s="77"/>
      <c r="R792" s="77"/>
      <c r="S792" s="77"/>
      <c r="T792" s="78"/>
      <c r="U792" s="38"/>
      <c r="V792" s="38"/>
      <c r="W792" s="38"/>
      <c r="X792" s="38"/>
      <c r="Y792" s="38"/>
      <c r="Z792" s="38"/>
      <c r="AA792" s="38"/>
      <c r="AB792" s="38"/>
      <c r="AC792" s="38"/>
      <c r="AD792" s="38"/>
      <c r="AE792" s="38"/>
      <c r="AT792" s="19" t="s">
        <v>274</v>
      </c>
      <c r="AU792" s="19" t="s">
        <v>87</v>
      </c>
    </row>
    <row r="793" spans="1:51" s="15" customFormat="1" ht="12">
      <c r="A793" s="15"/>
      <c r="B793" s="231"/>
      <c r="C793" s="15"/>
      <c r="D793" s="212" t="s">
        <v>184</v>
      </c>
      <c r="E793" s="232" t="s">
        <v>1</v>
      </c>
      <c r="F793" s="233" t="s">
        <v>1126</v>
      </c>
      <c r="G793" s="15"/>
      <c r="H793" s="232" t="s">
        <v>1</v>
      </c>
      <c r="I793" s="234"/>
      <c r="J793" s="15"/>
      <c r="K793" s="15"/>
      <c r="L793" s="231"/>
      <c r="M793" s="235"/>
      <c r="N793" s="236"/>
      <c r="O793" s="236"/>
      <c r="P793" s="236"/>
      <c r="Q793" s="236"/>
      <c r="R793" s="236"/>
      <c r="S793" s="236"/>
      <c r="T793" s="237"/>
      <c r="U793" s="15"/>
      <c r="V793" s="15"/>
      <c r="W793" s="15"/>
      <c r="X793" s="15"/>
      <c r="Y793" s="15"/>
      <c r="Z793" s="15"/>
      <c r="AA793" s="15"/>
      <c r="AB793" s="15"/>
      <c r="AC793" s="15"/>
      <c r="AD793" s="15"/>
      <c r="AE793" s="15"/>
      <c r="AT793" s="232" t="s">
        <v>184</v>
      </c>
      <c r="AU793" s="232" t="s">
        <v>87</v>
      </c>
      <c r="AV793" s="15" t="s">
        <v>85</v>
      </c>
      <c r="AW793" s="15" t="s">
        <v>33</v>
      </c>
      <c r="AX793" s="15" t="s">
        <v>78</v>
      </c>
      <c r="AY793" s="232" t="s">
        <v>175</v>
      </c>
    </row>
    <row r="794" spans="1:51" s="13" customFormat="1" ht="12">
      <c r="A794" s="13"/>
      <c r="B794" s="211"/>
      <c r="C794" s="13"/>
      <c r="D794" s="212" t="s">
        <v>184</v>
      </c>
      <c r="E794" s="213" t="s">
        <v>1</v>
      </c>
      <c r="F794" s="214" t="s">
        <v>1127</v>
      </c>
      <c r="G794" s="13"/>
      <c r="H794" s="215">
        <v>5.07</v>
      </c>
      <c r="I794" s="216"/>
      <c r="J794" s="13"/>
      <c r="K794" s="13"/>
      <c r="L794" s="211"/>
      <c r="M794" s="217"/>
      <c r="N794" s="218"/>
      <c r="O794" s="218"/>
      <c r="P794" s="218"/>
      <c r="Q794" s="218"/>
      <c r="R794" s="218"/>
      <c r="S794" s="218"/>
      <c r="T794" s="219"/>
      <c r="U794" s="13"/>
      <c r="V794" s="13"/>
      <c r="W794" s="13"/>
      <c r="X794" s="13"/>
      <c r="Y794" s="13"/>
      <c r="Z794" s="13"/>
      <c r="AA794" s="13"/>
      <c r="AB794" s="13"/>
      <c r="AC794" s="13"/>
      <c r="AD794" s="13"/>
      <c r="AE794" s="13"/>
      <c r="AT794" s="213" t="s">
        <v>184</v>
      </c>
      <c r="AU794" s="213" t="s">
        <v>87</v>
      </c>
      <c r="AV794" s="13" t="s">
        <v>87</v>
      </c>
      <c r="AW794" s="13" t="s">
        <v>33</v>
      </c>
      <c r="AX794" s="13" t="s">
        <v>78</v>
      </c>
      <c r="AY794" s="213" t="s">
        <v>175</v>
      </c>
    </row>
    <row r="795" spans="1:51" s="13" customFormat="1" ht="12">
      <c r="A795" s="13"/>
      <c r="B795" s="211"/>
      <c r="C795" s="13"/>
      <c r="D795" s="212" t="s">
        <v>184</v>
      </c>
      <c r="E795" s="213" t="s">
        <v>1</v>
      </c>
      <c r="F795" s="214" t="s">
        <v>1128</v>
      </c>
      <c r="G795" s="13"/>
      <c r="H795" s="215">
        <v>13.8</v>
      </c>
      <c r="I795" s="216"/>
      <c r="J795" s="13"/>
      <c r="K795" s="13"/>
      <c r="L795" s="211"/>
      <c r="M795" s="217"/>
      <c r="N795" s="218"/>
      <c r="O795" s="218"/>
      <c r="P795" s="218"/>
      <c r="Q795" s="218"/>
      <c r="R795" s="218"/>
      <c r="S795" s="218"/>
      <c r="T795" s="219"/>
      <c r="U795" s="13"/>
      <c r="V795" s="13"/>
      <c r="W795" s="13"/>
      <c r="X795" s="13"/>
      <c r="Y795" s="13"/>
      <c r="Z795" s="13"/>
      <c r="AA795" s="13"/>
      <c r="AB795" s="13"/>
      <c r="AC795" s="13"/>
      <c r="AD795" s="13"/>
      <c r="AE795" s="13"/>
      <c r="AT795" s="213" t="s">
        <v>184</v>
      </c>
      <c r="AU795" s="213" t="s">
        <v>87</v>
      </c>
      <c r="AV795" s="13" t="s">
        <v>87</v>
      </c>
      <c r="AW795" s="13" t="s">
        <v>33</v>
      </c>
      <c r="AX795" s="13" t="s">
        <v>78</v>
      </c>
      <c r="AY795" s="213" t="s">
        <v>175</v>
      </c>
    </row>
    <row r="796" spans="1:51" s="13" customFormat="1" ht="12">
      <c r="A796" s="13"/>
      <c r="B796" s="211"/>
      <c r="C796" s="13"/>
      <c r="D796" s="212" t="s">
        <v>184</v>
      </c>
      <c r="E796" s="213" t="s">
        <v>1</v>
      </c>
      <c r="F796" s="214" t="s">
        <v>1128</v>
      </c>
      <c r="G796" s="13"/>
      <c r="H796" s="215">
        <v>13.8</v>
      </c>
      <c r="I796" s="216"/>
      <c r="J796" s="13"/>
      <c r="K796" s="13"/>
      <c r="L796" s="211"/>
      <c r="M796" s="217"/>
      <c r="N796" s="218"/>
      <c r="O796" s="218"/>
      <c r="P796" s="218"/>
      <c r="Q796" s="218"/>
      <c r="R796" s="218"/>
      <c r="S796" s="218"/>
      <c r="T796" s="219"/>
      <c r="U796" s="13"/>
      <c r="V796" s="13"/>
      <c r="W796" s="13"/>
      <c r="X796" s="13"/>
      <c r="Y796" s="13"/>
      <c r="Z796" s="13"/>
      <c r="AA796" s="13"/>
      <c r="AB796" s="13"/>
      <c r="AC796" s="13"/>
      <c r="AD796" s="13"/>
      <c r="AE796" s="13"/>
      <c r="AT796" s="213" t="s">
        <v>184</v>
      </c>
      <c r="AU796" s="213" t="s">
        <v>87</v>
      </c>
      <c r="AV796" s="13" t="s">
        <v>87</v>
      </c>
      <c r="AW796" s="13" t="s">
        <v>33</v>
      </c>
      <c r="AX796" s="13" t="s">
        <v>78</v>
      </c>
      <c r="AY796" s="213" t="s">
        <v>175</v>
      </c>
    </row>
    <row r="797" spans="1:51" s="13" customFormat="1" ht="12">
      <c r="A797" s="13"/>
      <c r="B797" s="211"/>
      <c r="C797" s="13"/>
      <c r="D797" s="212" t="s">
        <v>184</v>
      </c>
      <c r="E797" s="213" t="s">
        <v>1</v>
      </c>
      <c r="F797" s="214" t="s">
        <v>1129</v>
      </c>
      <c r="G797" s="13"/>
      <c r="H797" s="215">
        <v>25.2</v>
      </c>
      <c r="I797" s="216"/>
      <c r="J797" s="13"/>
      <c r="K797" s="13"/>
      <c r="L797" s="211"/>
      <c r="M797" s="217"/>
      <c r="N797" s="218"/>
      <c r="O797" s="218"/>
      <c r="P797" s="218"/>
      <c r="Q797" s="218"/>
      <c r="R797" s="218"/>
      <c r="S797" s="218"/>
      <c r="T797" s="219"/>
      <c r="U797" s="13"/>
      <c r="V797" s="13"/>
      <c r="W797" s="13"/>
      <c r="X797" s="13"/>
      <c r="Y797" s="13"/>
      <c r="Z797" s="13"/>
      <c r="AA797" s="13"/>
      <c r="AB797" s="13"/>
      <c r="AC797" s="13"/>
      <c r="AD797" s="13"/>
      <c r="AE797" s="13"/>
      <c r="AT797" s="213" t="s">
        <v>184</v>
      </c>
      <c r="AU797" s="213" t="s">
        <v>87</v>
      </c>
      <c r="AV797" s="13" t="s">
        <v>87</v>
      </c>
      <c r="AW797" s="13" t="s">
        <v>33</v>
      </c>
      <c r="AX797" s="13" t="s">
        <v>78</v>
      </c>
      <c r="AY797" s="213" t="s">
        <v>175</v>
      </c>
    </row>
    <row r="798" spans="1:51" s="14" customFormat="1" ht="12">
      <c r="A798" s="14"/>
      <c r="B798" s="220"/>
      <c r="C798" s="14"/>
      <c r="D798" s="212" t="s">
        <v>184</v>
      </c>
      <c r="E798" s="221" t="s">
        <v>1</v>
      </c>
      <c r="F798" s="222" t="s">
        <v>186</v>
      </c>
      <c r="G798" s="14"/>
      <c r="H798" s="223">
        <v>57.87</v>
      </c>
      <c r="I798" s="224"/>
      <c r="J798" s="14"/>
      <c r="K798" s="14"/>
      <c r="L798" s="220"/>
      <c r="M798" s="225"/>
      <c r="N798" s="226"/>
      <c r="O798" s="226"/>
      <c r="P798" s="226"/>
      <c r="Q798" s="226"/>
      <c r="R798" s="226"/>
      <c r="S798" s="226"/>
      <c r="T798" s="227"/>
      <c r="U798" s="14"/>
      <c r="V798" s="14"/>
      <c r="W798" s="14"/>
      <c r="X798" s="14"/>
      <c r="Y798" s="14"/>
      <c r="Z798" s="14"/>
      <c r="AA798" s="14"/>
      <c r="AB798" s="14"/>
      <c r="AC798" s="14"/>
      <c r="AD798" s="14"/>
      <c r="AE798" s="14"/>
      <c r="AT798" s="221" t="s">
        <v>184</v>
      </c>
      <c r="AU798" s="221" t="s">
        <v>87</v>
      </c>
      <c r="AV798" s="14" t="s">
        <v>182</v>
      </c>
      <c r="AW798" s="14" t="s">
        <v>33</v>
      </c>
      <c r="AX798" s="14" t="s">
        <v>85</v>
      </c>
      <c r="AY798" s="221" t="s">
        <v>175</v>
      </c>
    </row>
    <row r="799" spans="1:65" s="2" customFormat="1" ht="21.75" customHeight="1">
      <c r="A799" s="38"/>
      <c r="B799" s="197"/>
      <c r="C799" s="198" t="s">
        <v>1130</v>
      </c>
      <c r="D799" s="198" t="s">
        <v>177</v>
      </c>
      <c r="E799" s="199" t="s">
        <v>1131</v>
      </c>
      <c r="F799" s="200" t="s">
        <v>1132</v>
      </c>
      <c r="G799" s="201" t="s">
        <v>180</v>
      </c>
      <c r="H799" s="202">
        <v>2.255</v>
      </c>
      <c r="I799" s="203"/>
      <c r="J799" s="204">
        <f>ROUND(I799*H799,2)</f>
        <v>0</v>
      </c>
      <c r="K799" s="200" t="s">
        <v>1</v>
      </c>
      <c r="L799" s="39"/>
      <c r="M799" s="205" t="s">
        <v>1</v>
      </c>
      <c r="N799" s="206" t="s">
        <v>43</v>
      </c>
      <c r="O799" s="77"/>
      <c r="P799" s="207">
        <f>O799*H799</f>
        <v>0</v>
      </c>
      <c r="Q799" s="207">
        <v>0</v>
      </c>
      <c r="R799" s="207">
        <f>Q799*H799</f>
        <v>0</v>
      </c>
      <c r="S799" s="207">
        <v>0</v>
      </c>
      <c r="T799" s="208">
        <f>S799*H799</f>
        <v>0</v>
      </c>
      <c r="U799" s="38"/>
      <c r="V799" s="38"/>
      <c r="W799" s="38"/>
      <c r="X799" s="38"/>
      <c r="Y799" s="38"/>
      <c r="Z799" s="38"/>
      <c r="AA799" s="38"/>
      <c r="AB799" s="38"/>
      <c r="AC799" s="38"/>
      <c r="AD799" s="38"/>
      <c r="AE799" s="38"/>
      <c r="AR799" s="209" t="s">
        <v>253</v>
      </c>
      <c r="AT799" s="209" t="s">
        <v>177</v>
      </c>
      <c r="AU799" s="209" t="s">
        <v>87</v>
      </c>
      <c r="AY799" s="19" t="s">
        <v>175</v>
      </c>
      <c r="BE799" s="210">
        <f>IF(N799="základní",J799,0)</f>
        <v>0</v>
      </c>
      <c r="BF799" s="210">
        <f>IF(N799="snížená",J799,0)</f>
        <v>0</v>
      </c>
      <c r="BG799" s="210">
        <f>IF(N799="zákl. přenesená",J799,0)</f>
        <v>0</v>
      </c>
      <c r="BH799" s="210">
        <f>IF(N799="sníž. přenesená",J799,0)</f>
        <v>0</v>
      </c>
      <c r="BI799" s="210">
        <f>IF(N799="nulová",J799,0)</f>
        <v>0</v>
      </c>
      <c r="BJ799" s="19" t="s">
        <v>85</v>
      </c>
      <c r="BK799" s="210">
        <f>ROUND(I799*H799,2)</f>
        <v>0</v>
      </c>
      <c r="BL799" s="19" t="s">
        <v>253</v>
      </c>
      <c r="BM799" s="209" t="s">
        <v>1133</v>
      </c>
    </row>
    <row r="800" spans="1:47" s="2" customFormat="1" ht="12">
      <c r="A800" s="38"/>
      <c r="B800" s="39"/>
      <c r="C800" s="38"/>
      <c r="D800" s="212" t="s">
        <v>274</v>
      </c>
      <c r="E800" s="38"/>
      <c r="F800" s="228" t="s">
        <v>463</v>
      </c>
      <c r="G800" s="38"/>
      <c r="H800" s="38"/>
      <c r="I800" s="133"/>
      <c r="J800" s="38"/>
      <c r="K800" s="38"/>
      <c r="L800" s="39"/>
      <c r="M800" s="229"/>
      <c r="N800" s="230"/>
      <c r="O800" s="77"/>
      <c r="P800" s="77"/>
      <c r="Q800" s="77"/>
      <c r="R800" s="77"/>
      <c r="S800" s="77"/>
      <c r="T800" s="78"/>
      <c r="U800" s="38"/>
      <c r="V800" s="38"/>
      <c r="W800" s="38"/>
      <c r="X800" s="38"/>
      <c r="Y800" s="38"/>
      <c r="Z800" s="38"/>
      <c r="AA800" s="38"/>
      <c r="AB800" s="38"/>
      <c r="AC800" s="38"/>
      <c r="AD800" s="38"/>
      <c r="AE800" s="38"/>
      <c r="AT800" s="19" t="s">
        <v>274</v>
      </c>
      <c r="AU800" s="19" t="s">
        <v>87</v>
      </c>
    </row>
    <row r="801" spans="1:51" s="13" customFormat="1" ht="12">
      <c r="A801" s="13"/>
      <c r="B801" s="211"/>
      <c r="C801" s="13"/>
      <c r="D801" s="212" t="s">
        <v>184</v>
      </c>
      <c r="E801" s="213" t="s">
        <v>1</v>
      </c>
      <c r="F801" s="214" t="s">
        <v>1134</v>
      </c>
      <c r="G801" s="13"/>
      <c r="H801" s="215">
        <v>2.255</v>
      </c>
      <c r="I801" s="216"/>
      <c r="J801" s="13"/>
      <c r="K801" s="13"/>
      <c r="L801" s="211"/>
      <c r="M801" s="217"/>
      <c r="N801" s="218"/>
      <c r="O801" s="218"/>
      <c r="P801" s="218"/>
      <c r="Q801" s="218"/>
      <c r="R801" s="218"/>
      <c r="S801" s="218"/>
      <c r="T801" s="219"/>
      <c r="U801" s="13"/>
      <c r="V801" s="13"/>
      <c r="W801" s="13"/>
      <c r="X801" s="13"/>
      <c r="Y801" s="13"/>
      <c r="Z801" s="13"/>
      <c r="AA801" s="13"/>
      <c r="AB801" s="13"/>
      <c r="AC801" s="13"/>
      <c r="AD801" s="13"/>
      <c r="AE801" s="13"/>
      <c r="AT801" s="213" t="s">
        <v>184</v>
      </c>
      <c r="AU801" s="213" t="s">
        <v>87</v>
      </c>
      <c r="AV801" s="13" t="s">
        <v>87</v>
      </c>
      <c r="AW801" s="13" t="s">
        <v>33</v>
      </c>
      <c r="AX801" s="13" t="s">
        <v>78</v>
      </c>
      <c r="AY801" s="213" t="s">
        <v>175</v>
      </c>
    </row>
    <row r="802" spans="1:51" s="14" customFormat="1" ht="12">
      <c r="A802" s="14"/>
      <c r="B802" s="220"/>
      <c r="C802" s="14"/>
      <c r="D802" s="212" t="s">
        <v>184</v>
      </c>
      <c r="E802" s="221" t="s">
        <v>1</v>
      </c>
      <c r="F802" s="222" t="s">
        <v>186</v>
      </c>
      <c r="G802" s="14"/>
      <c r="H802" s="223">
        <v>2.255</v>
      </c>
      <c r="I802" s="224"/>
      <c r="J802" s="14"/>
      <c r="K802" s="14"/>
      <c r="L802" s="220"/>
      <c r="M802" s="225"/>
      <c r="N802" s="226"/>
      <c r="O802" s="226"/>
      <c r="P802" s="226"/>
      <c r="Q802" s="226"/>
      <c r="R802" s="226"/>
      <c r="S802" s="226"/>
      <c r="T802" s="227"/>
      <c r="U802" s="14"/>
      <c r="V802" s="14"/>
      <c r="W802" s="14"/>
      <c r="X802" s="14"/>
      <c r="Y802" s="14"/>
      <c r="Z802" s="14"/>
      <c r="AA802" s="14"/>
      <c r="AB802" s="14"/>
      <c r="AC802" s="14"/>
      <c r="AD802" s="14"/>
      <c r="AE802" s="14"/>
      <c r="AT802" s="221" t="s">
        <v>184</v>
      </c>
      <c r="AU802" s="221" t="s">
        <v>87</v>
      </c>
      <c r="AV802" s="14" t="s">
        <v>182</v>
      </c>
      <c r="AW802" s="14" t="s">
        <v>33</v>
      </c>
      <c r="AX802" s="14" t="s">
        <v>85</v>
      </c>
      <c r="AY802" s="221" t="s">
        <v>175</v>
      </c>
    </row>
    <row r="803" spans="1:63" s="12" customFormat="1" ht="22.8" customHeight="1">
      <c r="A803" s="12"/>
      <c r="B803" s="184"/>
      <c r="C803" s="12"/>
      <c r="D803" s="185" t="s">
        <v>77</v>
      </c>
      <c r="E803" s="195" t="s">
        <v>1135</v>
      </c>
      <c r="F803" s="195" t="s">
        <v>1136</v>
      </c>
      <c r="G803" s="12"/>
      <c r="H803" s="12"/>
      <c r="I803" s="187"/>
      <c r="J803" s="196">
        <f>BK803</f>
        <v>0</v>
      </c>
      <c r="K803" s="12"/>
      <c r="L803" s="184"/>
      <c r="M803" s="189"/>
      <c r="N803" s="190"/>
      <c r="O803" s="190"/>
      <c r="P803" s="191">
        <f>SUM(P804:P842)</f>
        <v>0</v>
      </c>
      <c r="Q803" s="190"/>
      <c r="R803" s="191">
        <f>SUM(R804:R842)</f>
        <v>1.269695</v>
      </c>
      <c r="S803" s="190"/>
      <c r="T803" s="192">
        <f>SUM(T804:T842)</f>
        <v>0.025</v>
      </c>
      <c r="U803" s="12"/>
      <c r="V803" s="12"/>
      <c r="W803" s="12"/>
      <c r="X803" s="12"/>
      <c r="Y803" s="12"/>
      <c r="Z803" s="12"/>
      <c r="AA803" s="12"/>
      <c r="AB803" s="12"/>
      <c r="AC803" s="12"/>
      <c r="AD803" s="12"/>
      <c r="AE803" s="12"/>
      <c r="AR803" s="185" t="s">
        <v>87</v>
      </c>
      <c r="AT803" s="193" t="s">
        <v>77</v>
      </c>
      <c r="AU803" s="193" t="s">
        <v>85</v>
      </c>
      <c r="AY803" s="185" t="s">
        <v>175</v>
      </c>
      <c r="BK803" s="194">
        <f>SUM(BK804:BK842)</f>
        <v>0</v>
      </c>
    </row>
    <row r="804" spans="1:65" s="2" customFormat="1" ht="16.5" customHeight="1">
      <c r="A804" s="38"/>
      <c r="B804" s="197"/>
      <c r="C804" s="198" t="s">
        <v>1137</v>
      </c>
      <c r="D804" s="198" t="s">
        <v>177</v>
      </c>
      <c r="E804" s="199" t="s">
        <v>1138</v>
      </c>
      <c r="F804" s="200" t="s">
        <v>1139</v>
      </c>
      <c r="G804" s="201" t="s">
        <v>180</v>
      </c>
      <c r="H804" s="202">
        <v>149.5</v>
      </c>
      <c r="I804" s="203"/>
      <c r="J804" s="204">
        <f>ROUND(I804*H804,2)</f>
        <v>0</v>
      </c>
      <c r="K804" s="200" t="s">
        <v>181</v>
      </c>
      <c r="L804" s="39"/>
      <c r="M804" s="205" t="s">
        <v>1</v>
      </c>
      <c r="N804" s="206" t="s">
        <v>43</v>
      </c>
      <c r="O804" s="77"/>
      <c r="P804" s="207">
        <f>O804*H804</f>
        <v>0</v>
      </c>
      <c r="Q804" s="207">
        <v>0.00028</v>
      </c>
      <c r="R804" s="207">
        <f>Q804*H804</f>
        <v>0.041859999999999994</v>
      </c>
      <c r="S804" s="207">
        <v>0</v>
      </c>
      <c r="T804" s="208">
        <f>S804*H804</f>
        <v>0</v>
      </c>
      <c r="U804" s="38"/>
      <c r="V804" s="38"/>
      <c r="W804" s="38"/>
      <c r="X804" s="38"/>
      <c r="Y804" s="38"/>
      <c r="Z804" s="38"/>
      <c r="AA804" s="38"/>
      <c r="AB804" s="38"/>
      <c r="AC804" s="38"/>
      <c r="AD804" s="38"/>
      <c r="AE804" s="38"/>
      <c r="AR804" s="209" t="s">
        <v>253</v>
      </c>
      <c r="AT804" s="209" t="s">
        <v>177</v>
      </c>
      <c r="AU804" s="209" t="s">
        <v>87</v>
      </c>
      <c r="AY804" s="19" t="s">
        <v>175</v>
      </c>
      <c r="BE804" s="210">
        <f>IF(N804="základní",J804,0)</f>
        <v>0</v>
      </c>
      <c r="BF804" s="210">
        <f>IF(N804="snížená",J804,0)</f>
        <v>0</v>
      </c>
      <c r="BG804" s="210">
        <f>IF(N804="zákl. přenesená",J804,0)</f>
        <v>0</v>
      </c>
      <c r="BH804" s="210">
        <f>IF(N804="sníž. přenesená",J804,0)</f>
        <v>0</v>
      </c>
      <c r="BI804" s="210">
        <f>IF(N804="nulová",J804,0)</f>
        <v>0</v>
      </c>
      <c r="BJ804" s="19" t="s">
        <v>85</v>
      </c>
      <c r="BK804" s="210">
        <f>ROUND(I804*H804,2)</f>
        <v>0</v>
      </c>
      <c r="BL804" s="19" t="s">
        <v>253</v>
      </c>
      <c r="BM804" s="209" t="s">
        <v>1140</v>
      </c>
    </row>
    <row r="805" spans="1:51" s="15" customFormat="1" ht="12">
      <c r="A805" s="15"/>
      <c r="B805" s="231"/>
      <c r="C805" s="15"/>
      <c r="D805" s="212" t="s">
        <v>184</v>
      </c>
      <c r="E805" s="232" t="s">
        <v>1</v>
      </c>
      <c r="F805" s="233" t="s">
        <v>1141</v>
      </c>
      <c r="G805" s="15"/>
      <c r="H805" s="232" t="s">
        <v>1</v>
      </c>
      <c r="I805" s="234"/>
      <c r="J805" s="15"/>
      <c r="K805" s="15"/>
      <c r="L805" s="231"/>
      <c r="M805" s="235"/>
      <c r="N805" s="236"/>
      <c r="O805" s="236"/>
      <c r="P805" s="236"/>
      <c r="Q805" s="236"/>
      <c r="R805" s="236"/>
      <c r="S805" s="236"/>
      <c r="T805" s="237"/>
      <c r="U805" s="15"/>
      <c r="V805" s="15"/>
      <c r="W805" s="15"/>
      <c r="X805" s="15"/>
      <c r="Y805" s="15"/>
      <c r="Z805" s="15"/>
      <c r="AA805" s="15"/>
      <c r="AB805" s="15"/>
      <c r="AC805" s="15"/>
      <c r="AD805" s="15"/>
      <c r="AE805" s="15"/>
      <c r="AT805" s="232" t="s">
        <v>184</v>
      </c>
      <c r="AU805" s="232" t="s">
        <v>87</v>
      </c>
      <c r="AV805" s="15" t="s">
        <v>85</v>
      </c>
      <c r="AW805" s="15" t="s">
        <v>33</v>
      </c>
      <c r="AX805" s="15" t="s">
        <v>78</v>
      </c>
      <c r="AY805" s="232" t="s">
        <v>175</v>
      </c>
    </row>
    <row r="806" spans="1:51" s="13" customFormat="1" ht="12">
      <c r="A806" s="13"/>
      <c r="B806" s="211"/>
      <c r="C806" s="13"/>
      <c r="D806" s="212" t="s">
        <v>184</v>
      </c>
      <c r="E806" s="213" t="s">
        <v>1</v>
      </c>
      <c r="F806" s="214" t="s">
        <v>1142</v>
      </c>
      <c r="G806" s="13"/>
      <c r="H806" s="215">
        <v>149.5</v>
      </c>
      <c r="I806" s="216"/>
      <c r="J806" s="13"/>
      <c r="K806" s="13"/>
      <c r="L806" s="211"/>
      <c r="M806" s="217"/>
      <c r="N806" s="218"/>
      <c r="O806" s="218"/>
      <c r="P806" s="218"/>
      <c r="Q806" s="218"/>
      <c r="R806" s="218"/>
      <c r="S806" s="218"/>
      <c r="T806" s="219"/>
      <c r="U806" s="13"/>
      <c r="V806" s="13"/>
      <c r="W806" s="13"/>
      <c r="X806" s="13"/>
      <c r="Y806" s="13"/>
      <c r="Z806" s="13"/>
      <c r="AA806" s="13"/>
      <c r="AB806" s="13"/>
      <c r="AC806" s="13"/>
      <c r="AD806" s="13"/>
      <c r="AE806" s="13"/>
      <c r="AT806" s="213" t="s">
        <v>184</v>
      </c>
      <c r="AU806" s="213" t="s">
        <v>87</v>
      </c>
      <c r="AV806" s="13" t="s">
        <v>87</v>
      </c>
      <c r="AW806" s="13" t="s">
        <v>33</v>
      </c>
      <c r="AX806" s="13" t="s">
        <v>78</v>
      </c>
      <c r="AY806" s="213" t="s">
        <v>175</v>
      </c>
    </row>
    <row r="807" spans="1:51" s="14" customFormat="1" ht="12">
      <c r="A807" s="14"/>
      <c r="B807" s="220"/>
      <c r="C807" s="14"/>
      <c r="D807" s="212" t="s">
        <v>184</v>
      </c>
      <c r="E807" s="221" t="s">
        <v>1</v>
      </c>
      <c r="F807" s="222" t="s">
        <v>186</v>
      </c>
      <c r="G807" s="14"/>
      <c r="H807" s="223">
        <v>149.5</v>
      </c>
      <c r="I807" s="224"/>
      <c r="J807" s="14"/>
      <c r="K807" s="14"/>
      <c r="L807" s="220"/>
      <c r="M807" s="225"/>
      <c r="N807" s="226"/>
      <c r="O807" s="226"/>
      <c r="P807" s="226"/>
      <c r="Q807" s="226"/>
      <c r="R807" s="226"/>
      <c r="S807" s="226"/>
      <c r="T807" s="227"/>
      <c r="U807" s="14"/>
      <c r="V807" s="14"/>
      <c r="W807" s="14"/>
      <c r="X807" s="14"/>
      <c r="Y807" s="14"/>
      <c r="Z807" s="14"/>
      <c r="AA807" s="14"/>
      <c r="AB807" s="14"/>
      <c r="AC807" s="14"/>
      <c r="AD807" s="14"/>
      <c r="AE807" s="14"/>
      <c r="AT807" s="221" t="s">
        <v>184</v>
      </c>
      <c r="AU807" s="221" t="s">
        <v>87</v>
      </c>
      <c r="AV807" s="14" t="s">
        <v>182</v>
      </c>
      <c r="AW807" s="14" t="s">
        <v>33</v>
      </c>
      <c r="AX807" s="14" t="s">
        <v>85</v>
      </c>
      <c r="AY807" s="221" t="s">
        <v>175</v>
      </c>
    </row>
    <row r="808" spans="1:65" s="2" customFormat="1" ht="16.5" customHeight="1">
      <c r="A808" s="38"/>
      <c r="B808" s="197"/>
      <c r="C808" s="238" t="s">
        <v>1143</v>
      </c>
      <c r="D808" s="238" t="s">
        <v>289</v>
      </c>
      <c r="E808" s="239" t="s">
        <v>1144</v>
      </c>
      <c r="F808" s="240" t="s">
        <v>1145</v>
      </c>
      <c r="G808" s="241" t="s">
        <v>180</v>
      </c>
      <c r="H808" s="242">
        <v>156.975</v>
      </c>
      <c r="I808" s="243"/>
      <c r="J808" s="244">
        <f>ROUND(I808*H808,2)</f>
        <v>0</v>
      </c>
      <c r="K808" s="240" t="s">
        <v>181</v>
      </c>
      <c r="L808" s="245"/>
      <c r="M808" s="246" t="s">
        <v>1</v>
      </c>
      <c r="N808" s="247" t="s">
        <v>43</v>
      </c>
      <c r="O808" s="77"/>
      <c r="P808" s="207">
        <f>O808*H808</f>
        <v>0</v>
      </c>
      <c r="Q808" s="207">
        <v>0.0078</v>
      </c>
      <c r="R808" s="207">
        <f>Q808*H808</f>
        <v>1.224405</v>
      </c>
      <c r="S808" s="207">
        <v>0</v>
      </c>
      <c r="T808" s="208">
        <f>S808*H808</f>
        <v>0</v>
      </c>
      <c r="U808" s="38"/>
      <c r="V808" s="38"/>
      <c r="W808" s="38"/>
      <c r="X808" s="38"/>
      <c r="Y808" s="38"/>
      <c r="Z808" s="38"/>
      <c r="AA808" s="38"/>
      <c r="AB808" s="38"/>
      <c r="AC808" s="38"/>
      <c r="AD808" s="38"/>
      <c r="AE808" s="38"/>
      <c r="AR808" s="209" t="s">
        <v>348</v>
      </c>
      <c r="AT808" s="209" t="s">
        <v>289</v>
      </c>
      <c r="AU808" s="209" t="s">
        <v>87</v>
      </c>
      <c r="AY808" s="19" t="s">
        <v>175</v>
      </c>
      <c r="BE808" s="210">
        <f>IF(N808="základní",J808,0)</f>
        <v>0</v>
      </c>
      <c r="BF808" s="210">
        <f>IF(N808="snížená",J808,0)</f>
        <v>0</v>
      </c>
      <c r="BG808" s="210">
        <f>IF(N808="zákl. přenesená",J808,0)</f>
        <v>0</v>
      </c>
      <c r="BH808" s="210">
        <f>IF(N808="sníž. přenesená",J808,0)</f>
        <v>0</v>
      </c>
      <c r="BI808" s="210">
        <f>IF(N808="nulová",J808,0)</f>
        <v>0</v>
      </c>
      <c r="BJ808" s="19" t="s">
        <v>85</v>
      </c>
      <c r="BK808" s="210">
        <f>ROUND(I808*H808,2)</f>
        <v>0</v>
      </c>
      <c r="BL808" s="19" t="s">
        <v>253</v>
      </c>
      <c r="BM808" s="209" t="s">
        <v>1146</v>
      </c>
    </row>
    <row r="809" spans="1:51" s="13" customFormat="1" ht="12">
      <c r="A809" s="13"/>
      <c r="B809" s="211"/>
      <c r="C809" s="13"/>
      <c r="D809" s="212" t="s">
        <v>184</v>
      </c>
      <c r="E809" s="213" t="s">
        <v>1</v>
      </c>
      <c r="F809" s="214" t="s">
        <v>1147</v>
      </c>
      <c r="G809" s="13"/>
      <c r="H809" s="215">
        <v>156.975</v>
      </c>
      <c r="I809" s="216"/>
      <c r="J809" s="13"/>
      <c r="K809" s="13"/>
      <c r="L809" s="211"/>
      <c r="M809" s="217"/>
      <c r="N809" s="218"/>
      <c r="O809" s="218"/>
      <c r="P809" s="218"/>
      <c r="Q809" s="218"/>
      <c r="R809" s="218"/>
      <c r="S809" s="218"/>
      <c r="T809" s="219"/>
      <c r="U809" s="13"/>
      <c r="V809" s="13"/>
      <c r="W809" s="13"/>
      <c r="X809" s="13"/>
      <c r="Y809" s="13"/>
      <c r="Z809" s="13"/>
      <c r="AA809" s="13"/>
      <c r="AB809" s="13"/>
      <c r="AC809" s="13"/>
      <c r="AD809" s="13"/>
      <c r="AE809" s="13"/>
      <c r="AT809" s="213" t="s">
        <v>184</v>
      </c>
      <c r="AU809" s="213" t="s">
        <v>87</v>
      </c>
      <c r="AV809" s="13" t="s">
        <v>87</v>
      </c>
      <c r="AW809" s="13" t="s">
        <v>33</v>
      </c>
      <c r="AX809" s="13" t="s">
        <v>85</v>
      </c>
      <c r="AY809" s="213" t="s">
        <v>175</v>
      </c>
    </row>
    <row r="810" spans="1:65" s="2" customFormat="1" ht="33" customHeight="1">
      <c r="A810" s="38"/>
      <c r="B810" s="197"/>
      <c r="C810" s="198" t="s">
        <v>1148</v>
      </c>
      <c r="D810" s="198" t="s">
        <v>177</v>
      </c>
      <c r="E810" s="199" t="s">
        <v>1149</v>
      </c>
      <c r="F810" s="200" t="s">
        <v>1150</v>
      </c>
      <c r="G810" s="201" t="s">
        <v>379</v>
      </c>
      <c r="H810" s="202">
        <v>30</v>
      </c>
      <c r="I810" s="203"/>
      <c r="J810" s="204">
        <f>ROUND(I810*H810,2)</f>
        <v>0</v>
      </c>
      <c r="K810" s="200" t="s">
        <v>1</v>
      </c>
      <c r="L810" s="39"/>
      <c r="M810" s="205" t="s">
        <v>1</v>
      </c>
      <c r="N810" s="206" t="s">
        <v>43</v>
      </c>
      <c r="O810" s="77"/>
      <c r="P810" s="207">
        <f>O810*H810</f>
        <v>0</v>
      </c>
      <c r="Q810" s="207">
        <v>7E-05</v>
      </c>
      <c r="R810" s="207">
        <f>Q810*H810</f>
        <v>0.0021</v>
      </c>
      <c r="S810" s="207">
        <v>0</v>
      </c>
      <c r="T810" s="208">
        <f>S810*H810</f>
        <v>0</v>
      </c>
      <c r="U810" s="38"/>
      <c r="V810" s="38"/>
      <c r="W810" s="38"/>
      <c r="X810" s="38"/>
      <c r="Y810" s="38"/>
      <c r="Z810" s="38"/>
      <c r="AA810" s="38"/>
      <c r="AB810" s="38"/>
      <c r="AC810" s="38"/>
      <c r="AD810" s="38"/>
      <c r="AE810" s="38"/>
      <c r="AR810" s="209" t="s">
        <v>253</v>
      </c>
      <c r="AT810" s="209" t="s">
        <v>177</v>
      </c>
      <c r="AU810" s="209" t="s">
        <v>87</v>
      </c>
      <c r="AY810" s="19" t="s">
        <v>175</v>
      </c>
      <c r="BE810" s="210">
        <f>IF(N810="základní",J810,0)</f>
        <v>0</v>
      </c>
      <c r="BF810" s="210">
        <f>IF(N810="snížená",J810,0)</f>
        <v>0</v>
      </c>
      <c r="BG810" s="210">
        <f>IF(N810="zákl. přenesená",J810,0)</f>
        <v>0</v>
      </c>
      <c r="BH810" s="210">
        <f>IF(N810="sníž. přenesená",J810,0)</f>
        <v>0</v>
      </c>
      <c r="BI810" s="210">
        <f>IF(N810="nulová",J810,0)</f>
        <v>0</v>
      </c>
      <c r="BJ810" s="19" t="s">
        <v>85</v>
      </c>
      <c r="BK810" s="210">
        <f>ROUND(I810*H810,2)</f>
        <v>0</v>
      </c>
      <c r="BL810" s="19" t="s">
        <v>253</v>
      </c>
      <c r="BM810" s="209" t="s">
        <v>1151</v>
      </c>
    </row>
    <row r="811" spans="1:47" s="2" customFormat="1" ht="12">
      <c r="A811" s="38"/>
      <c r="B811" s="39"/>
      <c r="C811" s="38"/>
      <c r="D811" s="212" t="s">
        <v>274</v>
      </c>
      <c r="E811" s="38"/>
      <c r="F811" s="228" t="s">
        <v>771</v>
      </c>
      <c r="G811" s="38"/>
      <c r="H811" s="38"/>
      <c r="I811" s="133"/>
      <c r="J811" s="38"/>
      <c r="K811" s="38"/>
      <c r="L811" s="39"/>
      <c r="M811" s="229"/>
      <c r="N811" s="230"/>
      <c r="O811" s="77"/>
      <c r="P811" s="77"/>
      <c r="Q811" s="77"/>
      <c r="R811" s="77"/>
      <c r="S811" s="77"/>
      <c r="T811" s="78"/>
      <c r="U811" s="38"/>
      <c r="V811" s="38"/>
      <c r="W811" s="38"/>
      <c r="X811" s="38"/>
      <c r="Y811" s="38"/>
      <c r="Z811" s="38"/>
      <c r="AA811" s="38"/>
      <c r="AB811" s="38"/>
      <c r="AC811" s="38"/>
      <c r="AD811" s="38"/>
      <c r="AE811" s="38"/>
      <c r="AT811" s="19" t="s">
        <v>274</v>
      </c>
      <c r="AU811" s="19" t="s">
        <v>87</v>
      </c>
    </row>
    <row r="812" spans="1:51" s="13" customFormat="1" ht="12">
      <c r="A812" s="13"/>
      <c r="B812" s="211"/>
      <c r="C812" s="13"/>
      <c r="D812" s="212" t="s">
        <v>184</v>
      </c>
      <c r="E812" s="213" t="s">
        <v>1</v>
      </c>
      <c r="F812" s="214" t="s">
        <v>1152</v>
      </c>
      <c r="G812" s="13"/>
      <c r="H812" s="215">
        <v>30</v>
      </c>
      <c r="I812" s="216"/>
      <c r="J812" s="13"/>
      <c r="K812" s="13"/>
      <c r="L812" s="211"/>
      <c r="M812" s="217"/>
      <c r="N812" s="218"/>
      <c r="O812" s="218"/>
      <c r="P812" s="218"/>
      <c r="Q812" s="218"/>
      <c r="R812" s="218"/>
      <c r="S812" s="218"/>
      <c r="T812" s="219"/>
      <c r="U812" s="13"/>
      <c r="V812" s="13"/>
      <c r="W812" s="13"/>
      <c r="X812" s="13"/>
      <c r="Y812" s="13"/>
      <c r="Z812" s="13"/>
      <c r="AA812" s="13"/>
      <c r="AB812" s="13"/>
      <c r="AC812" s="13"/>
      <c r="AD812" s="13"/>
      <c r="AE812" s="13"/>
      <c r="AT812" s="213" t="s">
        <v>184</v>
      </c>
      <c r="AU812" s="213" t="s">
        <v>87</v>
      </c>
      <c r="AV812" s="13" t="s">
        <v>87</v>
      </c>
      <c r="AW812" s="13" t="s">
        <v>33</v>
      </c>
      <c r="AX812" s="13" t="s">
        <v>78</v>
      </c>
      <c r="AY812" s="213" t="s">
        <v>175</v>
      </c>
    </row>
    <row r="813" spans="1:51" s="14" customFormat="1" ht="12">
      <c r="A813" s="14"/>
      <c r="B813" s="220"/>
      <c r="C813" s="14"/>
      <c r="D813" s="212" t="s">
        <v>184</v>
      </c>
      <c r="E813" s="221" t="s">
        <v>1</v>
      </c>
      <c r="F813" s="222" t="s">
        <v>186</v>
      </c>
      <c r="G813" s="14"/>
      <c r="H813" s="223">
        <v>30</v>
      </c>
      <c r="I813" s="224"/>
      <c r="J813" s="14"/>
      <c r="K813" s="14"/>
      <c r="L813" s="220"/>
      <c r="M813" s="225"/>
      <c r="N813" s="226"/>
      <c r="O813" s="226"/>
      <c r="P813" s="226"/>
      <c r="Q813" s="226"/>
      <c r="R813" s="226"/>
      <c r="S813" s="226"/>
      <c r="T813" s="227"/>
      <c r="U813" s="14"/>
      <c r="V813" s="14"/>
      <c r="W813" s="14"/>
      <c r="X813" s="14"/>
      <c r="Y813" s="14"/>
      <c r="Z813" s="14"/>
      <c r="AA813" s="14"/>
      <c r="AB813" s="14"/>
      <c r="AC813" s="14"/>
      <c r="AD813" s="14"/>
      <c r="AE813" s="14"/>
      <c r="AT813" s="221" t="s">
        <v>184</v>
      </c>
      <c r="AU813" s="221" t="s">
        <v>87</v>
      </c>
      <c r="AV813" s="14" t="s">
        <v>182</v>
      </c>
      <c r="AW813" s="14" t="s">
        <v>33</v>
      </c>
      <c r="AX813" s="14" t="s">
        <v>85</v>
      </c>
      <c r="AY813" s="221" t="s">
        <v>175</v>
      </c>
    </row>
    <row r="814" spans="1:65" s="2" customFormat="1" ht="21.75" customHeight="1">
      <c r="A814" s="38"/>
      <c r="B814" s="197"/>
      <c r="C814" s="198" t="s">
        <v>1153</v>
      </c>
      <c r="D814" s="198" t="s">
        <v>177</v>
      </c>
      <c r="E814" s="199" t="s">
        <v>1154</v>
      </c>
      <c r="F814" s="200" t="s">
        <v>1155</v>
      </c>
      <c r="G814" s="201" t="s">
        <v>379</v>
      </c>
      <c r="H814" s="202">
        <v>3</v>
      </c>
      <c r="I814" s="203"/>
      <c r="J814" s="204">
        <f>ROUND(I814*H814,2)</f>
        <v>0</v>
      </c>
      <c r="K814" s="200" t="s">
        <v>1</v>
      </c>
      <c r="L814" s="39"/>
      <c r="M814" s="205" t="s">
        <v>1</v>
      </c>
      <c r="N814" s="206" t="s">
        <v>43</v>
      </c>
      <c r="O814" s="77"/>
      <c r="P814" s="207">
        <f>O814*H814</f>
        <v>0</v>
      </c>
      <c r="Q814" s="207">
        <v>7E-05</v>
      </c>
      <c r="R814" s="207">
        <f>Q814*H814</f>
        <v>0.00020999999999999998</v>
      </c>
      <c r="S814" s="207">
        <v>0</v>
      </c>
      <c r="T814" s="208">
        <f>S814*H814</f>
        <v>0</v>
      </c>
      <c r="U814" s="38"/>
      <c r="V814" s="38"/>
      <c r="W814" s="38"/>
      <c r="X814" s="38"/>
      <c r="Y814" s="38"/>
      <c r="Z814" s="38"/>
      <c r="AA814" s="38"/>
      <c r="AB814" s="38"/>
      <c r="AC814" s="38"/>
      <c r="AD814" s="38"/>
      <c r="AE814" s="38"/>
      <c r="AR814" s="209" t="s">
        <v>253</v>
      </c>
      <c r="AT814" s="209" t="s">
        <v>177</v>
      </c>
      <c r="AU814" s="209" t="s">
        <v>87</v>
      </c>
      <c r="AY814" s="19" t="s">
        <v>175</v>
      </c>
      <c r="BE814" s="210">
        <f>IF(N814="základní",J814,0)</f>
        <v>0</v>
      </c>
      <c r="BF814" s="210">
        <f>IF(N814="snížená",J814,0)</f>
        <v>0</v>
      </c>
      <c r="BG814" s="210">
        <f>IF(N814="zákl. přenesená",J814,0)</f>
        <v>0</v>
      </c>
      <c r="BH814" s="210">
        <f>IF(N814="sníž. přenesená",J814,0)</f>
        <v>0</v>
      </c>
      <c r="BI814" s="210">
        <f>IF(N814="nulová",J814,0)</f>
        <v>0</v>
      </c>
      <c r="BJ814" s="19" t="s">
        <v>85</v>
      </c>
      <c r="BK814" s="210">
        <f>ROUND(I814*H814,2)</f>
        <v>0</v>
      </c>
      <c r="BL814" s="19" t="s">
        <v>253</v>
      </c>
      <c r="BM814" s="209" t="s">
        <v>1156</v>
      </c>
    </row>
    <row r="815" spans="1:47" s="2" customFormat="1" ht="12">
      <c r="A815" s="38"/>
      <c r="B815" s="39"/>
      <c r="C815" s="38"/>
      <c r="D815" s="212" t="s">
        <v>274</v>
      </c>
      <c r="E815" s="38"/>
      <c r="F815" s="228" t="s">
        <v>1157</v>
      </c>
      <c r="G815" s="38"/>
      <c r="H815" s="38"/>
      <c r="I815" s="133"/>
      <c r="J815" s="38"/>
      <c r="K815" s="38"/>
      <c r="L815" s="39"/>
      <c r="M815" s="229"/>
      <c r="N815" s="230"/>
      <c r="O815" s="77"/>
      <c r="P815" s="77"/>
      <c r="Q815" s="77"/>
      <c r="R815" s="77"/>
      <c r="S815" s="77"/>
      <c r="T815" s="78"/>
      <c r="U815" s="38"/>
      <c r="V815" s="38"/>
      <c r="W815" s="38"/>
      <c r="X815" s="38"/>
      <c r="Y815" s="38"/>
      <c r="Z815" s="38"/>
      <c r="AA815" s="38"/>
      <c r="AB815" s="38"/>
      <c r="AC815" s="38"/>
      <c r="AD815" s="38"/>
      <c r="AE815" s="38"/>
      <c r="AT815" s="19" t="s">
        <v>274</v>
      </c>
      <c r="AU815" s="19" t="s">
        <v>87</v>
      </c>
    </row>
    <row r="816" spans="1:51" s="13" customFormat="1" ht="12">
      <c r="A816" s="13"/>
      <c r="B816" s="211"/>
      <c r="C816" s="13"/>
      <c r="D816" s="212" t="s">
        <v>184</v>
      </c>
      <c r="E816" s="213" t="s">
        <v>1</v>
      </c>
      <c r="F816" s="214" t="s">
        <v>1158</v>
      </c>
      <c r="G816" s="13"/>
      <c r="H816" s="215">
        <v>3</v>
      </c>
      <c r="I816" s="216"/>
      <c r="J816" s="13"/>
      <c r="K816" s="13"/>
      <c r="L816" s="211"/>
      <c r="M816" s="217"/>
      <c r="N816" s="218"/>
      <c r="O816" s="218"/>
      <c r="P816" s="218"/>
      <c r="Q816" s="218"/>
      <c r="R816" s="218"/>
      <c r="S816" s="218"/>
      <c r="T816" s="219"/>
      <c r="U816" s="13"/>
      <c r="V816" s="13"/>
      <c r="W816" s="13"/>
      <c r="X816" s="13"/>
      <c r="Y816" s="13"/>
      <c r="Z816" s="13"/>
      <c r="AA816" s="13"/>
      <c r="AB816" s="13"/>
      <c r="AC816" s="13"/>
      <c r="AD816" s="13"/>
      <c r="AE816" s="13"/>
      <c r="AT816" s="213" t="s">
        <v>184</v>
      </c>
      <c r="AU816" s="213" t="s">
        <v>87</v>
      </c>
      <c r="AV816" s="13" t="s">
        <v>87</v>
      </c>
      <c r="AW816" s="13" t="s">
        <v>33</v>
      </c>
      <c r="AX816" s="13" t="s">
        <v>78</v>
      </c>
      <c r="AY816" s="213" t="s">
        <v>175</v>
      </c>
    </row>
    <row r="817" spans="1:51" s="14" customFormat="1" ht="12">
      <c r="A817" s="14"/>
      <c r="B817" s="220"/>
      <c r="C817" s="14"/>
      <c r="D817" s="212" t="s">
        <v>184</v>
      </c>
      <c r="E817" s="221" t="s">
        <v>1</v>
      </c>
      <c r="F817" s="222" t="s">
        <v>186</v>
      </c>
      <c r="G817" s="14"/>
      <c r="H817" s="223">
        <v>3</v>
      </c>
      <c r="I817" s="224"/>
      <c r="J817" s="14"/>
      <c r="K817" s="14"/>
      <c r="L817" s="220"/>
      <c r="M817" s="225"/>
      <c r="N817" s="226"/>
      <c r="O817" s="226"/>
      <c r="P817" s="226"/>
      <c r="Q817" s="226"/>
      <c r="R817" s="226"/>
      <c r="S817" s="226"/>
      <c r="T817" s="227"/>
      <c r="U817" s="14"/>
      <c r="V817" s="14"/>
      <c r="W817" s="14"/>
      <c r="X817" s="14"/>
      <c r="Y817" s="14"/>
      <c r="Z817" s="14"/>
      <c r="AA817" s="14"/>
      <c r="AB817" s="14"/>
      <c r="AC817" s="14"/>
      <c r="AD817" s="14"/>
      <c r="AE817" s="14"/>
      <c r="AT817" s="221" t="s">
        <v>184</v>
      </c>
      <c r="AU817" s="221" t="s">
        <v>87</v>
      </c>
      <c r="AV817" s="14" t="s">
        <v>182</v>
      </c>
      <c r="AW817" s="14" t="s">
        <v>33</v>
      </c>
      <c r="AX817" s="14" t="s">
        <v>85</v>
      </c>
      <c r="AY817" s="221" t="s">
        <v>175</v>
      </c>
    </row>
    <row r="818" spans="1:65" s="2" customFormat="1" ht="33" customHeight="1">
      <c r="A818" s="38"/>
      <c r="B818" s="197"/>
      <c r="C818" s="198" t="s">
        <v>892</v>
      </c>
      <c r="D818" s="198" t="s">
        <v>177</v>
      </c>
      <c r="E818" s="199" t="s">
        <v>1159</v>
      </c>
      <c r="F818" s="200" t="s">
        <v>1160</v>
      </c>
      <c r="G818" s="201" t="s">
        <v>379</v>
      </c>
      <c r="H818" s="202">
        <v>4</v>
      </c>
      <c r="I818" s="203"/>
      <c r="J818" s="204">
        <f>ROUND(I818*H818,2)</f>
        <v>0</v>
      </c>
      <c r="K818" s="200" t="s">
        <v>1</v>
      </c>
      <c r="L818" s="39"/>
      <c r="M818" s="205" t="s">
        <v>1</v>
      </c>
      <c r="N818" s="206" t="s">
        <v>43</v>
      </c>
      <c r="O818" s="77"/>
      <c r="P818" s="207">
        <f>O818*H818</f>
        <v>0</v>
      </c>
      <c r="Q818" s="207">
        <v>7E-05</v>
      </c>
      <c r="R818" s="207">
        <f>Q818*H818</f>
        <v>0.00028</v>
      </c>
      <c r="S818" s="207">
        <v>0</v>
      </c>
      <c r="T818" s="208">
        <f>S818*H818</f>
        <v>0</v>
      </c>
      <c r="U818" s="38"/>
      <c r="V818" s="38"/>
      <c r="W818" s="38"/>
      <c r="X818" s="38"/>
      <c r="Y818" s="38"/>
      <c r="Z818" s="38"/>
      <c r="AA818" s="38"/>
      <c r="AB818" s="38"/>
      <c r="AC818" s="38"/>
      <c r="AD818" s="38"/>
      <c r="AE818" s="38"/>
      <c r="AR818" s="209" t="s">
        <v>253</v>
      </c>
      <c r="AT818" s="209" t="s">
        <v>177</v>
      </c>
      <c r="AU818" s="209" t="s">
        <v>87</v>
      </c>
      <c r="AY818" s="19" t="s">
        <v>175</v>
      </c>
      <c r="BE818" s="210">
        <f>IF(N818="základní",J818,0)</f>
        <v>0</v>
      </c>
      <c r="BF818" s="210">
        <f>IF(N818="snížená",J818,0)</f>
        <v>0</v>
      </c>
      <c r="BG818" s="210">
        <f>IF(N818="zákl. přenesená",J818,0)</f>
        <v>0</v>
      </c>
      <c r="BH818" s="210">
        <f>IF(N818="sníž. přenesená",J818,0)</f>
        <v>0</v>
      </c>
      <c r="BI818" s="210">
        <f>IF(N818="nulová",J818,0)</f>
        <v>0</v>
      </c>
      <c r="BJ818" s="19" t="s">
        <v>85</v>
      </c>
      <c r="BK818" s="210">
        <f>ROUND(I818*H818,2)</f>
        <v>0</v>
      </c>
      <c r="BL818" s="19" t="s">
        <v>253</v>
      </c>
      <c r="BM818" s="209" t="s">
        <v>1161</v>
      </c>
    </row>
    <row r="819" spans="1:47" s="2" customFormat="1" ht="12">
      <c r="A819" s="38"/>
      <c r="B819" s="39"/>
      <c r="C819" s="38"/>
      <c r="D819" s="212" t="s">
        <v>274</v>
      </c>
      <c r="E819" s="38"/>
      <c r="F819" s="228" t="s">
        <v>771</v>
      </c>
      <c r="G819" s="38"/>
      <c r="H819" s="38"/>
      <c r="I819" s="133"/>
      <c r="J819" s="38"/>
      <c r="K819" s="38"/>
      <c r="L819" s="39"/>
      <c r="M819" s="229"/>
      <c r="N819" s="230"/>
      <c r="O819" s="77"/>
      <c r="P819" s="77"/>
      <c r="Q819" s="77"/>
      <c r="R819" s="77"/>
      <c r="S819" s="77"/>
      <c r="T819" s="78"/>
      <c r="U819" s="38"/>
      <c r="V819" s="38"/>
      <c r="W819" s="38"/>
      <c r="X819" s="38"/>
      <c r="Y819" s="38"/>
      <c r="Z819" s="38"/>
      <c r="AA819" s="38"/>
      <c r="AB819" s="38"/>
      <c r="AC819" s="38"/>
      <c r="AD819" s="38"/>
      <c r="AE819" s="38"/>
      <c r="AT819" s="19" t="s">
        <v>274</v>
      </c>
      <c r="AU819" s="19" t="s">
        <v>87</v>
      </c>
    </row>
    <row r="820" spans="1:51" s="13" customFormat="1" ht="12">
      <c r="A820" s="13"/>
      <c r="B820" s="211"/>
      <c r="C820" s="13"/>
      <c r="D820" s="212" t="s">
        <v>184</v>
      </c>
      <c r="E820" s="213" t="s">
        <v>1</v>
      </c>
      <c r="F820" s="214" t="s">
        <v>1162</v>
      </c>
      <c r="G820" s="13"/>
      <c r="H820" s="215">
        <v>4</v>
      </c>
      <c r="I820" s="216"/>
      <c r="J820" s="13"/>
      <c r="K820" s="13"/>
      <c r="L820" s="211"/>
      <c r="M820" s="217"/>
      <c r="N820" s="218"/>
      <c r="O820" s="218"/>
      <c r="P820" s="218"/>
      <c r="Q820" s="218"/>
      <c r="R820" s="218"/>
      <c r="S820" s="218"/>
      <c r="T820" s="219"/>
      <c r="U820" s="13"/>
      <c r="V820" s="13"/>
      <c r="W820" s="13"/>
      <c r="X820" s="13"/>
      <c r="Y820" s="13"/>
      <c r="Z820" s="13"/>
      <c r="AA820" s="13"/>
      <c r="AB820" s="13"/>
      <c r="AC820" s="13"/>
      <c r="AD820" s="13"/>
      <c r="AE820" s="13"/>
      <c r="AT820" s="213" t="s">
        <v>184</v>
      </c>
      <c r="AU820" s="213" t="s">
        <v>87</v>
      </c>
      <c r="AV820" s="13" t="s">
        <v>87</v>
      </c>
      <c r="AW820" s="13" t="s">
        <v>33</v>
      </c>
      <c r="AX820" s="13" t="s">
        <v>78</v>
      </c>
      <c r="AY820" s="213" t="s">
        <v>175</v>
      </c>
    </row>
    <row r="821" spans="1:51" s="14" customFormat="1" ht="12">
      <c r="A821" s="14"/>
      <c r="B821" s="220"/>
      <c r="C821" s="14"/>
      <c r="D821" s="212" t="s">
        <v>184</v>
      </c>
      <c r="E821" s="221" t="s">
        <v>1</v>
      </c>
      <c r="F821" s="222" t="s">
        <v>186</v>
      </c>
      <c r="G821" s="14"/>
      <c r="H821" s="223">
        <v>4</v>
      </c>
      <c r="I821" s="224"/>
      <c r="J821" s="14"/>
      <c r="K821" s="14"/>
      <c r="L821" s="220"/>
      <c r="M821" s="225"/>
      <c r="N821" s="226"/>
      <c r="O821" s="226"/>
      <c r="P821" s="226"/>
      <c r="Q821" s="226"/>
      <c r="R821" s="226"/>
      <c r="S821" s="226"/>
      <c r="T821" s="227"/>
      <c r="U821" s="14"/>
      <c r="V821" s="14"/>
      <c r="W821" s="14"/>
      <c r="X821" s="14"/>
      <c r="Y821" s="14"/>
      <c r="Z821" s="14"/>
      <c r="AA821" s="14"/>
      <c r="AB821" s="14"/>
      <c r="AC821" s="14"/>
      <c r="AD821" s="14"/>
      <c r="AE821" s="14"/>
      <c r="AT821" s="221" t="s">
        <v>184</v>
      </c>
      <c r="AU821" s="221" t="s">
        <v>87</v>
      </c>
      <c r="AV821" s="14" t="s">
        <v>182</v>
      </c>
      <c r="AW821" s="14" t="s">
        <v>33</v>
      </c>
      <c r="AX821" s="14" t="s">
        <v>85</v>
      </c>
      <c r="AY821" s="221" t="s">
        <v>175</v>
      </c>
    </row>
    <row r="822" spans="1:65" s="2" customFormat="1" ht="21.75" customHeight="1">
      <c r="A822" s="38"/>
      <c r="B822" s="197"/>
      <c r="C822" s="198" t="s">
        <v>1163</v>
      </c>
      <c r="D822" s="198" t="s">
        <v>177</v>
      </c>
      <c r="E822" s="199" t="s">
        <v>1164</v>
      </c>
      <c r="F822" s="200" t="s">
        <v>1165</v>
      </c>
      <c r="G822" s="201" t="s">
        <v>379</v>
      </c>
      <c r="H822" s="202">
        <v>5</v>
      </c>
      <c r="I822" s="203"/>
      <c r="J822" s="204">
        <f>ROUND(I822*H822,2)</f>
        <v>0</v>
      </c>
      <c r="K822" s="200" t="s">
        <v>1</v>
      </c>
      <c r="L822" s="39"/>
      <c r="M822" s="205" t="s">
        <v>1</v>
      </c>
      <c r="N822" s="206" t="s">
        <v>43</v>
      </c>
      <c r="O822" s="77"/>
      <c r="P822" s="207">
        <f>O822*H822</f>
        <v>0</v>
      </c>
      <c r="Q822" s="207">
        <v>7E-05</v>
      </c>
      <c r="R822" s="207">
        <f>Q822*H822</f>
        <v>0.00034999999999999994</v>
      </c>
      <c r="S822" s="207">
        <v>0</v>
      </c>
      <c r="T822" s="208">
        <f>S822*H822</f>
        <v>0</v>
      </c>
      <c r="U822" s="38"/>
      <c r="V822" s="38"/>
      <c r="W822" s="38"/>
      <c r="X822" s="38"/>
      <c r="Y822" s="38"/>
      <c r="Z822" s="38"/>
      <c r="AA822" s="38"/>
      <c r="AB822" s="38"/>
      <c r="AC822" s="38"/>
      <c r="AD822" s="38"/>
      <c r="AE822" s="38"/>
      <c r="AR822" s="209" t="s">
        <v>253</v>
      </c>
      <c r="AT822" s="209" t="s">
        <v>177</v>
      </c>
      <c r="AU822" s="209" t="s">
        <v>87</v>
      </c>
      <c r="AY822" s="19" t="s">
        <v>175</v>
      </c>
      <c r="BE822" s="210">
        <f>IF(N822="základní",J822,0)</f>
        <v>0</v>
      </c>
      <c r="BF822" s="210">
        <f>IF(N822="snížená",J822,0)</f>
        <v>0</v>
      </c>
      <c r="BG822" s="210">
        <f>IF(N822="zákl. přenesená",J822,0)</f>
        <v>0</v>
      </c>
      <c r="BH822" s="210">
        <f>IF(N822="sníž. přenesená",J822,0)</f>
        <v>0</v>
      </c>
      <c r="BI822" s="210">
        <f>IF(N822="nulová",J822,0)</f>
        <v>0</v>
      </c>
      <c r="BJ822" s="19" t="s">
        <v>85</v>
      </c>
      <c r="BK822" s="210">
        <f>ROUND(I822*H822,2)</f>
        <v>0</v>
      </c>
      <c r="BL822" s="19" t="s">
        <v>253</v>
      </c>
      <c r="BM822" s="209" t="s">
        <v>1166</v>
      </c>
    </row>
    <row r="823" spans="1:47" s="2" customFormat="1" ht="12">
      <c r="A823" s="38"/>
      <c r="B823" s="39"/>
      <c r="C823" s="38"/>
      <c r="D823" s="212" t="s">
        <v>274</v>
      </c>
      <c r="E823" s="38"/>
      <c r="F823" s="228" t="s">
        <v>771</v>
      </c>
      <c r="G823" s="38"/>
      <c r="H823" s="38"/>
      <c r="I823" s="133"/>
      <c r="J823" s="38"/>
      <c r="K823" s="38"/>
      <c r="L823" s="39"/>
      <c r="M823" s="229"/>
      <c r="N823" s="230"/>
      <c r="O823" s="77"/>
      <c r="P823" s="77"/>
      <c r="Q823" s="77"/>
      <c r="R823" s="77"/>
      <c r="S823" s="77"/>
      <c r="T823" s="78"/>
      <c r="U823" s="38"/>
      <c r="V823" s="38"/>
      <c r="W823" s="38"/>
      <c r="X823" s="38"/>
      <c r="Y823" s="38"/>
      <c r="Z823" s="38"/>
      <c r="AA823" s="38"/>
      <c r="AB823" s="38"/>
      <c r="AC823" s="38"/>
      <c r="AD823" s="38"/>
      <c r="AE823" s="38"/>
      <c r="AT823" s="19" t="s">
        <v>274</v>
      </c>
      <c r="AU823" s="19" t="s">
        <v>87</v>
      </c>
    </row>
    <row r="824" spans="1:51" s="13" customFormat="1" ht="12">
      <c r="A824" s="13"/>
      <c r="B824" s="211"/>
      <c r="C824" s="13"/>
      <c r="D824" s="212" t="s">
        <v>184</v>
      </c>
      <c r="E824" s="213" t="s">
        <v>1</v>
      </c>
      <c r="F824" s="214" t="s">
        <v>1167</v>
      </c>
      <c r="G824" s="13"/>
      <c r="H824" s="215">
        <v>5</v>
      </c>
      <c r="I824" s="216"/>
      <c r="J824" s="13"/>
      <c r="K824" s="13"/>
      <c r="L824" s="211"/>
      <c r="M824" s="217"/>
      <c r="N824" s="218"/>
      <c r="O824" s="218"/>
      <c r="P824" s="218"/>
      <c r="Q824" s="218"/>
      <c r="R824" s="218"/>
      <c r="S824" s="218"/>
      <c r="T824" s="219"/>
      <c r="U824" s="13"/>
      <c r="V824" s="13"/>
      <c r="W824" s="13"/>
      <c r="X824" s="13"/>
      <c r="Y824" s="13"/>
      <c r="Z824" s="13"/>
      <c r="AA824" s="13"/>
      <c r="AB824" s="13"/>
      <c r="AC824" s="13"/>
      <c r="AD824" s="13"/>
      <c r="AE824" s="13"/>
      <c r="AT824" s="213" t="s">
        <v>184</v>
      </c>
      <c r="AU824" s="213" t="s">
        <v>87</v>
      </c>
      <c r="AV824" s="13" t="s">
        <v>87</v>
      </c>
      <c r="AW824" s="13" t="s">
        <v>33</v>
      </c>
      <c r="AX824" s="13" t="s">
        <v>78</v>
      </c>
      <c r="AY824" s="213" t="s">
        <v>175</v>
      </c>
    </row>
    <row r="825" spans="1:51" s="14" customFormat="1" ht="12">
      <c r="A825" s="14"/>
      <c r="B825" s="220"/>
      <c r="C825" s="14"/>
      <c r="D825" s="212" t="s">
        <v>184</v>
      </c>
      <c r="E825" s="221" t="s">
        <v>1</v>
      </c>
      <c r="F825" s="222" t="s">
        <v>186</v>
      </c>
      <c r="G825" s="14"/>
      <c r="H825" s="223">
        <v>5</v>
      </c>
      <c r="I825" s="224"/>
      <c r="J825" s="14"/>
      <c r="K825" s="14"/>
      <c r="L825" s="220"/>
      <c r="M825" s="225"/>
      <c r="N825" s="226"/>
      <c r="O825" s="226"/>
      <c r="P825" s="226"/>
      <c r="Q825" s="226"/>
      <c r="R825" s="226"/>
      <c r="S825" s="226"/>
      <c r="T825" s="227"/>
      <c r="U825" s="14"/>
      <c r="V825" s="14"/>
      <c r="W825" s="14"/>
      <c r="X825" s="14"/>
      <c r="Y825" s="14"/>
      <c r="Z825" s="14"/>
      <c r="AA825" s="14"/>
      <c r="AB825" s="14"/>
      <c r="AC825" s="14"/>
      <c r="AD825" s="14"/>
      <c r="AE825" s="14"/>
      <c r="AT825" s="221" t="s">
        <v>184</v>
      </c>
      <c r="AU825" s="221" t="s">
        <v>87</v>
      </c>
      <c r="AV825" s="14" t="s">
        <v>182</v>
      </c>
      <c r="AW825" s="14" t="s">
        <v>33</v>
      </c>
      <c r="AX825" s="14" t="s">
        <v>85</v>
      </c>
      <c r="AY825" s="221" t="s">
        <v>175</v>
      </c>
    </row>
    <row r="826" spans="1:65" s="2" customFormat="1" ht="21.75" customHeight="1">
      <c r="A826" s="38"/>
      <c r="B826" s="197"/>
      <c r="C826" s="198" t="s">
        <v>1168</v>
      </c>
      <c r="D826" s="198" t="s">
        <v>177</v>
      </c>
      <c r="E826" s="199" t="s">
        <v>1169</v>
      </c>
      <c r="F826" s="200" t="s">
        <v>1170</v>
      </c>
      <c r="G826" s="201" t="s">
        <v>379</v>
      </c>
      <c r="H826" s="202">
        <v>7</v>
      </c>
      <c r="I826" s="203"/>
      <c r="J826" s="204">
        <f>ROUND(I826*H826,2)</f>
        <v>0</v>
      </c>
      <c r="K826" s="200" t="s">
        <v>1</v>
      </c>
      <c r="L826" s="39"/>
      <c r="M826" s="205" t="s">
        <v>1</v>
      </c>
      <c r="N826" s="206" t="s">
        <v>43</v>
      </c>
      <c r="O826" s="77"/>
      <c r="P826" s="207">
        <f>O826*H826</f>
        <v>0</v>
      </c>
      <c r="Q826" s="207">
        <v>7E-05</v>
      </c>
      <c r="R826" s="207">
        <f>Q826*H826</f>
        <v>0.00049</v>
      </c>
      <c r="S826" s="207">
        <v>0</v>
      </c>
      <c r="T826" s="208">
        <f>S826*H826</f>
        <v>0</v>
      </c>
      <c r="U826" s="38"/>
      <c r="V826" s="38"/>
      <c r="W826" s="38"/>
      <c r="X826" s="38"/>
      <c r="Y826" s="38"/>
      <c r="Z826" s="38"/>
      <c r="AA826" s="38"/>
      <c r="AB826" s="38"/>
      <c r="AC826" s="38"/>
      <c r="AD826" s="38"/>
      <c r="AE826" s="38"/>
      <c r="AR826" s="209" t="s">
        <v>253</v>
      </c>
      <c r="AT826" s="209" t="s">
        <v>177</v>
      </c>
      <c r="AU826" s="209" t="s">
        <v>87</v>
      </c>
      <c r="AY826" s="19" t="s">
        <v>175</v>
      </c>
      <c r="BE826" s="210">
        <f>IF(N826="základní",J826,0)</f>
        <v>0</v>
      </c>
      <c r="BF826" s="210">
        <f>IF(N826="snížená",J826,0)</f>
        <v>0</v>
      </c>
      <c r="BG826" s="210">
        <f>IF(N826="zákl. přenesená",J826,0)</f>
        <v>0</v>
      </c>
      <c r="BH826" s="210">
        <f>IF(N826="sníž. přenesená",J826,0)</f>
        <v>0</v>
      </c>
      <c r="BI826" s="210">
        <f>IF(N826="nulová",J826,0)</f>
        <v>0</v>
      </c>
      <c r="BJ826" s="19" t="s">
        <v>85</v>
      </c>
      <c r="BK826" s="210">
        <f>ROUND(I826*H826,2)</f>
        <v>0</v>
      </c>
      <c r="BL826" s="19" t="s">
        <v>253</v>
      </c>
      <c r="BM826" s="209" t="s">
        <v>1171</v>
      </c>
    </row>
    <row r="827" spans="1:47" s="2" customFormat="1" ht="12">
      <c r="A827" s="38"/>
      <c r="B827" s="39"/>
      <c r="C827" s="38"/>
      <c r="D827" s="212" t="s">
        <v>274</v>
      </c>
      <c r="E827" s="38"/>
      <c r="F827" s="228" t="s">
        <v>1172</v>
      </c>
      <c r="G827" s="38"/>
      <c r="H827" s="38"/>
      <c r="I827" s="133"/>
      <c r="J827" s="38"/>
      <c r="K827" s="38"/>
      <c r="L827" s="39"/>
      <c r="M827" s="229"/>
      <c r="N827" s="230"/>
      <c r="O827" s="77"/>
      <c r="P827" s="77"/>
      <c r="Q827" s="77"/>
      <c r="R827" s="77"/>
      <c r="S827" s="77"/>
      <c r="T827" s="78"/>
      <c r="U827" s="38"/>
      <c r="V827" s="38"/>
      <c r="W827" s="38"/>
      <c r="X827" s="38"/>
      <c r="Y827" s="38"/>
      <c r="Z827" s="38"/>
      <c r="AA827" s="38"/>
      <c r="AB827" s="38"/>
      <c r="AC827" s="38"/>
      <c r="AD827" s="38"/>
      <c r="AE827" s="38"/>
      <c r="AT827" s="19" t="s">
        <v>274</v>
      </c>
      <c r="AU827" s="19" t="s">
        <v>87</v>
      </c>
    </row>
    <row r="828" spans="1:51" s="13" customFormat="1" ht="12">
      <c r="A828" s="13"/>
      <c r="B828" s="211"/>
      <c r="C828" s="13"/>
      <c r="D828" s="212" t="s">
        <v>184</v>
      </c>
      <c r="E828" s="213" t="s">
        <v>1</v>
      </c>
      <c r="F828" s="214" t="s">
        <v>1173</v>
      </c>
      <c r="G828" s="13"/>
      <c r="H828" s="215">
        <v>7</v>
      </c>
      <c r="I828" s="216"/>
      <c r="J828" s="13"/>
      <c r="K828" s="13"/>
      <c r="L828" s="211"/>
      <c r="M828" s="217"/>
      <c r="N828" s="218"/>
      <c r="O828" s="218"/>
      <c r="P828" s="218"/>
      <c r="Q828" s="218"/>
      <c r="R828" s="218"/>
      <c r="S828" s="218"/>
      <c r="T828" s="219"/>
      <c r="U828" s="13"/>
      <c r="V828" s="13"/>
      <c r="W828" s="13"/>
      <c r="X828" s="13"/>
      <c r="Y828" s="13"/>
      <c r="Z828" s="13"/>
      <c r="AA828" s="13"/>
      <c r="AB828" s="13"/>
      <c r="AC828" s="13"/>
      <c r="AD828" s="13"/>
      <c r="AE828" s="13"/>
      <c r="AT828" s="213" t="s">
        <v>184</v>
      </c>
      <c r="AU828" s="213" t="s">
        <v>87</v>
      </c>
      <c r="AV828" s="13" t="s">
        <v>87</v>
      </c>
      <c r="AW828" s="13" t="s">
        <v>33</v>
      </c>
      <c r="AX828" s="13" t="s">
        <v>78</v>
      </c>
      <c r="AY828" s="213" t="s">
        <v>175</v>
      </c>
    </row>
    <row r="829" spans="1:51" s="14" customFormat="1" ht="12">
      <c r="A829" s="14"/>
      <c r="B829" s="220"/>
      <c r="C829" s="14"/>
      <c r="D829" s="212" t="s">
        <v>184</v>
      </c>
      <c r="E829" s="221" t="s">
        <v>1</v>
      </c>
      <c r="F829" s="222" t="s">
        <v>186</v>
      </c>
      <c r="G829" s="14"/>
      <c r="H829" s="223">
        <v>7</v>
      </c>
      <c r="I829" s="224"/>
      <c r="J829" s="14"/>
      <c r="K829" s="14"/>
      <c r="L829" s="220"/>
      <c r="M829" s="225"/>
      <c r="N829" s="226"/>
      <c r="O829" s="226"/>
      <c r="P829" s="226"/>
      <c r="Q829" s="226"/>
      <c r="R829" s="226"/>
      <c r="S829" s="226"/>
      <c r="T829" s="227"/>
      <c r="U829" s="14"/>
      <c r="V829" s="14"/>
      <c r="W829" s="14"/>
      <c r="X829" s="14"/>
      <c r="Y829" s="14"/>
      <c r="Z829" s="14"/>
      <c r="AA829" s="14"/>
      <c r="AB829" s="14"/>
      <c r="AC829" s="14"/>
      <c r="AD829" s="14"/>
      <c r="AE829" s="14"/>
      <c r="AT829" s="221" t="s">
        <v>184</v>
      </c>
      <c r="AU829" s="221" t="s">
        <v>87</v>
      </c>
      <c r="AV829" s="14" t="s">
        <v>182</v>
      </c>
      <c r="AW829" s="14" t="s">
        <v>33</v>
      </c>
      <c r="AX829" s="14" t="s">
        <v>85</v>
      </c>
      <c r="AY829" s="221" t="s">
        <v>175</v>
      </c>
    </row>
    <row r="830" spans="1:65" s="2" customFormat="1" ht="33" customHeight="1">
      <c r="A830" s="38"/>
      <c r="B830" s="197"/>
      <c r="C830" s="198" t="s">
        <v>1174</v>
      </c>
      <c r="D830" s="198" t="s">
        <v>177</v>
      </c>
      <c r="E830" s="199" t="s">
        <v>1175</v>
      </c>
      <c r="F830" s="200" t="s">
        <v>1176</v>
      </c>
      <c r="G830" s="201" t="s">
        <v>379</v>
      </c>
      <c r="H830" s="202">
        <v>5</v>
      </c>
      <c r="I830" s="203"/>
      <c r="J830" s="204">
        <f>ROUND(I830*H830,2)</f>
        <v>0</v>
      </c>
      <c r="K830" s="200" t="s">
        <v>1</v>
      </c>
      <c r="L830" s="39"/>
      <c r="M830" s="205" t="s">
        <v>1</v>
      </c>
      <c r="N830" s="206" t="s">
        <v>43</v>
      </c>
      <c r="O830" s="77"/>
      <c r="P830" s="207">
        <f>O830*H830</f>
        <v>0</v>
      </c>
      <c r="Q830" s="207">
        <v>0</v>
      </c>
      <c r="R830" s="207">
        <f>Q830*H830</f>
        <v>0</v>
      </c>
      <c r="S830" s="207">
        <v>0.005</v>
      </c>
      <c r="T830" s="208">
        <f>S830*H830</f>
        <v>0.025</v>
      </c>
      <c r="U830" s="38"/>
      <c r="V830" s="38"/>
      <c r="W830" s="38"/>
      <c r="X830" s="38"/>
      <c r="Y830" s="38"/>
      <c r="Z830" s="38"/>
      <c r="AA830" s="38"/>
      <c r="AB830" s="38"/>
      <c r="AC830" s="38"/>
      <c r="AD830" s="38"/>
      <c r="AE830" s="38"/>
      <c r="AR830" s="209" t="s">
        <v>182</v>
      </c>
      <c r="AT830" s="209" t="s">
        <v>177</v>
      </c>
      <c r="AU830" s="209" t="s">
        <v>87</v>
      </c>
      <c r="AY830" s="19" t="s">
        <v>175</v>
      </c>
      <c r="BE830" s="210">
        <f>IF(N830="základní",J830,0)</f>
        <v>0</v>
      </c>
      <c r="BF830" s="210">
        <f>IF(N830="snížená",J830,0)</f>
        <v>0</v>
      </c>
      <c r="BG830" s="210">
        <f>IF(N830="zákl. přenesená",J830,0)</f>
        <v>0</v>
      </c>
      <c r="BH830" s="210">
        <f>IF(N830="sníž. přenesená",J830,0)</f>
        <v>0</v>
      </c>
      <c r="BI830" s="210">
        <f>IF(N830="nulová",J830,0)</f>
        <v>0</v>
      </c>
      <c r="BJ830" s="19" t="s">
        <v>85</v>
      </c>
      <c r="BK830" s="210">
        <f>ROUND(I830*H830,2)</f>
        <v>0</v>
      </c>
      <c r="BL830" s="19" t="s">
        <v>182</v>
      </c>
      <c r="BM830" s="209" t="s">
        <v>1177</v>
      </c>
    </row>
    <row r="831" spans="1:47" s="2" customFormat="1" ht="12">
      <c r="A831" s="38"/>
      <c r="B831" s="39"/>
      <c r="C831" s="38"/>
      <c r="D831" s="212" t="s">
        <v>274</v>
      </c>
      <c r="E831" s="38"/>
      <c r="F831" s="228" t="s">
        <v>771</v>
      </c>
      <c r="G831" s="38"/>
      <c r="H831" s="38"/>
      <c r="I831" s="133"/>
      <c r="J831" s="38"/>
      <c r="K831" s="38"/>
      <c r="L831" s="39"/>
      <c r="M831" s="229"/>
      <c r="N831" s="230"/>
      <c r="O831" s="77"/>
      <c r="P831" s="77"/>
      <c r="Q831" s="77"/>
      <c r="R831" s="77"/>
      <c r="S831" s="77"/>
      <c r="T831" s="78"/>
      <c r="U831" s="38"/>
      <c r="V831" s="38"/>
      <c r="W831" s="38"/>
      <c r="X831" s="38"/>
      <c r="Y831" s="38"/>
      <c r="Z831" s="38"/>
      <c r="AA831" s="38"/>
      <c r="AB831" s="38"/>
      <c r="AC831" s="38"/>
      <c r="AD831" s="38"/>
      <c r="AE831" s="38"/>
      <c r="AT831" s="19" t="s">
        <v>274</v>
      </c>
      <c r="AU831" s="19" t="s">
        <v>87</v>
      </c>
    </row>
    <row r="832" spans="1:51" s="13" customFormat="1" ht="12">
      <c r="A832" s="13"/>
      <c r="B832" s="211"/>
      <c r="C832" s="13"/>
      <c r="D832" s="212" t="s">
        <v>184</v>
      </c>
      <c r="E832" s="213" t="s">
        <v>1</v>
      </c>
      <c r="F832" s="214" t="s">
        <v>1178</v>
      </c>
      <c r="G832" s="13"/>
      <c r="H832" s="215">
        <v>5</v>
      </c>
      <c r="I832" s="216"/>
      <c r="J832" s="13"/>
      <c r="K832" s="13"/>
      <c r="L832" s="211"/>
      <c r="M832" s="217"/>
      <c r="N832" s="218"/>
      <c r="O832" s="218"/>
      <c r="P832" s="218"/>
      <c r="Q832" s="218"/>
      <c r="R832" s="218"/>
      <c r="S832" s="218"/>
      <c r="T832" s="219"/>
      <c r="U832" s="13"/>
      <c r="V832" s="13"/>
      <c r="W832" s="13"/>
      <c r="X832" s="13"/>
      <c r="Y832" s="13"/>
      <c r="Z832" s="13"/>
      <c r="AA832" s="13"/>
      <c r="AB832" s="13"/>
      <c r="AC832" s="13"/>
      <c r="AD832" s="13"/>
      <c r="AE832" s="13"/>
      <c r="AT832" s="213" t="s">
        <v>184</v>
      </c>
      <c r="AU832" s="213" t="s">
        <v>87</v>
      </c>
      <c r="AV832" s="13" t="s">
        <v>87</v>
      </c>
      <c r="AW832" s="13" t="s">
        <v>33</v>
      </c>
      <c r="AX832" s="13" t="s">
        <v>85</v>
      </c>
      <c r="AY832" s="213" t="s">
        <v>175</v>
      </c>
    </row>
    <row r="833" spans="1:65" s="2" customFormat="1" ht="16.5" customHeight="1">
      <c r="A833" s="38"/>
      <c r="B833" s="197"/>
      <c r="C833" s="198" t="s">
        <v>1179</v>
      </c>
      <c r="D833" s="198" t="s">
        <v>177</v>
      </c>
      <c r="E833" s="199" t="s">
        <v>1180</v>
      </c>
      <c r="F833" s="200" t="s">
        <v>1181</v>
      </c>
      <c r="G833" s="201" t="s">
        <v>379</v>
      </c>
      <c r="H833" s="202">
        <v>27</v>
      </c>
      <c r="I833" s="203"/>
      <c r="J833" s="204">
        <f>ROUND(I833*H833,2)</f>
        <v>0</v>
      </c>
      <c r="K833" s="200" t="s">
        <v>1</v>
      </c>
      <c r="L833" s="39"/>
      <c r="M833" s="205" t="s">
        <v>1</v>
      </c>
      <c r="N833" s="206" t="s">
        <v>43</v>
      </c>
      <c r="O833" s="77"/>
      <c r="P833" s="207">
        <f>O833*H833</f>
        <v>0</v>
      </c>
      <c r="Q833" s="207">
        <v>0</v>
      </c>
      <c r="R833" s="207">
        <f>Q833*H833</f>
        <v>0</v>
      </c>
      <c r="S833" s="207">
        <v>0</v>
      </c>
      <c r="T833" s="208">
        <f>S833*H833</f>
        <v>0</v>
      </c>
      <c r="U833" s="38"/>
      <c r="V833" s="38"/>
      <c r="W833" s="38"/>
      <c r="X833" s="38"/>
      <c r="Y833" s="38"/>
      <c r="Z833" s="38"/>
      <c r="AA833" s="38"/>
      <c r="AB833" s="38"/>
      <c r="AC833" s="38"/>
      <c r="AD833" s="38"/>
      <c r="AE833" s="38"/>
      <c r="AR833" s="209" t="s">
        <v>182</v>
      </c>
      <c r="AT833" s="209" t="s">
        <v>177</v>
      </c>
      <c r="AU833" s="209" t="s">
        <v>87</v>
      </c>
      <c r="AY833" s="19" t="s">
        <v>175</v>
      </c>
      <c r="BE833" s="210">
        <f>IF(N833="základní",J833,0)</f>
        <v>0</v>
      </c>
      <c r="BF833" s="210">
        <f>IF(N833="snížená",J833,0)</f>
        <v>0</v>
      </c>
      <c r="BG833" s="210">
        <f>IF(N833="zákl. přenesená",J833,0)</f>
        <v>0</v>
      </c>
      <c r="BH833" s="210">
        <f>IF(N833="sníž. přenesená",J833,0)</f>
        <v>0</v>
      </c>
      <c r="BI833" s="210">
        <f>IF(N833="nulová",J833,0)</f>
        <v>0</v>
      </c>
      <c r="BJ833" s="19" t="s">
        <v>85</v>
      </c>
      <c r="BK833" s="210">
        <f>ROUND(I833*H833,2)</f>
        <v>0</v>
      </c>
      <c r="BL833" s="19" t="s">
        <v>182</v>
      </c>
      <c r="BM833" s="209" t="s">
        <v>1182</v>
      </c>
    </row>
    <row r="834" spans="1:47" s="2" customFormat="1" ht="12">
      <c r="A834" s="38"/>
      <c r="B834" s="39"/>
      <c r="C834" s="38"/>
      <c r="D834" s="212" t="s">
        <v>274</v>
      </c>
      <c r="E834" s="38"/>
      <c r="F834" s="228" t="s">
        <v>771</v>
      </c>
      <c r="G834" s="38"/>
      <c r="H834" s="38"/>
      <c r="I834" s="133"/>
      <c r="J834" s="38"/>
      <c r="K834" s="38"/>
      <c r="L834" s="39"/>
      <c r="M834" s="229"/>
      <c r="N834" s="230"/>
      <c r="O834" s="77"/>
      <c r="P834" s="77"/>
      <c r="Q834" s="77"/>
      <c r="R834" s="77"/>
      <c r="S834" s="77"/>
      <c r="T834" s="78"/>
      <c r="U834" s="38"/>
      <c r="V834" s="38"/>
      <c r="W834" s="38"/>
      <c r="X834" s="38"/>
      <c r="Y834" s="38"/>
      <c r="Z834" s="38"/>
      <c r="AA834" s="38"/>
      <c r="AB834" s="38"/>
      <c r="AC834" s="38"/>
      <c r="AD834" s="38"/>
      <c r="AE834" s="38"/>
      <c r="AT834" s="19" t="s">
        <v>274</v>
      </c>
      <c r="AU834" s="19" t="s">
        <v>87</v>
      </c>
    </row>
    <row r="835" spans="1:51" s="13" customFormat="1" ht="12">
      <c r="A835" s="13"/>
      <c r="B835" s="211"/>
      <c r="C835" s="13"/>
      <c r="D835" s="212" t="s">
        <v>184</v>
      </c>
      <c r="E835" s="213" t="s">
        <v>1</v>
      </c>
      <c r="F835" s="214" t="s">
        <v>324</v>
      </c>
      <c r="G835" s="13"/>
      <c r="H835" s="215">
        <v>27</v>
      </c>
      <c r="I835" s="216"/>
      <c r="J835" s="13"/>
      <c r="K835" s="13"/>
      <c r="L835" s="211"/>
      <c r="M835" s="217"/>
      <c r="N835" s="218"/>
      <c r="O835" s="218"/>
      <c r="P835" s="218"/>
      <c r="Q835" s="218"/>
      <c r="R835" s="218"/>
      <c r="S835" s="218"/>
      <c r="T835" s="219"/>
      <c r="U835" s="13"/>
      <c r="V835" s="13"/>
      <c r="W835" s="13"/>
      <c r="X835" s="13"/>
      <c r="Y835" s="13"/>
      <c r="Z835" s="13"/>
      <c r="AA835" s="13"/>
      <c r="AB835" s="13"/>
      <c r="AC835" s="13"/>
      <c r="AD835" s="13"/>
      <c r="AE835" s="13"/>
      <c r="AT835" s="213" t="s">
        <v>184</v>
      </c>
      <c r="AU835" s="213" t="s">
        <v>87</v>
      </c>
      <c r="AV835" s="13" t="s">
        <v>87</v>
      </c>
      <c r="AW835" s="13" t="s">
        <v>33</v>
      </c>
      <c r="AX835" s="13" t="s">
        <v>85</v>
      </c>
      <c r="AY835" s="213" t="s">
        <v>175</v>
      </c>
    </row>
    <row r="836" spans="1:65" s="2" customFormat="1" ht="16.5" customHeight="1">
      <c r="A836" s="38"/>
      <c r="B836" s="197"/>
      <c r="C836" s="198" t="s">
        <v>1183</v>
      </c>
      <c r="D836" s="198" t="s">
        <v>177</v>
      </c>
      <c r="E836" s="199" t="s">
        <v>1184</v>
      </c>
      <c r="F836" s="200" t="s">
        <v>1185</v>
      </c>
      <c r="G836" s="201" t="s">
        <v>379</v>
      </c>
      <c r="H836" s="202">
        <v>1</v>
      </c>
      <c r="I836" s="203"/>
      <c r="J836" s="204">
        <f>ROUND(I836*H836,2)</f>
        <v>0</v>
      </c>
      <c r="K836" s="200" t="s">
        <v>1</v>
      </c>
      <c r="L836" s="39"/>
      <c r="M836" s="205" t="s">
        <v>1</v>
      </c>
      <c r="N836" s="206" t="s">
        <v>43</v>
      </c>
      <c r="O836" s="77"/>
      <c r="P836" s="207">
        <f>O836*H836</f>
        <v>0</v>
      </c>
      <c r="Q836" s="207">
        <v>0</v>
      </c>
      <c r="R836" s="207">
        <f>Q836*H836</f>
        <v>0</v>
      </c>
      <c r="S836" s="207">
        <v>0</v>
      </c>
      <c r="T836" s="208">
        <f>S836*H836</f>
        <v>0</v>
      </c>
      <c r="U836" s="38"/>
      <c r="V836" s="38"/>
      <c r="W836" s="38"/>
      <c r="X836" s="38"/>
      <c r="Y836" s="38"/>
      <c r="Z836" s="38"/>
      <c r="AA836" s="38"/>
      <c r="AB836" s="38"/>
      <c r="AC836" s="38"/>
      <c r="AD836" s="38"/>
      <c r="AE836" s="38"/>
      <c r="AR836" s="209" t="s">
        <v>182</v>
      </c>
      <c r="AT836" s="209" t="s">
        <v>177</v>
      </c>
      <c r="AU836" s="209" t="s">
        <v>87</v>
      </c>
      <c r="AY836" s="19" t="s">
        <v>175</v>
      </c>
      <c r="BE836" s="210">
        <f>IF(N836="základní",J836,0)</f>
        <v>0</v>
      </c>
      <c r="BF836" s="210">
        <f>IF(N836="snížená",J836,0)</f>
        <v>0</v>
      </c>
      <c r="BG836" s="210">
        <f>IF(N836="zákl. přenesená",J836,0)</f>
        <v>0</v>
      </c>
      <c r="BH836" s="210">
        <f>IF(N836="sníž. přenesená",J836,0)</f>
        <v>0</v>
      </c>
      <c r="BI836" s="210">
        <f>IF(N836="nulová",J836,0)</f>
        <v>0</v>
      </c>
      <c r="BJ836" s="19" t="s">
        <v>85</v>
      </c>
      <c r="BK836" s="210">
        <f>ROUND(I836*H836,2)</f>
        <v>0</v>
      </c>
      <c r="BL836" s="19" t="s">
        <v>182</v>
      </c>
      <c r="BM836" s="209" t="s">
        <v>1186</v>
      </c>
    </row>
    <row r="837" spans="1:47" s="2" customFormat="1" ht="12">
      <c r="A837" s="38"/>
      <c r="B837" s="39"/>
      <c r="C837" s="38"/>
      <c r="D837" s="212" t="s">
        <v>274</v>
      </c>
      <c r="E837" s="38"/>
      <c r="F837" s="228" t="s">
        <v>771</v>
      </c>
      <c r="G837" s="38"/>
      <c r="H837" s="38"/>
      <c r="I837" s="133"/>
      <c r="J837" s="38"/>
      <c r="K837" s="38"/>
      <c r="L837" s="39"/>
      <c r="M837" s="229"/>
      <c r="N837" s="230"/>
      <c r="O837" s="77"/>
      <c r="P837" s="77"/>
      <c r="Q837" s="77"/>
      <c r="R837" s="77"/>
      <c r="S837" s="77"/>
      <c r="T837" s="78"/>
      <c r="U837" s="38"/>
      <c r="V837" s="38"/>
      <c r="W837" s="38"/>
      <c r="X837" s="38"/>
      <c r="Y837" s="38"/>
      <c r="Z837" s="38"/>
      <c r="AA837" s="38"/>
      <c r="AB837" s="38"/>
      <c r="AC837" s="38"/>
      <c r="AD837" s="38"/>
      <c r="AE837" s="38"/>
      <c r="AT837" s="19" t="s">
        <v>274</v>
      </c>
      <c r="AU837" s="19" t="s">
        <v>87</v>
      </c>
    </row>
    <row r="838" spans="1:51" s="13" customFormat="1" ht="12">
      <c r="A838" s="13"/>
      <c r="B838" s="211"/>
      <c r="C838" s="13"/>
      <c r="D838" s="212" t="s">
        <v>184</v>
      </c>
      <c r="E838" s="213" t="s">
        <v>1</v>
      </c>
      <c r="F838" s="214" t="s">
        <v>85</v>
      </c>
      <c r="G838" s="13"/>
      <c r="H838" s="215">
        <v>1</v>
      </c>
      <c r="I838" s="216"/>
      <c r="J838" s="13"/>
      <c r="K838" s="13"/>
      <c r="L838" s="211"/>
      <c r="M838" s="217"/>
      <c r="N838" s="218"/>
      <c r="O838" s="218"/>
      <c r="P838" s="218"/>
      <c r="Q838" s="218"/>
      <c r="R838" s="218"/>
      <c r="S838" s="218"/>
      <c r="T838" s="219"/>
      <c r="U838" s="13"/>
      <c r="V838" s="13"/>
      <c r="W838" s="13"/>
      <c r="X838" s="13"/>
      <c r="Y838" s="13"/>
      <c r="Z838" s="13"/>
      <c r="AA838" s="13"/>
      <c r="AB838" s="13"/>
      <c r="AC838" s="13"/>
      <c r="AD838" s="13"/>
      <c r="AE838" s="13"/>
      <c r="AT838" s="213" t="s">
        <v>184</v>
      </c>
      <c r="AU838" s="213" t="s">
        <v>87</v>
      </c>
      <c r="AV838" s="13" t="s">
        <v>87</v>
      </c>
      <c r="AW838" s="13" t="s">
        <v>33</v>
      </c>
      <c r="AX838" s="13" t="s">
        <v>85</v>
      </c>
      <c r="AY838" s="213" t="s">
        <v>175</v>
      </c>
    </row>
    <row r="839" spans="1:65" s="2" customFormat="1" ht="16.5" customHeight="1">
      <c r="A839" s="38"/>
      <c r="B839" s="197"/>
      <c r="C839" s="198" t="s">
        <v>1187</v>
      </c>
      <c r="D839" s="198" t="s">
        <v>177</v>
      </c>
      <c r="E839" s="199" t="s">
        <v>1188</v>
      </c>
      <c r="F839" s="200" t="s">
        <v>1189</v>
      </c>
      <c r="G839" s="201" t="s">
        <v>379</v>
      </c>
      <c r="H839" s="202">
        <v>1</v>
      </c>
      <c r="I839" s="203"/>
      <c r="J839" s="204">
        <f>ROUND(I839*H839,2)</f>
        <v>0</v>
      </c>
      <c r="K839" s="200" t="s">
        <v>1</v>
      </c>
      <c r="L839" s="39"/>
      <c r="M839" s="205" t="s">
        <v>1</v>
      </c>
      <c r="N839" s="206" t="s">
        <v>43</v>
      </c>
      <c r="O839" s="77"/>
      <c r="P839" s="207">
        <f>O839*H839</f>
        <v>0</v>
      </c>
      <c r="Q839" s="207">
        <v>0</v>
      </c>
      <c r="R839" s="207">
        <f>Q839*H839</f>
        <v>0</v>
      </c>
      <c r="S839" s="207">
        <v>0</v>
      </c>
      <c r="T839" s="208">
        <f>S839*H839</f>
        <v>0</v>
      </c>
      <c r="U839" s="38"/>
      <c r="V839" s="38"/>
      <c r="W839" s="38"/>
      <c r="X839" s="38"/>
      <c r="Y839" s="38"/>
      <c r="Z839" s="38"/>
      <c r="AA839" s="38"/>
      <c r="AB839" s="38"/>
      <c r="AC839" s="38"/>
      <c r="AD839" s="38"/>
      <c r="AE839" s="38"/>
      <c r="AR839" s="209" t="s">
        <v>182</v>
      </c>
      <c r="AT839" s="209" t="s">
        <v>177</v>
      </c>
      <c r="AU839" s="209" t="s">
        <v>87</v>
      </c>
      <c r="AY839" s="19" t="s">
        <v>175</v>
      </c>
      <c r="BE839" s="210">
        <f>IF(N839="základní",J839,0)</f>
        <v>0</v>
      </c>
      <c r="BF839" s="210">
        <f>IF(N839="snížená",J839,0)</f>
        <v>0</v>
      </c>
      <c r="BG839" s="210">
        <f>IF(N839="zákl. přenesená",J839,0)</f>
        <v>0</v>
      </c>
      <c r="BH839" s="210">
        <f>IF(N839="sníž. přenesená",J839,0)</f>
        <v>0</v>
      </c>
      <c r="BI839" s="210">
        <f>IF(N839="nulová",J839,0)</f>
        <v>0</v>
      </c>
      <c r="BJ839" s="19" t="s">
        <v>85</v>
      </c>
      <c r="BK839" s="210">
        <f>ROUND(I839*H839,2)</f>
        <v>0</v>
      </c>
      <c r="BL839" s="19" t="s">
        <v>182</v>
      </c>
      <c r="BM839" s="209" t="s">
        <v>1190</v>
      </c>
    </row>
    <row r="840" spans="1:47" s="2" customFormat="1" ht="12">
      <c r="A840" s="38"/>
      <c r="B840" s="39"/>
      <c r="C840" s="38"/>
      <c r="D840" s="212" t="s">
        <v>274</v>
      </c>
      <c r="E840" s="38"/>
      <c r="F840" s="228" t="s">
        <v>771</v>
      </c>
      <c r="G840" s="38"/>
      <c r="H840" s="38"/>
      <c r="I840" s="133"/>
      <c r="J840" s="38"/>
      <c r="K840" s="38"/>
      <c r="L840" s="39"/>
      <c r="M840" s="229"/>
      <c r="N840" s="230"/>
      <c r="O840" s="77"/>
      <c r="P840" s="77"/>
      <c r="Q840" s="77"/>
      <c r="R840" s="77"/>
      <c r="S840" s="77"/>
      <c r="T840" s="78"/>
      <c r="U840" s="38"/>
      <c r="V840" s="38"/>
      <c r="W840" s="38"/>
      <c r="X840" s="38"/>
      <c r="Y840" s="38"/>
      <c r="Z840" s="38"/>
      <c r="AA840" s="38"/>
      <c r="AB840" s="38"/>
      <c r="AC840" s="38"/>
      <c r="AD840" s="38"/>
      <c r="AE840" s="38"/>
      <c r="AT840" s="19" t="s">
        <v>274</v>
      </c>
      <c r="AU840" s="19" t="s">
        <v>87</v>
      </c>
    </row>
    <row r="841" spans="1:51" s="13" customFormat="1" ht="12">
      <c r="A841" s="13"/>
      <c r="B841" s="211"/>
      <c r="C841" s="13"/>
      <c r="D841" s="212" t="s">
        <v>184</v>
      </c>
      <c r="E841" s="213" t="s">
        <v>1</v>
      </c>
      <c r="F841" s="214" t="s">
        <v>85</v>
      </c>
      <c r="G841" s="13"/>
      <c r="H841" s="215">
        <v>1</v>
      </c>
      <c r="I841" s="216"/>
      <c r="J841" s="13"/>
      <c r="K841" s="13"/>
      <c r="L841" s="211"/>
      <c r="M841" s="217"/>
      <c r="N841" s="218"/>
      <c r="O841" s="218"/>
      <c r="P841" s="218"/>
      <c r="Q841" s="218"/>
      <c r="R841" s="218"/>
      <c r="S841" s="218"/>
      <c r="T841" s="219"/>
      <c r="U841" s="13"/>
      <c r="V841" s="13"/>
      <c r="W841" s="13"/>
      <c r="X841" s="13"/>
      <c r="Y841" s="13"/>
      <c r="Z841" s="13"/>
      <c r="AA841" s="13"/>
      <c r="AB841" s="13"/>
      <c r="AC841" s="13"/>
      <c r="AD841" s="13"/>
      <c r="AE841" s="13"/>
      <c r="AT841" s="213" t="s">
        <v>184</v>
      </c>
      <c r="AU841" s="213" t="s">
        <v>87</v>
      </c>
      <c r="AV841" s="13" t="s">
        <v>87</v>
      </c>
      <c r="AW841" s="13" t="s">
        <v>33</v>
      </c>
      <c r="AX841" s="13" t="s">
        <v>85</v>
      </c>
      <c r="AY841" s="213" t="s">
        <v>175</v>
      </c>
    </row>
    <row r="842" spans="1:65" s="2" customFormat="1" ht="21.75" customHeight="1">
      <c r="A842" s="38"/>
      <c r="B842" s="197"/>
      <c r="C842" s="198" t="s">
        <v>1191</v>
      </c>
      <c r="D842" s="198" t="s">
        <v>177</v>
      </c>
      <c r="E842" s="199" t="s">
        <v>1192</v>
      </c>
      <c r="F842" s="200" t="s">
        <v>1193</v>
      </c>
      <c r="G842" s="201" t="s">
        <v>256</v>
      </c>
      <c r="H842" s="202">
        <v>1.27</v>
      </c>
      <c r="I842" s="203"/>
      <c r="J842" s="204">
        <f>ROUND(I842*H842,2)</f>
        <v>0</v>
      </c>
      <c r="K842" s="200" t="s">
        <v>181</v>
      </c>
      <c r="L842" s="39"/>
      <c r="M842" s="205" t="s">
        <v>1</v>
      </c>
      <c r="N842" s="206" t="s">
        <v>43</v>
      </c>
      <c r="O842" s="77"/>
      <c r="P842" s="207">
        <f>O842*H842</f>
        <v>0</v>
      </c>
      <c r="Q842" s="207">
        <v>0</v>
      </c>
      <c r="R842" s="207">
        <f>Q842*H842</f>
        <v>0</v>
      </c>
      <c r="S842" s="207">
        <v>0</v>
      </c>
      <c r="T842" s="208">
        <f>S842*H842</f>
        <v>0</v>
      </c>
      <c r="U842" s="38"/>
      <c r="V842" s="38"/>
      <c r="W842" s="38"/>
      <c r="X842" s="38"/>
      <c r="Y842" s="38"/>
      <c r="Z842" s="38"/>
      <c r="AA842" s="38"/>
      <c r="AB842" s="38"/>
      <c r="AC842" s="38"/>
      <c r="AD842" s="38"/>
      <c r="AE842" s="38"/>
      <c r="AR842" s="209" t="s">
        <v>253</v>
      </c>
      <c r="AT842" s="209" t="s">
        <v>177</v>
      </c>
      <c r="AU842" s="209" t="s">
        <v>87</v>
      </c>
      <c r="AY842" s="19" t="s">
        <v>175</v>
      </c>
      <c r="BE842" s="210">
        <f>IF(N842="základní",J842,0)</f>
        <v>0</v>
      </c>
      <c r="BF842" s="210">
        <f>IF(N842="snížená",J842,0)</f>
        <v>0</v>
      </c>
      <c r="BG842" s="210">
        <f>IF(N842="zákl. přenesená",J842,0)</f>
        <v>0</v>
      </c>
      <c r="BH842" s="210">
        <f>IF(N842="sníž. přenesená",J842,0)</f>
        <v>0</v>
      </c>
      <c r="BI842" s="210">
        <f>IF(N842="nulová",J842,0)</f>
        <v>0</v>
      </c>
      <c r="BJ842" s="19" t="s">
        <v>85</v>
      </c>
      <c r="BK842" s="210">
        <f>ROUND(I842*H842,2)</f>
        <v>0</v>
      </c>
      <c r="BL842" s="19" t="s">
        <v>253</v>
      </c>
      <c r="BM842" s="209" t="s">
        <v>1194</v>
      </c>
    </row>
    <row r="843" spans="1:63" s="12" customFormat="1" ht="22.8" customHeight="1">
      <c r="A843" s="12"/>
      <c r="B843" s="184"/>
      <c r="C843" s="12"/>
      <c r="D843" s="185" t="s">
        <v>77</v>
      </c>
      <c r="E843" s="195" t="s">
        <v>1195</v>
      </c>
      <c r="F843" s="195" t="s">
        <v>1196</v>
      </c>
      <c r="G843" s="12"/>
      <c r="H843" s="12"/>
      <c r="I843" s="187"/>
      <c r="J843" s="196">
        <f>BK843</f>
        <v>0</v>
      </c>
      <c r="K843" s="12"/>
      <c r="L843" s="184"/>
      <c r="M843" s="189"/>
      <c r="N843" s="190"/>
      <c r="O843" s="190"/>
      <c r="P843" s="191">
        <f>SUM(P844:P877)</f>
        <v>0</v>
      </c>
      <c r="Q843" s="190"/>
      <c r="R843" s="191">
        <f>SUM(R844:R877)</f>
        <v>0</v>
      </c>
      <c r="S843" s="190"/>
      <c r="T843" s="192">
        <f>SUM(T844:T877)</f>
        <v>0</v>
      </c>
      <c r="U843" s="12"/>
      <c r="V843" s="12"/>
      <c r="W843" s="12"/>
      <c r="X843" s="12"/>
      <c r="Y843" s="12"/>
      <c r="Z843" s="12"/>
      <c r="AA843" s="12"/>
      <c r="AB843" s="12"/>
      <c r="AC843" s="12"/>
      <c r="AD843" s="12"/>
      <c r="AE843" s="12"/>
      <c r="AR843" s="185" t="s">
        <v>87</v>
      </c>
      <c r="AT843" s="193" t="s">
        <v>77</v>
      </c>
      <c r="AU843" s="193" t="s">
        <v>85</v>
      </c>
      <c r="AY843" s="185" t="s">
        <v>175</v>
      </c>
      <c r="BK843" s="194">
        <f>SUM(BK844:BK877)</f>
        <v>0</v>
      </c>
    </row>
    <row r="844" spans="1:65" s="2" customFormat="1" ht="44.25" customHeight="1">
      <c r="A844" s="38"/>
      <c r="B844" s="197"/>
      <c r="C844" s="198" t="s">
        <v>1197</v>
      </c>
      <c r="D844" s="198" t="s">
        <v>177</v>
      </c>
      <c r="E844" s="199" t="s">
        <v>1198</v>
      </c>
      <c r="F844" s="200" t="s">
        <v>1199</v>
      </c>
      <c r="G844" s="201" t="s">
        <v>180</v>
      </c>
      <c r="H844" s="202">
        <v>744.802</v>
      </c>
      <c r="I844" s="203"/>
      <c r="J844" s="204">
        <f>ROUND(I844*H844,2)</f>
        <v>0</v>
      </c>
      <c r="K844" s="200" t="s">
        <v>1</v>
      </c>
      <c r="L844" s="39"/>
      <c r="M844" s="205" t="s">
        <v>1</v>
      </c>
      <c r="N844" s="206" t="s">
        <v>43</v>
      </c>
      <c r="O844" s="77"/>
      <c r="P844" s="207">
        <f>O844*H844</f>
        <v>0</v>
      </c>
      <c r="Q844" s="207">
        <v>0</v>
      </c>
      <c r="R844" s="207">
        <f>Q844*H844</f>
        <v>0</v>
      </c>
      <c r="S844" s="207">
        <v>0</v>
      </c>
      <c r="T844" s="208">
        <f>S844*H844</f>
        <v>0</v>
      </c>
      <c r="U844" s="38"/>
      <c r="V844" s="38"/>
      <c r="W844" s="38"/>
      <c r="X844" s="38"/>
      <c r="Y844" s="38"/>
      <c r="Z844" s="38"/>
      <c r="AA844" s="38"/>
      <c r="AB844" s="38"/>
      <c r="AC844" s="38"/>
      <c r="AD844" s="38"/>
      <c r="AE844" s="38"/>
      <c r="AR844" s="209" t="s">
        <v>253</v>
      </c>
      <c r="AT844" s="209" t="s">
        <v>177</v>
      </c>
      <c r="AU844" s="209" t="s">
        <v>87</v>
      </c>
      <c r="AY844" s="19" t="s">
        <v>175</v>
      </c>
      <c r="BE844" s="210">
        <f>IF(N844="základní",J844,0)</f>
        <v>0</v>
      </c>
      <c r="BF844" s="210">
        <f>IF(N844="snížená",J844,0)</f>
        <v>0</v>
      </c>
      <c r="BG844" s="210">
        <f>IF(N844="zákl. přenesená",J844,0)</f>
        <v>0</v>
      </c>
      <c r="BH844" s="210">
        <f>IF(N844="sníž. přenesená",J844,0)</f>
        <v>0</v>
      </c>
      <c r="BI844" s="210">
        <f>IF(N844="nulová",J844,0)</f>
        <v>0</v>
      </c>
      <c r="BJ844" s="19" t="s">
        <v>85</v>
      </c>
      <c r="BK844" s="210">
        <f>ROUND(I844*H844,2)</f>
        <v>0</v>
      </c>
      <c r="BL844" s="19" t="s">
        <v>253</v>
      </c>
      <c r="BM844" s="209" t="s">
        <v>1200</v>
      </c>
    </row>
    <row r="845" spans="1:47" s="2" customFormat="1" ht="12">
      <c r="A845" s="38"/>
      <c r="B845" s="39"/>
      <c r="C845" s="38"/>
      <c r="D845" s="212" t="s">
        <v>274</v>
      </c>
      <c r="E845" s="38"/>
      <c r="F845" s="228" t="s">
        <v>1201</v>
      </c>
      <c r="G845" s="38"/>
      <c r="H845" s="38"/>
      <c r="I845" s="133"/>
      <c r="J845" s="38"/>
      <c r="K845" s="38"/>
      <c r="L845" s="39"/>
      <c r="M845" s="229"/>
      <c r="N845" s="230"/>
      <c r="O845" s="77"/>
      <c r="P845" s="77"/>
      <c r="Q845" s="77"/>
      <c r="R845" s="77"/>
      <c r="S845" s="77"/>
      <c r="T845" s="78"/>
      <c r="U845" s="38"/>
      <c r="V845" s="38"/>
      <c r="W845" s="38"/>
      <c r="X845" s="38"/>
      <c r="Y845" s="38"/>
      <c r="Z845" s="38"/>
      <c r="AA845" s="38"/>
      <c r="AB845" s="38"/>
      <c r="AC845" s="38"/>
      <c r="AD845" s="38"/>
      <c r="AE845" s="38"/>
      <c r="AT845" s="19" t="s">
        <v>274</v>
      </c>
      <c r="AU845" s="19" t="s">
        <v>87</v>
      </c>
    </row>
    <row r="846" spans="1:51" s="15" customFormat="1" ht="12">
      <c r="A846" s="15"/>
      <c r="B846" s="231"/>
      <c r="C846" s="15"/>
      <c r="D846" s="212" t="s">
        <v>184</v>
      </c>
      <c r="E846" s="232" t="s">
        <v>1</v>
      </c>
      <c r="F846" s="233" t="s">
        <v>1202</v>
      </c>
      <c r="G846" s="15"/>
      <c r="H846" s="232" t="s">
        <v>1</v>
      </c>
      <c r="I846" s="234"/>
      <c r="J846" s="15"/>
      <c r="K846" s="15"/>
      <c r="L846" s="231"/>
      <c r="M846" s="235"/>
      <c r="N846" s="236"/>
      <c r="O846" s="236"/>
      <c r="P846" s="236"/>
      <c r="Q846" s="236"/>
      <c r="R846" s="236"/>
      <c r="S846" s="236"/>
      <c r="T846" s="237"/>
      <c r="U846" s="15"/>
      <c r="V846" s="15"/>
      <c r="W846" s="15"/>
      <c r="X846" s="15"/>
      <c r="Y846" s="15"/>
      <c r="Z846" s="15"/>
      <c r="AA846" s="15"/>
      <c r="AB846" s="15"/>
      <c r="AC846" s="15"/>
      <c r="AD846" s="15"/>
      <c r="AE846" s="15"/>
      <c r="AT846" s="232" t="s">
        <v>184</v>
      </c>
      <c r="AU846" s="232" t="s">
        <v>87</v>
      </c>
      <c r="AV846" s="15" t="s">
        <v>85</v>
      </c>
      <c r="AW846" s="15" t="s">
        <v>33</v>
      </c>
      <c r="AX846" s="15" t="s">
        <v>78</v>
      </c>
      <c r="AY846" s="232" t="s">
        <v>175</v>
      </c>
    </row>
    <row r="847" spans="1:51" s="13" customFormat="1" ht="12">
      <c r="A847" s="13"/>
      <c r="B847" s="211"/>
      <c r="C847" s="13"/>
      <c r="D847" s="212" t="s">
        <v>184</v>
      </c>
      <c r="E847" s="213" t="s">
        <v>1</v>
      </c>
      <c r="F847" s="214" t="s">
        <v>1203</v>
      </c>
      <c r="G847" s="13"/>
      <c r="H847" s="215">
        <v>591.34</v>
      </c>
      <c r="I847" s="216"/>
      <c r="J847" s="13"/>
      <c r="K847" s="13"/>
      <c r="L847" s="211"/>
      <c r="M847" s="217"/>
      <c r="N847" s="218"/>
      <c r="O847" s="218"/>
      <c r="P847" s="218"/>
      <c r="Q847" s="218"/>
      <c r="R847" s="218"/>
      <c r="S847" s="218"/>
      <c r="T847" s="219"/>
      <c r="U847" s="13"/>
      <c r="V847" s="13"/>
      <c r="W847" s="13"/>
      <c r="X847" s="13"/>
      <c r="Y847" s="13"/>
      <c r="Z847" s="13"/>
      <c r="AA847" s="13"/>
      <c r="AB847" s="13"/>
      <c r="AC847" s="13"/>
      <c r="AD847" s="13"/>
      <c r="AE847" s="13"/>
      <c r="AT847" s="213" t="s">
        <v>184</v>
      </c>
      <c r="AU847" s="213" t="s">
        <v>87</v>
      </c>
      <c r="AV847" s="13" t="s">
        <v>87</v>
      </c>
      <c r="AW847" s="13" t="s">
        <v>33</v>
      </c>
      <c r="AX847" s="13" t="s">
        <v>78</v>
      </c>
      <c r="AY847" s="213" t="s">
        <v>175</v>
      </c>
    </row>
    <row r="848" spans="1:51" s="13" customFormat="1" ht="12">
      <c r="A848" s="13"/>
      <c r="B848" s="211"/>
      <c r="C848" s="13"/>
      <c r="D848" s="212" t="s">
        <v>184</v>
      </c>
      <c r="E848" s="213" t="s">
        <v>1</v>
      </c>
      <c r="F848" s="214" t="s">
        <v>1204</v>
      </c>
      <c r="G848" s="13"/>
      <c r="H848" s="215">
        <v>4.864</v>
      </c>
      <c r="I848" s="216"/>
      <c r="J848" s="13"/>
      <c r="K848" s="13"/>
      <c r="L848" s="211"/>
      <c r="M848" s="217"/>
      <c r="N848" s="218"/>
      <c r="O848" s="218"/>
      <c r="P848" s="218"/>
      <c r="Q848" s="218"/>
      <c r="R848" s="218"/>
      <c r="S848" s="218"/>
      <c r="T848" s="219"/>
      <c r="U848" s="13"/>
      <c r="V848" s="13"/>
      <c r="W848" s="13"/>
      <c r="X848" s="13"/>
      <c r="Y848" s="13"/>
      <c r="Z848" s="13"/>
      <c r="AA848" s="13"/>
      <c r="AB848" s="13"/>
      <c r="AC848" s="13"/>
      <c r="AD848" s="13"/>
      <c r="AE848" s="13"/>
      <c r="AT848" s="213" t="s">
        <v>184</v>
      </c>
      <c r="AU848" s="213" t="s">
        <v>87</v>
      </c>
      <c r="AV848" s="13" t="s">
        <v>87</v>
      </c>
      <c r="AW848" s="13" t="s">
        <v>33</v>
      </c>
      <c r="AX848" s="13" t="s">
        <v>78</v>
      </c>
      <c r="AY848" s="213" t="s">
        <v>175</v>
      </c>
    </row>
    <row r="849" spans="1:51" s="13" customFormat="1" ht="12">
      <c r="A849" s="13"/>
      <c r="B849" s="211"/>
      <c r="C849" s="13"/>
      <c r="D849" s="212" t="s">
        <v>184</v>
      </c>
      <c r="E849" s="213" t="s">
        <v>1</v>
      </c>
      <c r="F849" s="214" t="s">
        <v>1205</v>
      </c>
      <c r="G849" s="13"/>
      <c r="H849" s="215">
        <v>2</v>
      </c>
      <c r="I849" s="216"/>
      <c r="J849" s="13"/>
      <c r="K849" s="13"/>
      <c r="L849" s="211"/>
      <c r="M849" s="217"/>
      <c r="N849" s="218"/>
      <c r="O849" s="218"/>
      <c r="P849" s="218"/>
      <c r="Q849" s="218"/>
      <c r="R849" s="218"/>
      <c r="S849" s="218"/>
      <c r="T849" s="219"/>
      <c r="U849" s="13"/>
      <c r="V849" s="13"/>
      <c r="W849" s="13"/>
      <c r="X849" s="13"/>
      <c r="Y849" s="13"/>
      <c r="Z849" s="13"/>
      <c r="AA849" s="13"/>
      <c r="AB849" s="13"/>
      <c r="AC849" s="13"/>
      <c r="AD849" s="13"/>
      <c r="AE849" s="13"/>
      <c r="AT849" s="213" t="s">
        <v>184</v>
      </c>
      <c r="AU849" s="213" t="s">
        <v>87</v>
      </c>
      <c r="AV849" s="13" t="s">
        <v>87</v>
      </c>
      <c r="AW849" s="13" t="s">
        <v>33</v>
      </c>
      <c r="AX849" s="13" t="s">
        <v>78</v>
      </c>
      <c r="AY849" s="213" t="s">
        <v>175</v>
      </c>
    </row>
    <row r="850" spans="1:51" s="13" customFormat="1" ht="12">
      <c r="A850" s="13"/>
      <c r="B850" s="211"/>
      <c r="C850" s="13"/>
      <c r="D850" s="212" t="s">
        <v>184</v>
      </c>
      <c r="E850" s="213" t="s">
        <v>1</v>
      </c>
      <c r="F850" s="214" t="s">
        <v>1206</v>
      </c>
      <c r="G850" s="13"/>
      <c r="H850" s="215">
        <v>14.012</v>
      </c>
      <c r="I850" s="216"/>
      <c r="J850" s="13"/>
      <c r="K850" s="13"/>
      <c r="L850" s="211"/>
      <c r="M850" s="217"/>
      <c r="N850" s="218"/>
      <c r="O850" s="218"/>
      <c r="P850" s="218"/>
      <c r="Q850" s="218"/>
      <c r="R850" s="218"/>
      <c r="S850" s="218"/>
      <c r="T850" s="219"/>
      <c r="U850" s="13"/>
      <c r="V850" s="13"/>
      <c r="W850" s="13"/>
      <c r="X850" s="13"/>
      <c r="Y850" s="13"/>
      <c r="Z850" s="13"/>
      <c r="AA850" s="13"/>
      <c r="AB850" s="13"/>
      <c r="AC850" s="13"/>
      <c r="AD850" s="13"/>
      <c r="AE850" s="13"/>
      <c r="AT850" s="213" t="s">
        <v>184</v>
      </c>
      <c r="AU850" s="213" t="s">
        <v>87</v>
      </c>
      <c r="AV850" s="13" t="s">
        <v>87</v>
      </c>
      <c r="AW850" s="13" t="s">
        <v>33</v>
      </c>
      <c r="AX850" s="13" t="s">
        <v>78</v>
      </c>
      <c r="AY850" s="213" t="s">
        <v>175</v>
      </c>
    </row>
    <row r="851" spans="1:51" s="15" customFormat="1" ht="12">
      <c r="A851" s="15"/>
      <c r="B851" s="231"/>
      <c r="C851" s="15"/>
      <c r="D851" s="212" t="s">
        <v>184</v>
      </c>
      <c r="E851" s="232" t="s">
        <v>1</v>
      </c>
      <c r="F851" s="233" t="s">
        <v>1207</v>
      </c>
      <c r="G851" s="15"/>
      <c r="H851" s="232" t="s">
        <v>1</v>
      </c>
      <c r="I851" s="234"/>
      <c r="J851" s="15"/>
      <c r="K851" s="15"/>
      <c r="L851" s="231"/>
      <c r="M851" s="235"/>
      <c r="N851" s="236"/>
      <c r="O851" s="236"/>
      <c r="P851" s="236"/>
      <c r="Q851" s="236"/>
      <c r="R851" s="236"/>
      <c r="S851" s="236"/>
      <c r="T851" s="237"/>
      <c r="U851" s="15"/>
      <c r="V851" s="15"/>
      <c r="W851" s="15"/>
      <c r="X851" s="15"/>
      <c r="Y851" s="15"/>
      <c r="Z851" s="15"/>
      <c r="AA851" s="15"/>
      <c r="AB851" s="15"/>
      <c r="AC851" s="15"/>
      <c r="AD851" s="15"/>
      <c r="AE851" s="15"/>
      <c r="AT851" s="232" t="s">
        <v>184</v>
      </c>
      <c r="AU851" s="232" t="s">
        <v>87</v>
      </c>
      <c r="AV851" s="15" t="s">
        <v>85</v>
      </c>
      <c r="AW851" s="15" t="s">
        <v>33</v>
      </c>
      <c r="AX851" s="15" t="s">
        <v>78</v>
      </c>
      <c r="AY851" s="232" t="s">
        <v>175</v>
      </c>
    </row>
    <row r="852" spans="1:51" s="13" customFormat="1" ht="12">
      <c r="A852" s="13"/>
      <c r="B852" s="211"/>
      <c r="C852" s="13"/>
      <c r="D852" s="212" t="s">
        <v>184</v>
      </c>
      <c r="E852" s="213" t="s">
        <v>1</v>
      </c>
      <c r="F852" s="214" t="s">
        <v>1208</v>
      </c>
      <c r="G852" s="13"/>
      <c r="H852" s="215">
        <v>128.04</v>
      </c>
      <c r="I852" s="216"/>
      <c r="J852" s="13"/>
      <c r="K852" s="13"/>
      <c r="L852" s="211"/>
      <c r="M852" s="217"/>
      <c r="N852" s="218"/>
      <c r="O852" s="218"/>
      <c r="P852" s="218"/>
      <c r="Q852" s="218"/>
      <c r="R852" s="218"/>
      <c r="S852" s="218"/>
      <c r="T852" s="219"/>
      <c r="U852" s="13"/>
      <c r="V852" s="13"/>
      <c r="W852" s="13"/>
      <c r="X852" s="13"/>
      <c r="Y852" s="13"/>
      <c r="Z852" s="13"/>
      <c r="AA852" s="13"/>
      <c r="AB852" s="13"/>
      <c r="AC852" s="13"/>
      <c r="AD852" s="13"/>
      <c r="AE852" s="13"/>
      <c r="AT852" s="213" t="s">
        <v>184</v>
      </c>
      <c r="AU852" s="213" t="s">
        <v>87</v>
      </c>
      <c r="AV852" s="13" t="s">
        <v>87</v>
      </c>
      <c r="AW852" s="13" t="s">
        <v>33</v>
      </c>
      <c r="AX852" s="13" t="s">
        <v>78</v>
      </c>
      <c r="AY852" s="213" t="s">
        <v>175</v>
      </c>
    </row>
    <row r="853" spans="1:51" s="13" customFormat="1" ht="12">
      <c r="A853" s="13"/>
      <c r="B853" s="211"/>
      <c r="C853" s="13"/>
      <c r="D853" s="212" t="s">
        <v>184</v>
      </c>
      <c r="E853" s="213" t="s">
        <v>1</v>
      </c>
      <c r="F853" s="214" t="s">
        <v>1209</v>
      </c>
      <c r="G853" s="13"/>
      <c r="H853" s="215">
        <v>4.546</v>
      </c>
      <c r="I853" s="216"/>
      <c r="J853" s="13"/>
      <c r="K853" s="13"/>
      <c r="L853" s="211"/>
      <c r="M853" s="217"/>
      <c r="N853" s="218"/>
      <c r="O853" s="218"/>
      <c r="P853" s="218"/>
      <c r="Q853" s="218"/>
      <c r="R853" s="218"/>
      <c r="S853" s="218"/>
      <c r="T853" s="219"/>
      <c r="U853" s="13"/>
      <c r="V853" s="13"/>
      <c r="W853" s="13"/>
      <c r="X853" s="13"/>
      <c r="Y853" s="13"/>
      <c r="Z853" s="13"/>
      <c r="AA853" s="13"/>
      <c r="AB853" s="13"/>
      <c r="AC853" s="13"/>
      <c r="AD853" s="13"/>
      <c r="AE853" s="13"/>
      <c r="AT853" s="213" t="s">
        <v>184</v>
      </c>
      <c r="AU853" s="213" t="s">
        <v>87</v>
      </c>
      <c r="AV853" s="13" t="s">
        <v>87</v>
      </c>
      <c r="AW853" s="13" t="s">
        <v>33</v>
      </c>
      <c r="AX853" s="13" t="s">
        <v>78</v>
      </c>
      <c r="AY853" s="213" t="s">
        <v>175</v>
      </c>
    </row>
    <row r="854" spans="1:51" s="14" customFormat="1" ht="12">
      <c r="A854" s="14"/>
      <c r="B854" s="220"/>
      <c r="C854" s="14"/>
      <c r="D854" s="212" t="s">
        <v>184</v>
      </c>
      <c r="E854" s="221" t="s">
        <v>1</v>
      </c>
      <c r="F854" s="222" t="s">
        <v>186</v>
      </c>
      <c r="G854" s="14"/>
      <c r="H854" s="223">
        <v>744.802</v>
      </c>
      <c r="I854" s="224"/>
      <c r="J854" s="14"/>
      <c r="K854" s="14"/>
      <c r="L854" s="220"/>
      <c r="M854" s="225"/>
      <c r="N854" s="226"/>
      <c r="O854" s="226"/>
      <c r="P854" s="226"/>
      <c r="Q854" s="226"/>
      <c r="R854" s="226"/>
      <c r="S854" s="226"/>
      <c r="T854" s="227"/>
      <c r="U854" s="14"/>
      <c r="V854" s="14"/>
      <c r="W854" s="14"/>
      <c r="X854" s="14"/>
      <c r="Y854" s="14"/>
      <c r="Z854" s="14"/>
      <c r="AA854" s="14"/>
      <c r="AB854" s="14"/>
      <c r="AC854" s="14"/>
      <c r="AD854" s="14"/>
      <c r="AE854" s="14"/>
      <c r="AT854" s="221" t="s">
        <v>184</v>
      </c>
      <c r="AU854" s="221" t="s">
        <v>87</v>
      </c>
      <c r="AV854" s="14" t="s">
        <v>182</v>
      </c>
      <c r="AW854" s="14" t="s">
        <v>33</v>
      </c>
      <c r="AX854" s="14" t="s">
        <v>85</v>
      </c>
      <c r="AY854" s="221" t="s">
        <v>175</v>
      </c>
    </row>
    <row r="855" spans="1:65" s="2" customFormat="1" ht="33" customHeight="1">
      <c r="A855" s="38"/>
      <c r="B855" s="197"/>
      <c r="C855" s="198" t="s">
        <v>1210</v>
      </c>
      <c r="D855" s="198" t="s">
        <v>177</v>
      </c>
      <c r="E855" s="199" t="s">
        <v>1211</v>
      </c>
      <c r="F855" s="200" t="s">
        <v>1212</v>
      </c>
      <c r="G855" s="201" t="s">
        <v>198</v>
      </c>
      <c r="H855" s="202">
        <v>41.94</v>
      </c>
      <c r="I855" s="203"/>
      <c r="J855" s="204">
        <f>ROUND(I855*H855,2)</f>
        <v>0</v>
      </c>
      <c r="K855" s="200" t="s">
        <v>1</v>
      </c>
      <c r="L855" s="39"/>
      <c r="M855" s="205" t="s">
        <v>1</v>
      </c>
      <c r="N855" s="206" t="s">
        <v>43</v>
      </c>
      <c r="O855" s="77"/>
      <c r="P855" s="207">
        <f>O855*H855</f>
        <v>0</v>
      </c>
      <c r="Q855" s="207">
        <v>0</v>
      </c>
      <c r="R855" s="207">
        <f>Q855*H855</f>
        <v>0</v>
      </c>
      <c r="S855" s="207">
        <v>0</v>
      </c>
      <c r="T855" s="208">
        <f>S855*H855</f>
        <v>0</v>
      </c>
      <c r="U855" s="38"/>
      <c r="V855" s="38"/>
      <c r="W855" s="38"/>
      <c r="X855" s="38"/>
      <c r="Y855" s="38"/>
      <c r="Z855" s="38"/>
      <c r="AA855" s="38"/>
      <c r="AB855" s="38"/>
      <c r="AC855" s="38"/>
      <c r="AD855" s="38"/>
      <c r="AE855" s="38"/>
      <c r="AR855" s="209" t="s">
        <v>253</v>
      </c>
      <c r="AT855" s="209" t="s">
        <v>177</v>
      </c>
      <c r="AU855" s="209" t="s">
        <v>87</v>
      </c>
      <c r="AY855" s="19" t="s">
        <v>175</v>
      </c>
      <c r="BE855" s="210">
        <f>IF(N855="základní",J855,0)</f>
        <v>0</v>
      </c>
      <c r="BF855" s="210">
        <f>IF(N855="snížená",J855,0)</f>
        <v>0</v>
      </c>
      <c r="BG855" s="210">
        <f>IF(N855="zákl. přenesená",J855,0)</f>
        <v>0</v>
      </c>
      <c r="BH855" s="210">
        <f>IF(N855="sníž. přenesená",J855,0)</f>
        <v>0</v>
      </c>
      <c r="BI855" s="210">
        <f>IF(N855="nulová",J855,0)</f>
        <v>0</v>
      </c>
      <c r="BJ855" s="19" t="s">
        <v>85</v>
      </c>
      <c r="BK855" s="210">
        <f>ROUND(I855*H855,2)</f>
        <v>0</v>
      </c>
      <c r="BL855" s="19" t="s">
        <v>253</v>
      </c>
      <c r="BM855" s="209" t="s">
        <v>1213</v>
      </c>
    </row>
    <row r="856" spans="1:47" s="2" customFormat="1" ht="12">
      <c r="A856" s="38"/>
      <c r="B856" s="39"/>
      <c r="C856" s="38"/>
      <c r="D856" s="212" t="s">
        <v>274</v>
      </c>
      <c r="E856" s="38"/>
      <c r="F856" s="228" t="s">
        <v>1201</v>
      </c>
      <c r="G856" s="38"/>
      <c r="H856" s="38"/>
      <c r="I856" s="133"/>
      <c r="J856" s="38"/>
      <c r="K856" s="38"/>
      <c r="L856" s="39"/>
      <c r="M856" s="229"/>
      <c r="N856" s="230"/>
      <c r="O856" s="77"/>
      <c r="P856" s="77"/>
      <c r="Q856" s="77"/>
      <c r="R856" s="77"/>
      <c r="S856" s="77"/>
      <c r="T856" s="78"/>
      <c r="U856" s="38"/>
      <c r="V856" s="38"/>
      <c r="W856" s="38"/>
      <c r="X856" s="38"/>
      <c r="Y856" s="38"/>
      <c r="Z856" s="38"/>
      <c r="AA856" s="38"/>
      <c r="AB856" s="38"/>
      <c r="AC856" s="38"/>
      <c r="AD856" s="38"/>
      <c r="AE856" s="38"/>
      <c r="AT856" s="19" t="s">
        <v>274</v>
      </c>
      <c r="AU856" s="19" t="s">
        <v>87</v>
      </c>
    </row>
    <row r="857" spans="1:51" s="15" customFormat="1" ht="12">
      <c r="A857" s="15"/>
      <c r="B857" s="231"/>
      <c r="C857" s="15"/>
      <c r="D857" s="212" t="s">
        <v>184</v>
      </c>
      <c r="E857" s="232" t="s">
        <v>1</v>
      </c>
      <c r="F857" s="233" t="s">
        <v>1214</v>
      </c>
      <c r="G857" s="15"/>
      <c r="H857" s="232" t="s">
        <v>1</v>
      </c>
      <c r="I857" s="234"/>
      <c r="J857" s="15"/>
      <c r="K857" s="15"/>
      <c r="L857" s="231"/>
      <c r="M857" s="235"/>
      <c r="N857" s="236"/>
      <c r="O857" s="236"/>
      <c r="P857" s="236"/>
      <c r="Q857" s="236"/>
      <c r="R857" s="236"/>
      <c r="S857" s="236"/>
      <c r="T857" s="237"/>
      <c r="U857" s="15"/>
      <c r="V857" s="15"/>
      <c r="W857" s="15"/>
      <c r="X857" s="15"/>
      <c r="Y857" s="15"/>
      <c r="Z857" s="15"/>
      <c r="AA857" s="15"/>
      <c r="AB857" s="15"/>
      <c r="AC857" s="15"/>
      <c r="AD857" s="15"/>
      <c r="AE857" s="15"/>
      <c r="AT857" s="232" t="s">
        <v>184</v>
      </c>
      <c r="AU857" s="232" t="s">
        <v>87</v>
      </c>
      <c r="AV857" s="15" t="s">
        <v>85</v>
      </c>
      <c r="AW857" s="15" t="s">
        <v>33</v>
      </c>
      <c r="AX857" s="15" t="s">
        <v>78</v>
      </c>
      <c r="AY857" s="232" t="s">
        <v>175</v>
      </c>
    </row>
    <row r="858" spans="1:51" s="13" customFormat="1" ht="12">
      <c r="A858" s="13"/>
      <c r="B858" s="211"/>
      <c r="C858" s="13"/>
      <c r="D858" s="212" t="s">
        <v>184</v>
      </c>
      <c r="E858" s="213" t="s">
        <v>1</v>
      </c>
      <c r="F858" s="214" t="s">
        <v>1215</v>
      </c>
      <c r="G858" s="13"/>
      <c r="H858" s="215">
        <v>41.94</v>
      </c>
      <c r="I858" s="216"/>
      <c r="J858" s="13"/>
      <c r="K858" s="13"/>
      <c r="L858" s="211"/>
      <c r="M858" s="217"/>
      <c r="N858" s="218"/>
      <c r="O858" s="218"/>
      <c r="P858" s="218"/>
      <c r="Q858" s="218"/>
      <c r="R858" s="218"/>
      <c r="S858" s="218"/>
      <c r="T858" s="219"/>
      <c r="U858" s="13"/>
      <c r="V858" s="13"/>
      <c r="W858" s="13"/>
      <c r="X858" s="13"/>
      <c r="Y858" s="13"/>
      <c r="Z858" s="13"/>
      <c r="AA858" s="13"/>
      <c r="AB858" s="13"/>
      <c r="AC858" s="13"/>
      <c r="AD858" s="13"/>
      <c r="AE858" s="13"/>
      <c r="AT858" s="213" t="s">
        <v>184</v>
      </c>
      <c r="AU858" s="213" t="s">
        <v>87</v>
      </c>
      <c r="AV858" s="13" t="s">
        <v>87</v>
      </c>
      <c r="AW858" s="13" t="s">
        <v>33</v>
      </c>
      <c r="AX858" s="13" t="s">
        <v>78</v>
      </c>
      <c r="AY858" s="213" t="s">
        <v>175</v>
      </c>
    </row>
    <row r="859" spans="1:51" s="14" customFormat="1" ht="12">
      <c r="A859" s="14"/>
      <c r="B859" s="220"/>
      <c r="C859" s="14"/>
      <c r="D859" s="212" t="s">
        <v>184</v>
      </c>
      <c r="E859" s="221" t="s">
        <v>1</v>
      </c>
      <c r="F859" s="222" t="s">
        <v>186</v>
      </c>
      <c r="G859" s="14"/>
      <c r="H859" s="223">
        <v>41.94</v>
      </c>
      <c r="I859" s="224"/>
      <c r="J859" s="14"/>
      <c r="K859" s="14"/>
      <c r="L859" s="220"/>
      <c r="M859" s="225"/>
      <c r="N859" s="226"/>
      <c r="O859" s="226"/>
      <c r="P859" s="226"/>
      <c r="Q859" s="226"/>
      <c r="R859" s="226"/>
      <c r="S859" s="226"/>
      <c r="T859" s="227"/>
      <c r="U859" s="14"/>
      <c r="V859" s="14"/>
      <c r="W859" s="14"/>
      <c r="X859" s="14"/>
      <c r="Y859" s="14"/>
      <c r="Z859" s="14"/>
      <c r="AA859" s="14"/>
      <c r="AB859" s="14"/>
      <c r="AC859" s="14"/>
      <c r="AD859" s="14"/>
      <c r="AE859" s="14"/>
      <c r="AT859" s="221" t="s">
        <v>184</v>
      </c>
      <c r="AU859" s="221" t="s">
        <v>87</v>
      </c>
      <c r="AV859" s="14" t="s">
        <v>182</v>
      </c>
      <c r="AW859" s="14" t="s">
        <v>33</v>
      </c>
      <c r="AX859" s="14" t="s">
        <v>85</v>
      </c>
      <c r="AY859" s="221" t="s">
        <v>175</v>
      </c>
    </row>
    <row r="860" spans="1:65" s="2" customFormat="1" ht="33" customHeight="1">
      <c r="A860" s="38"/>
      <c r="B860" s="197"/>
      <c r="C860" s="198" t="s">
        <v>1216</v>
      </c>
      <c r="D860" s="198" t="s">
        <v>177</v>
      </c>
      <c r="E860" s="199" t="s">
        <v>1217</v>
      </c>
      <c r="F860" s="200" t="s">
        <v>1218</v>
      </c>
      <c r="G860" s="201" t="s">
        <v>180</v>
      </c>
      <c r="H860" s="202">
        <v>370.931</v>
      </c>
      <c r="I860" s="203"/>
      <c r="J860" s="204">
        <f>ROUND(I860*H860,2)</f>
        <v>0</v>
      </c>
      <c r="K860" s="200" t="s">
        <v>1</v>
      </c>
      <c r="L860" s="39"/>
      <c r="M860" s="205" t="s">
        <v>1</v>
      </c>
      <c r="N860" s="206" t="s">
        <v>43</v>
      </c>
      <c r="O860" s="77"/>
      <c r="P860" s="207">
        <f>O860*H860</f>
        <v>0</v>
      </c>
      <c r="Q860" s="207">
        <v>0</v>
      </c>
      <c r="R860" s="207">
        <f>Q860*H860</f>
        <v>0</v>
      </c>
      <c r="S860" s="207">
        <v>0</v>
      </c>
      <c r="T860" s="208">
        <f>S860*H860</f>
        <v>0</v>
      </c>
      <c r="U860" s="38"/>
      <c r="V860" s="38"/>
      <c r="W860" s="38"/>
      <c r="X860" s="38"/>
      <c r="Y860" s="38"/>
      <c r="Z860" s="38"/>
      <c r="AA860" s="38"/>
      <c r="AB860" s="38"/>
      <c r="AC860" s="38"/>
      <c r="AD860" s="38"/>
      <c r="AE860" s="38"/>
      <c r="AR860" s="209" t="s">
        <v>253</v>
      </c>
      <c r="AT860" s="209" t="s">
        <v>177</v>
      </c>
      <c r="AU860" s="209" t="s">
        <v>87</v>
      </c>
      <c r="AY860" s="19" t="s">
        <v>175</v>
      </c>
      <c r="BE860" s="210">
        <f>IF(N860="základní",J860,0)</f>
        <v>0</v>
      </c>
      <c r="BF860" s="210">
        <f>IF(N860="snížená",J860,0)</f>
        <v>0</v>
      </c>
      <c r="BG860" s="210">
        <f>IF(N860="zákl. přenesená",J860,0)</f>
        <v>0</v>
      </c>
      <c r="BH860" s="210">
        <f>IF(N860="sníž. přenesená",J860,0)</f>
        <v>0</v>
      </c>
      <c r="BI860" s="210">
        <f>IF(N860="nulová",J860,0)</f>
        <v>0</v>
      </c>
      <c r="BJ860" s="19" t="s">
        <v>85</v>
      </c>
      <c r="BK860" s="210">
        <f>ROUND(I860*H860,2)</f>
        <v>0</v>
      </c>
      <c r="BL860" s="19" t="s">
        <v>253</v>
      </c>
      <c r="BM860" s="209" t="s">
        <v>1219</v>
      </c>
    </row>
    <row r="861" spans="1:47" s="2" customFormat="1" ht="12">
      <c r="A861" s="38"/>
      <c r="B861" s="39"/>
      <c r="C861" s="38"/>
      <c r="D861" s="212" t="s">
        <v>274</v>
      </c>
      <c r="E861" s="38"/>
      <c r="F861" s="228" t="s">
        <v>1220</v>
      </c>
      <c r="G861" s="38"/>
      <c r="H861" s="38"/>
      <c r="I861" s="133"/>
      <c r="J861" s="38"/>
      <c r="K861" s="38"/>
      <c r="L861" s="39"/>
      <c r="M861" s="229"/>
      <c r="N861" s="230"/>
      <c r="O861" s="77"/>
      <c r="P861" s="77"/>
      <c r="Q861" s="77"/>
      <c r="R861" s="77"/>
      <c r="S861" s="77"/>
      <c r="T861" s="78"/>
      <c r="U861" s="38"/>
      <c r="V861" s="38"/>
      <c r="W861" s="38"/>
      <c r="X861" s="38"/>
      <c r="Y861" s="38"/>
      <c r="Z861" s="38"/>
      <c r="AA861" s="38"/>
      <c r="AB861" s="38"/>
      <c r="AC861" s="38"/>
      <c r="AD861" s="38"/>
      <c r="AE861" s="38"/>
      <c r="AT861" s="19" t="s">
        <v>274</v>
      </c>
      <c r="AU861" s="19" t="s">
        <v>87</v>
      </c>
    </row>
    <row r="862" spans="1:51" s="15" customFormat="1" ht="12">
      <c r="A862" s="15"/>
      <c r="B862" s="231"/>
      <c r="C862" s="15"/>
      <c r="D862" s="212" t="s">
        <v>184</v>
      </c>
      <c r="E862" s="232" t="s">
        <v>1</v>
      </c>
      <c r="F862" s="233" t="s">
        <v>1221</v>
      </c>
      <c r="G862" s="15"/>
      <c r="H862" s="232" t="s">
        <v>1</v>
      </c>
      <c r="I862" s="234"/>
      <c r="J862" s="15"/>
      <c r="K862" s="15"/>
      <c r="L862" s="231"/>
      <c r="M862" s="235"/>
      <c r="N862" s="236"/>
      <c r="O862" s="236"/>
      <c r="P862" s="236"/>
      <c r="Q862" s="236"/>
      <c r="R862" s="236"/>
      <c r="S862" s="236"/>
      <c r="T862" s="237"/>
      <c r="U862" s="15"/>
      <c r="V862" s="15"/>
      <c r="W862" s="15"/>
      <c r="X862" s="15"/>
      <c r="Y862" s="15"/>
      <c r="Z862" s="15"/>
      <c r="AA862" s="15"/>
      <c r="AB862" s="15"/>
      <c r="AC862" s="15"/>
      <c r="AD862" s="15"/>
      <c r="AE862" s="15"/>
      <c r="AT862" s="232" t="s">
        <v>184</v>
      </c>
      <c r="AU862" s="232" t="s">
        <v>87</v>
      </c>
      <c r="AV862" s="15" t="s">
        <v>85</v>
      </c>
      <c r="AW862" s="15" t="s">
        <v>33</v>
      </c>
      <c r="AX862" s="15" t="s">
        <v>78</v>
      </c>
      <c r="AY862" s="232" t="s">
        <v>175</v>
      </c>
    </row>
    <row r="863" spans="1:51" s="13" customFormat="1" ht="12">
      <c r="A863" s="13"/>
      <c r="B863" s="211"/>
      <c r="C863" s="13"/>
      <c r="D863" s="212" t="s">
        <v>184</v>
      </c>
      <c r="E863" s="213" t="s">
        <v>1</v>
      </c>
      <c r="F863" s="214" t="s">
        <v>1222</v>
      </c>
      <c r="G863" s="13"/>
      <c r="H863" s="215">
        <v>358.48</v>
      </c>
      <c r="I863" s="216"/>
      <c r="J863" s="13"/>
      <c r="K863" s="13"/>
      <c r="L863" s="211"/>
      <c r="M863" s="217"/>
      <c r="N863" s="218"/>
      <c r="O863" s="218"/>
      <c r="P863" s="218"/>
      <c r="Q863" s="218"/>
      <c r="R863" s="218"/>
      <c r="S863" s="218"/>
      <c r="T863" s="219"/>
      <c r="U863" s="13"/>
      <c r="V863" s="13"/>
      <c r="W863" s="13"/>
      <c r="X863" s="13"/>
      <c r="Y863" s="13"/>
      <c r="Z863" s="13"/>
      <c r="AA863" s="13"/>
      <c r="AB863" s="13"/>
      <c r="AC863" s="13"/>
      <c r="AD863" s="13"/>
      <c r="AE863" s="13"/>
      <c r="AT863" s="213" t="s">
        <v>184</v>
      </c>
      <c r="AU863" s="213" t="s">
        <v>87</v>
      </c>
      <c r="AV863" s="13" t="s">
        <v>87</v>
      </c>
      <c r="AW863" s="13" t="s">
        <v>33</v>
      </c>
      <c r="AX863" s="13" t="s">
        <v>78</v>
      </c>
      <c r="AY863" s="213" t="s">
        <v>175</v>
      </c>
    </row>
    <row r="864" spans="1:51" s="13" customFormat="1" ht="12">
      <c r="A864" s="13"/>
      <c r="B864" s="211"/>
      <c r="C864" s="13"/>
      <c r="D864" s="212" t="s">
        <v>184</v>
      </c>
      <c r="E864" s="213" t="s">
        <v>1</v>
      </c>
      <c r="F864" s="214" t="s">
        <v>1223</v>
      </c>
      <c r="G864" s="13"/>
      <c r="H864" s="215">
        <v>12.451</v>
      </c>
      <c r="I864" s="216"/>
      <c r="J864" s="13"/>
      <c r="K864" s="13"/>
      <c r="L864" s="211"/>
      <c r="M864" s="217"/>
      <c r="N864" s="218"/>
      <c r="O864" s="218"/>
      <c r="P864" s="218"/>
      <c r="Q864" s="218"/>
      <c r="R864" s="218"/>
      <c r="S864" s="218"/>
      <c r="T864" s="219"/>
      <c r="U864" s="13"/>
      <c r="V864" s="13"/>
      <c r="W864" s="13"/>
      <c r="X864" s="13"/>
      <c r="Y864" s="13"/>
      <c r="Z864" s="13"/>
      <c r="AA864" s="13"/>
      <c r="AB864" s="13"/>
      <c r="AC864" s="13"/>
      <c r="AD864" s="13"/>
      <c r="AE864" s="13"/>
      <c r="AT864" s="213" t="s">
        <v>184</v>
      </c>
      <c r="AU864" s="213" t="s">
        <v>87</v>
      </c>
      <c r="AV864" s="13" t="s">
        <v>87</v>
      </c>
      <c r="AW864" s="13" t="s">
        <v>33</v>
      </c>
      <c r="AX864" s="13" t="s">
        <v>78</v>
      </c>
      <c r="AY864" s="213" t="s">
        <v>175</v>
      </c>
    </row>
    <row r="865" spans="1:51" s="14" customFormat="1" ht="12">
      <c r="A865" s="14"/>
      <c r="B865" s="220"/>
      <c r="C865" s="14"/>
      <c r="D865" s="212" t="s">
        <v>184</v>
      </c>
      <c r="E865" s="221" t="s">
        <v>1</v>
      </c>
      <c r="F865" s="222" t="s">
        <v>186</v>
      </c>
      <c r="G865" s="14"/>
      <c r="H865" s="223">
        <v>370.931</v>
      </c>
      <c r="I865" s="224"/>
      <c r="J865" s="14"/>
      <c r="K865" s="14"/>
      <c r="L865" s="220"/>
      <c r="M865" s="225"/>
      <c r="N865" s="226"/>
      <c r="O865" s="226"/>
      <c r="P865" s="226"/>
      <c r="Q865" s="226"/>
      <c r="R865" s="226"/>
      <c r="S865" s="226"/>
      <c r="T865" s="227"/>
      <c r="U865" s="14"/>
      <c r="V865" s="14"/>
      <c r="W865" s="14"/>
      <c r="X865" s="14"/>
      <c r="Y865" s="14"/>
      <c r="Z865" s="14"/>
      <c r="AA865" s="14"/>
      <c r="AB865" s="14"/>
      <c r="AC865" s="14"/>
      <c r="AD865" s="14"/>
      <c r="AE865" s="14"/>
      <c r="AT865" s="221" t="s">
        <v>184</v>
      </c>
      <c r="AU865" s="221" t="s">
        <v>87</v>
      </c>
      <c r="AV865" s="14" t="s">
        <v>182</v>
      </c>
      <c r="AW865" s="14" t="s">
        <v>33</v>
      </c>
      <c r="AX865" s="14" t="s">
        <v>85</v>
      </c>
      <c r="AY865" s="221" t="s">
        <v>175</v>
      </c>
    </row>
    <row r="866" spans="1:65" s="2" customFormat="1" ht="16.5" customHeight="1">
      <c r="A866" s="38"/>
      <c r="B866" s="197"/>
      <c r="C866" s="198" t="s">
        <v>1224</v>
      </c>
      <c r="D866" s="198" t="s">
        <v>177</v>
      </c>
      <c r="E866" s="199" t="s">
        <v>1225</v>
      </c>
      <c r="F866" s="200" t="s">
        <v>1226</v>
      </c>
      <c r="G866" s="201" t="s">
        <v>180</v>
      </c>
      <c r="H866" s="202">
        <v>142.365</v>
      </c>
      <c r="I866" s="203"/>
      <c r="J866" s="204">
        <f>ROUND(I866*H866,2)</f>
        <v>0</v>
      </c>
      <c r="K866" s="200" t="s">
        <v>1</v>
      </c>
      <c r="L866" s="39"/>
      <c r="M866" s="205" t="s">
        <v>1</v>
      </c>
      <c r="N866" s="206" t="s">
        <v>43</v>
      </c>
      <c r="O866" s="77"/>
      <c r="P866" s="207">
        <f>O866*H866</f>
        <v>0</v>
      </c>
      <c r="Q866" s="207">
        <v>0</v>
      </c>
      <c r="R866" s="207">
        <f>Q866*H866</f>
        <v>0</v>
      </c>
      <c r="S866" s="207">
        <v>0</v>
      </c>
      <c r="T866" s="208">
        <f>S866*H866</f>
        <v>0</v>
      </c>
      <c r="U866" s="38"/>
      <c r="V866" s="38"/>
      <c r="W866" s="38"/>
      <c r="X866" s="38"/>
      <c r="Y866" s="38"/>
      <c r="Z866" s="38"/>
      <c r="AA866" s="38"/>
      <c r="AB866" s="38"/>
      <c r="AC866" s="38"/>
      <c r="AD866" s="38"/>
      <c r="AE866" s="38"/>
      <c r="AR866" s="209" t="s">
        <v>253</v>
      </c>
      <c r="AT866" s="209" t="s">
        <v>177</v>
      </c>
      <c r="AU866" s="209" t="s">
        <v>87</v>
      </c>
      <c r="AY866" s="19" t="s">
        <v>175</v>
      </c>
      <c r="BE866" s="210">
        <f>IF(N866="základní",J866,0)</f>
        <v>0</v>
      </c>
      <c r="BF866" s="210">
        <f>IF(N866="snížená",J866,0)</f>
        <v>0</v>
      </c>
      <c r="BG866" s="210">
        <f>IF(N866="zákl. přenesená",J866,0)</f>
        <v>0</v>
      </c>
      <c r="BH866" s="210">
        <f>IF(N866="sníž. přenesená",J866,0)</f>
        <v>0</v>
      </c>
      <c r="BI866" s="210">
        <f>IF(N866="nulová",J866,0)</f>
        <v>0</v>
      </c>
      <c r="BJ866" s="19" t="s">
        <v>85</v>
      </c>
      <c r="BK866" s="210">
        <f>ROUND(I866*H866,2)</f>
        <v>0</v>
      </c>
      <c r="BL866" s="19" t="s">
        <v>253</v>
      </c>
      <c r="BM866" s="209" t="s">
        <v>1227</v>
      </c>
    </row>
    <row r="867" spans="1:47" s="2" customFormat="1" ht="12">
      <c r="A867" s="38"/>
      <c r="B867" s="39"/>
      <c r="C867" s="38"/>
      <c r="D867" s="212" t="s">
        <v>274</v>
      </c>
      <c r="E867" s="38"/>
      <c r="F867" s="228" t="s">
        <v>1220</v>
      </c>
      <c r="G867" s="38"/>
      <c r="H867" s="38"/>
      <c r="I867" s="133"/>
      <c r="J867" s="38"/>
      <c r="K867" s="38"/>
      <c r="L867" s="39"/>
      <c r="M867" s="229"/>
      <c r="N867" s="230"/>
      <c r="O867" s="77"/>
      <c r="P867" s="77"/>
      <c r="Q867" s="77"/>
      <c r="R867" s="77"/>
      <c r="S867" s="77"/>
      <c r="T867" s="78"/>
      <c r="U867" s="38"/>
      <c r="V867" s="38"/>
      <c r="W867" s="38"/>
      <c r="X867" s="38"/>
      <c r="Y867" s="38"/>
      <c r="Z867" s="38"/>
      <c r="AA867" s="38"/>
      <c r="AB867" s="38"/>
      <c r="AC867" s="38"/>
      <c r="AD867" s="38"/>
      <c r="AE867" s="38"/>
      <c r="AT867" s="19" t="s">
        <v>274</v>
      </c>
      <c r="AU867" s="19" t="s">
        <v>87</v>
      </c>
    </row>
    <row r="868" spans="1:51" s="15" customFormat="1" ht="12">
      <c r="A868" s="15"/>
      <c r="B868" s="231"/>
      <c r="C868" s="15"/>
      <c r="D868" s="212" t="s">
        <v>184</v>
      </c>
      <c r="E868" s="232" t="s">
        <v>1</v>
      </c>
      <c r="F868" s="233" t="s">
        <v>1228</v>
      </c>
      <c r="G868" s="15"/>
      <c r="H868" s="232" t="s">
        <v>1</v>
      </c>
      <c r="I868" s="234"/>
      <c r="J868" s="15"/>
      <c r="K868" s="15"/>
      <c r="L868" s="231"/>
      <c r="M868" s="235"/>
      <c r="N868" s="236"/>
      <c r="O868" s="236"/>
      <c r="P868" s="236"/>
      <c r="Q868" s="236"/>
      <c r="R868" s="236"/>
      <c r="S868" s="236"/>
      <c r="T868" s="237"/>
      <c r="U868" s="15"/>
      <c r="V868" s="15"/>
      <c r="W868" s="15"/>
      <c r="X868" s="15"/>
      <c r="Y868" s="15"/>
      <c r="Z868" s="15"/>
      <c r="AA868" s="15"/>
      <c r="AB868" s="15"/>
      <c r="AC868" s="15"/>
      <c r="AD868" s="15"/>
      <c r="AE868" s="15"/>
      <c r="AT868" s="232" t="s">
        <v>184</v>
      </c>
      <c r="AU868" s="232" t="s">
        <v>87</v>
      </c>
      <c r="AV868" s="15" t="s">
        <v>85</v>
      </c>
      <c r="AW868" s="15" t="s">
        <v>33</v>
      </c>
      <c r="AX868" s="15" t="s">
        <v>78</v>
      </c>
      <c r="AY868" s="232" t="s">
        <v>175</v>
      </c>
    </row>
    <row r="869" spans="1:51" s="13" customFormat="1" ht="12">
      <c r="A869" s="13"/>
      <c r="B869" s="211"/>
      <c r="C869" s="13"/>
      <c r="D869" s="212" t="s">
        <v>184</v>
      </c>
      <c r="E869" s="213" t="s">
        <v>1</v>
      </c>
      <c r="F869" s="214" t="s">
        <v>1229</v>
      </c>
      <c r="G869" s="13"/>
      <c r="H869" s="215">
        <v>98.16</v>
      </c>
      <c r="I869" s="216"/>
      <c r="J869" s="13"/>
      <c r="K869" s="13"/>
      <c r="L869" s="211"/>
      <c r="M869" s="217"/>
      <c r="N869" s="218"/>
      <c r="O869" s="218"/>
      <c r="P869" s="218"/>
      <c r="Q869" s="218"/>
      <c r="R869" s="218"/>
      <c r="S869" s="218"/>
      <c r="T869" s="219"/>
      <c r="U869" s="13"/>
      <c r="V869" s="13"/>
      <c r="W869" s="13"/>
      <c r="X869" s="13"/>
      <c r="Y869" s="13"/>
      <c r="Z869" s="13"/>
      <c r="AA869" s="13"/>
      <c r="AB869" s="13"/>
      <c r="AC869" s="13"/>
      <c r="AD869" s="13"/>
      <c r="AE869" s="13"/>
      <c r="AT869" s="213" t="s">
        <v>184</v>
      </c>
      <c r="AU869" s="213" t="s">
        <v>87</v>
      </c>
      <c r="AV869" s="13" t="s">
        <v>87</v>
      </c>
      <c r="AW869" s="13" t="s">
        <v>33</v>
      </c>
      <c r="AX869" s="13" t="s">
        <v>78</v>
      </c>
      <c r="AY869" s="213" t="s">
        <v>175</v>
      </c>
    </row>
    <row r="870" spans="1:51" s="13" customFormat="1" ht="12">
      <c r="A870" s="13"/>
      <c r="B870" s="211"/>
      <c r="C870" s="13"/>
      <c r="D870" s="212" t="s">
        <v>184</v>
      </c>
      <c r="E870" s="213" t="s">
        <v>1</v>
      </c>
      <c r="F870" s="214" t="s">
        <v>1230</v>
      </c>
      <c r="G870" s="13"/>
      <c r="H870" s="215">
        <v>44.205</v>
      </c>
      <c r="I870" s="216"/>
      <c r="J870" s="13"/>
      <c r="K870" s="13"/>
      <c r="L870" s="211"/>
      <c r="M870" s="217"/>
      <c r="N870" s="218"/>
      <c r="O870" s="218"/>
      <c r="P870" s="218"/>
      <c r="Q870" s="218"/>
      <c r="R870" s="218"/>
      <c r="S870" s="218"/>
      <c r="T870" s="219"/>
      <c r="U870" s="13"/>
      <c r="V870" s="13"/>
      <c r="W870" s="13"/>
      <c r="X870" s="13"/>
      <c r="Y870" s="13"/>
      <c r="Z870" s="13"/>
      <c r="AA870" s="13"/>
      <c r="AB870" s="13"/>
      <c r="AC870" s="13"/>
      <c r="AD870" s="13"/>
      <c r="AE870" s="13"/>
      <c r="AT870" s="213" t="s">
        <v>184</v>
      </c>
      <c r="AU870" s="213" t="s">
        <v>87</v>
      </c>
      <c r="AV870" s="13" t="s">
        <v>87</v>
      </c>
      <c r="AW870" s="13" t="s">
        <v>33</v>
      </c>
      <c r="AX870" s="13" t="s">
        <v>78</v>
      </c>
      <c r="AY870" s="213" t="s">
        <v>175</v>
      </c>
    </row>
    <row r="871" spans="1:51" s="14" customFormat="1" ht="12">
      <c r="A871" s="14"/>
      <c r="B871" s="220"/>
      <c r="C871" s="14"/>
      <c r="D871" s="212" t="s">
        <v>184</v>
      </c>
      <c r="E871" s="221" t="s">
        <v>1</v>
      </c>
      <c r="F871" s="222" t="s">
        <v>186</v>
      </c>
      <c r="G871" s="14"/>
      <c r="H871" s="223">
        <v>142.365</v>
      </c>
      <c r="I871" s="224"/>
      <c r="J871" s="14"/>
      <c r="K871" s="14"/>
      <c r="L871" s="220"/>
      <c r="M871" s="225"/>
      <c r="N871" s="226"/>
      <c r="O871" s="226"/>
      <c r="P871" s="226"/>
      <c r="Q871" s="226"/>
      <c r="R871" s="226"/>
      <c r="S871" s="226"/>
      <c r="T871" s="227"/>
      <c r="U871" s="14"/>
      <c r="V871" s="14"/>
      <c r="W871" s="14"/>
      <c r="X871" s="14"/>
      <c r="Y871" s="14"/>
      <c r="Z871" s="14"/>
      <c r="AA871" s="14"/>
      <c r="AB871" s="14"/>
      <c r="AC871" s="14"/>
      <c r="AD871" s="14"/>
      <c r="AE871" s="14"/>
      <c r="AT871" s="221" t="s">
        <v>184</v>
      </c>
      <c r="AU871" s="221" t="s">
        <v>87</v>
      </c>
      <c r="AV871" s="14" t="s">
        <v>182</v>
      </c>
      <c r="AW871" s="14" t="s">
        <v>33</v>
      </c>
      <c r="AX871" s="14" t="s">
        <v>85</v>
      </c>
      <c r="AY871" s="221" t="s">
        <v>175</v>
      </c>
    </row>
    <row r="872" spans="1:65" s="2" customFormat="1" ht="21.75" customHeight="1">
      <c r="A872" s="38"/>
      <c r="B872" s="197"/>
      <c r="C872" s="198" t="s">
        <v>1231</v>
      </c>
      <c r="D872" s="198" t="s">
        <v>177</v>
      </c>
      <c r="E872" s="199" t="s">
        <v>1232</v>
      </c>
      <c r="F872" s="200" t="s">
        <v>1233</v>
      </c>
      <c r="G872" s="201" t="s">
        <v>180</v>
      </c>
      <c r="H872" s="202">
        <v>21.755</v>
      </c>
      <c r="I872" s="203"/>
      <c r="J872" s="204">
        <f>ROUND(I872*H872,2)</f>
        <v>0</v>
      </c>
      <c r="K872" s="200" t="s">
        <v>1</v>
      </c>
      <c r="L872" s="39"/>
      <c r="M872" s="205" t="s">
        <v>1</v>
      </c>
      <c r="N872" s="206" t="s">
        <v>43</v>
      </c>
      <c r="O872" s="77"/>
      <c r="P872" s="207">
        <f>O872*H872</f>
        <v>0</v>
      </c>
      <c r="Q872" s="207">
        <v>0</v>
      </c>
      <c r="R872" s="207">
        <f>Q872*H872</f>
        <v>0</v>
      </c>
      <c r="S872" s="207">
        <v>0</v>
      </c>
      <c r="T872" s="208">
        <f>S872*H872</f>
        <v>0</v>
      </c>
      <c r="U872" s="38"/>
      <c r="V872" s="38"/>
      <c r="W872" s="38"/>
      <c r="X872" s="38"/>
      <c r="Y872" s="38"/>
      <c r="Z872" s="38"/>
      <c r="AA872" s="38"/>
      <c r="AB872" s="38"/>
      <c r="AC872" s="38"/>
      <c r="AD872" s="38"/>
      <c r="AE872" s="38"/>
      <c r="AR872" s="209" t="s">
        <v>253</v>
      </c>
      <c r="AT872" s="209" t="s">
        <v>177</v>
      </c>
      <c r="AU872" s="209" t="s">
        <v>87</v>
      </c>
      <c r="AY872" s="19" t="s">
        <v>175</v>
      </c>
      <c r="BE872" s="210">
        <f>IF(N872="základní",J872,0)</f>
        <v>0</v>
      </c>
      <c r="BF872" s="210">
        <f>IF(N872="snížená",J872,0)</f>
        <v>0</v>
      </c>
      <c r="BG872" s="210">
        <f>IF(N872="zákl. přenesená",J872,0)</f>
        <v>0</v>
      </c>
      <c r="BH872" s="210">
        <f>IF(N872="sníž. přenesená",J872,0)</f>
        <v>0</v>
      </c>
      <c r="BI872" s="210">
        <f>IF(N872="nulová",J872,0)</f>
        <v>0</v>
      </c>
      <c r="BJ872" s="19" t="s">
        <v>85</v>
      </c>
      <c r="BK872" s="210">
        <f>ROUND(I872*H872,2)</f>
        <v>0</v>
      </c>
      <c r="BL872" s="19" t="s">
        <v>253</v>
      </c>
      <c r="BM872" s="209" t="s">
        <v>1234</v>
      </c>
    </row>
    <row r="873" spans="1:47" s="2" customFormat="1" ht="12">
      <c r="A873" s="38"/>
      <c r="B873" s="39"/>
      <c r="C873" s="38"/>
      <c r="D873" s="212" t="s">
        <v>274</v>
      </c>
      <c r="E873" s="38"/>
      <c r="F873" s="228" t="s">
        <v>1220</v>
      </c>
      <c r="G873" s="38"/>
      <c r="H873" s="38"/>
      <c r="I873" s="133"/>
      <c r="J873" s="38"/>
      <c r="K873" s="38"/>
      <c r="L873" s="39"/>
      <c r="M873" s="229"/>
      <c r="N873" s="230"/>
      <c r="O873" s="77"/>
      <c r="P873" s="77"/>
      <c r="Q873" s="77"/>
      <c r="R873" s="77"/>
      <c r="S873" s="77"/>
      <c r="T873" s="78"/>
      <c r="U873" s="38"/>
      <c r="V873" s="38"/>
      <c r="W873" s="38"/>
      <c r="X873" s="38"/>
      <c r="Y873" s="38"/>
      <c r="Z873" s="38"/>
      <c r="AA873" s="38"/>
      <c r="AB873" s="38"/>
      <c r="AC873" s="38"/>
      <c r="AD873" s="38"/>
      <c r="AE873" s="38"/>
      <c r="AT873" s="19" t="s">
        <v>274</v>
      </c>
      <c r="AU873" s="19" t="s">
        <v>87</v>
      </c>
    </row>
    <row r="874" spans="1:51" s="15" customFormat="1" ht="12">
      <c r="A874" s="15"/>
      <c r="B874" s="231"/>
      <c r="C874" s="15"/>
      <c r="D874" s="212" t="s">
        <v>184</v>
      </c>
      <c r="E874" s="232" t="s">
        <v>1</v>
      </c>
      <c r="F874" s="233" t="s">
        <v>1235</v>
      </c>
      <c r="G874" s="15"/>
      <c r="H874" s="232" t="s">
        <v>1</v>
      </c>
      <c r="I874" s="234"/>
      <c r="J874" s="15"/>
      <c r="K874" s="15"/>
      <c r="L874" s="231"/>
      <c r="M874" s="235"/>
      <c r="N874" s="236"/>
      <c r="O874" s="236"/>
      <c r="P874" s="236"/>
      <c r="Q874" s="236"/>
      <c r="R874" s="236"/>
      <c r="S874" s="236"/>
      <c r="T874" s="237"/>
      <c r="U874" s="15"/>
      <c r="V874" s="15"/>
      <c r="W874" s="15"/>
      <c r="X874" s="15"/>
      <c r="Y874" s="15"/>
      <c r="Z874" s="15"/>
      <c r="AA874" s="15"/>
      <c r="AB874" s="15"/>
      <c r="AC874" s="15"/>
      <c r="AD874" s="15"/>
      <c r="AE874" s="15"/>
      <c r="AT874" s="232" t="s">
        <v>184</v>
      </c>
      <c r="AU874" s="232" t="s">
        <v>87</v>
      </c>
      <c r="AV874" s="15" t="s">
        <v>85</v>
      </c>
      <c r="AW874" s="15" t="s">
        <v>33</v>
      </c>
      <c r="AX874" s="15" t="s">
        <v>78</v>
      </c>
      <c r="AY874" s="232" t="s">
        <v>175</v>
      </c>
    </row>
    <row r="875" spans="1:51" s="13" customFormat="1" ht="12">
      <c r="A875" s="13"/>
      <c r="B875" s="211"/>
      <c r="C875" s="13"/>
      <c r="D875" s="212" t="s">
        <v>184</v>
      </c>
      <c r="E875" s="213" t="s">
        <v>1</v>
      </c>
      <c r="F875" s="214" t="s">
        <v>1236</v>
      </c>
      <c r="G875" s="13"/>
      <c r="H875" s="215">
        <v>14.02</v>
      </c>
      <c r="I875" s="216"/>
      <c r="J875" s="13"/>
      <c r="K875" s="13"/>
      <c r="L875" s="211"/>
      <c r="M875" s="217"/>
      <c r="N875" s="218"/>
      <c r="O875" s="218"/>
      <c r="P875" s="218"/>
      <c r="Q875" s="218"/>
      <c r="R875" s="218"/>
      <c r="S875" s="218"/>
      <c r="T875" s="219"/>
      <c r="U875" s="13"/>
      <c r="V875" s="13"/>
      <c r="W875" s="13"/>
      <c r="X875" s="13"/>
      <c r="Y875" s="13"/>
      <c r="Z875" s="13"/>
      <c r="AA875" s="13"/>
      <c r="AB875" s="13"/>
      <c r="AC875" s="13"/>
      <c r="AD875" s="13"/>
      <c r="AE875" s="13"/>
      <c r="AT875" s="213" t="s">
        <v>184</v>
      </c>
      <c r="AU875" s="213" t="s">
        <v>87</v>
      </c>
      <c r="AV875" s="13" t="s">
        <v>87</v>
      </c>
      <c r="AW875" s="13" t="s">
        <v>33</v>
      </c>
      <c r="AX875" s="13" t="s">
        <v>78</v>
      </c>
      <c r="AY875" s="213" t="s">
        <v>175</v>
      </c>
    </row>
    <row r="876" spans="1:51" s="13" customFormat="1" ht="12">
      <c r="A876" s="13"/>
      <c r="B876" s="211"/>
      <c r="C876" s="13"/>
      <c r="D876" s="212" t="s">
        <v>184</v>
      </c>
      <c r="E876" s="213" t="s">
        <v>1</v>
      </c>
      <c r="F876" s="214" t="s">
        <v>1237</v>
      </c>
      <c r="G876" s="13"/>
      <c r="H876" s="215">
        <v>7.735</v>
      </c>
      <c r="I876" s="216"/>
      <c r="J876" s="13"/>
      <c r="K876" s="13"/>
      <c r="L876" s="211"/>
      <c r="M876" s="217"/>
      <c r="N876" s="218"/>
      <c r="O876" s="218"/>
      <c r="P876" s="218"/>
      <c r="Q876" s="218"/>
      <c r="R876" s="218"/>
      <c r="S876" s="218"/>
      <c r="T876" s="219"/>
      <c r="U876" s="13"/>
      <c r="V876" s="13"/>
      <c r="W876" s="13"/>
      <c r="X876" s="13"/>
      <c r="Y876" s="13"/>
      <c r="Z876" s="13"/>
      <c r="AA876" s="13"/>
      <c r="AB876" s="13"/>
      <c r="AC876" s="13"/>
      <c r="AD876" s="13"/>
      <c r="AE876" s="13"/>
      <c r="AT876" s="213" t="s">
        <v>184</v>
      </c>
      <c r="AU876" s="213" t="s">
        <v>87</v>
      </c>
      <c r="AV876" s="13" t="s">
        <v>87</v>
      </c>
      <c r="AW876" s="13" t="s">
        <v>33</v>
      </c>
      <c r="AX876" s="13" t="s">
        <v>78</v>
      </c>
      <c r="AY876" s="213" t="s">
        <v>175</v>
      </c>
    </row>
    <row r="877" spans="1:51" s="14" customFormat="1" ht="12">
      <c r="A877" s="14"/>
      <c r="B877" s="220"/>
      <c r="C877" s="14"/>
      <c r="D877" s="212" t="s">
        <v>184</v>
      </c>
      <c r="E877" s="221" t="s">
        <v>1</v>
      </c>
      <c r="F877" s="222" t="s">
        <v>186</v>
      </c>
      <c r="G877" s="14"/>
      <c r="H877" s="223">
        <v>21.755</v>
      </c>
      <c r="I877" s="224"/>
      <c r="J877" s="14"/>
      <c r="K877" s="14"/>
      <c r="L877" s="220"/>
      <c r="M877" s="225"/>
      <c r="N877" s="226"/>
      <c r="O877" s="226"/>
      <c r="P877" s="226"/>
      <c r="Q877" s="226"/>
      <c r="R877" s="226"/>
      <c r="S877" s="226"/>
      <c r="T877" s="227"/>
      <c r="U877" s="14"/>
      <c r="V877" s="14"/>
      <c r="W877" s="14"/>
      <c r="X877" s="14"/>
      <c r="Y877" s="14"/>
      <c r="Z877" s="14"/>
      <c r="AA877" s="14"/>
      <c r="AB877" s="14"/>
      <c r="AC877" s="14"/>
      <c r="AD877" s="14"/>
      <c r="AE877" s="14"/>
      <c r="AT877" s="221" t="s">
        <v>184</v>
      </c>
      <c r="AU877" s="221" t="s">
        <v>87</v>
      </c>
      <c r="AV877" s="14" t="s">
        <v>182</v>
      </c>
      <c r="AW877" s="14" t="s">
        <v>33</v>
      </c>
      <c r="AX877" s="14" t="s">
        <v>85</v>
      </c>
      <c r="AY877" s="221" t="s">
        <v>175</v>
      </c>
    </row>
    <row r="878" spans="1:63" s="12" customFormat="1" ht="22.8" customHeight="1">
      <c r="A878" s="12"/>
      <c r="B878" s="184"/>
      <c r="C878" s="12"/>
      <c r="D878" s="185" t="s">
        <v>77</v>
      </c>
      <c r="E878" s="195" t="s">
        <v>1238</v>
      </c>
      <c r="F878" s="195" t="s">
        <v>1239</v>
      </c>
      <c r="G878" s="12"/>
      <c r="H878" s="12"/>
      <c r="I878" s="187"/>
      <c r="J878" s="196">
        <f>BK878</f>
        <v>0</v>
      </c>
      <c r="K878" s="12"/>
      <c r="L878" s="184"/>
      <c r="M878" s="189"/>
      <c r="N878" s="190"/>
      <c r="O878" s="190"/>
      <c r="P878" s="191">
        <f>SUM(P879:P890)</f>
        <v>0</v>
      </c>
      <c r="Q878" s="190"/>
      <c r="R878" s="191">
        <f>SUM(R879:R890)</f>
        <v>0.2400936</v>
      </c>
      <c r="S878" s="190"/>
      <c r="T878" s="192">
        <f>SUM(T879:T890)</f>
        <v>0</v>
      </c>
      <c r="U878" s="12"/>
      <c r="V878" s="12"/>
      <c r="W878" s="12"/>
      <c r="X878" s="12"/>
      <c r="Y878" s="12"/>
      <c r="Z878" s="12"/>
      <c r="AA878" s="12"/>
      <c r="AB878" s="12"/>
      <c r="AC878" s="12"/>
      <c r="AD878" s="12"/>
      <c r="AE878" s="12"/>
      <c r="AR878" s="185" t="s">
        <v>87</v>
      </c>
      <c r="AT878" s="193" t="s">
        <v>77</v>
      </c>
      <c r="AU878" s="193" t="s">
        <v>85</v>
      </c>
      <c r="AY878" s="185" t="s">
        <v>175</v>
      </c>
      <c r="BK878" s="194">
        <f>SUM(BK879:BK890)</f>
        <v>0</v>
      </c>
    </row>
    <row r="879" spans="1:65" s="2" customFormat="1" ht="16.5" customHeight="1">
      <c r="A879" s="38"/>
      <c r="B879" s="197"/>
      <c r="C879" s="198" t="s">
        <v>1240</v>
      </c>
      <c r="D879" s="198" t="s">
        <v>177</v>
      </c>
      <c r="E879" s="199" t="s">
        <v>1241</v>
      </c>
      <c r="F879" s="200" t="s">
        <v>1242</v>
      </c>
      <c r="G879" s="201" t="s">
        <v>180</v>
      </c>
      <c r="H879" s="202">
        <v>11.36</v>
      </c>
      <c r="I879" s="203"/>
      <c r="J879" s="204">
        <f>ROUND(I879*H879,2)</f>
        <v>0</v>
      </c>
      <c r="K879" s="200" t="s">
        <v>181</v>
      </c>
      <c r="L879" s="39"/>
      <c r="M879" s="205" t="s">
        <v>1</v>
      </c>
      <c r="N879" s="206" t="s">
        <v>43</v>
      </c>
      <c r="O879" s="77"/>
      <c r="P879" s="207">
        <f>O879*H879</f>
        <v>0</v>
      </c>
      <c r="Q879" s="207">
        <v>0.0003</v>
      </c>
      <c r="R879" s="207">
        <f>Q879*H879</f>
        <v>0.0034079999999999996</v>
      </c>
      <c r="S879" s="207">
        <v>0</v>
      </c>
      <c r="T879" s="208">
        <f>S879*H879</f>
        <v>0</v>
      </c>
      <c r="U879" s="38"/>
      <c r="V879" s="38"/>
      <c r="W879" s="38"/>
      <c r="X879" s="38"/>
      <c r="Y879" s="38"/>
      <c r="Z879" s="38"/>
      <c r="AA879" s="38"/>
      <c r="AB879" s="38"/>
      <c r="AC879" s="38"/>
      <c r="AD879" s="38"/>
      <c r="AE879" s="38"/>
      <c r="AR879" s="209" t="s">
        <v>253</v>
      </c>
      <c r="AT879" s="209" t="s">
        <v>177</v>
      </c>
      <c r="AU879" s="209" t="s">
        <v>87</v>
      </c>
      <c r="AY879" s="19" t="s">
        <v>175</v>
      </c>
      <c r="BE879" s="210">
        <f>IF(N879="základní",J879,0)</f>
        <v>0</v>
      </c>
      <c r="BF879" s="210">
        <f>IF(N879="snížená",J879,0)</f>
        <v>0</v>
      </c>
      <c r="BG879" s="210">
        <f>IF(N879="zákl. přenesená",J879,0)</f>
        <v>0</v>
      </c>
      <c r="BH879" s="210">
        <f>IF(N879="sníž. přenesená",J879,0)</f>
        <v>0</v>
      </c>
      <c r="BI879" s="210">
        <f>IF(N879="nulová",J879,0)</f>
        <v>0</v>
      </c>
      <c r="BJ879" s="19" t="s">
        <v>85</v>
      </c>
      <c r="BK879" s="210">
        <f>ROUND(I879*H879,2)</f>
        <v>0</v>
      </c>
      <c r="BL879" s="19" t="s">
        <v>253</v>
      </c>
      <c r="BM879" s="209" t="s">
        <v>1243</v>
      </c>
    </row>
    <row r="880" spans="1:51" s="15" customFormat="1" ht="12">
      <c r="A880" s="15"/>
      <c r="B880" s="231"/>
      <c r="C880" s="15"/>
      <c r="D880" s="212" t="s">
        <v>184</v>
      </c>
      <c r="E880" s="232" t="s">
        <v>1</v>
      </c>
      <c r="F880" s="233" t="s">
        <v>457</v>
      </c>
      <c r="G880" s="15"/>
      <c r="H880" s="232" t="s">
        <v>1</v>
      </c>
      <c r="I880" s="234"/>
      <c r="J880" s="15"/>
      <c r="K880" s="15"/>
      <c r="L880" s="231"/>
      <c r="M880" s="235"/>
      <c r="N880" s="236"/>
      <c r="O880" s="236"/>
      <c r="P880" s="236"/>
      <c r="Q880" s="236"/>
      <c r="R880" s="236"/>
      <c r="S880" s="236"/>
      <c r="T880" s="237"/>
      <c r="U880" s="15"/>
      <c r="V880" s="15"/>
      <c r="W880" s="15"/>
      <c r="X880" s="15"/>
      <c r="Y880" s="15"/>
      <c r="Z880" s="15"/>
      <c r="AA880" s="15"/>
      <c r="AB880" s="15"/>
      <c r="AC880" s="15"/>
      <c r="AD880" s="15"/>
      <c r="AE880" s="15"/>
      <c r="AT880" s="232" t="s">
        <v>184</v>
      </c>
      <c r="AU880" s="232" t="s">
        <v>87</v>
      </c>
      <c r="AV880" s="15" t="s">
        <v>85</v>
      </c>
      <c r="AW880" s="15" t="s">
        <v>33</v>
      </c>
      <c r="AX880" s="15" t="s">
        <v>78</v>
      </c>
      <c r="AY880" s="232" t="s">
        <v>175</v>
      </c>
    </row>
    <row r="881" spans="1:51" s="13" customFormat="1" ht="12">
      <c r="A881" s="13"/>
      <c r="B881" s="211"/>
      <c r="C881" s="13"/>
      <c r="D881" s="212" t="s">
        <v>184</v>
      </c>
      <c r="E881" s="213" t="s">
        <v>1</v>
      </c>
      <c r="F881" s="214" t="s">
        <v>1244</v>
      </c>
      <c r="G881" s="13"/>
      <c r="H881" s="215">
        <v>5.6</v>
      </c>
      <c r="I881" s="216"/>
      <c r="J881" s="13"/>
      <c r="K881" s="13"/>
      <c r="L881" s="211"/>
      <c r="M881" s="217"/>
      <c r="N881" s="218"/>
      <c r="O881" s="218"/>
      <c r="P881" s="218"/>
      <c r="Q881" s="218"/>
      <c r="R881" s="218"/>
      <c r="S881" s="218"/>
      <c r="T881" s="219"/>
      <c r="U881" s="13"/>
      <c r="V881" s="13"/>
      <c r="W881" s="13"/>
      <c r="X881" s="13"/>
      <c r="Y881" s="13"/>
      <c r="Z881" s="13"/>
      <c r="AA881" s="13"/>
      <c r="AB881" s="13"/>
      <c r="AC881" s="13"/>
      <c r="AD881" s="13"/>
      <c r="AE881" s="13"/>
      <c r="AT881" s="213" t="s">
        <v>184</v>
      </c>
      <c r="AU881" s="213" t="s">
        <v>87</v>
      </c>
      <c r="AV881" s="13" t="s">
        <v>87</v>
      </c>
      <c r="AW881" s="13" t="s">
        <v>33</v>
      </c>
      <c r="AX881" s="13" t="s">
        <v>78</v>
      </c>
      <c r="AY881" s="213" t="s">
        <v>175</v>
      </c>
    </row>
    <row r="882" spans="1:51" s="15" customFormat="1" ht="12">
      <c r="A882" s="15"/>
      <c r="B882" s="231"/>
      <c r="C882" s="15"/>
      <c r="D882" s="212" t="s">
        <v>184</v>
      </c>
      <c r="E882" s="232" t="s">
        <v>1</v>
      </c>
      <c r="F882" s="233" t="s">
        <v>470</v>
      </c>
      <c r="G882" s="15"/>
      <c r="H882" s="232" t="s">
        <v>1</v>
      </c>
      <c r="I882" s="234"/>
      <c r="J882" s="15"/>
      <c r="K882" s="15"/>
      <c r="L882" s="231"/>
      <c r="M882" s="235"/>
      <c r="N882" s="236"/>
      <c r="O882" s="236"/>
      <c r="P882" s="236"/>
      <c r="Q882" s="236"/>
      <c r="R882" s="236"/>
      <c r="S882" s="236"/>
      <c r="T882" s="237"/>
      <c r="U882" s="15"/>
      <c r="V882" s="15"/>
      <c r="W882" s="15"/>
      <c r="X882" s="15"/>
      <c r="Y882" s="15"/>
      <c r="Z882" s="15"/>
      <c r="AA882" s="15"/>
      <c r="AB882" s="15"/>
      <c r="AC882" s="15"/>
      <c r="AD882" s="15"/>
      <c r="AE882" s="15"/>
      <c r="AT882" s="232" t="s">
        <v>184</v>
      </c>
      <c r="AU882" s="232" t="s">
        <v>87</v>
      </c>
      <c r="AV882" s="15" t="s">
        <v>85</v>
      </c>
      <c r="AW882" s="15" t="s">
        <v>33</v>
      </c>
      <c r="AX882" s="15" t="s">
        <v>78</v>
      </c>
      <c r="AY882" s="232" t="s">
        <v>175</v>
      </c>
    </row>
    <row r="883" spans="1:51" s="13" customFormat="1" ht="12">
      <c r="A883" s="13"/>
      <c r="B883" s="211"/>
      <c r="C883" s="13"/>
      <c r="D883" s="212" t="s">
        <v>184</v>
      </c>
      <c r="E883" s="213" t="s">
        <v>1</v>
      </c>
      <c r="F883" s="214" t="s">
        <v>1245</v>
      </c>
      <c r="G883" s="13"/>
      <c r="H883" s="215">
        <v>5.76</v>
      </c>
      <c r="I883" s="216"/>
      <c r="J883" s="13"/>
      <c r="K883" s="13"/>
      <c r="L883" s="211"/>
      <c r="M883" s="217"/>
      <c r="N883" s="218"/>
      <c r="O883" s="218"/>
      <c r="P883" s="218"/>
      <c r="Q883" s="218"/>
      <c r="R883" s="218"/>
      <c r="S883" s="218"/>
      <c r="T883" s="219"/>
      <c r="U883" s="13"/>
      <c r="V883" s="13"/>
      <c r="W883" s="13"/>
      <c r="X883" s="13"/>
      <c r="Y883" s="13"/>
      <c r="Z883" s="13"/>
      <c r="AA883" s="13"/>
      <c r="AB883" s="13"/>
      <c r="AC883" s="13"/>
      <c r="AD883" s="13"/>
      <c r="AE883" s="13"/>
      <c r="AT883" s="213" t="s">
        <v>184</v>
      </c>
      <c r="AU883" s="213" t="s">
        <v>87</v>
      </c>
      <c r="AV883" s="13" t="s">
        <v>87</v>
      </c>
      <c r="AW883" s="13" t="s">
        <v>33</v>
      </c>
      <c r="AX883" s="13" t="s">
        <v>78</v>
      </c>
      <c r="AY883" s="213" t="s">
        <v>175</v>
      </c>
    </row>
    <row r="884" spans="1:51" s="14" customFormat="1" ht="12">
      <c r="A884" s="14"/>
      <c r="B884" s="220"/>
      <c r="C884" s="14"/>
      <c r="D884" s="212" t="s">
        <v>184</v>
      </c>
      <c r="E884" s="221" t="s">
        <v>1</v>
      </c>
      <c r="F884" s="222" t="s">
        <v>186</v>
      </c>
      <c r="G884" s="14"/>
      <c r="H884" s="223">
        <v>11.36</v>
      </c>
      <c r="I884" s="224"/>
      <c r="J884" s="14"/>
      <c r="K884" s="14"/>
      <c r="L884" s="220"/>
      <c r="M884" s="225"/>
      <c r="N884" s="226"/>
      <c r="O884" s="226"/>
      <c r="P884" s="226"/>
      <c r="Q884" s="226"/>
      <c r="R884" s="226"/>
      <c r="S884" s="226"/>
      <c r="T884" s="227"/>
      <c r="U884" s="14"/>
      <c r="V884" s="14"/>
      <c r="W884" s="14"/>
      <c r="X884" s="14"/>
      <c r="Y884" s="14"/>
      <c r="Z884" s="14"/>
      <c r="AA884" s="14"/>
      <c r="AB884" s="14"/>
      <c r="AC884" s="14"/>
      <c r="AD884" s="14"/>
      <c r="AE884" s="14"/>
      <c r="AT884" s="221" t="s">
        <v>184</v>
      </c>
      <c r="AU884" s="221" t="s">
        <v>87</v>
      </c>
      <c r="AV884" s="14" t="s">
        <v>182</v>
      </c>
      <c r="AW884" s="14" t="s">
        <v>33</v>
      </c>
      <c r="AX884" s="14" t="s">
        <v>85</v>
      </c>
      <c r="AY884" s="221" t="s">
        <v>175</v>
      </c>
    </row>
    <row r="885" spans="1:65" s="2" customFormat="1" ht="21.75" customHeight="1">
      <c r="A885" s="38"/>
      <c r="B885" s="197"/>
      <c r="C885" s="198" t="s">
        <v>1246</v>
      </c>
      <c r="D885" s="198" t="s">
        <v>177</v>
      </c>
      <c r="E885" s="199" t="s">
        <v>1247</v>
      </c>
      <c r="F885" s="200" t="s">
        <v>1248</v>
      </c>
      <c r="G885" s="201" t="s">
        <v>180</v>
      </c>
      <c r="H885" s="202">
        <v>11.36</v>
      </c>
      <c r="I885" s="203"/>
      <c r="J885" s="204">
        <f>ROUND(I885*H885,2)</f>
        <v>0</v>
      </c>
      <c r="K885" s="200" t="s">
        <v>181</v>
      </c>
      <c r="L885" s="39"/>
      <c r="M885" s="205" t="s">
        <v>1</v>
      </c>
      <c r="N885" s="206" t="s">
        <v>43</v>
      </c>
      <c r="O885" s="77"/>
      <c r="P885" s="207">
        <f>O885*H885</f>
        <v>0</v>
      </c>
      <c r="Q885" s="207">
        <v>0.006</v>
      </c>
      <c r="R885" s="207">
        <f>Q885*H885</f>
        <v>0.06816</v>
      </c>
      <c r="S885" s="207">
        <v>0</v>
      </c>
      <c r="T885" s="208">
        <f>S885*H885</f>
        <v>0</v>
      </c>
      <c r="U885" s="38"/>
      <c r="V885" s="38"/>
      <c r="W885" s="38"/>
      <c r="X885" s="38"/>
      <c r="Y885" s="38"/>
      <c r="Z885" s="38"/>
      <c r="AA885" s="38"/>
      <c r="AB885" s="38"/>
      <c r="AC885" s="38"/>
      <c r="AD885" s="38"/>
      <c r="AE885" s="38"/>
      <c r="AR885" s="209" t="s">
        <v>253</v>
      </c>
      <c r="AT885" s="209" t="s">
        <v>177</v>
      </c>
      <c r="AU885" s="209" t="s">
        <v>87</v>
      </c>
      <c r="AY885" s="19" t="s">
        <v>175</v>
      </c>
      <c r="BE885" s="210">
        <f>IF(N885="základní",J885,0)</f>
        <v>0</v>
      </c>
      <c r="BF885" s="210">
        <f>IF(N885="snížená",J885,0)</f>
        <v>0</v>
      </c>
      <c r="BG885" s="210">
        <f>IF(N885="zákl. přenesená",J885,0)</f>
        <v>0</v>
      </c>
      <c r="BH885" s="210">
        <f>IF(N885="sníž. přenesená",J885,0)</f>
        <v>0</v>
      </c>
      <c r="BI885" s="210">
        <f>IF(N885="nulová",J885,0)</f>
        <v>0</v>
      </c>
      <c r="BJ885" s="19" t="s">
        <v>85</v>
      </c>
      <c r="BK885" s="210">
        <f>ROUND(I885*H885,2)</f>
        <v>0</v>
      </c>
      <c r="BL885" s="19" t="s">
        <v>253</v>
      </c>
      <c r="BM885" s="209" t="s">
        <v>1249</v>
      </c>
    </row>
    <row r="886" spans="1:51" s="13" customFormat="1" ht="12">
      <c r="A886" s="13"/>
      <c r="B886" s="211"/>
      <c r="C886" s="13"/>
      <c r="D886" s="212" t="s">
        <v>184</v>
      </c>
      <c r="E886" s="213" t="s">
        <v>1</v>
      </c>
      <c r="F886" s="214" t="s">
        <v>1250</v>
      </c>
      <c r="G886" s="13"/>
      <c r="H886" s="215">
        <v>11.36</v>
      </c>
      <c r="I886" s="216"/>
      <c r="J886" s="13"/>
      <c r="K886" s="13"/>
      <c r="L886" s="211"/>
      <c r="M886" s="217"/>
      <c r="N886" s="218"/>
      <c r="O886" s="218"/>
      <c r="P886" s="218"/>
      <c r="Q886" s="218"/>
      <c r="R886" s="218"/>
      <c r="S886" s="218"/>
      <c r="T886" s="219"/>
      <c r="U886" s="13"/>
      <c r="V886" s="13"/>
      <c r="W886" s="13"/>
      <c r="X886" s="13"/>
      <c r="Y886" s="13"/>
      <c r="Z886" s="13"/>
      <c r="AA886" s="13"/>
      <c r="AB886" s="13"/>
      <c r="AC886" s="13"/>
      <c r="AD886" s="13"/>
      <c r="AE886" s="13"/>
      <c r="AT886" s="213" t="s">
        <v>184</v>
      </c>
      <c r="AU886" s="213" t="s">
        <v>87</v>
      </c>
      <c r="AV886" s="13" t="s">
        <v>87</v>
      </c>
      <c r="AW886" s="13" t="s">
        <v>33</v>
      </c>
      <c r="AX886" s="13" t="s">
        <v>85</v>
      </c>
      <c r="AY886" s="213" t="s">
        <v>175</v>
      </c>
    </row>
    <row r="887" spans="1:65" s="2" customFormat="1" ht="16.5" customHeight="1">
      <c r="A887" s="38"/>
      <c r="B887" s="197"/>
      <c r="C887" s="238" t="s">
        <v>1251</v>
      </c>
      <c r="D887" s="238" t="s">
        <v>289</v>
      </c>
      <c r="E887" s="239" t="s">
        <v>1252</v>
      </c>
      <c r="F887" s="240" t="s">
        <v>1253</v>
      </c>
      <c r="G887" s="241" t="s">
        <v>180</v>
      </c>
      <c r="H887" s="242">
        <v>13.064</v>
      </c>
      <c r="I887" s="243"/>
      <c r="J887" s="244">
        <f>ROUND(I887*H887,2)</f>
        <v>0</v>
      </c>
      <c r="K887" s="240" t="s">
        <v>181</v>
      </c>
      <c r="L887" s="245"/>
      <c r="M887" s="246" t="s">
        <v>1</v>
      </c>
      <c r="N887" s="247" t="s">
        <v>43</v>
      </c>
      <c r="O887" s="77"/>
      <c r="P887" s="207">
        <f>O887*H887</f>
        <v>0</v>
      </c>
      <c r="Q887" s="207">
        <v>0.0129</v>
      </c>
      <c r="R887" s="207">
        <f>Q887*H887</f>
        <v>0.1685256</v>
      </c>
      <c r="S887" s="207">
        <v>0</v>
      </c>
      <c r="T887" s="208">
        <f>S887*H887</f>
        <v>0</v>
      </c>
      <c r="U887" s="38"/>
      <c r="V887" s="38"/>
      <c r="W887" s="38"/>
      <c r="X887" s="38"/>
      <c r="Y887" s="38"/>
      <c r="Z887" s="38"/>
      <c r="AA887" s="38"/>
      <c r="AB887" s="38"/>
      <c r="AC887" s="38"/>
      <c r="AD887" s="38"/>
      <c r="AE887" s="38"/>
      <c r="AR887" s="209" t="s">
        <v>348</v>
      </c>
      <c r="AT887" s="209" t="s">
        <v>289</v>
      </c>
      <c r="AU887" s="209" t="s">
        <v>87</v>
      </c>
      <c r="AY887" s="19" t="s">
        <v>175</v>
      </c>
      <c r="BE887" s="210">
        <f>IF(N887="základní",J887,0)</f>
        <v>0</v>
      </c>
      <c r="BF887" s="210">
        <f>IF(N887="snížená",J887,0)</f>
        <v>0</v>
      </c>
      <c r="BG887" s="210">
        <f>IF(N887="zákl. přenesená",J887,0)</f>
        <v>0</v>
      </c>
      <c r="BH887" s="210">
        <f>IF(N887="sníž. přenesená",J887,0)</f>
        <v>0</v>
      </c>
      <c r="BI887" s="210">
        <f>IF(N887="nulová",J887,0)</f>
        <v>0</v>
      </c>
      <c r="BJ887" s="19" t="s">
        <v>85</v>
      </c>
      <c r="BK887" s="210">
        <f>ROUND(I887*H887,2)</f>
        <v>0</v>
      </c>
      <c r="BL887" s="19" t="s">
        <v>253</v>
      </c>
      <c r="BM887" s="209" t="s">
        <v>1254</v>
      </c>
    </row>
    <row r="888" spans="1:51" s="13" customFormat="1" ht="12">
      <c r="A888" s="13"/>
      <c r="B888" s="211"/>
      <c r="C888" s="13"/>
      <c r="D888" s="212" t="s">
        <v>184</v>
      </c>
      <c r="E888" s="213" t="s">
        <v>1</v>
      </c>
      <c r="F888" s="214" t="s">
        <v>1255</v>
      </c>
      <c r="G888" s="13"/>
      <c r="H888" s="215">
        <v>13.064</v>
      </c>
      <c r="I888" s="216"/>
      <c r="J888" s="13"/>
      <c r="K888" s="13"/>
      <c r="L888" s="211"/>
      <c r="M888" s="217"/>
      <c r="N888" s="218"/>
      <c r="O888" s="218"/>
      <c r="P888" s="218"/>
      <c r="Q888" s="218"/>
      <c r="R888" s="218"/>
      <c r="S888" s="218"/>
      <c r="T888" s="219"/>
      <c r="U888" s="13"/>
      <c r="V888" s="13"/>
      <c r="W888" s="13"/>
      <c r="X888" s="13"/>
      <c r="Y888" s="13"/>
      <c r="Z888" s="13"/>
      <c r="AA888" s="13"/>
      <c r="AB888" s="13"/>
      <c r="AC888" s="13"/>
      <c r="AD888" s="13"/>
      <c r="AE888" s="13"/>
      <c r="AT888" s="213" t="s">
        <v>184</v>
      </c>
      <c r="AU888" s="213" t="s">
        <v>87</v>
      </c>
      <c r="AV888" s="13" t="s">
        <v>87</v>
      </c>
      <c r="AW888" s="13" t="s">
        <v>33</v>
      </c>
      <c r="AX888" s="13" t="s">
        <v>85</v>
      </c>
      <c r="AY888" s="213" t="s">
        <v>175</v>
      </c>
    </row>
    <row r="889" spans="1:65" s="2" customFormat="1" ht="21.75" customHeight="1">
      <c r="A889" s="38"/>
      <c r="B889" s="197"/>
      <c r="C889" s="198" t="s">
        <v>1256</v>
      </c>
      <c r="D889" s="198" t="s">
        <v>177</v>
      </c>
      <c r="E889" s="199" t="s">
        <v>1257</v>
      </c>
      <c r="F889" s="200" t="s">
        <v>1258</v>
      </c>
      <c r="G889" s="201" t="s">
        <v>180</v>
      </c>
      <c r="H889" s="202">
        <v>11.36</v>
      </c>
      <c r="I889" s="203"/>
      <c r="J889" s="204">
        <f>ROUND(I889*H889,2)</f>
        <v>0</v>
      </c>
      <c r="K889" s="200" t="s">
        <v>181</v>
      </c>
      <c r="L889" s="39"/>
      <c r="M889" s="205" t="s">
        <v>1</v>
      </c>
      <c r="N889" s="206" t="s">
        <v>43</v>
      </c>
      <c r="O889" s="77"/>
      <c r="P889" s="207">
        <f>O889*H889</f>
        <v>0</v>
      </c>
      <c r="Q889" s="207">
        <v>0</v>
      </c>
      <c r="R889" s="207">
        <f>Q889*H889</f>
        <v>0</v>
      </c>
      <c r="S889" s="207">
        <v>0</v>
      </c>
      <c r="T889" s="208">
        <f>S889*H889</f>
        <v>0</v>
      </c>
      <c r="U889" s="38"/>
      <c r="V889" s="38"/>
      <c r="W889" s="38"/>
      <c r="X889" s="38"/>
      <c r="Y889" s="38"/>
      <c r="Z889" s="38"/>
      <c r="AA889" s="38"/>
      <c r="AB889" s="38"/>
      <c r="AC889" s="38"/>
      <c r="AD889" s="38"/>
      <c r="AE889" s="38"/>
      <c r="AR889" s="209" t="s">
        <v>253</v>
      </c>
      <c r="AT889" s="209" t="s">
        <v>177</v>
      </c>
      <c r="AU889" s="209" t="s">
        <v>87</v>
      </c>
      <c r="AY889" s="19" t="s">
        <v>175</v>
      </c>
      <c r="BE889" s="210">
        <f>IF(N889="základní",J889,0)</f>
        <v>0</v>
      </c>
      <c r="BF889" s="210">
        <f>IF(N889="snížená",J889,0)</f>
        <v>0</v>
      </c>
      <c r="BG889" s="210">
        <f>IF(N889="zákl. přenesená",J889,0)</f>
        <v>0</v>
      </c>
      <c r="BH889" s="210">
        <f>IF(N889="sníž. přenesená",J889,0)</f>
        <v>0</v>
      </c>
      <c r="BI889" s="210">
        <f>IF(N889="nulová",J889,0)</f>
        <v>0</v>
      </c>
      <c r="BJ889" s="19" t="s">
        <v>85</v>
      </c>
      <c r="BK889" s="210">
        <f>ROUND(I889*H889,2)</f>
        <v>0</v>
      </c>
      <c r="BL889" s="19" t="s">
        <v>253</v>
      </c>
      <c r="BM889" s="209" t="s">
        <v>1259</v>
      </c>
    </row>
    <row r="890" spans="1:65" s="2" customFormat="1" ht="21.75" customHeight="1">
      <c r="A890" s="38"/>
      <c r="B890" s="197"/>
      <c r="C890" s="198" t="s">
        <v>1260</v>
      </c>
      <c r="D890" s="198" t="s">
        <v>177</v>
      </c>
      <c r="E890" s="199" t="s">
        <v>1261</v>
      </c>
      <c r="F890" s="200" t="s">
        <v>1262</v>
      </c>
      <c r="G890" s="201" t="s">
        <v>256</v>
      </c>
      <c r="H890" s="202">
        <v>0.24</v>
      </c>
      <c r="I890" s="203"/>
      <c r="J890" s="204">
        <f>ROUND(I890*H890,2)</f>
        <v>0</v>
      </c>
      <c r="K890" s="200" t="s">
        <v>181</v>
      </c>
      <c r="L890" s="39"/>
      <c r="M890" s="205" t="s">
        <v>1</v>
      </c>
      <c r="N890" s="206" t="s">
        <v>43</v>
      </c>
      <c r="O890" s="77"/>
      <c r="P890" s="207">
        <f>O890*H890</f>
        <v>0</v>
      </c>
      <c r="Q890" s="207">
        <v>0</v>
      </c>
      <c r="R890" s="207">
        <f>Q890*H890</f>
        <v>0</v>
      </c>
      <c r="S890" s="207">
        <v>0</v>
      </c>
      <c r="T890" s="208">
        <f>S890*H890</f>
        <v>0</v>
      </c>
      <c r="U890" s="38"/>
      <c r="V890" s="38"/>
      <c r="W890" s="38"/>
      <c r="X890" s="38"/>
      <c r="Y890" s="38"/>
      <c r="Z890" s="38"/>
      <c r="AA890" s="38"/>
      <c r="AB890" s="38"/>
      <c r="AC890" s="38"/>
      <c r="AD890" s="38"/>
      <c r="AE890" s="38"/>
      <c r="AR890" s="209" t="s">
        <v>253</v>
      </c>
      <c r="AT890" s="209" t="s">
        <v>177</v>
      </c>
      <c r="AU890" s="209" t="s">
        <v>87</v>
      </c>
      <c r="AY890" s="19" t="s">
        <v>175</v>
      </c>
      <c r="BE890" s="210">
        <f>IF(N890="základní",J890,0)</f>
        <v>0</v>
      </c>
      <c r="BF890" s="210">
        <f>IF(N890="snížená",J890,0)</f>
        <v>0</v>
      </c>
      <c r="BG890" s="210">
        <f>IF(N890="zákl. přenesená",J890,0)</f>
        <v>0</v>
      </c>
      <c r="BH890" s="210">
        <f>IF(N890="sníž. přenesená",J890,0)</f>
        <v>0</v>
      </c>
      <c r="BI890" s="210">
        <f>IF(N890="nulová",J890,0)</f>
        <v>0</v>
      </c>
      <c r="BJ890" s="19" t="s">
        <v>85</v>
      </c>
      <c r="BK890" s="210">
        <f>ROUND(I890*H890,2)</f>
        <v>0</v>
      </c>
      <c r="BL890" s="19" t="s">
        <v>253</v>
      </c>
      <c r="BM890" s="209" t="s">
        <v>1263</v>
      </c>
    </row>
    <row r="891" spans="1:63" s="12" customFormat="1" ht="22.8" customHeight="1">
      <c r="A891" s="12"/>
      <c r="B891" s="184"/>
      <c r="C891" s="12"/>
      <c r="D891" s="185" t="s">
        <v>77</v>
      </c>
      <c r="E891" s="195" t="s">
        <v>1264</v>
      </c>
      <c r="F891" s="195" t="s">
        <v>1265</v>
      </c>
      <c r="G891" s="12"/>
      <c r="H891" s="12"/>
      <c r="I891" s="187"/>
      <c r="J891" s="196">
        <f>BK891</f>
        <v>0</v>
      </c>
      <c r="K891" s="12"/>
      <c r="L891" s="184"/>
      <c r="M891" s="189"/>
      <c r="N891" s="190"/>
      <c r="O891" s="190"/>
      <c r="P891" s="191">
        <f>SUM(P892:P897)</f>
        <v>0</v>
      </c>
      <c r="Q891" s="190"/>
      <c r="R891" s="191">
        <f>SUM(R892:R897)</f>
        <v>0.898876</v>
      </c>
      <c r="S891" s="190"/>
      <c r="T891" s="192">
        <f>SUM(T892:T897)</f>
        <v>0</v>
      </c>
      <c r="U891" s="12"/>
      <c r="V891" s="12"/>
      <c r="W891" s="12"/>
      <c r="X891" s="12"/>
      <c r="Y891" s="12"/>
      <c r="Z891" s="12"/>
      <c r="AA891" s="12"/>
      <c r="AB891" s="12"/>
      <c r="AC891" s="12"/>
      <c r="AD891" s="12"/>
      <c r="AE891" s="12"/>
      <c r="AR891" s="185" t="s">
        <v>87</v>
      </c>
      <c r="AT891" s="193" t="s">
        <v>77</v>
      </c>
      <c r="AU891" s="193" t="s">
        <v>85</v>
      </c>
      <c r="AY891" s="185" t="s">
        <v>175</v>
      </c>
      <c r="BK891" s="194">
        <f>SUM(BK892:BK897)</f>
        <v>0</v>
      </c>
    </row>
    <row r="892" spans="1:65" s="2" customFormat="1" ht="21.75" customHeight="1">
      <c r="A892" s="38"/>
      <c r="B892" s="197"/>
      <c r="C892" s="198" t="s">
        <v>1266</v>
      </c>
      <c r="D892" s="198" t="s">
        <v>177</v>
      </c>
      <c r="E892" s="199" t="s">
        <v>1267</v>
      </c>
      <c r="F892" s="200" t="s">
        <v>1268</v>
      </c>
      <c r="G892" s="201" t="s">
        <v>180</v>
      </c>
      <c r="H892" s="202">
        <v>1449.8</v>
      </c>
      <c r="I892" s="203"/>
      <c r="J892" s="204">
        <f>ROUND(I892*H892,2)</f>
        <v>0</v>
      </c>
      <c r="K892" s="200" t="s">
        <v>181</v>
      </c>
      <c r="L892" s="39"/>
      <c r="M892" s="205" t="s">
        <v>1</v>
      </c>
      <c r="N892" s="206" t="s">
        <v>43</v>
      </c>
      <c r="O892" s="77"/>
      <c r="P892" s="207">
        <f>O892*H892</f>
        <v>0</v>
      </c>
      <c r="Q892" s="207">
        <v>7E-05</v>
      </c>
      <c r="R892" s="207">
        <f>Q892*H892</f>
        <v>0.10148599999999999</v>
      </c>
      <c r="S892" s="207">
        <v>0</v>
      </c>
      <c r="T892" s="208">
        <f>S892*H892</f>
        <v>0</v>
      </c>
      <c r="U892" s="38"/>
      <c r="V892" s="38"/>
      <c r="W892" s="38"/>
      <c r="X892" s="38"/>
      <c r="Y892" s="38"/>
      <c r="Z892" s="38"/>
      <c r="AA892" s="38"/>
      <c r="AB892" s="38"/>
      <c r="AC892" s="38"/>
      <c r="AD892" s="38"/>
      <c r="AE892" s="38"/>
      <c r="AR892" s="209" t="s">
        <v>253</v>
      </c>
      <c r="AT892" s="209" t="s">
        <v>177</v>
      </c>
      <c r="AU892" s="209" t="s">
        <v>87</v>
      </c>
      <c r="AY892" s="19" t="s">
        <v>175</v>
      </c>
      <c r="BE892" s="210">
        <f>IF(N892="základní",J892,0)</f>
        <v>0</v>
      </c>
      <c r="BF892" s="210">
        <f>IF(N892="snížená",J892,0)</f>
        <v>0</v>
      </c>
      <c r="BG892" s="210">
        <f>IF(N892="zákl. přenesená",J892,0)</f>
        <v>0</v>
      </c>
      <c r="BH892" s="210">
        <f>IF(N892="sníž. přenesená",J892,0)</f>
        <v>0</v>
      </c>
      <c r="BI892" s="210">
        <f>IF(N892="nulová",J892,0)</f>
        <v>0</v>
      </c>
      <c r="BJ892" s="19" t="s">
        <v>85</v>
      </c>
      <c r="BK892" s="210">
        <f>ROUND(I892*H892,2)</f>
        <v>0</v>
      </c>
      <c r="BL892" s="19" t="s">
        <v>253</v>
      </c>
      <c r="BM892" s="209" t="s">
        <v>1269</v>
      </c>
    </row>
    <row r="893" spans="1:51" s="13" customFormat="1" ht="12">
      <c r="A893" s="13"/>
      <c r="B893" s="211"/>
      <c r="C893" s="13"/>
      <c r="D893" s="212" t="s">
        <v>184</v>
      </c>
      <c r="E893" s="213" t="s">
        <v>1</v>
      </c>
      <c r="F893" s="214" t="s">
        <v>1270</v>
      </c>
      <c r="G893" s="13"/>
      <c r="H893" s="215">
        <v>1449.8</v>
      </c>
      <c r="I893" s="216"/>
      <c r="J893" s="13"/>
      <c r="K893" s="13"/>
      <c r="L893" s="211"/>
      <c r="M893" s="217"/>
      <c r="N893" s="218"/>
      <c r="O893" s="218"/>
      <c r="P893" s="218"/>
      <c r="Q893" s="218"/>
      <c r="R893" s="218"/>
      <c r="S893" s="218"/>
      <c r="T893" s="219"/>
      <c r="U893" s="13"/>
      <c r="V893" s="13"/>
      <c r="W893" s="13"/>
      <c r="X893" s="13"/>
      <c r="Y893" s="13"/>
      <c r="Z893" s="13"/>
      <c r="AA893" s="13"/>
      <c r="AB893" s="13"/>
      <c r="AC893" s="13"/>
      <c r="AD893" s="13"/>
      <c r="AE893" s="13"/>
      <c r="AT893" s="213" t="s">
        <v>184</v>
      </c>
      <c r="AU893" s="213" t="s">
        <v>87</v>
      </c>
      <c r="AV893" s="13" t="s">
        <v>87</v>
      </c>
      <c r="AW893" s="13" t="s">
        <v>33</v>
      </c>
      <c r="AX893" s="13" t="s">
        <v>85</v>
      </c>
      <c r="AY893" s="213" t="s">
        <v>175</v>
      </c>
    </row>
    <row r="894" spans="1:65" s="2" customFormat="1" ht="21.75" customHeight="1">
      <c r="A894" s="38"/>
      <c r="B894" s="197"/>
      <c r="C894" s="198" t="s">
        <v>1271</v>
      </c>
      <c r="D894" s="198" t="s">
        <v>177</v>
      </c>
      <c r="E894" s="199" t="s">
        <v>1272</v>
      </c>
      <c r="F894" s="200" t="s">
        <v>1273</v>
      </c>
      <c r="G894" s="201" t="s">
        <v>180</v>
      </c>
      <c r="H894" s="202">
        <v>1449.8</v>
      </c>
      <c r="I894" s="203"/>
      <c r="J894" s="204">
        <f>ROUND(I894*H894,2)</f>
        <v>0</v>
      </c>
      <c r="K894" s="200" t="s">
        <v>181</v>
      </c>
      <c r="L894" s="39"/>
      <c r="M894" s="205" t="s">
        <v>1</v>
      </c>
      <c r="N894" s="206" t="s">
        <v>43</v>
      </c>
      <c r="O894" s="77"/>
      <c r="P894" s="207">
        <f>O894*H894</f>
        <v>0</v>
      </c>
      <c r="Q894" s="207">
        <v>0.00014</v>
      </c>
      <c r="R894" s="207">
        <f>Q894*H894</f>
        <v>0.20297199999999999</v>
      </c>
      <c r="S894" s="207">
        <v>0</v>
      </c>
      <c r="T894" s="208">
        <f>S894*H894</f>
        <v>0</v>
      </c>
      <c r="U894" s="38"/>
      <c r="V894" s="38"/>
      <c r="W894" s="38"/>
      <c r="X894" s="38"/>
      <c r="Y894" s="38"/>
      <c r="Z894" s="38"/>
      <c r="AA894" s="38"/>
      <c r="AB894" s="38"/>
      <c r="AC894" s="38"/>
      <c r="AD894" s="38"/>
      <c r="AE894" s="38"/>
      <c r="AR894" s="209" t="s">
        <v>253</v>
      </c>
      <c r="AT894" s="209" t="s">
        <v>177</v>
      </c>
      <c r="AU894" s="209" t="s">
        <v>87</v>
      </c>
      <c r="AY894" s="19" t="s">
        <v>175</v>
      </c>
      <c r="BE894" s="210">
        <f>IF(N894="základní",J894,0)</f>
        <v>0</v>
      </c>
      <c r="BF894" s="210">
        <f>IF(N894="snížená",J894,0)</f>
        <v>0</v>
      </c>
      <c r="BG894" s="210">
        <f>IF(N894="zákl. přenesená",J894,0)</f>
        <v>0</v>
      </c>
      <c r="BH894" s="210">
        <f>IF(N894="sníž. přenesená",J894,0)</f>
        <v>0</v>
      </c>
      <c r="BI894" s="210">
        <f>IF(N894="nulová",J894,0)</f>
        <v>0</v>
      </c>
      <c r="BJ894" s="19" t="s">
        <v>85</v>
      </c>
      <c r="BK894" s="210">
        <f>ROUND(I894*H894,2)</f>
        <v>0</v>
      </c>
      <c r="BL894" s="19" t="s">
        <v>253</v>
      </c>
      <c r="BM894" s="209" t="s">
        <v>1274</v>
      </c>
    </row>
    <row r="895" spans="1:65" s="2" customFormat="1" ht="21.75" customHeight="1">
      <c r="A895" s="38"/>
      <c r="B895" s="197"/>
      <c r="C895" s="198" t="s">
        <v>1275</v>
      </c>
      <c r="D895" s="198" t="s">
        <v>177</v>
      </c>
      <c r="E895" s="199" t="s">
        <v>1276</v>
      </c>
      <c r="F895" s="200" t="s">
        <v>1277</v>
      </c>
      <c r="G895" s="201" t="s">
        <v>180</v>
      </c>
      <c r="H895" s="202">
        <v>1449.8</v>
      </c>
      <c r="I895" s="203"/>
      <c r="J895" s="204">
        <f>ROUND(I895*H895,2)</f>
        <v>0</v>
      </c>
      <c r="K895" s="200" t="s">
        <v>181</v>
      </c>
      <c r="L895" s="39"/>
      <c r="M895" s="205" t="s">
        <v>1</v>
      </c>
      <c r="N895" s="206" t="s">
        <v>43</v>
      </c>
      <c r="O895" s="77"/>
      <c r="P895" s="207">
        <f>O895*H895</f>
        <v>0</v>
      </c>
      <c r="Q895" s="207">
        <v>0.00017</v>
      </c>
      <c r="R895" s="207">
        <f>Q895*H895</f>
        <v>0.24646600000000002</v>
      </c>
      <c r="S895" s="207">
        <v>0</v>
      </c>
      <c r="T895" s="208">
        <f>S895*H895</f>
        <v>0</v>
      </c>
      <c r="U895" s="38"/>
      <c r="V895" s="38"/>
      <c r="W895" s="38"/>
      <c r="X895" s="38"/>
      <c r="Y895" s="38"/>
      <c r="Z895" s="38"/>
      <c r="AA895" s="38"/>
      <c r="AB895" s="38"/>
      <c r="AC895" s="38"/>
      <c r="AD895" s="38"/>
      <c r="AE895" s="38"/>
      <c r="AR895" s="209" t="s">
        <v>253</v>
      </c>
      <c r="AT895" s="209" t="s">
        <v>177</v>
      </c>
      <c r="AU895" s="209" t="s">
        <v>87</v>
      </c>
      <c r="AY895" s="19" t="s">
        <v>175</v>
      </c>
      <c r="BE895" s="210">
        <f>IF(N895="základní",J895,0)</f>
        <v>0</v>
      </c>
      <c r="BF895" s="210">
        <f>IF(N895="snížená",J895,0)</f>
        <v>0</v>
      </c>
      <c r="BG895" s="210">
        <f>IF(N895="zákl. přenesená",J895,0)</f>
        <v>0</v>
      </c>
      <c r="BH895" s="210">
        <f>IF(N895="sníž. přenesená",J895,0)</f>
        <v>0</v>
      </c>
      <c r="BI895" s="210">
        <f>IF(N895="nulová",J895,0)</f>
        <v>0</v>
      </c>
      <c r="BJ895" s="19" t="s">
        <v>85</v>
      </c>
      <c r="BK895" s="210">
        <f>ROUND(I895*H895,2)</f>
        <v>0</v>
      </c>
      <c r="BL895" s="19" t="s">
        <v>253</v>
      </c>
      <c r="BM895" s="209" t="s">
        <v>1278</v>
      </c>
    </row>
    <row r="896" spans="1:65" s="2" customFormat="1" ht="21.75" customHeight="1">
      <c r="A896" s="38"/>
      <c r="B896" s="197"/>
      <c r="C896" s="198" t="s">
        <v>1279</v>
      </c>
      <c r="D896" s="198" t="s">
        <v>177</v>
      </c>
      <c r="E896" s="199" t="s">
        <v>1280</v>
      </c>
      <c r="F896" s="200" t="s">
        <v>1281</v>
      </c>
      <c r="G896" s="201" t="s">
        <v>180</v>
      </c>
      <c r="H896" s="202">
        <v>2899.6</v>
      </c>
      <c r="I896" s="203"/>
      <c r="J896" s="204">
        <f>ROUND(I896*H896,2)</f>
        <v>0</v>
      </c>
      <c r="K896" s="200" t="s">
        <v>181</v>
      </c>
      <c r="L896" s="39"/>
      <c r="M896" s="205" t="s">
        <v>1</v>
      </c>
      <c r="N896" s="206" t="s">
        <v>43</v>
      </c>
      <c r="O896" s="77"/>
      <c r="P896" s="207">
        <f>O896*H896</f>
        <v>0</v>
      </c>
      <c r="Q896" s="207">
        <v>0.00012</v>
      </c>
      <c r="R896" s="207">
        <f>Q896*H896</f>
        <v>0.347952</v>
      </c>
      <c r="S896" s="207">
        <v>0</v>
      </c>
      <c r="T896" s="208">
        <f>S896*H896</f>
        <v>0</v>
      </c>
      <c r="U896" s="38"/>
      <c r="V896" s="38"/>
      <c r="W896" s="38"/>
      <c r="X896" s="38"/>
      <c r="Y896" s="38"/>
      <c r="Z896" s="38"/>
      <c r="AA896" s="38"/>
      <c r="AB896" s="38"/>
      <c r="AC896" s="38"/>
      <c r="AD896" s="38"/>
      <c r="AE896" s="38"/>
      <c r="AR896" s="209" t="s">
        <v>253</v>
      </c>
      <c r="AT896" s="209" t="s">
        <v>177</v>
      </c>
      <c r="AU896" s="209" t="s">
        <v>87</v>
      </c>
      <c r="AY896" s="19" t="s">
        <v>175</v>
      </c>
      <c r="BE896" s="210">
        <f>IF(N896="základní",J896,0)</f>
        <v>0</v>
      </c>
      <c r="BF896" s="210">
        <f>IF(N896="snížená",J896,0)</f>
        <v>0</v>
      </c>
      <c r="BG896" s="210">
        <f>IF(N896="zákl. přenesená",J896,0)</f>
        <v>0</v>
      </c>
      <c r="BH896" s="210">
        <f>IF(N896="sníž. přenesená",J896,0)</f>
        <v>0</v>
      </c>
      <c r="BI896" s="210">
        <f>IF(N896="nulová",J896,0)</f>
        <v>0</v>
      </c>
      <c r="BJ896" s="19" t="s">
        <v>85</v>
      </c>
      <c r="BK896" s="210">
        <f>ROUND(I896*H896,2)</f>
        <v>0</v>
      </c>
      <c r="BL896" s="19" t="s">
        <v>253</v>
      </c>
      <c r="BM896" s="209" t="s">
        <v>1282</v>
      </c>
    </row>
    <row r="897" spans="1:51" s="13" customFormat="1" ht="12">
      <c r="A897" s="13"/>
      <c r="B897" s="211"/>
      <c r="C897" s="13"/>
      <c r="D897" s="212" t="s">
        <v>184</v>
      </c>
      <c r="E897" s="213" t="s">
        <v>1</v>
      </c>
      <c r="F897" s="214" t="s">
        <v>1283</v>
      </c>
      <c r="G897" s="13"/>
      <c r="H897" s="215">
        <v>2899.6</v>
      </c>
      <c r="I897" s="216"/>
      <c r="J897" s="13"/>
      <c r="K897" s="13"/>
      <c r="L897" s="211"/>
      <c r="M897" s="217"/>
      <c r="N897" s="218"/>
      <c r="O897" s="218"/>
      <c r="P897" s="218"/>
      <c r="Q897" s="218"/>
      <c r="R897" s="218"/>
      <c r="S897" s="218"/>
      <c r="T897" s="219"/>
      <c r="U897" s="13"/>
      <c r="V897" s="13"/>
      <c r="W897" s="13"/>
      <c r="X897" s="13"/>
      <c r="Y897" s="13"/>
      <c r="Z897" s="13"/>
      <c r="AA897" s="13"/>
      <c r="AB897" s="13"/>
      <c r="AC897" s="13"/>
      <c r="AD897" s="13"/>
      <c r="AE897" s="13"/>
      <c r="AT897" s="213" t="s">
        <v>184</v>
      </c>
      <c r="AU897" s="213" t="s">
        <v>87</v>
      </c>
      <c r="AV897" s="13" t="s">
        <v>87</v>
      </c>
      <c r="AW897" s="13" t="s">
        <v>33</v>
      </c>
      <c r="AX897" s="13" t="s">
        <v>85</v>
      </c>
      <c r="AY897" s="213" t="s">
        <v>175</v>
      </c>
    </row>
    <row r="898" spans="1:63" s="12" customFormat="1" ht="22.8" customHeight="1">
      <c r="A898" s="12"/>
      <c r="B898" s="184"/>
      <c r="C898" s="12"/>
      <c r="D898" s="185" t="s">
        <v>77</v>
      </c>
      <c r="E898" s="195" t="s">
        <v>1284</v>
      </c>
      <c r="F898" s="195" t="s">
        <v>1285</v>
      </c>
      <c r="G898" s="12"/>
      <c r="H898" s="12"/>
      <c r="I898" s="187"/>
      <c r="J898" s="196">
        <f>BK898</f>
        <v>0</v>
      </c>
      <c r="K898" s="12"/>
      <c r="L898" s="184"/>
      <c r="M898" s="189"/>
      <c r="N898" s="190"/>
      <c r="O898" s="190"/>
      <c r="P898" s="191">
        <f>SUM(P899:P922)</f>
        <v>0</v>
      </c>
      <c r="Q898" s="190"/>
      <c r="R898" s="191">
        <f>SUM(R899:R922)</f>
        <v>0.24323604</v>
      </c>
      <c r="S898" s="190"/>
      <c r="T898" s="192">
        <f>SUM(T899:T922)</f>
        <v>0</v>
      </c>
      <c r="U898" s="12"/>
      <c r="V898" s="12"/>
      <c r="W898" s="12"/>
      <c r="X898" s="12"/>
      <c r="Y898" s="12"/>
      <c r="Z898" s="12"/>
      <c r="AA898" s="12"/>
      <c r="AB898" s="12"/>
      <c r="AC898" s="12"/>
      <c r="AD898" s="12"/>
      <c r="AE898" s="12"/>
      <c r="AR898" s="185" t="s">
        <v>87</v>
      </c>
      <c r="AT898" s="193" t="s">
        <v>77</v>
      </c>
      <c r="AU898" s="193" t="s">
        <v>85</v>
      </c>
      <c r="AY898" s="185" t="s">
        <v>175</v>
      </c>
      <c r="BK898" s="194">
        <f>SUM(BK899:BK922)</f>
        <v>0</v>
      </c>
    </row>
    <row r="899" spans="1:65" s="2" customFormat="1" ht="21.75" customHeight="1">
      <c r="A899" s="38"/>
      <c r="B899" s="197"/>
      <c r="C899" s="198" t="s">
        <v>1286</v>
      </c>
      <c r="D899" s="198" t="s">
        <v>177</v>
      </c>
      <c r="E899" s="199" t="s">
        <v>1287</v>
      </c>
      <c r="F899" s="200" t="s">
        <v>1288</v>
      </c>
      <c r="G899" s="201" t="s">
        <v>180</v>
      </c>
      <c r="H899" s="202">
        <v>528.774</v>
      </c>
      <c r="I899" s="203"/>
      <c r="J899" s="204">
        <f>ROUND(I899*H899,2)</f>
        <v>0</v>
      </c>
      <c r="K899" s="200" t="s">
        <v>181</v>
      </c>
      <c r="L899" s="39"/>
      <c r="M899" s="205" t="s">
        <v>1</v>
      </c>
      <c r="N899" s="206" t="s">
        <v>43</v>
      </c>
      <c r="O899" s="77"/>
      <c r="P899" s="207">
        <f>O899*H899</f>
        <v>0</v>
      </c>
      <c r="Q899" s="207">
        <v>0</v>
      </c>
      <c r="R899" s="207">
        <f>Q899*H899</f>
        <v>0</v>
      </c>
      <c r="S899" s="207">
        <v>0</v>
      </c>
      <c r="T899" s="208">
        <f>S899*H899</f>
        <v>0</v>
      </c>
      <c r="U899" s="38"/>
      <c r="V899" s="38"/>
      <c r="W899" s="38"/>
      <c r="X899" s="38"/>
      <c r="Y899" s="38"/>
      <c r="Z899" s="38"/>
      <c r="AA899" s="38"/>
      <c r="AB899" s="38"/>
      <c r="AC899" s="38"/>
      <c r="AD899" s="38"/>
      <c r="AE899" s="38"/>
      <c r="AR899" s="209" t="s">
        <v>253</v>
      </c>
      <c r="AT899" s="209" t="s">
        <v>177</v>
      </c>
      <c r="AU899" s="209" t="s">
        <v>87</v>
      </c>
      <c r="AY899" s="19" t="s">
        <v>175</v>
      </c>
      <c r="BE899" s="210">
        <f>IF(N899="základní",J899,0)</f>
        <v>0</v>
      </c>
      <c r="BF899" s="210">
        <f>IF(N899="snížená",J899,0)</f>
        <v>0</v>
      </c>
      <c r="BG899" s="210">
        <f>IF(N899="zákl. přenesená",J899,0)</f>
        <v>0</v>
      </c>
      <c r="BH899" s="210">
        <f>IF(N899="sníž. přenesená",J899,0)</f>
        <v>0</v>
      </c>
      <c r="BI899" s="210">
        <f>IF(N899="nulová",J899,0)</f>
        <v>0</v>
      </c>
      <c r="BJ899" s="19" t="s">
        <v>85</v>
      </c>
      <c r="BK899" s="210">
        <f>ROUND(I899*H899,2)</f>
        <v>0</v>
      </c>
      <c r="BL899" s="19" t="s">
        <v>253</v>
      </c>
      <c r="BM899" s="209" t="s">
        <v>1289</v>
      </c>
    </row>
    <row r="900" spans="1:51" s="13" customFormat="1" ht="12">
      <c r="A900" s="13"/>
      <c r="B900" s="211"/>
      <c r="C900" s="13"/>
      <c r="D900" s="212" t="s">
        <v>184</v>
      </c>
      <c r="E900" s="213" t="s">
        <v>1</v>
      </c>
      <c r="F900" s="214" t="s">
        <v>1290</v>
      </c>
      <c r="G900" s="13"/>
      <c r="H900" s="215">
        <v>247.536</v>
      </c>
      <c r="I900" s="216"/>
      <c r="J900" s="13"/>
      <c r="K900" s="13"/>
      <c r="L900" s="211"/>
      <c r="M900" s="217"/>
      <c r="N900" s="218"/>
      <c r="O900" s="218"/>
      <c r="P900" s="218"/>
      <c r="Q900" s="218"/>
      <c r="R900" s="218"/>
      <c r="S900" s="218"/>
      <c r="T900" s="219"/>
      <c r="U900" s="13"/>
      <c r="V900" s="13"/>
      <c r="W900" s="13"/>
      <c r="X900" s="13"/>
      <c r="Y900" s="13"/>
      <c r="Z900" s="13"/>
      <c r="AA900" s="13"/>
      <c r="AB900" s="13"/>
      <c r="AC900" s="13"/>
      <c r="AD900" s="13"/>
      <c r="AE900" s="13"/>
      <c r="AT900" s="213" t="s">
        <v>184</v>
      </c>
      <c r="AU900" s="213" t="s">
        <v>87</v>
      </c>
      <c r="AV900" s="13" t="s">
        <v>87</v>
      </c>
      <c r="AW900" s="13" t="s">
        <v>33</v>
      </c>
      <c r="AX900" s="13" t="s">
        <v>78</v>
      </c>
      <c r="AY900" s="213" t="s">
        <v>175</v>
      </c>
    </row>
    <row r="901" spans="1:51" s="13" customFormat="1" ht="12">
      <c r="A901" s="13"/>
      <c r="B901" s="211"/>
      <c r="C901" s="13"/>
      <c r="D901" s="212" t="s">
        <v>184</v>
      </c>
      <c r="E901" s="213" t="s">
        <v>1</v>
      </c>
      <c r="F901" s="214" t="s">
        <v>1291</v>
      </c>
      <c r="G901" s="13"/>
      <c r="H901" s="215">
        <v>49.91</v>
      </c>
      <c r="I901" s="216"/>
      <c r="J901" s="13"/>
      <c r="K901" s="13"/>
      <c r="L901" s="211"/>
      <c r="M901" s="217"/>
      <c r="N901" s="218"/>
      <c r="O901" s="218"/>
      <c r="P901" s="218"/>
      <c r="Q901" s="218"/>
      <c r="R901" s="218"/>
      <c r="S901" s="218"/>
      <c r="T901" s="219"/>
      <c r="U901" s="13"/>
      <c r="V901" s="13"/>
      <c r="W901" s="13"/>
      <c r="X901" s="13"/>
      <c r="Y901" s="13"/>
      <c r="Z901" s="13"/>
      <c r="AA901" s="13"/>
      <c r="AB901" s="13"/>
      <c r="AC901" s="13"/>
      <c r="AD901" s="13"/>
      <c r="AE901" s="13"/>
      <c r="AT901" s="213" t="s">
        <v>184</v>
      </c>
      <c r="AU901" s="213" t="s">
        <v>87</v>
      </c>
      <c r="AV901" s="13" t="s">
        <v>87</v>
      </c>
      <c r="AW901" s="13" t="s">
        <v>33</v>
      </c>
      <c r="AX901" s="13" t="s">
        <v>78</v>
      </c>
      <c r="AY901" s="213" t="s">
        <v>175</v>
      </c>
    </row>
    <row r="902" spans="1:51" s="13" customFormat="1" ht="12">
      <c r="A902" s="13"/>
      <c r="B902" s="211"/>
      <c r="C902" s="13"/>
      <c r="D902" s="212" t="s">
        <v>184</v>
      </c>
      <c r="E902" s="213" t="s">
        <v>1</v>
      </c>
      <c r="F902" s="214" t="s">
        <v>591</v>
      </c>
      <c r="G902" s="13"/>
      <c r="H902" s="215">
        <v>-39.511</v>
      </c>
      <c r="I902" s="216"/>
      <c r="J902" s="13"/>
      <c r="K902" s="13"/>
      <c r="L902" s="211"/>
      <c r="M902" s="217"/>
      <c r="N902" s="218"/>
      <c r="O902" s="218"/>
      <c r="P902" s="218"/>
      <c r="Q902" s="218"/>
      <c r="R902" s="218"/>
      <c r="S902" s="218"/>
      <c r="T902" s="219"/>
      <c r="U902" s="13"/>
      <c r="V902" s="13"/>
      <c r="W902" s="13"/>
      <c r="X902" s="13"/>
      <c r="Y902" s="13"/>
      <c r="Z902" s="13"/>
      <c r="AA902" s="13"/>
      <c r="AB902" s="13"/>
      <c r="AC902" s="13"/>
      <c r="AD902" s="13"/>
      <c r="AE902" s="13"/>
      <c r="AT902" s="213" t="s">
        <v>184</v>
      </c>
      <c r="AU902" s="213" t="s">
        <v>87</v>
      </c>
      <c r="AV902" s="13" t="s">
        <v>87</v>
      </c>
      <c r="AW902" s="13" t="s">
        <v>33</v>
      </c>
      <c r="AX902" s="13" t="s">
        <v>78</v>
      </c>
      <c r="AY902" s="213" t="s">
        <v>175</v>
      </c>
    </row>
    <row r="903" spans="1:51" s="16" customFormat="1" ht="12">
      <c r="A903" s="16"/>
      <c r="B903" s="248"/>
      <c r="C903" s="16"/>
      <c r="D903" s="212" t="s">
        <v>184</v>
      </c>
      <c r="E903" s="249" t="s">
        <v>1</v>
      </c>
      <c r="F903" s="250" t="s">
        <v>432</v>
      </c>
      <c r="G903" s="16"/>
      <c r="H903" s="251">
        <v>257.935</v>
      </c>
      <c r="I903" s="252"/>
      <c r="J903" s="16"/>
      <c r="K903" s="16"/>
      <c r="L903" s="248"/>
      <c r="M903" s="253"/>
      <c r="N903" s="254"/>
      <c r="O903" s="254"/>
      <c r="P903" s="254"/>
      <c r="Q903" s="254"/>
      <c r="R903" s="254"/>
      <c r="S903" s="254"/>
      <c r="T903" s="255"/>
      <c r="U903" s="16"/>
      <c r="V903" s="16"/>
      <c r="W903" s="16"/>
      <c r="X903" s="16"/>
      <c r="Y903" s="16"/>
      <c r="Z903" s="16"/>
      <c r="AA903" s="16"/>
      <c r="AB903" s="16"/>
      <c r="AC903" s="16"/>
      <c r="AD903" s="16"/>
      <c r="AE903" s="16"/>
      <c r="AT903" s="249" t="s">
        <v>184</v>
      </c>
      <c r="AU903" s="249" t="s">
        <v>87</v>
      </c>
      <c r="AV903" s="16" t="s">
        <v>99</v>
      </c>
      <c r="AW903" s="16" t="s">
        <v>33</v>
      </c>
      <c r="AX903" s="16" t="s">
        <v>78</v>
      </c>
      <c r="AY903" s="249" t="s">
        <v>175</v>
      </c>
    </row>
    <row r="904" spans="1:51" s="13" customFormat="1" ht="12">
      <c r="A904" s="13"/>
      <c r="B904" s="211"/>
      <c r="C904" s="13"/>
      <c r="D904" s="212" t="s">
        <v>184</v>
      </c>
      <c r="E904" s="213" t="s">
        <v>1</v>
      </c>
      <c r="F904" s="214" t="s">
        <v>1292</v>
      </c>
      <c r="G904" s="13"/>
      <c r="H904" s="215">
        <v>277.592</v>
      </c>
      <c r="I904" s="216"/>
      <c r="J904" s="13"/>
      <c r="K904" s="13"/>
      <c r="L904" s="211"/>
      <c r="M904" s="217"/>
      <c r="N904" s="218"/>
      <c r="O904" s="218"/>
      <c r="P904" s="218"/>
      <c r="Q904" s="218"/>
      <c r="R904" s="218"/>
      <c r="S904" s="218"/>
      <c r="T904" s="219"/>
      <c r="U904" s="13"/>
      <c r="V904" s="13"/>
      <c r="W904" s="13"/>
      <c r="X904" s="13"/>
      <c r="Y904" s="13"/>
      <c r="Z904" s="13"/>
      <c r="AA904" s="13"/>
      <c r="AB904" s="13"/>
      <c r="AC904" s="13"/>
      <c r="AD904" s="13"/>
      <c r="AE904" s="13"/>
      <c r="AT904" s="213" t="s">
        <v>184</v>
      </c>
      <c r="AU904" s="213" t="s">
        <v>87</v>
      </c>
      <c r="AV904" s="13" t="s">
        <v>87</v>
      </c>
      <c r="AW904" s="13" t="s">
        <v>33</v>
      </c>
      <c r="AX904" s="13" t="s">
        <v>78</v>
      </c>
      <c r="AY904" s="213" t="s">
        <v>175</v>
      </c>
    </row>
    <row r="905" spans="1:51" s="13" customFormat="1" ht="12">
      <c r="A905" s="13"/>
      <c r="B905" s="211"/>
      <c r="C905" s="13"/>
      <c r="D905" s="212" t="s">
        <v>184</v>
      </c>
      <c r="E905" s="213" t="s">
        <v>1</v>
      </c>
      <c r="F905" s="214" t="s">
        <v>593</v>
      </c>
      <c r="G905" s="13"/>
      <c r="H905" s="215">
        <v>-6.503</v>
      </c>
      <c r="I905" s="216"/>
      <c r="J905" s="13"/>
      <c r="K905" s="13"/>
      <c r="L905" s="211"/>
      <c r="M905" s="217"/>
      <c r="N905" s="218"/>
      <c r="O905" s="218"/>
      <c r="P905" s="218"/>
      <c r="Q905" s="218"/>
      <c r="R905" s="218"/>
      <c r="S905" s="218"/>
      <c r="T905" s="219"/>
      <c r="U905" s="13"/>
      <c r="V905" s="13"/>
      <c r="W905" s="13"/>
      <c r="X905" s="13"/>
      <c r="Y905" s="13"/>
      <c r="Z905" s="13"/>
      <c r="AA905" s="13"/>
      <c r="AB905" s="13"/>
      <c r="AC905" s="13"/>
      <c r="AD905" s="13"/>
      <c r="AE905" s="13"/>
      <c r="AT905" s="213" t="s">
        <v>184</v>
      </c>
      <c r="AU905" s="213" t="s">
        <v>87</v>
      </c>
      <c r="AV905" s="13" t="s">
        <v>87</v>
      </c>
      <c r="AW905" s="13" t="s">
        <v>33</v>
      </c>
      <c r="AX905" s="13" t="s">
        <v>78</v>
      </c>
      <c r="AY905" s="213" t="s">
        <v>175</v>
      </c>
    </row>
    <row r="906" spans="1:51" s="13" customFormat="1" ht="12">
      <c r="A906" s="13"/>
      <c r="B906" s="211"/>
      <c r="C906" s="13"/>
      <c r="D906" s="212" t="s">
        <v>184</v>
      </c>
      <c r="E906" s="213" t="s">
        <v>1</v>
      </c>
      <c r="F906" s="214" t="s">
        <v>444</v>
      </c>
      <c r="G906" s="13"/>
      <c r="H906" s="215">
        <v>-2</v>
      </c>
      <c r="I906" s="216"/>
      <c r="J906" s="13"/>
      <c r="K906" s="13"/>
      <c r="L906" s="211"/>
      <c r="M906" s="217"/>
      <c r="N906" s="218"/>
      <c r="O906" s="218"/>
      <c r="P906" s="218"/>
      <c r="Q906" s="218"/>
      <c r="R906" s="218"/>
      <c r="S906" s="218"/>
      <c r="T906" s="219"/>
      <c r="U906" s="13"/>
      <c r="V906" s="13"/>
      <c r="W906" s="13"/>
      <c r="X906" s="13"/>
      <c r="Y906" s="13"/>
      <c r="Z906" s="13"/>
      <c r="AA906" s="13"/>
      <c r="AB906" s="13"/>
      <c r="AC906" s="13"/>
      <c r="AD906" s="13"/>
      <c r="AE906" s="13"/>
      <c r="AT906" s="213" t="s">
        <v>184</v>
      </c>
      <c r="AU906" s="213" t="s">
        <v>87</v>
      </c>
      <c r="AV906" s="13" t="s">
        <v>87</v>
      </c>
      <c r="AW906" s="13" t="s">
        <v>33</v>
      </c>
      <c r="AX906" s="13" t="s">
        <v>78</v>
      </c>
      <c r="AY906" s="213" t="s">
        <v>175</v>
      </c>
    </row>
    <row r="907" spans="1:51" s="13" customFormat="1" ht="12">
      <c r="A907" s="13"/>
      <c r="B907" s="211"/>
      <c r="C907" s="13"/>
      <c r="D907" s="212" t="s">
        <v>184</v>
      </c>
      <c r="E907" s="213" t="s">
        <v>1</v>
      </c>
      <c r="F907" s="214" t="s">
        <v>1293</v>
      </c>
      <c r="G907" s="13"/>
      <c r="H907" s="215">
        <v>1.75</v>
      </c>
      <c r="I907" s="216"/>
      <c r="J907" s="13"/>
      <c r="K907" s="13"/>
      <c r="L907" s="211"/>
      <c r="M907" s="217"/>
      <c r="N907" s="218"/>
      <c r="O907" s="218"/>
      <c r="P907" s="218"/>
      <c r="Q907" s="218"/>
      <c r="R907" s="218"/>
      <c r="S907" s="218"/>
      <c r="T907" s="219"/>
      <c r="U907" s="13"/>
      <c r="V907" s="13"/>
      <c r="W907" s="13"/>
      <c r="X907" s="13"/>
      <c r="Y907" s="13"/>
      <c r="Z907" s="13"/>
      <c r="AA907" s="13"/>
      <c r="AB907" s="13"/>
      <c r="AC907" s="13"/>
      <c r="AD907" s="13"/>
      <c r="AE907" s="13"/>
      <c r="AT907" s="213" t="s">
        <v>184</v>
      </c>
      <c r="AU907" s="213" t="s">
        <v>87</v>
      </c>
      <c r="AV907" s="13" t="s">
        <v>87</v>
      </c>
      <c r="AW907" s="13" t="s">
        <v>33</v>
      </c>
      <c r="AX907" s="13" t="s">
        <v>78</v>
      </c>
      <c r="AY907" s="213" t="s">
        <v>175</v>
      </c>
    </row>
    <row r="908" spans="1:51" s="16" customFormat="1" ht="12">
      <c r="A908" s="16"/>
      <c r="B908" s="248"/>
      <c r="C908" s="16"/>
      <c r="D908" s="212" t="s">
        <v>184</v>
      </c>
      <c r="E908" s="249" t="s">
        <v>1</v>
      </c>
      <c r="F908" s="250" t="s">
        <v>432</v>
      </c>
      <c r="G908" s="16"/>
      <c r="H908" s="251">
        <v>270.839</v>
      </c>
      <c r="I908" s="252"/>
      <c r="J908" s="16"/>
      <c r="K908" s="16"/>
      <c r="L908" s="248"/>
      <c r="M908" s="253"/>
      <c r="N908" s="254"/>
      <c r="O908" s="254"/>
      <c r="P908" s="254"/>
      <c r="Q908" s="254"/>
      <c r="R908" s="254"/>
      <c r="S908" s="254"/>
      <c r="T908" s="255"/>
      <c r="U908" s="16"/>
      <c r="V908" s="16"/>
      <c r="W908" s="16"/>
      <c r="X908" s="16"/>
      <c r="Y908" s="16"/>
      <c r="Z908" s="16"/>
      <c r="AA908" s="16"/>
      <c r="AB908" s="16"/>
      <c r="AC908" s="16"/>
      <c r="AD908" s="16"/>
      <c r="AE908" s="16"/>
      <c r="AT908" s="249" t="s">
        <v>184</v>
      </c>
      <c r="AU908" s="249" t="s">
        <v>87</v>
      </c>
      <c r="AV908" s="16" t="s">
        <v>99</v>
      </c>
      <c r="AW908" s="16" t="s">
        <v>33</v>
      </c>
      <c r="AX908" s="16" t="s">
        <v>78</v>
      </c>
      <c r="AY908" s="249" t="s">
        <v>175</v>
      </c>
    </row>
    <row r="909" spans="1:51" s="14" customFormat="1" ht="12">
      <c r="A909" s="14"/>
      <c r="B909" s="220"/>
      <c r="C909" s="14"/>
      <c r="D909" s="212" t="s">
        <v>184</v>
      </c>
      <c r="E909" s="221" t="s">
        <v>1</v>
      </c>
      <c r="F909" s="222" t="s">
        <v>186</v>
      </c>
      <c r="G909" s="14"/>
      <c r="H909" s="223">
        <v>528.774</v>
      </c>
      <c r="I909" s="224"/>
      <c r="J909" s="14"/>
      <c r="K909" s="14"/>
      <c r="L909" s="220"/>
      <c r="M909" s="225"/>
      <c r="N909" s="226"/>
      <c r="O909" s="226"/>
      <c r="P909" s="226"/>
      <c r="Q909" s="226"/>
      <c r="R909" s="226"/>
      <c r="S909" s="226"/>
      <c r="T909" s="227"/>
      <c r="U909" s="14"/>
      <c r="V909" s="14"/>
      <c r="W909" s="14"/>
      <c r="X909" s="14"/>
      <c r="Y909" s="14"/>
      <c r="Z909" s="14"/>
      <c r="AA909" s="14"/>
      <c r="AB909" s="14"/>
      <c r="AC909" s="14"/>
      <c r="AD909" s="14"/>
      <c r="AE909" s="14"/>
      <c r="AT909" s="221" t="s">
        <v>184</v>
      </c>
      <c r="AU909" s="221" t="s">
        <v>87</v>
      </c>
      <c r="AV909" s="14" t="s">
        <v>182</v>
      </c>
      <c r="AW909" s="14" t="s">
        <v>33</v>
      </c>
      <c r="AX909" s="14" t="s">
        <v>85</v>
      </c>
      <c r="AY909" s="221" t="s">
        <v>175</v>
      </c>
    </row>
    <row r="910" spans="1:65" s="2" customFormat="1" ht="21.75" customHeight="1">
      <c r="A910" s="38"/>
      <c r="B910" s="197"/>
      <c r="C910" s="198" t="s">
        <v>1294</v>
      </c>
      <c r="D910" s="198" t="s">
        <v>177</v>
      </c>
      <c r="E910" s="199" t="s">
        <v>1295</v>
      </c>
      <c r="F910" s="200" t="s">
        <v>1296</v>
      </c>
      <c r="G910" s="201" t="s">
        <v>180</v>
      </c>
      <c r="H910" s="202">
        <v>528.774</v>
      </c>
      <c r="I910" s="203"/>
      <c r="J910" s="204">
        <f>ROUND(I910*H910,2)</f>
        <v>0</v>
      </c>
      <c r="K910" s="200" t="s">
        <v>1</v>
      </c>
      <c r="L910" s="39"/>
      <c r="M910" s="205" t="s">
        <v>1</v>
      </c>
      <c r="N910" s="206" t="s">
        <v>43</v>
      </c>
      <c r="O910" s="77"/>
      <c r="P910" s="207">
        <f>O910*H910</f>
        <v>0</v>
      </c>
      <c r="Q910" s="207">
        <v>0</v>
      </c>
      <c r="R910" s="207">
        <f>Q910*H910</f>
        <v>0</v>
      </c>
      <c r="S910" s="207">
        <v>0</v>
      </c>
      <c r="T910" s="208">
        <f>S910*H910</f>
        <v>0</v>
      </c>
      <c r="U910" s="38"/>
      <c r="V910" s="38"/>
      <c r="W910" s="38"/>
      <c r="X910" s="38"/>
      <c r="Y910" s="38"/>
      <c r="Z910" s="38"/>
      <c r="AA910" s="38"/>
      <c r="AB910" s="38"/>
      <c r="AC910" s="38"/>
      <c r="AD910" s="38"/>
      <c r="AE910" s="38"/>
      <c r="AR910" s="209" t="s">
        <v>253</v>
      </c>
      <c r="AT910" s="209" t="s">
        <v>177</v>
      </c>
      <c r="AU910" s="209" t="s">
        <v>87</v>
      </c>
      <c r="AY910" s="19" t="s">
        <v>175</v>
      </c>
      <c r="BE910" s="210">
        <f>IF(N910="základní",J910,0)</f>
        <v>0</v>
      </c>
      <c r="BF910" s="210">
        <f>IF(N910="snížená",J910,0)</f>
        <v>0</v>
      </c>
      <c r="BG910" s="210">
        <f>IF(N910="zákl. přenesená",J910,0)</f>
        <v>0</v>
      </c>
      <c r="BH910" s="210">
        <f>IF(N910="sníž. přenesená",J910,0)</f>
        <v>0</v>
      </c>
      <c r="BI910" s="210">
        <f>IF(N910="nulová",J910,0)</f>
        <v>0</v>
      </c>
      <c r="BJ910" s="19" t="s">
        <v>85</v>
      </c>
      <c r="BK910" s="210">
        <f>ROUND(I910*H910,2)</f>
        <v>0</v>
      </c>
      <c r="BL910" s="19" t="s">
        <v>253</v>
      </c>
      <c r="BM910" s="209" t="s">
        <v>1297</v>
      </c>
    </row>
    <row r="911" spans="1:51" s="13" customFormat="1" ht="12">
      <c r="A911" s="13"/>
      <c r="B911" s="211"/>
      <c r="C911" s="13"/>
      <c r="D911" s="212" t="s">
        <v>184</v>
      </c>
      <c r="E911" s="213" t="s">
        <v>1</v>
      </c>
      <c r="F911" s="214" t="s">
        <v>1290</v>
      </c>
      <c r="G911" s="13"/>
      <c r="H911" s="215">
        <v>247.536</v>
      </c>
      <c r="I911" s="216"/>
      <c r="J911" s="13"/>
      <c r="K911" s="13"/>
      <c r="L911" s="211"/>
      <c r="M911" s="217"/>
      <c r="N911" s="218"/>
      <c r="O911" s="218"/>
      <c r="P911" s="218"/>
      <c r="Q911" s="218"/>
      <c r="R911" s="218"/>
      <c r="S911" s="218"/>
      <c r="T911" s="219"/>
      <c r="U911" s="13"/>
      <c r="V911" s="13"/>
      <c r="W911" s="13"/>
      <c r="X911" s="13"/>
      <c r="Y911" s="13"/>
      <c r="Z911" s="13"/>
      <c r="AA911" s="13"/>
      <c r="AB911" s="13"/>
      <c r="AC911" s="13"/>
      <c r="AD911" s="13"/>
      <c r="AE911" s="13"/>
      <c r="AT911" s="213" t="s">
        <v>184</v>
      </c>
      <c r="AU911" s="213" t="s">
        <v>87</v>
      </c>
      <c r="AV911" s="13" t="s">
        <v>87</v>
      </c>
      <c r="AW911" s="13" t="s">
        <v>33</v>
      </c>
      <c r="AX911" s="13" t="s">
        <v>78</v>
      </c>
      <c r="AY911" s="213" t="s">
        <v>175</v>
      </c>
    </row>
    <row r="912" spans="1:51" s="13" customFormat="1" ht="12">
      <c r="A912" s="13"/>
      <c r="B912" s="211"/>
      <c r="C912" s="13"/>
      <c r="D912" s="212" t="s">
        <v>184</v>
      </c>
      <c r="E912" s="213" t="s">
        <v>1</v>
      </c>
      <c r="F912" s="214" t="s">
        <v>1291</v>
      </c>
      <c r="G912" s="13"/>
      <c r="H912" s="215">
        <v>49.91</v>
      </c>
      <c r="I912" s="216"/>
      <c r="J912" s="13"/>
      <c r="K912" s="13"/>
      <c r="L912" s="211"/>
      <c r="M912" s="217"/>
      <c r="N912" s="218"/>
      <c r="O912" s="218"/>
      <c r="P912" s="218"/>
      <c r="Q912" s="218"/>
      <c r="R912" s="218"/>
      <c r="S912" s="218"/>
      <c r="T912" s="219"/>
      <c r="U912" s="13"/>
      <c r="V912" s="13"/>
      <c r="W912" s="13"/>
      <c r="X912" s="13"/>
      <c r="Y912" s="13"/>
      <c r="Z912" s="13"/>
      <c r="AA912" s="13"/>
      <c r="AB912" s="13"/>
      <c r="AC912" s="13"/>
      <c r="AD912" s="13"/>
      <c r="AE912" s="13"/>
      <c r="AT912" s="213" t="s">
        <v>184</v>
      </c>
      <c r="AU912" s="213" t="s">
        <v>87</v>
      </c>
      <c r="AV912" s="13" t="s">
        <v>87</v>
      </c>
      <c r="AW912" s="13" t="s">
        <v>33</v>
      </c>
      <c r="AX912" s="13" t="s">
        <v>78</v>
      </c>
      <c r="AY912" s="213" t="s">
        <v>175</v>
      </c>
    </row>
    <row r="913" spans="1:51" s="13" customFormat="1" ht="12">
      <c r="A913" s="13"/>
      <c r="B913" s="211"/>
      <c r="C913" s="13"/>
      <c r="D913" s="212" t="s">
        <v>184</v>
      </c>
      <c r="E913" s="213" t="s">
        <v>1</v>
      </c>
      <c r="F913" s="214" t="s">
        <v>591</v>
      </c>
      <c r="G913" s="13"/>
      <c r="H913" s="215">
        <v>-39.511</v>
      </c>
      <c r="I913" s="216"/>
      <c r="J913" s="13"/>
      <c r="K913" s="13"/>
      <c r="L913" s="211"/>
      <c r="M913" s="217"/>
      <c r="N913" s="218"/>
      <c r="O913" s="218"/>
      <c r="P913" s="218"/>
      <c r="Q913" s="218"/>
      <c r="R913" s="218"/>
      <c r="S913" s="218"/>
      <c r="T913" s="219"/>
      <c r="U913" s="13"/>
      <c r="V913" s="13"/>
      <c r="W913" s="13"/>
      <c r="X913" s="13"/>
      <c r="Y913" s="13"/>
      <c r="Z913" s="13"/>
      <c r="AA913" s="13"/>
      <c r="AB913" s="13"/>
      <c r="AC913" s="13"/>
      <c r="AD913" s="13"/>
      <c r="AE913" s="13"/>
      <c r="AT913" s="213" t="s">
        <v>184</v>
      </c>
      <c r="AU913" s="213" t="s">
        <v>87</v>
      </c>
      <c r="AV913" s="13" t="s">
        <v>87</v>
      </c>
      <c r="AW913" s="13" t="s">
        <v>33</v>
      </c>
      <c r="AX913" s="13" t="s">
        <v>78</v>
      </c>
      <c r="AY913" s="213" t="s">
        <v>175</v>
      </c>
    </row>
    <row r="914" spans="1:51" s="16" customFormat="1" ht="12">
      <c r="A914" s="16"/>
      <c r="B914" s="248"/>
      <c r="C914" s="16"/>
      <c r="D914" s="212" t="s">
        <v>184</v>
      </c>
      <c r="E914" s="249" t="s">
        <v>1</v>
      </c>
      <c r="F914" s="250" t="s">
        <v>432</v>
      </c>
      <c r="G914" s="16"/>
      <c r="H914" s="251">
        <v>257.935</v>
      </c>
      <c r="I914" s="252"/>
      <c r="J914" s="16"/>
      <c r="K914" s="16"/>
      <c r="L914" s="248"/>
      <c r="M914" s="253"/>
      <c r="N914" s="254"/>
      <c r="O914" s="254"/>
      <c r="P914" s="254"/>
      <c r="Q914" s="254"/>
      <c r="R914" s="254"/>
      <c r="S914" s="254"/>
      <c r="T914" s="255"/>
      <c r="U914" s="16"/>
      <c r="V914" s="16"/>
      <c r="W914" s="16"/>
      <c r="X914" s="16"/>
      <c r="Y914" s="16"/>
      <c r="Z914" s="16"/>
      <c r="AA914" s="16"/>
      <c r="AB914" s="16"/>
      <c r="AC914" s="16"/>
      <c r="AD914" s="16"/>
      <c r="AE914" s="16"/>
      <c r="AT914" s="249" t="s">
        <v>184</v>
      </c>
      <c r="AU914" s="249" t="s">
        <v>87</v>
      </c>
      <c r="AV914" s="16" t="s">
        <v>99</v>
      </c>
      <c r="AW914" s="16" t="s">
        <v>33</v>
      </c>
      <c r="AX914" s="16" t="s">
        <v>78</v>
      </c>
      <c r="AY914" s="249" t="s">
        <v>175</v>
      </c>
    </row>
    <row r="915" spans="1:51" s="13" customFormat="1" ht="12">
      <c r="A915" s="13"/>
      <c r="B915" s="211"/>
      <c r="C915" s="13"/>
      <c r="D915" s="212" t="s">
        <v>184</v>
      </c>
      <c r="E915" s="213" t="s">
        <v>1</v>
      </c>
      <c r="F915" s="214" t="s">
        <v>1292</v>
      </c>
      <c r="G915" s="13"/>
      <c r="H915" s="215">
        <v>277.592</v>
      </c>
      <c r="I915" s="216"/>
      <c r="J915" s="13"/>
      <c r="K915" s="13"/>
      <c r="L915" s="211"/>
      <c r="M915" s="217"/>
      <c r="N915" s="218"/>
      <c r="O915" s="218"/>
      <c r="P915" s="218"/>
      <c r="Q915" s="218"/>
      <c r="R915" s="218"/>
      <c r="S915" s="218"/>
      <c r="T915" s="219"/>
      <c r="U915" s="13"/>
      <c r="V915" s="13"/>
      <c r="W915" s="13"/>
      <c r="X915" s="13"/>
      <c r="Y915" s="13"/>
      <c r="Z915" s="13"/>
      <c r="AA915" s="13"/>
      <c r="AB915" s="13"/>
      <c r="AC915" s="13"/>
      <c r="AD915" s="13"/>
      <c r="AE915" s="13"/>
      <c r="AT915" s="213" t="s">
        <v>184</v>
      </c>
      <c r="AU915" s="213" t="s">
        <v>87</v>
      </c>
      <c r="AV915" s="13" t="s">
        <v>87</v>
      </c>
      <c r="AW915" s="13" t="s">
        <v>33</v>
      </c>
      <c r="AX915" s="13" t="s">
        <v>78</v>
      </c>
      <c r="AY915" s="213" t="s">
        <v>175</v>
      </c>
    </row>
    <row r="916" spans="1:51" s="13" customFormat="1" ht="12">
      <c r="A916" s="13"/>
      <c r="B916" s="211"/>
      <c r="C916" s="13"/>
      <c r="D916" s="212" t="s">
        <v>184</v>
      </c>
      <c r="E916" s="213" t="s">
        <v>1</v>
      </c>
      <c r="F916" s="214" t="s">
        <v>593</v>
      </c>
      <c r="G916" s="13"/>
      <c r="H916" s="215">
        <v>-6.503</v>
      </c>
      <c r="I916" s="216"/>
      <c r="J916" s="13"/>
      <c r="K916" s="13"/>
      <c r="L916" s="211"/>
      <c r="M916" s="217"/>
      <c r="N916" s="218"/>
      <c r="O916" s="218"/>
      <c r="P916" s="218"/>
      <c r="Q916" s="218"/>
      <c r="R916" s="218"/>
      <c r="S916" s="218"/>
      <c r="T916" s="219"/>
      <c r="U916" s="13"/>
      <c r="V916" s="13"/>
      <c r="W916" s="13"/>
      <c r="X916" s="13"/>
      <c r="Y916" s="13"/>
      <c r="Z916" s="13"/>
      <c r="AA916" s="13"/>
      <c r="AB916" s="13"/>
      <c r="AC916" s="13"/>
      <c r="AD916" s="13"/>
      <c r="AE916" s="13"/>
      <c r="AT916" s="213" t="s">
        <v>184</v>
      </c>
      <c r="AU916" s="213" t="s">
        <v>87</v>
      </c>
      <c r="AV916" s="13" t="s">
        <v>87</v>
      </c>
      <c r="AW916" s="13" t="s">
        <v>33</v>
      </c>
      <c r="AX916" s="13" t="s">
        <v>78</v>
      </c>
      <c r="AY916" s="213" t="s">
        <v>175</v>
      </c>
    </row>
    <row r="917" spans="1:51" s="13" customFormat="1" ht="12">
      <c r="A917" s="13"/>
      <c r="B917" s="211"/>
      <c r="C917" s="13"/>
      <c r="D917" s="212" t="s">
        <v>184</v>
      </c>
      <c r="E917" s="213" t="s">
        <v>1</v>
      </c>
      <c r="F917" s="214" t="s">
        <v>444</v>
      </c>
      <c r="G917" s="13"/>
      <c r="H917" s="215">
        <v>-2</v>
      </c>
      <c r="I917" s="216"/>
      <c r="J917" s="13"/>
      <c r="K917" s="13"/>
      <c r="L917" s="211"/>
      <c r="M917" s="217"/>
      <c r="N917" s="218"/>
      <c r="O917" s="218"/>
      <c r="P917" s="218"/>
      <c r="Q917" s="218"/>
      <c r="R917" s="218"/>
      <c r="S917" s="218"/>
      <c r="T917" s="219"/>
      <c r="U917" s="13"/>
      <c r="V917" s="13"/>
      <c r="W917" s="13"/>
      <c r="X917" s="13"/>
      <c r="Y917" s="13"/>
      <c r="Z917" s="13"/>
      <c r="AA917" s="13"/>
      <c r="AB917" s="13"/>
      <c r="AC917" s="13"/>
      <c r="AD917" s="13"/>
      <c r="AE917" s="13"/>
      <c r="AT917" s="213" t="s">
        <v>184</v>
      </c>
      <c r="AU917" s="213" t="s">
        <v>87</v>
      </c>
      <c r="AV917" s="13" t="s">
        <v>87</v>
      </c>
      <c r="AW917" s="13" t="s">
        <v>33</v>
      </c>
      <c r="AX917" s="13" t="s">
        <v>78</v>
      </c>
      <c r="AY917" s="213" t="s">
        <v>175</v>
      </c>
    </row>
    <row r="918" spans="1:51" s="13" customFormat="1" ht="12">
      <c r="A918" s="13"/>
      <c r="B918" s="211"/>
      <c r="C918" s="13"/>
      <c r="D918" s="212" t="s">
        <v>184</v>
      </c>
      <c r="E918" s="213" t="s">
        <v>1</v>
      </c>
      <c r="F918" s="214" t="s">
        <v>1293</v>
      </c>
      <c r="G918" s="13"/>
      <c r="H918" s="215">
        <v>1.75</v>
      </c>
      <c r="I918" s="216"/>
      <c r="J918" s="13"/>
      <c r="K918" s="13"/>
      <c r="L918" s="211"/>
      <c r="M918" s="217"/>
      <c r="N918" s="218"/>
      <c r="O918" s="218"/>
      <c r="P918" s="218"/>
      <c r="Q918" s="218"/>
      <c r="R918" s="218"/>
      <c r="S918" s="218"/>
      <c r="T918" s="219"/>
      <c r="U918" s="13"/>
      <c r="V918" s="13"/>
      <c r="W918" s="13"/>
      <c r="X918" s="13"/>
      <c r="Y918" s="13"/>
      <c r="Z918" s="13"/>
      <c r="AA918" s="13"/>
      <c r="AB918" s="13"/>
      <c r="AC918" s="13"/>
      <c r="AD918" s="13"/>
      <c r="AE918" s="13"/>
      <c r="AT918" s="213" t="s">
        <v>184</v>
      </c>
      <c r="AU918" s="213" t="s">
        <v>87</v>
      </c>
      <c r="AV918" s="13" t="s">
        <v>87</v>
      </c>
      <c r="AW918" s="13" t="s">
        <v>33</v>
      </c>
      <c r="AX918" s="13" t="s">
        <v>78</v>
      </c>
      <c r="AY918" s="213" t="s">
        <v>175</v>
      </c>
    </row>
    <row r="919" spans="1:51" s="16" customFormat="1" ht="12">
      <c r="A919" s="16"/>
      <c r="B919" s="248"/>
      <c r="C919" s="16"/>
      <c r="D919" s="212" t="s">
        <v>184</v>
      </c>
      <c r="E919" s="249" t="s">
        <v>1</v>
      </c>
      <c r="F919" s="250" t="s">
        <v>432</v>
      </c>
      <c r="G919" s="16"/>
      <c r="H919" s="251">
        <v>270.839</v>
      </c>
      <c r="I919" s="252"/>
      <c r="J919" s="16"/>
      <c r="K919" s="16"/>
      <c r="L919" s="248"/>
      <c r="M919" s="253"/>
      <c r="N919" s="254"/>
      <c r="O919" s="254"/>
      <c r="P919" s="254"/>
      <c r="Q919" s="254"/>
      <c r="R919" s="254"/>
      <c r="S919" s="254"/>
      <c r="T919" s="255"/>
      <c r="U919" s="16"/>
      <c r="V919" s="16"/>
      <c r="W919" s="16"/>
      <c r="X919" s="16"/>
      <c r="Y919" s="16"/>
      <c r="Z919" s="16"/>
      <c r="AA919" s="16"/>
      <c r="AB919" s="16"/>
      <c r="AC919" s="16"/>
      <c r="AD919" s="16"/>
      <c r="AE919" s="16"/>
      <c r="AT919" s="249" t="s">
        <v>184</v>
      </c>
      <c r="AU919" s="249" t="s">
        <v>87</v>
      </c>
      <c r="AV919" s="16" t="s">
        <v>99</v>
      </c>
      <c r="AW919" s="16" t="s">
        <v>33</v>
      </c>
      <c r="AX919" s="16" t="s">
        <v>78</v>
      </c>
      <c r="AY919" s="249" t="s">
        <v>175</v>
      </c>
    </row>
    <row r="920" spans="1:51" s="14" customFormat="1" ht="12">
      <c r="A920" s="14"/>
      <c r="B920" s="220"/>
      <c r="C920" s="14"/>
      <c r="D920" s="212" t="s">
        <v>184</v>
      </c>
      <c r="E920" s="221" t="s">
        <v>1</v>
      </c>
      <c r="F920" s="222" t="s">
        <v>186</v>
      </c>
      <c r="G920" s="14"/>
      <c r="H920" s="223">
        <v>528.774</v>
      </c>
      <c r="I920" s="224"/>
      <c r="J920" s="14"/>
      <c r="K920" s="14"/>
      <c r="L920" s="220"/>
      <c r="M920" s="225"/>
      <c r="N920" s="226"/>
      <c r="O920" s="226"/>
      <c r="P920" s="226"/>
      <c r="Q920" s="226"/>
      <c r="R920" s="226"/>
      <c r="S920" s="226"/>
      <c r="T920" s="227"/>
      <c r="U920" s="14"/>
      <c r="V920" s="14"/>
      <c r="W920" s="14"/>
      <c r="X920" s="14"/>
      <c r="Y920" s="14"/>
      <c r="Z920" s="14"/>
      <c r="AA920" s="14"/>
      <c r="AB920" s="14"/>
      <c r="AC920" s="14"/>
      <c r="AD920" s="14"/>
      <c r="AE920" s="14"/>
      <c r="AT920" s="221" t="s">
        <v>184</v>
      </c>
      <c r="AU920" s="221" t="s">
        <v>87</v>
      </c>
      <c r="AV920" s="14" t="s">
        <v>182</v>
      </c>
      <c r="AW920" s="14" t="s">
        <v>33</v>
      </c>
      <c r="AX920" s="14" t="s">
        <v>85</v>
      </c>
      <c r="AY920" s="221" t="s">
        <v>175</v>
      </c>
    </row>
    <row r="921" spans="1:65" s="2" customFormat="1" ht="21.75" customHeight="1">
      <c r="A921" s="38"/>
      <c r="B921" s="197"/>
      <c r="C921" s="198" t="s">
        <v>1298</v>
      </c>
      <c r="D921" s="198" t="s">
        <v>177</v>
      </c>
      <c r="E921" s="199" t="s">
        <v>1299</v>
      </c>
      <c r="F921" s="200" t="s">
        <v>1300</v>
      </c>
      <c r="G921" s="201" t="s">
        <v>180</v>
      </c>
      <c r="H921" s="202">
        <v>528.774</v>
      </c>
      <c r="I921" s="203"/>
      <c r="J921" s="204">
        <f>ROUND(I921*H921,2)</f>
        <v>0</v>
      </c>
      <c r="K921" s="200" t="s">
        <v>181</v>
      </c>
      <c r="L921" s="39"/>
      <c r="M921" s="205" t="s">
        <v>1</v>
      </c>
      <c r="N921" s="206" t="s">
        <v>43</v>
      </c>
      <c r="O921" s="77"/>
      <c r="P921" s="207">
        <f>O921*H921</f>
        <v>0</v>
      </c>
      <c r="Q921" s="207">
        <v>0.0002</v>
      </c>
      <c r="R921" s="207">
        <f>Q921*H921</f>
        <v>0.10575480000000001</v>
      </c>
      <c r="S921" s="207">
        <v>0</v>
      </c>
      <c r="T921" s="208">
        <f>S921*H921</f>
        <v>0</v>
      </c>
      <c r="U921" s="38"/>
      <c r="V921" s="38"/>
      <c r="W921" s="38"/>
      <c r="X921" s="38"/>
      <c r="Y921" s="38"/>
      <c r="Z921" s="38"/>
      <c r="AA921" s="38"/>
      <c r="AB921" s="38"/>
      <c r="AC921" s="38"/>
      <c r="AD921" s="38"/>
      <c r="AE921" s="38"/>
      <c r="AR921" s="209" t="s">
        <v>253</v>
      </c>
      <c r="AT921" s="209" t="s">
        <v>177</v>
      </c>
      <c r="AU921" s="209" t="s">
        <v>87</v>
      </c>
      <c r="AY921" s="19" t="s">
        <v>175</v>
      </c>
      <c r="BE921" s="210">
        <f>IF(N921="základní",J921,0)</f>
        <v>0</v>
      </c>
      <c r="BF921" s="210">
        <f>IF(N921="snížená",J921,0)</f>
        <v>0</v>
      </c>
      <c r="BG921" s="210">
        <f>IF(N921="zákl. přenesená",J921,0)</f>
        <v>0</v>
      </c>
      <c r="BH921" s="210">
        <f>IF(N921="sníž. přenesená",J921,0)</f>
        <v>0</v>
      </c>
      <c r="BI921" s="210">
        <f>IF(N921="nulová",J921,0)</f>
        <v>0</v>
      </c>
      <c r="BJ921" s="19" t="s">
        <v>85</v>
      </c>
      <c r="BK921" s="210">
        <f>ROUND(I921*H921,2)</f>
        <v>0</v>
      </c>
      <c r="BL921" s="19" t="s">
        <v>253</v>
      </c>
      <c r="BM921" s="209" t="s">
        <v>1301</v>
      </c>
    </row>
    <row r="922" spans="1:65" s="2" customFormat="1" ht="21.75" customHeight="1">
      <c r="A922" s="38"/>
      <c r="B922" s="197"/>
      <c r="C922" s="198" t="s">
        <v>1302</v>
      </c>
      <c r="D922" s="198" t="s">
        <v>177</v>
      </c>
      <c r="E922" s="199" t="s">
        <v>1303</v>
      </c>
      <c r="F922" s="200" t="s">
        <v>1304</v>
      </c>
      <c r="G922" s="201" t="s">
        <v>180</v>
      </c>
      <c r="H922" s="202">
        <v>528.774</v>
      </c>
      <c r="I922" s="203"/>
      <c r="J922" s="204">
        <f>ROUND(I922*H922,2)</f>
        <v>0</v>
      </c>
      <c r="K922" s="200" t="s">
        <v>181</v>
      </c>
      <c r="L922" s="39"/>
      <c r="M922" s="205" t="s">
        <v>1</v>
      </c>
      <c r="N922" s="206" t="s">
        <v>43</v>
      </c>
      <c r="O922" s="77"/>
      <c r="P922" s="207">
        <f>O922*H922</f>
        <v>0</v>
      </c>
      <c r="Q922" s="207">
        <v>0.00026</v>
      </c>
      <c r="R922" s="207">
        <f>Q922*H922</f>
        <v>0.13748123999999998</v>
      </c>
      <c r="S922" s="207">
        <v>0</v>
      </c>
      <c r="T922" s="208">
        <f>S922*H922</f>
        <v>0</v>
      </c>
      <c r="U922" s="38"/>
      <c r="V922" s="38"/>
      <c r="W922" s="38"/>
      <c r="X922" s="38"/>
      <c r="Y922" s="38"/>
      <c r="Z922" s="38"/>
      <c r="AA922" s="38"/>
      <c r="AB922" s="38"/>
      <c r="AC922" s="38"/>
      <c r="AD922" s="38"/>
      <c r="AE922" s="38"/>
      <c r="AR922" s="209" t="s">
        <v>253</v>
      </c>
      <c r="AT922" s="209" t="s">
        <v>177</v>
      </c>
      <c r="AU922" s="209" t="s">
        <v>87</v>
      </c>
      <c r="AY922" s="19" t="s">
        <v>175</v>
      </c>
      <c r="BE922" s="210">
        <f>IF(N922="základní",J922,0)</f>
        <v>0</v>
      </c>
      <c r="BF922" s="210">
        <f>IF(N922="snížená",J922,0)</f>
        <v>0</v>
      </c>
      <c r="BG922" s="210">
        <f>IF(N922="zákl. přenesená",J922,0)</f>
        <v>0</v>
      </c>
      <c r="BH922" s="210">
        <f>IF(N922="sníž. přenesená",J922,0)</f>
        <v>0</v>
      </c>
      <c r="BI922" s="210">
        <f>IF(N922="nulová",J922,0)</f>
        <v>0</v>
      </c>
      <c r="BJ922" s="19" t="s">
        <v>85</v>
      </c>
      <c r="BK922" s="210">
        <f>ROUND(I922*H922,2)</f>
        <v>0</v>
      </c>
      <c r="BL922" s="19" t="s">
        <v>253</v>
      </c>
      <c r="BM922" s="209" t="s">
        <v>1305</v>
      </c>
    </row>
    <row r="923" spans="1:63" s="12" customFormat="1" ht="25.9" customHeight="1">
      <c r="A923" s="12"/>
      <c r="B923" s="184"/>
      <c r="C923" s="12"/>
      <c r="D923" s="185" t="s">
        <v>77</v>
      </c>
      <c r="E923" s="186" t="s">
        <v>289</v>
      </c>
      <c r="F923" s="186" t="s">
        <v>1306</v>
      </c>
      <c r="G923" s="12"/>
      <c r="H923" s="12"/>
      <c r="I923" s="187"/>
      <c r="J923" s="188">
        <f>BK923</f>
        <v>0</v>
      </c>
      <c r="K923" s="12"/>
      <c r="L923" s="184"/>
      <c r="M923" s="189"/>
      <c r="N923" s="190"/>
      <c r="O923" s="190"/>
      <c r="P923" s="191">
        <f>SUM(P924:P934)</f>
        <v>0</v>
      </c>
      <c r="Q923" s="190"/>
      <c r="R923" s="191">
        <f>SUM(R924:R934)</f>
        <v>0.07245</v>
      </c>
      <c r="S923" s="190"/>
      <c r="T923" s="192">
        <f>SUM(T924:T934)</f>
        <v>0</v>
      </c>
      <c r="U923" s="12"/>
      <c r="V923" s="12"/>
      <c r="W923" s="12"/>
      <c r="X923" s="12"/>
      <c r="Y923" s="12"/>
      <c r="Z923" s="12"/>
      <c r="AA923" s="12"/>
      <c r="AB923" s="12"/>
      <c r="AC923" s="12"/>
      <c r="AD923" s="12"/>
      <c r="AE923" s="12"/>
      <c r="AR923" s="185" t="s">
        <v>99</v>
      </c>
      <c r="AT923" s="193" t="s">
        <v>77</v>
      </c>
      <c r="AU923" s="193" t="s">
        <v>78</v>
      </c>
      <c r="AY923" s="185" t="s">
        <v>175</v>
      </c>
      <c r="BK923" s="194">
        <f>SUM(BK924:BK934)</f>
        <v>0</v>
      </c>
    </row>
    <row r="924" spans="1:65" s="2" customFormat="1" ht="16.5" customHeight="1">
      <c r="A924" s="38"/>
      <c r="B924" s="197"/>
      <c r="C924" s="198" t="s">
        <v>1307</v>
      </c>
      <c r="D924" s="198" t="s">
        <v>177</v>
      </c>
      <c r="E924" s="199" t="s">
        <v>1308</v>
      </c>
      <c r="F924" s="200" t="s">
        <v>1309</v>
      </c>
      <c r="G924" s="201" t="s">
        <v>198</v>
      </c>
      <c r="H924" s="202">
        <v>77</v>
      </c>
      <c r="I924" s="203"/>
      <c r="J924" s="204">
        <f>ROUND(I924*H924,2)</f>
        <v>0</v>
      </c>
      <c r="K924" s="200" t="s">
        <v>1</v>
      </c>
      <c r="L924" s="39"/>
      <c r="M924" s="205" t="s">
        <v>1</v>
      </c>
      <c r="N924" s="206" t="s">
        <v>43</v>
      </c>
      <c r="O924" s="77"/>
      <c r="P924" s="207">
        <f>O924*H924</f>
        <v>0</v>
      </c>
      <c r="Q924" s="207">
        <v>0</v>
      </c>
      <c r="R924" s="207">
        <f>Q924*H924</f>
        <v>0</v>
      </c>
      <c r="S924" s="207">
        <v>0</v>
      </c>
      <c r="T924" s="208">
        <f>S924*H924</f>
        <v>0</v>
      </c>
      <c r="U924" s="38"/>
      <c r="V924" s="38"/>
      <c r="W924" s="38"/>
      <c r="X924" s="38"/>
      <c r="Y924" s="38"/>
      <c r="Z924" s="38"/>
      <c r="AA924" s="38"/>
      <c r="AB924" s="38"/>
      <c r="AC924" s="38"/>
      <c r="AD924" s="38"/>
      <c r="AE924" s="38"/>
      <c r="AR924" s="209" t="s">
        <v>546</v>
      </c>
      <c r="AT924" s="209" t="s">
        <v>177</v>
      </c>
      <c r="AU924" s="209" t="s">
        <v>85</v>
      </c>
      <c r="AY924" s="19" t="s">
        <v>175</v>
      </c>
      <c r="BE924" s="210">
        <f>IF(N924="základní",J924,0)</f>
        <v>0</v>
      </c>
      <c r="BF924" s="210">
        <f>IF(N924="snížená",J924,0)</f>
        <v>0</v>
      </c>
      <c r="BG924" s="210">
        <f>IF(N924="zákl. přenesená",J924,0)</f>
        <v>0</v>
      </c>
      <c r="BH924" s="210">
        <f>IF(N924="sníž. přenesená",J924,0)</f>
        <v>0</v>
      </c>
      <c r="BI924" s="210">
        <f>IF(N924="nulová",J924,0)</f>
        <v>0</v>
      </c>
      <c r="BJ924" s="19" t="s">
        <v>85</v>
      </c>
      <c r="BK924" s="210">
        <f>ROUND(I924*H924,2)</f>
        <v>0</v>
      </c>
      <c r="BL924" s="19" t="s">
        <v>546</v>
      </c>
      <c r="BM924" s="209" t="s">
        <v>1310</v>
      </c>
    </row>
    <row r="925" spans="1:47" s="2" customFormat="1" ht="12">
      <c r="A925" s="38"/>
      <c r="B925" s="39"/>
      <c r="C925" s="38"/>
      <c r="D925" s="212" t="s">
        <v>274</v>
      </c>
      <c r="E925" s="38"/>
      <c r="F925" s="228" t="s">
        <v>1220</v>
      </c>
      <c r="G925" s="38"/>
      <c r="H925" s="38"/>
      <c r="I925" s="133"/>
      <c r="J925" s="38"/>
      <c r="K925" s="38"/>
      <c r="L925" s="39"/>
      <c r="M925" s="229"/>
      <c r="N925" s="230"/>
      <c r="O925" s="77"/>
      <c r="P925" s="77"/>
      <c r="Q925" s="77"/>
      <c r="R925" s="77"/>
      <c r="S925" s="77"/>
      <c r="T925" s="78"/>
      <c r="U925" s="38"/>
      <c r="V925" s="38"/>
      <c r="W925" s="38"/>
      <c r="X925" s="38"/>
      <c r="Y925" s="38"/>
      <c r="Z925" s="38"/>
      <c r="AA925" s="38"/>
      <c r="AB925" s="38"/>
      <c r="AC925" s="38"/>
      <c r="AD925" s="38"/>
      <c r="AE925" s="38"/>
      <c r="AT925" s="19" t="s">
        <v>274</v>
      </c>
      <c r="AU925" s="19" t="s">
        <v>85</v>
      </c>
    </row>
    <row r="926" spans="1:65" s="2" customFormat="1" ht="16.5" customHeight="1">
      <c r="A926" s="38"/>
      <c r="B926" s="197"/>
      <c r="C926" s="198" t="s">
        <v>1311</v>
      </c>
      <c r="D926" s="198" t="s">
        <v>177</v>
      </c>
      <c r="E926" s="199" t="s">
        <v>1312</v>
      </c>
      <c r="F926" s="200" t="s">
        <v>1313</v>
      </c>
      <c r="G926" s="201" t="s">
        <v>198</v>
      </c>
      <c r="H926" s="202">
        <v>77</v>
      </c>
      <c r="I926" s="203"/>
      <c r="J926" s="204">
        <f>ROUND(I926*H926,2)</f>
        <v>0</v>
      </c>
      <c r="K926" s="200" t="s">
        <v>1</v>
      </c>
      <c r="L926" s="39"/>
      <c r="M926" s="205" t="s">
        <v>1</v>
      </c>
      <c r="N926" s="206" t="s">
        <v>43</v>
      </c>
      <c r="O926" s="77"/>
      <c r="P926" s="207">
        <f>O926*H926</f>
        <v>0</v>
      </c>
      <c r="Q926" s="207">
        <v>0</v>
      </c>
      <c r="R926" s="207">
        <f>Q926*H926</f>
        <v>0</v>
      </c>
      <c r="S926" s="207">
        <v>0</v>
      </c>
      <c r="T926" s="208">
        <f>S926*H926</f>
        <v>0</v>
      </c>
      <c r="U926" s="38"/>
      <c r="V926" s="38"/>
      <c r="W926" s="38"/>
      <c r="X926" s="38"/>
      <c r="Y926" s="38"/>
      <c r="Z926" s="38"/>
      <c r="AA926" s="38"/>
      <c r="AB926" s="38"/>
      <c r="AC926" s="38"/>
      <c r="AD926" s="38"/>
      <c r="AE926" s="38"/>
      <c r="AR926" s="209" t="s">
        <v>546</v>
      </c>
      <c r="AT926" s="209" t="s">
        <v>177</v>
      </c>
      <c r="AU926" s="209" t="s">
        <v>85</v>
      </c>
      <c r="AY926" s="19" t="s">
        <v>175</v>
      </c>
      <c r="BE926" s="210">
        <f>IF(N926="základní",J926,0)</f>
        <v>0</v>
      </c>
      <c r="BF926" s="210">
        <f>IF(N926="snížená",J926,0)</f>
        <v>0</v>
      </c>
      <c r="BG926" s="210">
        <f>IF(N926="zákl. přenesená",J926,0)</f>
        <v>0</v>
      </c>
      <c r="BH926" s="210">
        <f>IF(N926="sníž. přenesená",J926,0)</f>
        <v>0</v>
      </c>
      <c r="BI926" s="210">
        <f>IF(N926="nulová",J926,0)</f>
        <v>0</v>
      </c>
      <c r="BJ926" s="19" t="s">
        <v>85</v>
      </c>
      <c r="BK926" s="210">
        <f>ROUND(I926*H926,2)</f>
        <v>0</v>
      </c>
      <c r="BL926" s="19" t="s">
        <v>546</v>
      </c>
      <c r="BM926" s="209" t="s">
        <v>1314</v>
      </c>
    </row>
    <row r="927" spans="1:47" s="2" customFormat="1" ht="12">
      <c r="A927" s="38"/>
      <c r="B927" s="39"/>
      <c r="C927" s="38"/>
      <c r="D927" s="212" t="s">
        <v>274</v>
      </c>
      <c r="E927" s="38"/>
      <c r="F927" s="228" t="s">
        <v>1220</v>
      </c>
      <c r="G927" s="38"/>
      <c r="H927" s="38"/>
      <c r="I927" s="133"/>
      <c r="J927" s="38"/>
      <c r="K927" s="38"/>
      <c r="L927" s="39"/>
      <c r="M927" s="229"/>
      <c r="N927" s="230"/>
      <c r="O927" s="77"/>
      <c r="P927" s="77"/>
      <c r="Q927" s="77"/>
      <c r="R927" s="77"/>
      <c r="S927" s="77"/>
      <c r="T927" s="78"/>
      <c r="U927" s="38"/>
      <c r="V927" s="38"/>
      <c r="W927" s="38"/>
      <c r="X927" s="38"/>
      <c r="Y927" s="38"/>
      <c r="Z927" s="38"/>
      <c r="AA927" s="38"/>
      <c r="AB927" s="38"/>
      <c r="AC927" s="38"/>
      <c r="AD927" s="38"/>
      <c r="AE927" s="38"/>
      <c r="AT927" s="19" t="s">
        <v>274</v>
      </c>
      <c r="AU927" s="19" t="s">
        <v>85</v>
      </c>
    </row>
    <row r="928" spans="1:65" s="2" customFormat="1" ht="21.75" customHeight="1">
      <c r="A928" s="38"/>
      <c r="B928" s="197"/>
      <c r="C928" s="198" t="s">
        <v>1315</v>
      </c>
      <c r="D928" s="198" t="s">
        <v>177</v>
      </c>
      <c r="E928" s="199" t="s">
        <v>1316</v>
      </c>
      <c r="F928" s="200" t="s">
        <v>1317</v>
      </c>
      <c r="G928" s="201" t="s">
        <v>198</v>
      </c>
      <c r="H928" s="202">
        <v>77</v>
      </c>
      <c r="I928" s="203"/>
      <c r="J928" s="204">
        <f>ROUND(I928*H928,2)</f>
        <v>0</v>
      </c>
      <c r="K928" s="200" t="s">
        <v>1</v>
      </c>
      <c r="L928" s="39"/>
      <c r="M928" s="205" t="s">
        <v>1</v>
      </c>
      <c r="N928" s="206" t="s">
        <v>43</v>
      </c>
      <c r="O928" s="77"/>
      <c r="P928" s="207">
        <f>O928*H928</f>
        <v>0</v>
      </c>
      <c r="Q928" s="207">
        <v>0</v>
      </c>
      <c r="R928" s="207">
        <f>Q928*H928</f>
        <v>0</v>
      </c>
      <c r="S928" s="207">
        <v>0</v>
      </c>
      <c r="T928" s="208">
        <f>S928*H928</f>
        <v>0</v>
      </c>
      <c r="U928" s="38"/>
      <c r="V928" s="38"/>
      <c r="W928" s="38"/>
      <c r="X928" s="38"/>
      <c r="Y928" s="38"/>
      <c r="Z928" s="38"/>
      <c r="AA928" s="38"/>
      <c r="AB928" s="38"/>
      <c r="AC928" s="38"/>
      <c r="AD928" s="38"/>
      <c r="AE928" s="38"/>
      <c r="AR928" s="209" t="s">
        <v>546</v>
      </c>
      <c r="AT928" s="209" t="s">
        <v>177</v>
      </c>
      <c r="AU928" s="209" t="s">
        <v>85</v>
      </c>
      <c r="AY928" s="19" t="s">
        <v>175</v>
      </c>
      <c r="BE928" s="210">
        <f>IF(N928="základní",J928,0)</f>
        <v>0</v>
      </c>
      <c r="BF928" s="210">
        <f>IF(N928="snížená",J928,0)</f>
        <v>0</v>
      </c>
      <c r="BG928" s="210">
        <f>IF(N928="zákl. přenesená",J928,0)</f>
        <v>0</v>
      </c>
      <c r="BH928" s="210">
        <f>IF(N928="sníž. přenesená",J928,0)</f>
        <v>0</v>
      </c>
      <c r="BI928" s="210">
        <f>IF(N928="nulová",J928,0)</f>
        <v>0</v>
      </c>
      <c r="BJ928" s="19" t="s">
        <v>85</v>
      </c>
      <c r="BK928" s="210">
        <f>ROUND(I928*H928,2)</f>
        <v>0</v>
      </c>
      <c r="BL928" s="19" t="s">
        <v>546</v>
      </c>
      <c r="BM928" s="209" t="s">
        <v>1318</v>
      </c>
    </row>
    <row r="929" spans="1:47" s="2" customFormat="1" ht="12">
      <c r="A929" s="38"/>
      <c r="B929" s="39"/>
      <c r="C929" s="38"/>
      <c r="D929" s="212" t="s">
        <v>274</v>
      </c>
      <c r="E929" s="38"/>
      <c r="F929" s="228" t="s">
        <v>1220</v>
      </c>
      <c r="G929" s="38"/>
      <c r="H929" s="38"/>
      <c r="I929" s="133"/>
      <c r="J929" s="38"/>
      <c r="K929" s="38"/>
      <c r="L929" s="39"/>
      <c r="M929" s="229"/>
      <c r="N929" s="230"/>
      <c r="O929" s="77"/>
      <c r="P929" s="77"/>
      <c r="Q929" s="77"/>
      <c r="R929" s="77"/>
      <c r="S929" s="77"/>
      <c r="T929" s="78"/>
      <c r="U929" s="38"/>
      <c r="V929" s="38"/>
      <c r="W929" s="38"/>
      <c r="X929" s="38"/>
      <c r="Y929" s="38"/>
      <c r="Z929" s="38"/>
      <c r="AA929" s="38"/>
      <c r="AB929" s="38"/>
      <c r="AC929" s="38"/>
      <c r="AD929" s="38"/>
      <c r="AE929" s="38"/>
      <c r="AT929" s="19" t="s">
        <v>274</v>
      </c>
      <c r="AU929" s="19" t="s">
        <v>85</v>
      </c>
    </row>
    <row r="930" spans="1:65" s="2" customFormat="1" ht="16.5" customHeight="1">
      <c r="A930" s="38"/>
      <c r="B930" s="197"/>
      <c r="C930" s="198" t="s">
        <v>1319</v>
      </c>
      <c r="D930" s="198" t="s">
        <v>177</v>
      </c>
      <c r="E930" s="199" t="s">
        <v>1320</v>
      </c>
      <c r="F930" s="200" t="s">
        <v>1321</v>
      </c>
      <c r="G930" s="201" t="s">
        <v>198</v>
      </c>
      <c r="H930" s="202">
        <v>160</v>
      </c>
      <c r="I930" s="203"/>
      <c r="J930" s="204">
        <f>ROUND(I930*H930,2)</f>
        <v>0</v>
      </c>
      <c r="K930" s="200" t="s">
        <v>181</v>
      </c>
      <c r="L930" s="39"/>
      <c r="M930" s="205" t="s">
        <v>1</v>
      </c>
      <c r="N930" s="206" t="s">
        <v>43</v>
      </c>
      <c r="O930" s="77"/>
      <c r="P930" s="207">
        <f>O930*H930</f>
        <v>0</v>
      </c>
      <c r="Q930" s="207">
        <v>0.00045</v>
      </c>
      <c r="R930" s="207">
        <f>Q930*H930</f>
        <v>0.072</v>
      </c>
      <c r="S930" s="207">
        <v>0</v>
      </c>
      <c r="T930" s="208">
        <f>S930*H930</f>
        <v>0</v>
      </c>
      <c r="U930" s="38"/>
      <c r="V930" s="38"/>
      <c r="W930" s="38"/>
      <c r="X930" s="38"/>
      <c r="Y930" s="38"/>
      <c r="Z930" s="38"/>
      <c r="AA930" s="38"/>
      <c r="AB930" s="38"/>
      <c r="AC930" s="38"/>
      <c r="AD930" s="38"/>
      <c r="AE930" s="38"/>
      <c r="AR930" s="209" t="s">
        <v>546</v>
      </c>
      <c r="AT930" s="209" t="s">
        <v>177</v>
      </c>
      <c r="AU930" s="209" t="s">
        <v>85</v>
      </c>
      <c r="AY930" s="19" t="s">
        <v>175</v>
      </c>
      <c r="BE930" s="210">
        <f>IF(N930="základní",J930,0)</f>
        <v>0</v>
      </c>
      <c r="BF930" s="210">
        <f>IF(N930="snížená",J930,0)</f>
        <v>0</v>
      </c>
      <c r="BG930" s="210">
        <f>IF(N930="zákl. přenesená",J930,0)</f>
        <v>0</v>
      </c>
      <c r="BH930" s="210">
        <f>IF(N930="sníž. přenesená",J930,0)</f>
        <v>0</v>
      </c>
      <c r="BI930" s="210">
        <f>IF(N930="nulová",J930,0)</f>
        <v>0</v>
      </c>
      <c r="BJ930" s="19" t="s">
        <v>85</v>
      </c>
      <c r="BK930" s="210">
        <f>ROUND(I930*H930,2)</f>
        <v>0</v>
      </c>
      <c r="BL930" s="19" t="s">
        <v>546</v>
      </c>
      <c r="BM930" s="209" t="s">
        <v>1322</v>
      </c>
    </row>
    <row r="931" spans="1:51" s="13" customFormat="1" ht="12">
      <c r="A931" s="13"/>
      <c r="B931" s="211"/>
      <c r="C931" s="13"/>
      <c r="D931" s="212" t="s">
        <v>184</v>
      </c>
      <c r="E931" s="213" t="s">
        <v>1</v>
      </c>
      <c r="F931" s="214" t="s">
        <v>1323</v>
      </c>
      <c r="G931" s="13"/>
      <c r="H931" s="215">
        <v>160</v>
      </c>
      <c r="I931" s="216"/>
      <c r="J931" s="13"/>
      <c r="K931" s="13"/>
      <c r="L931" s="211"/>
      <c r="M931" s="217"/>
      <c r="N931" s="218"/>
      <c r="O931" s="218"/>
      <c r="P931" s="218"/>
      <c r="Q931" s="218"/>
      <c r="R931" s="218"/>
      <c r="S931" s="218"/>
      <c r="T931" s="219"/>
      <c r="U931" s="13"/>
      <c r="V931" s="13"/>
      <c r="W931" s="13"/>
      <c r="X931" s="13"/>
      <c r="Y931" s="13"/>
      <c r="Z931" s="13"/>
      <c r="AA931" s="13"/>
      <c r="AB931" s="13"/>
      <c r="AC931" s="13"/>
      <c r="AD931" s="13"/>
      <c r="AE931" s="13"/>
      <c r="AT931" s="213" t="s">
        <v>184</v>
      </c>
      <c r="AU931" s="213" t="s">
        <v>85</v>
      </c>
      <c r="AV931" s="13" t="s">
        <v>87</v>
      </c>
      <c r="AW931" s="13" t="s">
        <v>33</v>
      </c>
      <c r="AX931" s="13" t="s">
        <v>85</v>
      </c>
      <c r="AY931" s="213" t="s">
        <v>175</v>
      </c>
    </row>
    <row r="932" spans="1:65" s="2" customFormat="1" ht="21.75" customHeight="1">
      <c r="A932" s="38"/>
      <c r="B932" s="197"/>
      <c r="C932" s="198" t="s">
        <v>1324</v>
      </c>
      <c r="D932" s="198" t="s">
        <v>177</v>
      </c>
      <c r="E932" s="199" t="s">
        <v>1325</v>
      </c>
      <c r="F932" s="200" t="s">
        <v>1326</v>
      </c>
      <c r="G932" s="201" t="s">
        <v>385</v>
      </c>
      <c r="H932" s="202">
        <v>1</v>
      </c>
      <c r="I932" s="203"/>
      <c r="J932" s="204">
        <f>ROUND(I932*H932,2)</f>
        <v>0</v>
      </c>
      <c r="K932" s="200" t="s">
        <v>1</v>
      </c>
      <c r="L932" s="39"/>
      <c r="M932" s="205" t="s">
        <v>1</v>
      </c>
      <c r="N932" s="206" t="s">
        <v>43</v>
      </c>
      <c r="O932" s="77"/>
      <c r="P932" s="207">
        <f>O932*H932</f>
        <v>0</v>
      </c>
      <c r="Q932" s="207">
        <v>0.00045</v>
      </c>
      <c r="R932" s="207">
        <f>Q932*H932</f>
        <v>0.00045</v>
      </c>
      <c r="S932" s="207">
        <v>0</v>
      </c>
      <c r="T932" s="208">
        <f>S932*H932</f>
        <v>0</v>
      </c>
      <c r="U932" s="38"/>
      <c r="V932" s="38"/>
      <c r="W932" s="38"/>
      <c r="X932" s="38"/>
      <c r="Y932" s="38"/>
      <c r="Z932" s="38"/>
      <c r="AA932" s="38"/>
      <c r="AB932" s="38"/>
      <c r="AC932" s="38"/>
      <c r="AD932" s="38"/>
      <c r="AE932" s="38"/>
      <c r="AR932" s="209" t="s">
        <v>546</v>
      </c>
      <c r="AT932" s="209" t="s">
        <v>177</v>
      </c>
      <c r="AU932" s="209" t="s">
        <v>85</v>
      </c>
      <c r="AY932" s="19" t="s">
        <v>175</v>
      </c>
      <c r="BE932" s="210">
        <f>IF(N932="základní",J932,0)</f>
        <v>0</v>
      </c>
      <c r="BF932" s="210">
        <f>IF(N932="snížená",J932,0)</f>
        <v>0</v>
      </c>
      <c r="BG932" s="210">
        <f>IF(N932="zákl. přenesená",J932,0)</f>
        <v>0</v>
      </c>
      <c r="BH932" s="210">
        <f>IF(N932="sníž. přenesená",J932,0)</f>
        <v>0</v>
      </c>
      <c r="BI932" s="210">
        <f>IF(N932="nulová",J932,0)</f>
        <v>0</v>
      </c>
      <c r="BJ932" s="19" t="s">
        <v>85</v>
      </c>
      <c r="BK932" s="210">
        <f>ROUND(I932*H932,2)</f>
        <v>0</v>
      </c>
      <c r="BL932" s="19" t="s">
        <v>546</v>
      </c>
      <c r="BM932" s="209" t="s">
        <v>1327</v>
      </c>
    </row>
    <row r="933" spans="1:47" s="2" customFormat="1" ht="12">
      <c r="A933" s="38"/>
      <c r="B933" s="39"/>
      <c r="C933" s="38"/>
      <c r="D933" s="212" t="s">
        <v>274</v>
      </c>
      <c r="E933" s="38"/>
      <c r="F933" s="228" t="s">
        <v>1220</v>
      </c>
      <c r="G933" s="38"/>
      <c r="H933" s="38"/>
      <c r="I933" s="133"/>
      <c r="J933" s="38"/>
      <c r="K933" s="38"/>
      <c r="L933" s="39"/>
      <c r="M933" s="229"/>
      <c r="N933" s="230"/>
      <c r="O933" s="77"/>
      <c r="P933" s="77"/>
      <c r="Q933" s="77"/>
      <c r="R933" s="77"/>
      <c r="S933" s="77"/>
      <c r="T933" s="78"/>
      <c r="U933" s="38"/>
      <c r="V933" s="38"/>
      <c r="W933" s="38"/>
      <c r="X933" s="38"/>
      <c r="Y933" s="38"/>
      <c r="Z933" s="38"/>
      <c r="AA933" s="38"/>
      <c r="AB933" s="38"/>
      <c r="AC933" s="38"/>
      <c r="AD933" s="38"/>
      <c r="AE933" s="38"/>
      <c r="AT933" s="19" t="s">
        <v>274</v>
      </c>
      <c r="AU933" s="19" t="s">
        <v>85</v>
      </c>
    </row>
    <row r="934" spans="1:51" s="13" customFormat="1" ht="12">
      <c r="A934" s="13"/>
      <c r="B934" s="211"/>
      <c r="C934" s="13"/>
      <c r="D934" s="212" t="s">
        <v>184</v>
      </c>
      <c r="E934" s="213" t="s">
        <v>1</v>
      </c>
      <c r="F934" s="214" t="s">
        <v>85</v>
      </c>
      <c r="G934" s="13"/>
      <c r="H934" s="215">
        <v>1</v>
      </c>
      <c r="I934" s="216"/>
      <c r="J934" s="13"/>
      <c r="K934" s="13"/>
      <c r="L934" s="211"/>
      <c r="M934" s="217"/>
      <c r="N934" s="218"/>
      <c r="O934" s="218"/>
      <c r="P934" s="218"/>
      <c r="Q934" s="218"/>
      <c r="R934" s="218"/>
      <c r="S934" s="218"/>
      <c r="T934" s="219"/>
      <c r="U934" s="13"/>
      <c r="V934" s="13"/>
      <c r="W934" s="13"/>
      <c r="X934" s="13"/>
      <c r="Y934" s="13"/>
      <c r="Z934" s="13"/>
      <c r="AA934" s="13"/>
      <c r="AB934" s="13"/>
      <c r="AC934" s="13"/>
      <c r="AD934" s="13"/>
      <c r="AE934" s="13"/>
      <c r="AT934" s="213" t="s">
        <v>184</v>
      </c>
      <c r="AU934" s="213" t="s">
        <v>85</v>
      </c>
      <c r="AV934" s="13" t="s">
        <v>87</v>
      </c>
      <c r="AW934" s="13" t="s">
        <v>33</v>
      </c>
      <c r="AX934" s="13" t="s">
        <v>85</v>
      </c>
      <c r="AY934" s="213" t="s">
        <v>175</v>
      </c>
    </row>
    <row r="935" spans="1:63" s="12" customFormat="1" ht="25.9" customHeight="1">
      <c r="A935" s="12"/>
      <c r="B935" s="184"/>
      <c r="C935" s="12"/>
      <c r="D935" s="185" t="s">
        <v>77</v>
      </c>
      <c r="E935" s="186" t="s">
        <v>1328</v>
      </c>
      <c r="F935" s="186" t="s">
        <v>1329</v>
      </c>
      <c r="G935" s="12"/>
      <c r="H935" s="12"/>
      <c r="I935" s="187"/>
      <c r="J935" s="188">
        <f>BK935</f>
        <v>0</v>
      </c>
      <c r="K935" s="12"/>
      <c r="L935" s="184"/>
      <c r="M935" s="189"/>
      <c r="N935" s="190"/>
      <c r="O935" s="190"/>
      <c r="P935" s="191">
        <f>SUM(P936:P937)</f>
        <v>0</v>
      </c>
      <c r="Q935" s="190"/>
      <c r="R935" s="191">
        <f>SUM(R936:R937)</f>
        <v>0</v>
      </c>
      <c r="S935" s="190"/>
      <c r="T935" s="192">
        <f>SUM(T936:T937)</f>
        <v>0</v>
      </c>
      <c r="U935" s="12"/>
      <c r="V935" s="12"/>
      <c r="W935" s="12"/>
      <c r="X935" s="12"/>
      <c r="Y935" s="12"/>
      <c r="Z935" s="12"/>
      <c r="AA935" s="12"/>
      <c r="AB935" s="12"/>
      <c r="AC935" s="12"/>
      <c r="AD935" s="12"/>
      <c r="AE935" s="12"/>
      <c r="AR935" s="185" t="s">
        <v>182</v>
      </c>
      <c r="AT935" s="193" t="s">
        <v>77</v>
      </c>
      <c r="AU935" s="193" t="s">
        <v>78</v>
      </c>
      <c r="AY935" s="185" t="s">
        <v>175</v>
      </c>
      <c r="BK935" s="194">
        <f>SUM(BK936:BK937)</f>
        <v>0</v>
      </c>
    </row>
    <row r="936" spans="1:65" s="2" customFormat="1" ht="16.5" customHeight="1">
      <c r="A936" s="38"/>
      <c r="B936" s="197"/>
      <c r="C936" s="198" t="s">
        <v>1330</v>
      </c>
      <c r="D936" s="198" t="s">
        <v>177</v>
      </c>
      <c r="E936" s="199" t="s">
        <v>1331</v>
      </c>
      <c r="F936" s="200" t="s">
        <v>1332</v>
      </c>
      <c r="G936" s="201" t="s">
        <v>1333</v>
      </c>
      <c r="H936" s="202">
        <v>64</v>
      </c>
      <c r="I936" s="203"/>
      <c r="J936" s="204">
        <f>ROUND(I936*H936,2)</f>
        <v>0</v>
      </c>
      <c r="K936" s="200" t="s">
        <v>181</v>
      </c>
      <c r="L936" s="39"/>
      <c r="M936" s="205" t="s">
        <v>1</v>
      </c>
      <c r="N936" s="206" t="s">
        <v>43</v>
      </c>
      <c r="O936" s="77"/>
      <c r="P936" s="207">
        <f>O936*H936</f>
        <v>0</v>
      </c>
      <c r="Q936" s="207">
        <v>0</v>
      </c>
      <c r="R936" s="207">
        <f>Q936*H936</f>
        <v>0</v>
      </c>
      <c r="S936" s="207">
        <v>0</v>
      </c>
      <c r="T936" s="208">
        <f>S936*H936</f>
        <v>0</v>
      </c>
      <c r="U936" s="38"/>
      <c r="V936" s="38"/>
      <c r="W936" s="38"/>
      <c r="X936" s="38"/>
      <c r="Y936" s="38"/>
      <c r="Z936" s="38"/>
      <c r="AA936" s="38"/>
      <c r="AB936" s="38"/>
      <c r="AC936" s="38"/>
      <c r="AD936" s="38"/>
      <c r="AE936" s="38"/>
      <c r="AR936" s="209" t="s">
        <v>1334</v>
      </c>
      <c r="AT936" s="209" t="s">
        <v>177</v>
      </c>
      <c r="AU936" s="209" t="s">
        <v>85</v>
      </c>
      <c r="AY936" s="19" t="s">
        <v>175</v>
      </c>
      <c r="BE936" s="210">
        <f>IF(N936="základní",J936,0)</f>
        <v>0</v>
      </c>
      <c r="BF936" s="210">
        <f>IF(N936="snížená",J936,0)</f>
        <v>0</v>
      </c>
      <c r="BG936" s="210">
        <f>IF(N936="zákl. přenesená",J936,0)</f>
        <v>0</v>
      </c>
      <c r="BH936" s="210">
        <f>IF(N936="sníž. přenesená",J936,0)</f>
        <v>0</v>
      </c>
      <c r="BI936" s="210">
        <f>IF(N936="nulová",J936,0)</f>
        <v>0</v>
      </c>
      <c r="BJ936" s="19" t="s">
        <v>85</v>
      </c>
      <c r="BK936" s="210">
        <f>ROUND(I936*H936,2)</f>
        <v>0</v>
      </c>
      <c r="BL936" s="19" t="s">
        <v>1334</v>
      </c>
      <c r="BM936" s="209" t="s">
        <v>1335</v>
      </c>
    </row>
    <row r="937" spans="1:51" s="13" customFormat="1" ht="12">
      <c r="A937" s="13"/>
      <c r="B937" s="211"/>
      <c r="C937" s="13"/>
      <c r="D937" s="212" t="s">
        <v>184</v>
      </c>
      <c r="E937" s="213" t="s">
        <v>1</v>
      </c>
      <c r="F937" s="214" t="s">
        <v>1336</v>
      </c>
      <c r="G937" s="13"/>
      <c r="H937" s="215">
        <v>64</v>
      </c>
      <c r="I937" s="216"/>
      <c r="J937" s="13"/>
      <c r="K937" s="13"/>
      <c r="L937" s="211"/>
      <c r="M937" s="256"/>
      <c r="N937" s="257"/>
      <c r="O937" s="257"/>
      <c r="P937" s="257"/>
      <c r="Q937" s="257"/>
      <c r="R937" s="257"/>
      <c r="S937" s="257"/>
      <c r="T937" s="258"/>
      <c r="U937" s="13"/>
      <c r="V937" s="13"/>
      <c r="W937" s="13"/>
      <c r="X937" s="13"/>
      <c r="Y937" s="13"/>
      <c r="Z937" s="13"/>
      <c r="AA937" s="13"/>
      <c r="AB937" s="13"/>
      <c r="AC937" s="13"/>
      <c r="AD937" s="13"/>
      <c r="AE937" s="13"/>
      <c r="AT937" s="213" t="s">
        <v>184</v>
      </c>
      <c r="AU937" s="213" t="s">
        <v>85</v>
      </c>
      <c r="AV937" s="13" t="s">
        <v>87</v>
      </c>
      <c r="AW937" s="13" t="s">
        <v>33</v>
      </c>
      <c r="AX937" s="13" t="s">
        <v>85</v>
      </c>
      <c r="AY937" s="213" t="s">
        <v>175</v>
      </c>
    </row>
    <row r="938" spans="1:31" s="2" customFormat="1" ht="6.95" customHeight="1">
      <c r="A938" s="38"/>
      <c r="B938" s="60"/>
      <c r="C938" s="61"/>
      <c r="D938" s="61"/>
      <c r="E938" s="61"/>
      <c r="F938" s="61"/>
      <c r="G938" s="61"/>
      <c r="H938" s="61"/>
      <c r="I938" s="157"/>
      <c r="J938" s="61"/>
      <c r="K938" s="61"/>
      <c r="L938" s="39"/>
      <c r="M938" s="38"/>
      <c r="O938" s="38"/>
      <c r="P938" s="38"/>
      <c r="Q938" s="38"/>
      <c r="R938" s="38"/>
      <c r="S938" s="38"/>
      <c r="T938" s="38"/>
      <c r="U938" s="38"/>
      <c r="V938" s="38"/>
      <c r="W938" s="38"/>
      <c r="X938" s="38"/>
      <c r="Y938" s="38"/>
      <c r="Z938" s="38"/>
      <c r="AA938" s="38"/>
      <c r="AB938" s="38"/>
      <c r="AC938" s="38"/>
      <c r="AD938" s="38"/>
      <c r="AE938" s="38"/>
    </row>
  </sheetData>
  <autoFilter ref="C139:K937"/>
  <mergeCells count="9">
    <mergeCell ref="E7:H7"/>
    <mergeCell ref="E9:H9"/>
    <mergeCell ref="E18:H18"/>
    <mergeCell ref="E27:H27"/>
    <mergeCell ref="E85:H85"/>
    <mergeCell ref="E87:H87"/>
    <mergeCell ref="E130:H130"/>
    <mergeCell ref="E132:H13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4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8" t="s">
        <v>5</v>
      </c>
      <c r="M2" s="1"/>
      <c r="N2" s="1"/>
      <c r="O2" s="1"/>
      <c r="P2" s="1"/>
      <c r="Q2" s="1"/>
      <c r="R2" s="1"/>
      <c r="S2" s="1"/>
      <c r="T2" s="1"/>
      <c r="U2" s="1"/>
      <c r="V2" s="1"/>
      <c r="AT2" s="19" t="s">
        <v>93</v>
      </c>
    </row>
    <row r="3" spans="2:46" s="1" customFormat="1" ht="6.95" customHeight="1">
      <c r="B3" s="20"/>
      <c r="C3" s="21"/>
      <c r="D3" s="21"/>
      <c r="E3" s="21"/>
      <c r="F3" s="21"/>
      <c r="G3" s="21"/>
      <c r="H3" s="21"/>
      <c r="I3" s="130"/>
      <c r="J3" s="21"/>
      <c r="K3" s="21"/>
      <c r="L3" s="22"/>
      <c r="AT3" s="19" t="s">
        <v>87</v>
      </c>
    </row>
    <row r="4" spans="2:46" s="1" customFormat="1" ht="24.95" customHeight="1">
      <c r="B4" s="22"/>
      <c r="D4" s="23" t="s">
        <v>127</v>
      </c>
      <c r="I4" s="129"/>
      <c r="L4" s="22"/>
      <c r="M4" s="131" t="s">
        <v>10</v>
      </c>
      <c r="AT4" s="19" t="s">
        <v>3</v>
      </c>
    </row>
    <row r="5" spans="2:12" s="1" customFormat="1" ht="6.95" customHeight="1">
      <c r="B5" s="22"/>
      <c r="I5" s="129"/>
      <c r="L5" s="22"/>
    </row>
    <row r="6" spans="2:12" s="1" customFormat="1" ht="12" customHeight="1">
      <c r="B6" s="22"/>
      <c r="D6" s="32" t="s">
        <v>16</v>
      </c>
      <c r="I6" s="129"/>
      <c r="L6" s="22"/>
    </row>
    <row r="7" spans="2:12" s="1" customFormat="1" ht="16.5" customHeight="1">
      <c r="B7" s="22"/>
      <c r="E7" s="132" t="str">
        <f>'Rekapitulace stavby'!K6</f>
        <v>Rekonstrukce objektu garáží nákladních vozidel - Rychnov nad Kněžnou</v>
      </c>
      <c r="F7" s="32"/>
      <c r="G7" s="32"/>
      <c r="H7" s="32"/>
      <c r="I7" s="129"/>
      <c r="L7" s="22"/>
    </row>
    <row r="8" spans="2:12" s="1" customFormat="1" ht="12" customHeight="1">
      <c r="B8" s="22"/>
      <c r="D8" s="32" t="s">
        <v>128</v>
      </c>
      <c r="I8" s="129"/>
      <c r="L8" s="22"/>
    </row>
    <row r="9" spans="1:31" s="2" customFormat="1" ht="16.5" customHeight="1">
      <c r="A9" s="38"/>
      <c r="B9" s="39"/>
      <c r="C9" s="38"/>
      <c r="D9" s="38"/>
      <c r="E9" s="132" t="s">
        <v>129</v>
      </c>
      <c r="F9" s="38"/>
      <c r="G9" s="38"/>
      <c r="H9" s="38"/>
      <c r="I9" s="133"/>
      <c r="J9" s="38"/>
      <c r="K9" s="38"/>
      <c r="L9" s="55"/>
      <c r="S9" s="38"/>
      <c r="T9" s="38"/>
      <c r="U9" s="38"/>
      <c r="V9" s="38"/>
      <c r="W9" s="38"/>
      <c r="X9" s="38"/>
      <c r="Y9" s="38"/>
      <c r="Z9" s="38"/>
      <c r="AA9" s="38"/>
      <c r="AB9" s="38"/>
      <c r="AC9" s="38"/>
      <c r="AD9" s="38"/>
      <c r="AE9" s="38"/>
    </row>
    <row r="10" spans="1:31" s="2" customFormat="1" ht="12" customHeight="1">
      <c r="A10" s="38"/>
      <c r="B10" s="39"/>
      <c r="C10" s="38"/>
      <c r="D10" s="32" t="s">
        <v>1337</v>
      </c>
      <c r="E10" s="38"/>
      <c r="F10" s="38"/>
      <c r="G10" s="38"/>
      <c r="H10" s="38"/>
      <c r="I10" s="133"/>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1338</v>
      </c>
      <c r="F11" s="38"/>
      <c r="G11" s="38"/>
      <c r="H11" s="38"/>
      <c r="I11" s="133"/>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133"/>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18</v>
      </c>
      <c r="E13" s="38"/>
      <c r="F13" s="27" t="s">
        <v>1</v>
      </c>
      <c r="G13" s="38"/>
      <c r="H13" s="38"/>
      <c r="I13" s="134" t="s">
        <v>19</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20</v>
      </c>
      <c r="E14" s="38"/>
      <c r="F14" s="27" t="s">
        <v>21</v>
      </c>
      <c r="G14" s="38"/>
      <c r="H14" s="38"/>
      <c r="I14" s="134" t="s">
        <v>22</v>
      </c>
      <c r="J14" s="69" t="str">
        <f>'Rekapitulace stavby'!AN8</f>
        <v>26. 3. 2019</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133"/>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24</v>
      </c>
      <c r="E16" s="38"/>
      <c r="F16" s="38"/>
      <c r="G16" s="38"/>
      <c r="H16" s="38"/>
      <c r="I16" s="134" t="s">
        <v>25</v>
      </c>
      <c r="J16" s="27" t="s">
        <v>26</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134" t="s">
        <v>28</v>
      </c>
      <c r="J17" s="27" t="s">
        <v>1</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133"/>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134" t="s">
        <v>25</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134" t="s">
        <v>28</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133"/>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134" t="s">
        <v>25</v>
      </c>
      <c r="J22" s="27" t="s">
        <v>1</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32</v>
      </c>
      <c r="F23" s="38"/>
      <c r="G23" s="38"/>
      <c r="H23" s="38"/>
      <c r="I23" s="134" t="s">
        <v>28</v>
      </c>
      <c r="J23" s="27" t="s">
        <v>1</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133"/>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34</v>
      </c>
      <c r="E25" s="38"/>
      <c r="F25" s="38"/>
      <c r="G25" s="38"/>
      <c r="H25" s="38"/>
      <c r="I25" s="134" t="s">
        <v>25</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134" t="s">
        <v>28</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133"/>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36</v>
      </c>
      <c r="E28" s="38"/>
      <c r="F28" s="38"/>
      <c r="G28" s="38"/>
      <c r="H28" s="38"/>
      <c r="I28" s="133"/>
      <c r="J28" s="38"/>
      <c r="K28" s="38"/>
      <c r="L28" s="55"/>
      <c r="S28" s="38"/>
      <c r="T28" s="38"/>
      <c r="U28" s="38"/>
      <c r="V28" s="38"/>
      <c r="W28" s="38"/>
      <c r="X28" s="38"/>
      <c r="Y28" s="38"/>
      <c r="Z28" s="38"/>
      <c r="AA28" s="38"/>
      <c r="AB28" s="38"/>
      <c r="AC28" s="38"/>
      <c r="AD28" s="38"/>
      <c r="AE28" s="38"/>
    </row>
    <row r="29" spans="1:31" s="8" customFormat="1" ht="16.5" customHeight="1">
      <c r="A29" s="135"/>
      <c r="B29" s="136"/>
      <c r="C29" s="135"/>
      <c r="D29" s="135"/>
      <c r="E29" s="36" t="s">
        <v>1</v>
      </c>
      <c r="F29" s="36"/>
      <c r="G29" s="36"/>
      <c r="H29" s="36"/>
      <c r="I29" s="137"/>
      <c r="J29" s="135"/>
      <c r="K29" s="135"/>
      <c r="L29" s="138"/>
      <c r="S29" s="135"/>
      <c r="T29" s="135"/>
      <c r="U29" s="135"/>
      <c r="V29" s="135"/>
      <c r="W29" s="135"/>
      <c r="X29" s="135"/>
      <c r="Y29" s="135"/>
      <c r="Z29" s="135"/>
      <c r="AA29" s="135"/>
      <c r="AB29" s="135"/>
      <c r="AC29" s="135"/>
      <c r="AD29" s="135"/>
      <c r="AE29" s="135"/>
    </row>
    <row r="30" spans="1:31" s="2" customFormat="1" ht="6.95" customHeight="1">
      <c r="A30" s="38"/>
      <c r="B30" s="39"/>
      <c r="C30" s="38"/>
      <c r="D30" s="38"/>
      <c r="E30" s="38"/>
      <c r="F30" s="38"/>
      <c r="G30" s="38"/>
      <c r="H30" s="38"/>
      <c r="I30" s="133"/>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139"/>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40" t="s">
        <v>38</v>
      </c>
      <c r="E32" s="38"/>
      <c r="F32" s="38"/>
      <c r="G32" s="38"/>
      <c r="H32" s="38"/>
      <c r="I32" s="133"/>
      <c r="J32" s="96">
        <f>ROUND(J121,2)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139"/>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40</v>
      </c>
      <c r="G34" s="38"/>
      <c r="H34" s="38"/>
      <c r="I34" s="141" t="s">
        <v>39</v>
      </c>
      <c r="J34" s="43" t="s">
        <v>41</v>
      </c>
      <c r="K34" s="38"/>
      <c r="L34" s="55"/>
      <c r="S34" s="38"/>
      <c r="T34" s="38"/>
      <c r="U34" s="38"/>
      <c r="V34" s="38"/>
      <c r="W34" s="38"/>
      <c r="X34" s="38"/>
      <c r="Y34" s="38"/>
      <c r="Z34" s="38"/>
      <c r="AA34" s="38"/>
      <c r="AB34" s="38"/>
      <c r="AC34" s="38"/>
      <c r="AD34" s="38"/>
      <c r="AE34" s="38"/>
    </row>
    <row r="35" spans="1:31" s="2" customFormat="1" ht="14.4" customHeight="1">
      <c r="A35" s="38"/>
      <c r="B35" s="39"/>
      <c r="C35" s="38"/>
      <c r="D35" s="142" t="s">
        <v>42</v>
      </c>
      <c r="E35" s="32" t="s">
        <v>43</v>
      </c>
      <c r="F35" s="143">
        <f>ROUND((SUM(BE121:BE145)),2)</f>
        <v>0</v>
      </c>
      <c r="G35" s="38"/>
      <c r="H35" s="38"/>
      <c r="I35" s="144">
        <v>0.21</v>
      </c>
      <c r="J35" s="143">
        <f>ROUND(((SUM(BE121:BE145))*I35),2)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44</v>
      </c>
      <c r="F36" s="143">
        <f>ROUND((SUM(BF121:BF145)),2)</f>
        <v>0</v>
      </c>
      <c r="G36" s="38"/>
      <c r="H36" s="38"/>
      <c r="I36" s="144">
        <v>0.15</v>
      </c>
      <c r="J36" s="143">
        <f>ROUND(((SUM(BF121:BF145))*I36),2)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45</v>
      </c>
      <c r="F37" s="143">
        <f>ROUND((SUM(BG121:BG145)),2)</f>
        <v>0</v>
      </c>
      <c r="G37" s="38"/>
      <c r="H37" s="38"/>
      <c r="I37" s="144">
        <v>0.21</v>
      </c>
      <c r="J37" s="143">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46</v>
      </c>
      <c r="F38" s="143">
        <f>ROUND((SUM(BH121:BH145)),2)</f>
        <v>0</v>
      </c>
      <c r="G38" s="38"/>
      <c r="H38" s="38"/>
      <c r="I38" s="144">
        <v>0.15</v>
      </c>
      <c r="J38" s="143">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47</v>
      </c>
      <c r="F39" s="143">
        <f>ROUND((SUM(BI121:BI145)),2)</f>
        <v>0</v>
      </c>
      <c r="G39" s="38"/>
      <c r="H39" s="38"/>
      <c r="I39" s="144">
        <v>0</v>
      </c>
      <c r="J39" s="143">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133"/>
      <c r="J40" s="38"/>
      <c r="K40" s="38"/>
      <c r="L40" s="55"/>
      <c r="S40" s="38"/>
      <c r="T40" s="38"/>
      <c r="U40" s="38"/>
      <c r="V40" s="38"/>
      <c r="W40" s="38"/>
      <c r="X40" s="38"/>
      <c r="Y40" s="38"/>
      <c r="Z40" s="38"/>
      <c r="AA40" s="38"/>
      <c r="AB40" s="38"/>
      <c r="AC40" s="38"/>
      <c r="AD40" s="38"/>
      <c r="AE40" s="38"/>
    </row>
    <row r="41" spans="1:31" s="2" customFormat="1" ht="25.4" customHeight="1">
      <c r="A41" s="38"/>
      <c r="B41" s="39"/>
      <c r="C41" s="145"/>
      <c r="D41" s="146" t="s">
        <v>48</v>
      </c>
      <c r="E41" s="81"/>
      <c r="F41" s="81"/>
      <c r="G41" s="147" t="s">
        <v>49</v>
      </c>
      <c r="H41" s="148" t="s">
        <v>50</v>
      </c>
      <c r="I41" s="149"/>
      <c r="J41" s="150">
        <f>SUM(J32:J39)</f>
        <v>0</v>
      </c>
      <c r="K41" s="151"/>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133"/>
      <c r="J42" s="38"/>
      <c r="K42" s="38"/>
      <c r="L42" s="55"/>
      <c r="S42" s="38"/>
      <c r="T42" s="38"/>
      <c r="U42" s="38"/>
      <c r="V42" s="38"/>
      <c r="W42" s="38"/>
      <c r="X42" s="38"/>
      <c r="Y42" s="38"/>
      <c r="Z42" s="38"/>
      <c r="AA42" s="38"/>
      <c r="AB42" s="38"/>
      <c r="AC42" s="38"/>
      <c r="AD42" s="38"/>
      <c r="AE42" s="38"/>
    </row>
    <row r="43" spans="2:12" s="1" customFormat="1" ht="14.4" customHeight="1">
      <c r="B43" s="22"/>
      <c r="I43" s="129"/>
      <c r="L43" s="22"/>
    </row>
    <row r="44" spans="2:12" s="1" customFormat="1" ht="14.4" customHeight="1">
      <c r="B44" s="22"/>
      <c r="I44" s="129"/>
      <c r="L44" s="22"/>
    </row>
    <row r="45" spans="2:12" s="1" customFormat="1" ht="14.4" customHeight="1">
      <c r="B45" s="22"/>
      <c r="I45" s="129"/>
      <c r="L45" s="22"/>
    </row>
    <row r="46" spans="2:12" s="1" customFormat="1" ht="14.4" customHeight="1">
      <c r="B46" s="22"/>
      <c r="I46" s="129"/>
      <c r="L46" s="22"/>
    </row>
    <row r="47" spans="2:12" s="1" customFormat="1" ht="14.4" customHeight="1">
      <c r="B47" s="22"/>
      <c r="I47" s="129"/>
      <c r="L47" s="22"/>
    </row>
    <row r="48" spans="2:12" s="1" customFormat="1" ht="14.4" customHeight="1">
      <c r="B48" s="22"/>
      <c r="I48" s="129"/>
      <c r="L48" s="22"/>
    </row>
    <row r="49" spans="2:12" s="1" customFormat="1" ht="14.4" customHeight="1">
      <c r="B49" s="22"/>
      <c r="I49" s="129"/>
      <c r="L49" s="22"/>
    </row>
    <row r="50" spans="2:12" s="2" customFormat="1" ht="14.4" customHeight="1">
      <c r="B50" s="55"/>
      <c r="D50" s="56" t="s">
        <v>51</v>
      </c>
      <c r="E50" s="57"/>
      <c r="F50" s="57"/>
      <c r="G50" s="56" t="s">
        <v>52</v>
      </c>
      <c r="H50" s="57"/>
      <c r="I50" s="152"/>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53</v>
      </c>
      <c r="E61" s="41"/>
      <c r="F61" s="153" t="s">
        <v>54</v>
      </c>
      <c r="G61" s="58" t="s">
        <v>53</v>
      </c>
      <c r="H61" s="41"/>
      <c r="I61" s="154"/>
      <c r="J61" s="155" t="s">
        <v>54</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55</v>
      </c>
      <c r="E65" s="59"/>
      <c r="F65" s="59"/>
      <c r="G65" s="56" t="s">
        <v>56</v>
      </c>
      <c r="H65" s="59"/>
      <c r="I65" s="156"/>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53</v>
      </c>
      <c r="E76" s="41"/>
      <c r="F76" s="153" t="s">
        <v>54</v>
      </c>
      <c r="G76" s="58" t="s">
        <v>53</v>
      </c>
      <c r="H76" s="41"/>
      <c r="I76" s="154"/>
      <c r="J76" s="155" t="s">
        <v>54</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157"/>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158"/>
      <c r="J81" s="63"/>
      <c r="K81" s="63"/>
      <c r="L81" s="55"/>
      <c r="S81" s="38"/>
      <c r="T81" s="38"/>
      <c r="U81" s="38"/>
      <c r="V81" s="38"/>
      <c r="W81" s="38"/>
      <c r="X81" s="38"/>
      <c r="Y81" s="38"/>
      <c r="Z81" s="38"/>
      <c r="AA81" s="38"/>
      <c r="AB81" s="38"/>
      <c r="AC81" s="38"/>
      <c r="AD81" s="38"/>
      <c r="AE81" s="38"/>
    </row>
    <row r="82" spans="1:31" s="2" customFormat="1" ht="24.95" customHeight="1">
      <c r="A82" s="38"/>
      <c r="B82" s="39"/>
      <c r="C82" s="23" t="s">
        <v>131</v>
      </c>
      <c r="D82" s="38"/>
      <c r="E82" s="38"/>
      <c r="F82" s="38"/>
      <c r="G82" s="38"/>
      <c r="H82" s="38"/>
      <c r="I82" s="133"/>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133"/>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133"/>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32" t="str">
        <f>E7</f>
        <v>Rekonstrukce objektu garáží nákladních vozidel - Rychnov nad Kněžnou</v>
      </c>
      <c r="F85" s="32"/>
      <c r="G85" s="32"/>
      <c r="H85" s="32"/>
      <c r="I85" s="133"/>
      <c r="J85" s="38"/>
      <c r="K85" s="38"/>
      <c r="L85" s="55"/>
      <c r="S85" s="38"/>
      <c r="T85" s="38"/>
      <c r="U85" s="38"/>
      <c r="V85" s="38"/>
      <c r="W85" s="38"/>
      <c r="X85" s="38"/>
      <c r="Y85" s="38"/>
      <c r="Z85" s="38"/>
      <c r="AA85" s="38"/>
      <c r="AB85" s="38"/>
      <c r="AC85" s="38"/>
      <c r="AD85" s="38"/>
      <c r="AE85" s="38"/>
    </row>
    <row r="86" spans="2:12" s="1" customFormat="1" ht="12" customHeight="1">
      <c r="B86" s="22"/>
      <c r="C86" s="32" t="s">
        <v>128</v>
      </c>
      <c r="I86" s="129"/>
      <c r="L86" s="22"/>
    </row>
    <row r="87" spans="1:31" s="2" customFormat="1" ht="16.5" customHeight="1">
      <c r="A87" s="38"/>
      <c r="B87" s="39"/>
      <c r="C87" s="38"/>
      <c r="D87" s="38"/>
      <c r="E87" s="132" t="s">
        <v>129</v>
      </c>
      <c r="F87" s="38"/>
      <c r="G87" s="38"/>
      <c r="H87" s="38"/>
      <c r="I87" s="133"/>
      <c r="J87" s="38"/>
      <c r="K87" s="38"/>
      <c r="L87" s="55"/>
      <c r="S87" s="38"/>
      <c r="T87" s="38"/>
      <c r="U87" s="38"/>
      <c r="V87" s="38"/>
      <c r="W87" s="38"/>
      <c r="X87" s="38"/>
      <c r="Y87" s="38"/>
      <c r="Z87" s="38"/>
      <c r="AA87" s="38"/>
      <c r="AB87" s="38"/>
      <c r="AC87" s="38"/>
      <c r="AD87" s="38"/>
      <c r="AE87" s="38"/>
    </row>
    <row r="88" spans="1:31" s="2" customFormat="1" ht="12" customHeight="1">
      <c r="A88" s="38"/>
      <c r="B88" s="39"/>
      <c r="C88" s="32" t="s">
        <v>1337</v>
      </c>
      <c r="D88" s="38"/>
      <c r="E88" s="38"/>
      <c r="F88" s="38"/>
      <c r="G88" s="38"/>
      <c r="H88" s="38"/>
      <c r="I88" s="133"/>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01.1 - PZTS</v>
      </c>
      <c r="F89" s="38"/>
      <c r="G89" s="38"/>
      <c r="H89" s="38"/>
      <c r="I89" s="133"/>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133"/>
      <c r="J90" s="38"/>
      <c r="K90" s="38"/>
      <c r="L90" s="55"/>
      <c r="S90" s="38"/>
      <c r="T90" s="38"/>
      <c r="U90" s="38"/>
      <c r="V90" s="38"/>
      <c r="W90" s="38"/>
      <c r="X90" s="38"/>
      <c r="Y90" s="38"/>
      <c r="Z90" s="38"/>
      <c r="AA90" s="38"/>
      <c r="AB90" s="38"/>
      <c r="AC90" s="38"/>
      <c r="AD90" s="38"/>
      <c r="AE90" s="38"/>
    </row>
    <row r="91" spans="1:31" s="2" customFormat="1" ht="12" customHeight="1">
      <c r="A91" s="38"/>
      <c r="B91" s="39"/>
      <c r="C91" s="32" t="s">
        <v>20</v>
      </c>
      <c r="D91" s="38"/>
      <c r="E91" s="38"/>
      <c r="F91" s="27" t="str">
        <f>F14</f>
        <v>p.č. 2461/49 k.ú. Rychnov nad Kněžnou</v>
      </c>
      <c r="G91" s="38"/>
      <c r="H91" s="38"/>
      <c r="I91" s="134" t="s">
        <v>22</v>
      </c>
      <c r="J91" s="69" t="str">
        <f>IF(J14="","",J14)</f>
        <v>26. 3. 2019</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133"/>
      <c r="J92" s="38"/>
      <c r="K92" s="38"/>
      <c r="L92" s="55"/>
      <c r="S92" s="38"/>
      <c r="T92" s="38"/>
      <c r="U92" s="38"/>
      <c r="V92" s="38"/>
      <c r="W92" s="38"/>
      <c r="X92" s="38"/>
      <c r="Y92" s="38"/>
      <c r="Z92" s="38"/>
      <c r="AA92" s="38"/>
      <c r="AB92" s="38"/>
      <c r="AC92" s="38"/>
      <c r="AD92" s="38"/>
      <c r="AE92" s="38"/>
    </row>
    <row r="93" spans="1:31" s="2" customFormat="1" ht="40.05" customHeight="1">
      <c r="A93" s="38"/>
      <c r="B93" s="39"/>
      <c r="C93" s="32" t="s">
        <v>24</v>
      </c>
      <c r="D93" s="38"/>
      <c r="E93" s="38"/>
      <c r="F93" s="27" t="str">
        <f>E17</f>
        <v>Údržba silnic královéhradeckého kraje, a.s.</v>
      </c>
      <c r="G93" s="38"/>
      <c r="H93" s="38"/>
      <c r="I93" s="134" t="s">
        <v>31</v>
      </c>
      <c r="J93" s="36" t="str">
        <f>E23</f>
        <v>IRBOS s.r.o., Čestice 115, Kostelec n/O</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134" t="s">
        <v>34</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133"/>
      <c r="J95" s="38"/>
      <c r="K95" s="38"/>
      <c r="L95" s="55"/>
      <c r="S95" s="38"/>
      <c r="T95" s="38"/>
      <c r="U95" s="38"/>
      <c r="V95" s="38"/>
      <c r="W95" s="38"/>
      <c r="X95" s="38"/>
      <c r="Y95" s="38"/>
      <c r="Z95" s="38"/>
      <c r="AA95" s="38"/>
      <c r="AB95" s="38"/>
      <c r="AC95" s="38"/>
      <c r="AD95" s="38"/>
      <c r="AE95" s="38"/>
    </row>
    <row r="96" spans="1:31" s="2" customFormat="1" ht="29.25" customHeight="1">
      <c r="A96" s="38"/>
      <c r="B96" s="39"/>
      <c r="C96" s="159" t="s">
        <v>132</v>
      </c>
      <c r="D96" s="145"/>
      <c r="E96" s="145"/>
      <c r="F96" s="145"/>
      <c r="G96" s="145"/>
      <c r="H96" s="145"/>
      <c r="I96" s="160"/>
      <c r="J96" s="161" t="s">
        <v>133</v>
      </c>
      <c r="K96" s="145"/>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133"/>
      <c r="J97" s="38"/>
      <c r="K97" s="38"/>
      <c r="L97" s="55"/>
      <c r="S97" s="38"/>
      <c r="T97" s="38"/>
      <c r="U97" s="38"/>
      <c r="V97" s="38"/>
      <c r="W97" s="38"/>
      <c r="X97" s="38"/>
      <c r="Y97" s="38"/>
      <c r="Z97" s="38"/>
      <c r="AA97" s="38"/>
      <c r="AB97" s="38"/>
      <c r="AC97" s="38"/>
      <c r="AD97" s="38"/>
      <c r="AE97" s="38"/>
    </row>
    <row r="98" spans="1:47" s="2" customFormat="1" ht="22.8" customHeight="1">
      <c r="A98" s="38"/>
      <c r="B98" s="39"/>
      <c r="C98" s="162" t="s">
        <v>134</v>
      </c>
      <c r="D98" s="38"/>
      <c r="E98" s="38"/>
      <c r="F98" s="38"/>
      <c r="G98" s="38"/>
      <c r="H98" s="38"/>
      <c r="I98" s="133"/>
      <c r="J98" s="96">
        <f>J121</f>
        <v>0</v>
      </c>
      <c r="K98" s="38"/>
      <c r="L98" s="55"/>
      <c r="S98" s="38"/>
      <c r="T98" s="38"/>
      <c r="U98" s="38"/>
      <c r="V98" s="38"/>
      <c r="W98" s="38"/>
      <c r="X98" s="38"/>
      <c r="Y98" s="38"/>
      <c r="Z98" s="38"/>
      <c r="AA98" s="38"/>
      <c r="AB98" s="38"/>
      <c r="AC98" s="38"/>
      <c r="AD98" s="38"/>
      <c r="AE98" s="38"/>
      <c r="AU98" s="19" t="s">
        <v>135</v>
      </c>
    </row>
    <row r="99" spans="1:31" s="9" customFormat="1" ht="24.95" customHeight="1">
      <c r="A99" s="9"/>
      <c r="B99" s="163"/>
      <c r="C99" s="9"/>
      <c r="D99" s="164" t="s">
        <v>1339</v>
      </c>
      <c r="E99" s="165"/>
      <c r="F99" s="165"/>
      <c r="G99" s="165"/>
      <c r="H99" s="165"/>
      <c r="I99" s="166"/>
      <c r="J99" s="167">
        <f>J122</f>
        <v>0</v>
      </c>
      <c r="K99" s="9"/>
      <c r="L99" s="163"/>
      <c r="S99" s="9"/>
      <c r="T99" s="9"/>
      <c r="U99" s="9"/>
      <c r="V99" s="9"/>
      <c r="W99" s="9"/>
      <c r="X99" s="9"/>
      <c r="Y99" s="9"/>
      <c r="Z99" s="9"/>
      <c r="AA99" s="9"/>
      <c r="AB99" s="9"/>
      <c r="AC99" s="9"/>
      <c r="AD99" s="9"/>
      <c r="AE99" s="9"/>
    </row>
    <row r="100" spans="1:31" s="2" customFormat="1" ht="21.8" customHeight="1">
      <c r="A100" s="38"/>
      <c r="B100" s="39"/>
      <c r="C100" s="38"/>
      <c r="D100" s="38"/>
      <c r="E100" s="38"/>
      <c r="F100" s="38"/>
      <c r="G100" s="38"/>
      <c r="H100" s="38"/>
      <c r="I100" s="133"/>
      <c r="J100" s="38"/>
      <c r="K100" s="38"/>
      <c r="L100" s="55"/>
      <c r="S100" s="38"/>
      <c r="T100" s="38"/>
      <c r="U100" s="38"/>
      <c r="V100" s="38"/>
      <c r="W100" s="38"/>
      <c r="X100" s="38"/>
      <c r="Y100" s="38"/>
      <c r="Z100" s="38"/>
      <c r="AA100" s="38"/>
      <c r="AB100" s="38"/>
      <c r="AC100" s="38"/>
      <c r="AD100" s="38"/>
      <c r="AE100" s="38"/>
    </row>
    <row r="101" spans="1:31" s="2" customFormat="1" ht="6.95" customHeight="1">
      <c r="A101" s="38"/>
      <c r="B101" s="60"/>
      <c r="C101" s="61"/>
      <c r="D101" s="61"/>
      <c r="E101" s="61"/>
      <c r="F101" s="61"/>
      <c r="G101" s="61"/>
      <c r="H101" s="61"/>
      <c r="I101" s="157"/>
      <c r="J101" s="61"/>
      <c r="K101" s="61"/>
      <c r="L101" s="55"/>
      <c r="S101" s="38"/>
      <c r="T101" s="38"/>
      <c r="U101" s="38"/>
      <c r="V101" s="38"/>
      <c r="W101" s="38"/>
      <c r="X101" s="38"/>
      <c r="Y101" s="38"/>
      <c r="Z101" s="38"/>
      <c r="AA101" s="38"/>
      <c r="AB101" s="38"/>
      <c r="AC101" s="38"/>
      <c r="AD101" s="38"/>
      <c r="AE101" s="38"/>
    </row>
    <row r="105" spans="1:31" s="2" customFormat="1" ht="6.95" customHeight="1">
      <c r="A105" s="38"/>
      <c r="B105" s="62"/>
      <c r="C105" s="63"/>
      <c r="D105" s="63"/>
      <c r="E105" s="63"/>
      <c r="F105" s="63"/>
      <c r="G105" s="63"/>
      <c r="H105" s="63"/>
      <c r="I105" s="158"/>
      <c r="J105" s="63"/>
      <c r="K105" s="63"/>
      <c r="L105" s="55"/>
      <c r="S105" s="38"/>
      <c r="T105" s="38"/>
      <c r="U105" s="38"/>
      <c r="V105" s="38"/>
      <c r="W105" s="38"/>
      <c r="X105" s="38"/>
      <c r="Y105" s="38"/>
      <c r="Z105" s="38"/>
      <c r="AA105" s="38"/>
      <c r="AB105" s="38"/>
      <c r="AC105" s="38"/>
      <c r="AD105" s="38"/>
      <c r="AE105" s="38"/>
    </row>
    <row r="106" spans="1:31" s="2" customFormat="1" ht="24.95" customHeight="1">
      <c r="A106" s="38"/>
      <c r="B106" s="39"/>
      <c r="C106" s="23" t="s">
        <v>160</v>
      </c>
      <c r="D106" s="38"/>
      <c r="E106" s="38"/>
      <c r="F106" s="38"/>
      <c r="G106" s="38"/>
      <c r="H106" s="38"/>
      <c r="I106" s="133"/>
      <c r="J106" s="38"/>
      <c r="K106" s="38"/>
      <c r="L106" s="55"/>
      <c r="S106" s="38"/>
      <c r="T106" s="38"/>
      <c r="U106" s="38"/>
      <c r="V106" s="38"/>
      <c r="W106" s="38"/>
      <c r="X106" s="38"/>
      <c r="Y106" s="38"/>
      <c r="Z106" s="38"/>
      <c r="AA106" s="38"/>
      <c r="AB106" s="38"/>
      <c r="AC106" s="38"/>
      <c r="AD106" s="38"/>
      <c r="AE106" s="38"/>
    </row>
    <row r="107" spans="1:31" s="2" customFormat="1" ht="6.95" customHeight="1">
      <c r="A107" s="38"/>
      <c r="B107" s="39"/>
      <c r="C107" s="38"/>
      <c r="D107" s="38"/>
      <c r="E107" s="38"/>
      <c r="F107" s="38"/>
      <c r="G107" s="38"/>
      <c r="H107" s="38"/>
      <c r="I107" s="133"/>
      <c r="J107" s="38"/>
      <c r="K107" s="38"/>
      <c r="L107" s="55"/>
      <c r="S107" s="38"/>
      <c r="T107" s="38"/>
      <c r="U107" s="38"/>
      <c r="V107" s="38"/>
      <c r="W107" s="38"/>
      <c r="X107" s="38"/>
      <c r="Y107" s="38"/>
      <c r="Z107" s="38"/>
      <c r="AA107" s="38"/>
      <c r="AB107" s="38"/>
      <c r="AC107" s="38"/>
      <c r="AD107" s="38"/>
      <c r="AE107" s="38"/>
    </row>
    <row r="108" spans="1:31" s="2" customFormat="1" ht="12" customHeight="1">
      <c r="A108" s="38"/>
      <c r="B108" s="39"/>
      <c r="C108" s="32" t="s">
        <v>16</v>
      </c>
      <c r="D108" s="38"/>
      <c r="E108" s="38"/>
      <c r="F108" s="38"/>
      <c r="G108" s="38"/>
      <c r="H108" s="38"/>
      <c r="I108" s="133"/>
      <c r="J108" s="38"/>
      <c r="K108" s="38"/>
      <c r="L108" s="55"/>
      <c r="S108" s="38"/>
      <c r="T108" s="38"/>
      <c r="U108" s="38"/>
      <c r="V108" s="38"/>
      <c r="W108" s="38"/>
      <c r="X108" s="38"/>
      <c r="Y108" s="38"/>
      <c r="Z108" s="38"/>
      <c r="AA108" s="38"/>
      <c r="AB108" s="38"/>
      <c r="AC108" s="38"/>
      <c r="AD108" s="38"/>
      <c r="AE108" s="38"/>
    </row>
    <row r="109" spans="1:31" s="2" customFormat="1" ht="16.5" customHeight="1">
      <c r="A109" s="38"/>
      <c r="B109" s="39"/>
      <c r="C109" s="38"/>
      <c r="D109" s="38"/>
      <c r="E109" s="132" t="str">
        <f>E7</f>
        <v>Rekonstrukce objektu garáží nákladních vozidel - Rychnov nad Kněžnou</v>
      </c>
      <c r="F109" s="32"/>
      <c r="G109" s="32"/>
      <c r="H109" s="32"/>
      <c r="I109" s="133"/>
      <c r="J109" s="38"/>
      <c r="K109" s="38"/>
      <c r="L109" s="55"/>
      <c r="S109" s="38"/>
      <c r="T109" s="38"/>
      <c r="U109" s="38"/>
      <c r="V109" s="38"/>
      <c r="W109" s="38"/>
      <c r="X109" s="38"/>
      <c r="Y109" s="38"/>
      <c r="Z109" s="38"/>
      <c r="AA109" s="38"/>
      <c r="AB109" s="38"/>
      <c r="AC109" s="38"/>
      <c r="AD109" s="38"/>
      <c r="AE109" s="38"/>
    </row>
    <row r="110" spans="2:12" s="1" customFormat="1" ht="12" customHeight="1">
      <c r="B110" s="22"/>
      <c r="C110" s="32" t="s">
        <v>128</v>
      </c>
      <c r="I110" s="129"/>
      <c r="L110" s="22"/>
    </row>
    <row r="111" spans="1:31" s="2" customFormat="1" ht="16.5" customHeight="1">
      <c r="A111" s="38"/>
      <c r="B111" s="39"/>
      <c r="C111" s="38"/>
      <c r="D111" s="38"/>
      <c r="E111" s="132" t="s">
        <v>129</v>
      </c>
      <c r="F111" s="38"/>
      <c r="G111" s="38"/>
      <c r="H111" s="38"/>
      <c r="I111" s="133"/>
      <c r="J111" s="38"/>
      <c r="K111" s="38"/>
      <c r="L111" s="55"/>
      <c r="S111" s="38"/>
      <c r="T111" s="38"/>
      <c r="U111" s="38"/>
      <c r="V111" s="38"/>
      <c r="W111" s="38"/>
      <c r="X111" s="38"/>
      <c r="Y111" s="38"/>
      <c r="Z111" s="38"/>
      <c r="AA111" s="38"/>
      <c r="AB111" s="38"/>
      <c r="AC111" s="38"/>
      <c r="AD111" s="38"/>
      <c r="AE111" s="38"/>
    </row>
    <row r="112" spans="1:31" s="2" customFormat="1" ht="12" customHeight="1">
      <c r="A112" s="38"/>
      <c r="B112" s="39"/>
      <c r="C112" s="32" t="s">
        <v>1337</v>
      </c>
      <c r="D112" s="38"/>
      <c r="E112" s="38"/>
      <c r="F112" s="38"/>
      <c r="G112" s="38"/>
      <c r="H112" s="38"/>
      <c r="I112" s="133"/>
      <c r="J112" s="38"/>
      <c r="K112" s="38"/>
      <c r="L112" s="55"/>
      <c r="S112" s="38"/>
      <c r="T112" s="38"/>
      <c r="U112" s="38"/>
      <c r="V112" s="38"/>
      <c r="W112" s="38"/>
      <c r="X112" s="38"/>
      <c r="Y112" s="38"/>
      <c r="Z112" s="38"/>
      <c r="AA112" s="38"/>
      <c r="AB112" s="38"/>
      <c r="AC112" s="38"/>
      <c r="AD112" s="38"/>
      <c r="AE112" s="38"/>
    </row>
    <row r="113" spans="1:31" s="2" customFormat="1" ht="16.5" customHeight="1">
      <c r="A113" s="38"/>
      <c r="B113" s="39"/>
      <c r="C113" s="38"/>
      <c r="D113" s="38"/>
      <c r="E113" s="67" t="str">
        <f>E11</f>
        <v>01.1 - PZTS</v>
      </c>
      <c r="F113" s="38"/>
      <c r="G113" s="38"/>
      <c r="H113" s="38"/>
      <c r="I113" s="133"/>
      <c r="J113" s="38"/>
      <c r="K113" s="38"/>
      <c r="L113" s="55"/>
      <c r="S113" s="38"/>
      <c r="T113" s="38"/>
      <c r="U113" s="38"/>
      <c r="V113" s="38"/>
      <c r="W113" s="38"/>
      <c r="X113" s="38"/>
      <c r="Y113" s="38"/>
      <c r="Z113" s="38"/>
      <c r="AA113" s="38"/>
      <c r="AB113" s="38"/>
      <c r="AC113" s="38"/>
      <c r="AD113" s="38"/>
      <c r="AE113" s="38"/>
    </row>
    <row r="114" spans="1:31" s="2" customFormat="1" ht="6.95" customHeight="1">
      <c r="A114" s="38"/>
      <c r="B114" s="39"/>
      <c r="C114" s="38"/>
      <c r="D114" s="38"/>
      <c r="E114" s="38"/>
      <c r="F114" s="38"/>
      <c r="G114" s="38"/>
      <c r="H114" s="38"/>
      <c r="I114" s="133"/>
      <c r="J114" s="38"/>
      <c r="K114" s="38"/>
      <c r="L114" s="55"/>
      <c r="S114" s="38"/>
      <c r="T114" s="38"/>
      <c r="U114" s="38"/>
      <c r="V114" s="38"/>
      <c r="W114" s="38"/>
      <c r="X114" s="38"/>
      <c r="Y114" s="38"/>
      <c r="Z114" s="38"/>
      <c r="AA114" s="38"/>
      <c r="AB114" s="38"/>
      <c r="AC114" s="38"/>
      <c r="AD114" s="38"/>
      <c r="AE114" s="38"/>
    </row>
    <row r="115" spans="1:31" s="2" customFormat="1" ht="12" customHeight="1">
      <c r="A115" s="38"/>
      <c r="B115" s="39"/>
      <c r="C115" s="32" t="s">
        <v>20</v>
      </c>
      <c r="D115" s="38"/>
      <c r="E115" s="38"/>
      <c r="F115" s="27" t="str">
        <f>F14</f>
        <v>p.č. 2461/49 k.ú. Rychnov nad Kněžnou</v>
      </c>
      <c r="G115" s="38"/>
      <c r="H115" s="38"/>
      <c r="I115" s="134" t="s">
        <v>22</v>
      </c>
      <c r="J115" s="69" t="str">
        <f>IF(J14="","",J14)</f>
        <v>26. 3. 2019</v>
      </c>
      <c r="K115" s="38"/>
      <c r="L115" s="55"/>
      <c r="S115" s="38"/>
      <c r="T115" s="38"/>
      <c r="U115" s="38"/>
      <c r="V115" s="38"/>
      <c r="W115" s="38"/>
      <c r="X115" s="38"/>
      <c r="Y115" s="38"/>
      <c r="Z115" s="38"/>
      <c r="AA115" s="38"/>
      <c r="AB115" s="38"/>
      <c r="AC115" s="38"/>
      <c r="AD115" s="38"/>
      <c r="AE115" s="38"/>
    </row>
    <row r="116" spans="1:31" s="2" customFormat="1" ht="6.95" customHeight="1">
      <c r="A116" s="38"/>
      <c r="B116" s="39"/>
      <c r="C116" s="38"/>
      <c r="D116" s="38"/>
      <c r="E116" s="38"/>
      <c r="F116" s="38"/>
      <c r="G116" s="38"/>
      <c r="H116" s="38"/>
      <c r="I116" s="133"/>
      <c r="J116" s="38"/>
      <c r="K116" s="38"/>
      <c r="L116" s="55"/>
      <c r="S116" s="38"/>
      <c r="T116" s="38"/>
      <c r="U116" s="38"/>
      <c r="V116" s="38"/>
      <c r="W116" s="38"/>
      <c r="X116" s="38"/>
      <c r="Y116" s="38"/>
      <c r="Z116" s="38"/>
      <c r="AA116" s="38"/>
      <c r="AB116" s="38"/>
      <c r="AC116" s="38"/>
      <c r="AD116" s="38"/>
      <c r="AE116" s="38"/>
    </row>
    <row r="117" spans="1:31" s="2" customFormat="1" ht="40.05" customHeight="1">
      <c r="A117" s="38"/>
      <c r="B117" s="39"/>
      <c r="C117" s="32" t="s">
        <v>24</v>
      </c>
      <c r="D117" s="38"/>
      <c r="E117" s="38"/>
      <c r="F117" s="27" t="str">
        <f>E17</f>
        <v>Údržba silnic královéhradeckého kraje, a.s.</v>
      </c>
      <c r="G117" s="38"/>
      <c r="H117" s="38"/>
      <c r="I117" s="134" t="s">
        <v>31</v>
      </c>
      <c r="J117" s="36" t="str">
        <f>E23</f>
        <v>IRBOS s.r.o., Čestice 115, Kostelec n/O</v>
      </c>
      <c r="K117" s="38"/>
      <c r="L117" s="55"/>
      <c r="S117" s="38"/>
      <c r="T117" s="38"/>
      <c r="U117" s="38"/>
      <c r="V117" s="38"/>
      <c r="W117" s="38"/>
      <c r="X117" s="38"/>
      <c r="Y117" s="38"/>
      <c r="Z117" s="38"/>
      <c r="AA117" s="38"/>
      <c r="AB117" s="38"/>
      <c r="AC117" s="38"/>
      <c r="AD117" s="38"/>
      <c r="AE117" s="38"/>
    </row>
    <row r="118" spans="1:31" s="2" customFormat="1" ht="15.15" customHeight="1">
      <c r="A118" s="38"/>
      <c r="B118" s="39"/>
      <c r="C118" s="32" t="s">
        <v>29</v>
      </c>
      <c r="D118" s="38"/>
      <c r="E118" s="38"/>
      <c r="F118" s="27" t="str">
        <f>IF(E20="","",E20)</f>
        <v>Vyplň údaj</v>
      </c>
      <c r="G118" s="38"/>
      <c r="H118" s="38"/>
      <c r="I118" s="134" t="s">
        <v>34</v>
      </c>
      <c r="J118" s="36" t="str">
        <f>E26</f>
        <v xml:space="preserve"> </v>
      </c>
      <c r="K118" s="38"/>
      <c r="L118" s="55"/>
      <c r="S118" s="38"/>
      <c r="T118" s="38"/>
      <c r="U118" s="38"/>
      <c r="V118" s="38"/>
      <c r="W118" s="38"/>
      <c r="X118" s="38"/>
      <c r="Y118" s="38"/>
      <c r="Z118" s="38"/>
      <c r="AA118" s="38"/>
      <c r="AB118" s="38"/>
      <c r="AC118" s="38"/>
      <c r="AD118" s="38"/>
      <c r="AE118" s="38"/>
    </row>
    <row r="119" spans="1:31" s="2" customFormat="1" ht="10.3" customHeight="1">
      <c r="A119" s="38"/>
      <c r="B119" s="39"/>
      <c r="C119" s="38"/>
      <c r="D119" s="38"/>
      <c r="E119" s="38"/>
      <c r="F119" s="38"/>
      <c r="G119" s="38"/>
      <c r="H119" s="38"/>
      <c r="I119" s="133"/>
      <c r="J119" s="38"/>
      <c r="K119" s="38"/>
      <c r="L119" s="55"/>
      <c r="S119" s="38"/>
      <c r="T119" s="38"/>
      <c r="U119" s="38"/>
      <c r="V119" s="38"/>
      <c r="W119" s="38"/>
      <c r="X119" s="38"/>
      <c r="Y119" s="38"/>
      <c r="Z119" s="38"/>
      <c r="AA119" s="38"/>
      <c r="AB119" s="38"/>
      <c r="AC119" s="38"/>
      <c r="AD119" s="38"/>
      <c r="AE119" s="38"/>
    </row>
    <row r="120" spans="1:31" s="11" customFormat="1" ht="29.25" customHeight="1">
      <c r="A120" s="173"/>
      <c r="B120" s="174"/>
      <c r="C120" s="175" t="s">
        <v>161</v>
      </c>
      <c r="D120" s="176" t="s">
        <v>63</v>
      </c>
      <c r="E120" s="176" t="s">
        <v>59</v>
      </c>
      <c r="F120" s="176" t="s">
        <v>60</v>
      </c>
      <c r="G120" s="176" t="s">
        <v>162</v>
      </c>
      <c r="H120" s="176" t="s">
        <v>163</v>
      </c>
      <c r="I120" s="177" t="s">
        <v>164</v>
      </c>
      <c r="J120" s="176" t="s">
        <v>133</v>
      </c>
      <c r="K120" s="178" t="s">
        <v>165</v>
      </c>
      <c r="L120" s="179"/>
      <c r="M120" s="86" t="s">
        <v>1</v>
      </c>
      <c r="N120" s="87" t="s">
        <v>42</v>
      </c>
      <c r="O120" s="87" t="s">
        <v>166</v>
      </c>
      <c r="P120" s="87" t="s">
        <v>167</v>
      </c>
      <c r="Q120" s="87" t="s">
        <v>168</v>
      </c>
      <c r="R120" s="87" t="s">
        <v>169</v>
      </c>
      <c r="S120" s="87" t="s">
        <v>170</v>
      </c>
      <c r="T120" s="88" t="s">
        <v>171</v>
      </c>
      <c r="U120" s="173"/>
      <c r="V120" s="173"/>
      <c r="W120" s="173"/>
      <c r="X120" s="173"/>
      <c r="Y120" s="173"/>
      <c r="Z120" s="173"/>
      <c r="AA120" s="173"/>
      <c r="AB120" s="173"/>
      <c r="AC120" s="173"/>
      <c r="AD120" s="173"/>
      <c r="AE120" s="173"/>
    </row>
    <row r="121" spans="1:63" s="2" customFormat="1" ht="22.8" customHeight="1">
      <c r="A121" s="38"/>
      <c r="B121" s="39"/>
      <c r="C121" s="93" t="s">
        <v>172</v>
      </c>
      <c r="D121" s="38"/>
      <c r="E121" s="38"/>
      <c r="F121" s="38"/>
      <c r="G121" s="38"/>
      <c r="H121" s="38"/>
      <c r="I121" s="133"/>
      <c r="J121" s="180">
        <f>BK121</f>
        <v>0</v>
      </c>
      <c r="K121" s="38"/>
      <c r="L121" s="39"/>
      <c r="M121" s="89"/>
      <c r="N121" s="73"/>
      <c r="O121" s="90"/>
      <c r="P121" s="181">
        <f>P122</f>
        <v>0</v>
      </c>
      <c r="Q121" s="90"/>
      <c r="R121" s="181">
        <f>R122</f>
        <v>0</v>
      </c>
      <c r="S121" s="90"/>
      <c r="T121" s="182">
        <f>T122</f>
        <v>0</v>
      </c>
      <c r="U121" s="38"/>
      <c r="V121" s="38"/>
      <c r="W121" s="38"/>
      <c r="X121" s="38"/>
      <c r="Y121" s="38"/>
      <c r="Z121" s="38"/>
      <c r="AA121" s="38"/>
      <c r="AB121" s="38"/>
      <c r="AC121" s="38"/>
      <c r="AD121" s="38"/>
      <c r="AE121" s="38"/>
      <c r="AT121" s="19" t="s">
        <v>77</v>
      </c>
      <c r="AU121" s="19" t="s">
        <v>135</v>
      </c>
      <c r="BK121" s="183">
        <f>BK122</f>
        <v>0</v>
      </c>
    </row>
    <row r="122" spans="1:63" s="12" customFormat="1" ht="25.9" customHeight="1">
      <c r="A122" s="12"/>
      <c r="B122" s="184"/>
      <c r="C122" s="12"/>
      <c r="D122" s="185" t="s">
        <v>77</v>
      </c>
      <c r="E122" s="186" t="s">
        <v>1340</v>
      </c>
      <c r="F122" s="186" t="s">
        <v>92</v>
      </c>
      <c r="G122" s="12"/>
      <c r="H122" s="12"/>
      <c r="I122" s="187"/>
      <c r="J122" s="188">
        <f>BK122</f>
        <v>0</v>
      </c>
      <c r="K122" s="12"/>
      <c r="L122" s="184"/>
      <c r="M122" s="189"/>
      <c r="N122" s="190"/>
      <c r="O122" s="190"/>
      <c r="P122" s="191">
        <f>SUM(P123:P145)</f>
        <v>0</v>
      </c>
      <c r="Q122" s="190"/>
      <c r="R122" s="191">
        <f>SUM(R123:R145)</f>
        <v>0</v>
      </c>
      <c r="S122" s="190"/>
      <c r="T122" s="192">
        <f>SUM(T123:T145)</f>
        <v>0</v>
      </c>
      <c r="U122" s="12"/>
      <c r="V122" s="12"/>
      <c r="W122" s="12"/>
      <c r="X122" s="12"/>
      <c r="Y122" s="12"/>
      <c r="Z122" s="12"/>
      <c r="AA122" s="12"/>
      <c r="AB122" s="12"/>
      <c r="AC122" s="12"/>
      <c r="AD122" s="12"/>
      <c r="AE122" s="12"/>
      <c r="AR122" s="185" t="s">
        <v>85</v>
      </c>
      <c r="AT122" s="193" t="s">
        <v>77</v>
      </c>
      <c r="AU122" s="193" t="s">
        <v>78</v>
      </c>
      <c r="AY122" s="185" t="s">
        <v>175</v>
      </c>
      <c r="BK122" s="194">
        <f>SUM(BK123:BK145)</f>
        <v>0</v>
      </c>
    </row>
    <row r="123" spans="1:65" s="2" customFormat="1" ht="33" customHeight="1">
      <c r="A123" s="38"/>
      <c r="B123" s="197"/>
      <c r="C123" s="198" t="s">
        <v>85</v>
      </c>
      <c r="D123" s="198" t="s">
        <v>177</v>
      </c>
      <c r="E123" s="199" t="s">
        <v>1341</v>
      </c>
      <c r="F123" s="200" t="s">
        <v>1342</v>
      </c>
      <c r="G123" s="201" t="s">
        <v>1343</v>
      </c>
      <c r="H123" s="202">
        <v>1</v>
      </c>
      <c r="I123" s="203"/>
      <c r="J123" s="204">
        <f>ROUND(I123*H123,2)</f>
        <v>0</v>
      </c>
      <c r="K123" s="200" t="s">
        <v>1</v>
      </c>
      <c r="L123" s="39"/>
      <c r="M123" s="205" t="s">
        <v>1</v>
      </c>
      <c r="N123" s="206" t="s">
        <v>43</v>
      </c>
      <c r="O123" s="77"/>
      <c r="P123" s="207">
        <f>O123*H123</f>
        <v>0</v>
      </c>
      <c r="Q123" s="207">
        <v>0</v>
      </c>
      <c r="R123" s="207">
        <f>Q123*H123</f>
        <v>0</v>
      </c>
      <c r="S123" s="207">
        <v>0</v>
      </c>
      <c r="T123" s="208">
        <f>S123*H123</f>
        <v>0</v>
      </c>
      <c r="U123" s="38"/>
      <c r="V123" s="38"/>
      <c r="W123" s="38"/>
      <c r="X123" s="38"/>
      <c r="Y123" s="38"/>
      <c r="Z123" s="38"/>
      <c r="AA123" s="38"/>
      <c r="AB123" s="38"/>
      <c r="AC123" s="38"/>
      <c r="AD123" s="38"/>
      <c r="AE123" s="38"/>
      <c r="AR123" s="209" t="s">
        <v>182</v>
      </c>
      <c r="AT123" s="209" t="s">
        <v>177</v>
      </c>
      <c r="AU123" s="209" t="s">
        <v>85</v>
      </c>
      <c r="AY123" s="19" t="s">
        <v>175</v>
      </c>
      <c r="BE123" s="210">
        <f>IF(N123="základní",J123,0)</f>
        <v>0</v>
      </c>
      <c r="BF123" s="210">
        <f>IF(N123="snížená",J123,0)</f>
        <v>0</v>
      </c>
      <c r="BG123" s="210">
        <f>IF(N123="zákl. přenesená",J123,0)</f>
        <v>0</v>
      </c>
      <c r="BH123" s="210">
        <f>IF(N123="sníž. přenesená",J123,0)</f>
        <v>0</v>
      </c>
      <c r="BI123" s="210">
        <f>IF(N123="nulová",J123,0)</f>
        <v>0</v>
      </c>
      <c r="BJ123" s="19" t="s">
        <v>85</v>
      </c>
      <c r="BK123" s="210">
        <f>ROUND(I123*H123,2)</f>
        <v>0</v>
      </c>
      <c r="BL123" s="19" t="s">
        <v>182</v>
      </c>
      <c r="BM123" s="209" t="s">
        <v>87</v>
      </c>
    </row>
    <row r="124" spans="1:65" s="2" customFormat="1" ht="21.75" customHeight="1">
      <c r="A124" s="38"/>
      <c r="B124" s="197"/>
      <c r="C124" s="198" t="s">
        <v>87</v>
      </c>
      <c r="D124" s="198" t="s">
        <v>177</v>
      </c>
      <c r="E124" s="199" t="s">
        <v>1344</v>
      </c>
      <c r="F124" s="200" t="s">
        <v>1345</v>
      </c>
      <c r="G124" s="201" t="s">
        <v>1343</v>
      </c>
      <c r="H124" s="202">
        <v>1</v>
      </c>
      <c r="I124" s="203"/>
      <c r="J124" s="204">
        <f>ROUND(I124*H124,2)</f>
        <v>0</v>
      </c>
      <c r="K124" s="200" t="s">
        <v>1</v>
      </c>
      <c r="L124" s="39"/>
      <c r="M124" s="205" t="s">
        <v>1</v>
      </c>
      <c r="N124" s="206" t="s">
        <v>43</v>
      </c>
      <c r="O124" s="77"/>
      <c r="P124" s="207">
        <f>O124*H124</f>
        <v>0</v>
      </c>
      <c r="Q124" s="207">
        <v>0</v>
      </c>
      <c r="R124" s="207">
        <f>Q124*H124</f>
        <v>0</v>
      </c>
      <c r="S124" s="207">
        <v>0</v>
      </c>
      <c r="T124" s="208">
        <f>S124*H124</f>
        <v>0</v>
      </c>
      <c r="U124" s="38"/>
      <c r="V124" s="38"/>
      <c r="W124" s="38"/>
      <c r="X124" s="38"/>
      <c r="Y124" s="38"/>
      <c r="Z124" s="38"/>
      <c r="AA124" s="38"/>
      <c r="AB124" s="38"/>
      <c r="AC124" s="38"/>
      <c r="AD124" s="38"/>
      <c r="AE124" s="38"/>
      <c r="AR124" s="209" t="s">
        <v>182</v>
      </c>
      <c r="AT124" s="209" t="s">
        <v>177</v>
      </c>
      <c r="AU124" s="209" t="s">
        <v>85</v>
      </c>
      <c r="AY124" s="19" t="s">
        <v>175</v>
      </c>
      <c r="BE124" s="210">
        <f>IF(N124="základní",J124,0)</f>
        <v>0</v>
      </c>
      <c r="BF124" s="210">
        <f>IF(N124="snížená",J124,0)</f>
        <v>0</v>
      </c>
      <c r="BG124" s="210">
        <f>IF(N124="zákl. přenesená",J124,0)</f>
        <v>0</v>
      </c>
      <c r="BH124" s="210">
        <f>IF(N124="sníž. přenesená",J124,0)</f>
        <v>0</v>
      </c>
      <c r="BI124" s="210">
        <f>IF(N124="nulová",J124,0)</f>
        <v>0</v>
      </c>
      <c r="BJ124" s="19" t="s">
        <v>85</v>
      </c>
      <c r="BK124" s="210">
        <f>ROUND(I124*H124,2)</f>
        <v>0</v>
      </c>
      <c r="BL124" s="19" t="s">
        <v>182</v>
      </c>
      <c r="BM124" s="209" t="s">
        <v>182</v>
      </c>
    </row>
    <row r="125" spans="1:65" s="2" customFormat="1" ht="16.5" customHeight="1">
      <c r="A125" s="38"/>
      <c r="B125" s="197"/>
      <c r="C125" s="198" t="s">
        <v>99</v>
      </c>
      <c r="D125" s="198" t="s">
        <v>177</v>
      </c>
      <c r="E125" s="199" t="s">
        <v>1346</v>
      </c>
      <c r="F125" s="200" t="s">
        <v>1347</v>
      </c>
      <c r="G125" s="201" t="s">
        <v>1348</v>
      </c>
      <c r="H125" s="202">
        <v>1</v>
      </c>
      <c r="I125" s="203"/>
      <c r="J125" s="204">
        <f>ROUND(I125*H125,2)</f>
        <v>0</v>
      </c>
      <c r="K125" s="200" t="s">
        <v>1</v>
      </c>
      <c r="L125" s="39"/>
      <c r="M125" s="205" t="s">
        <v>1</v>
      </c>
      <c r="N125" s="206" t="s">
        <v>43</v>
      </c>
      <c r="O125" s="77"/>
      <c r="P125" s="207">
        <f>O125*H125</f>
        <v>0</v>
      </c>
      <c r="Q125" s="207">
        <v>0</v>
      </c>
      <c r="R125" s="207">
        <f>Q125*H125</f>
        <v>0</v>
      </c>
      <c r="S125" s="207">
        <v>0</v>
      </c>
      <c r="T125" s="208">
        <f>S125*H125</f>
        <v>0</v>
      </c>
      <c r="U125" s="38"/>
      <c r="V125" s="38"/>
      <c r="W125" s="38"/>
      <c r="X125" s="38"/>
      <c r="Y125" s="38"/>
      <c r="Z125" s="38"/>
      <c r="AA125" s="38"/>
      <c r="AB125" s="38"/>
      <c r="AC125" s="38"/>
      <c r="AD125" s="38"/>
      <c r="AE125" s="38"/>
      <c r="AR125" s="209" t="s">
        <v>182</v>
      </c>
      <c r="AT125" s="209" t="s">
        <v>177</v>
      </c>
      <c r="AU125" s="209" t="s">
        <v>85</v>
      </c>
      <c r="AY125" s="19" t="s">
        <v>175</v>
      </c>
      <c r="BE125" s="210">
        <f>IF(N125="základní",J125,0)</f>
        <v>0</v>
      </c>
      <c r="BF125" s="210">
        <f>IF(N125="snížená",J125,0)</f>
        <v>0</v>
      </c>
      <c r="BG125" s="210">
        <f>IF(N125="zákl. přenesená",J125,0)</f>
        <v>0</v>
      </c>
      <c r="BH125" s="210">
        <f>IF(N125="sníž. přenesená",J125,0)</f>
        <v>0</v>
      </c>
      <c r="BI125" s="210">
        <f>IF(N125="nulová",J125,0)</f>
        <v>0</v>
      </c>
      <c r="BJ125" s="19" t="s">
        <v>85</v>
      </c>
      <c r="BK125" s="210">
        <f>ROUND(I125*H125,2)</f>
        <v>0</v>
      </c>
      <c r="BL125" s="19" t="s">
        <v>182</v>
      </c>
      <c r="BM125" s="209" t="s">
        <v>206</v>
      </c>
    </row>
    <row r="126" spans="1:65" s="2" customFormat="1" ht="21.75" customHeight="1">
      <c r="A126" s="38"/>
      <c r="B126" s="197"/>
      <c r="C126" s="198" t="s">
        <v>182</v>
      </c>
      <c r="D126" s="198" t="s">
        <v>177</v>
      </c>
      <c r="E126" s="199" t="s">
        <v>1349</v>
      </c>
      <c r="F126" s="200" t="s">
        <v>1350</v>
      </c>
      <c r="G126" s="201" t="s">
        <v>1343</v>
      </c>
      <c r="H126" s="202">
        <v>6</v>
      </c>
      <c r="I126" s="203"/>
      <c r="J126" s="204">
        <f>ROUND(I126*H126,2)</f>
        <v>0</v>
      </c>
      <c r="K126" s="200" t="s">
        <v>1</v>
      </c>
      <c r="L126" s="39"/>
      <c r="M126" s="205" t="s">
        <v>1</v>
      </c>
      <c r="N126" s="206" t="s">
        <v>43</v>
      </c>
      <c r="O126" s="77"/>
      <c r="P126" s="207">
        <f>O126*H126</f>
        <v>0</v>
      </c>
      <c r="Q126" s="207">
        <v>0</v>
      </c>
      <c r="R126" s="207">
        <f>Q126*H126</f>
        <v>0</v>
      </c>
      <c r="S126" s="207">
        <v>0</v>
      </c>
      <c r="T126" s="208">
        <f>S126*H126</f>
        <v>0</v>
      </c>
      <c r="U126" s="38"/>
      <c r="V126" s="38"/>
      <c r="W126" s="38"/>
      <c r="X126" s="38"/>
      <c r="Y126" s="38"/>
      <c r="Z126" s="38"/>
      <c r="AA126" s="38"/>
      <c r="AB126" s="38"/>
      <c r="AC126" s="38"/>
      <c r="AD126" s="38"/>
      <c r="AE126" s="38"/>
      <c r="AR126" s="209" t="s">
        <v>182</v>
      </c>
      <c r="AT126" s="209" t="s">
        <v>177</v>
      </c>
      <c r="AU126" s="209" t="s">
        <v>85</v>
      </c>
      <c r="AY126" s="19" t="s">
        <v>175</v>
      </c>
      <c r="BE126" s="210">
        <f>IF(N126="základní",J126,0)</f>
        <v>0</v>
      </c>
      <c r="BF126" s="210">
        <f>IF(N126="snížená",J126,0)</f>
        <v>0</v>
      </c>
      <c r="BG126" s="210">
        <f>IF(N126="zákl. přenesená",J126,0)</f>
        <v>0</v>
      </c>
      <c r="BH126" s="210">
        <f>IF(N126="sníž. přenesená",J126,0)</f>
        <v>0</v>
      </c>
      <c r="BI126" s="210">
        <f>IF(N126="nulová",J126,0)</f>
        <v>0</v>
      </c>
      <c r="BJ126" s="19" t="s">
        <v>85</v>
      </c>
      <c r="BK126" s="210">
        <f>ROUND(I126*H126,2)</f>
        <v>0</v>
      </c>
      <c r="BL126" s="19" t="s">
        <v>182</v>
      </c>
      <c r="BM126" s="209" t="s">
        <v>215</v>
      </c>
    </row>
    <row r="127" spans="1:65" s="2" customFormat="1" ht="21.75" customHeight="1">
      <c r="A127" s="38"/>
      <c r="B127" s="197"/>
      <c r="C127" s="198" t="s">
        <v>200</v>
      </c>
      <c r="D127" s="198" t="s">
        <v>177</v>
      </c>
      <c r="E127" s="199" t="s">
        <v>1351</v>
      </c>
      <c r="F127" s="200" t="s">
        <v>1352</v>
      </c>
      <c r="G127" s="201" t="s">
        <v>1343</v>
      </c>
      <c r="H127" s="202">
        <v>18</v>
      </c>
      <c r="I127" s="203"/>
      <c r="J127" s="204">
        <f>ROUND(I127*H127,2)</f>
        <v>0</v>
      </c>
      <c r="K127" s="200" t="s">
        <v>1</v>
      </c>
      <c r="L127" s="39"/>
      <c r="M127" s="205" t="s">
        <v>1</v>
      </c>
      <c r="N127" s="206" t="s">
        <v>43</v>
      </c>
      <c r="O127" s="77"/>
      <c r="P127" s="207">
        <f>O127*H127</f>
        <v>0</v>
      </c>
      <c r="Q127" s="207">
        <v>0</v>
      </c>
      <c r="R127" s="207">
        <f>Q127*H127</f>
        <v>0</v>
      </c>
      <c r="S127" s="207">
        <v>0</v>
      </c>
      <c r="T127" s="208">
        <f>S127*H127</f>
        <v>0</v>
      </c>
      <c r="U127" s="38"/>
      <c r="V127" s="38"/>
      <c r="W127" s="38"/>
      <c r="X127" s="38"/>
      <c r="Y127" s="38"/>
      <c r="Z127" s="38"/>
      <c r="AA127" s="38"/>
      <c r="AB127" s="38"/>
      <c r="AC127" s="38"/>
      <c r="AD127" s="38"/>
      <c r="AE127" s="38"/>
      <c r="AR127" s="209" t="s">
        <v>182</v>
      </c>
      <c r="AT127" s="209" t="s">
        <v>177</v>
      </c>
      <c r="AU127" s="209" t="s">
        <v>85</v>
      </c>
      <c r="AY127" s="19" t="s">
        <v>175</v>
      </c>
      <c r="BE127" s="210">
        <f>IF(N127="základní",J127,0)</f>
        <v>0</v>
      </c>
      <c r="BF127" s="210">
        <f>IF(N127="snížená",J127,0)</f>
        <v>0</v>
      </c>
      <c r="BG127" s="210">
        <f>IF(N127="zákl. přenesená",J127,0)</f>
        <v>0</v>
      </c>
      <c r="BH127" s="210">
        <f>IF(N127="sníž. přenesená",J127,0)</f>
        <v>0</v>
      </c>
      <c r="BI127" s="210">
        <f>IF(N127="nulová",J127,0)</f>
        <v>0</v>
      </c>
      <c r="BJ127" s="19" t="s">
        <v>85</v>
      </c>
      <c r="BK127" s="210">
        <f>ROUND(I127*H127,2)</f>
        <v>0</v>
      </c>
      <c r="BL127" s="19" t="s">
        <v>182</v>
      </c>
      <c r="BM127" s="209" t="s">
        <v>225</v>
      </c>
    </row>
    <row r="128" spans="1:65" s="2" customFormat="1" ht="21.75" customHeight="1">
      <c r="A128" s="38"/>
      <c r="B128" s="197"/>
      <c r="C128" s="198" t="s">
        <v>206</v>
      </c>
      <c r="D128" s="198" t="s">
        <v>177</v>
      </c>
      <c r="E128" s="199" t="s">
        <v>1353</v>
      </c>
      <c r="F128" s="200" t="s">
        <v>1354</v>
      </c>
      <c r="G128" s="201" t="s">
        <v>1343</v>
      </c>
      <c r="H128" s="202">
        <v>17</v>
      </c>
      <c r="I128" s="203"/>
      <c r="J128" s="204">
        <f>ROUND(I128*H128,2)</f>
        <v>0</v>
      </c>
      <c r="K128" s="200" t="s">
        <v>1</v>
      </c>
      <c r="L128" s="39"/>
      <c r="M128" s="205" t="s">
        <v>1</v>
      </c>
      <c r="N128" s="206" t="s">
        <v>43</v>
      </c>
      <c r="O128" s="77"/>
      <c r="P128" s="207">
        <f>O128*H128</f>
        <v>0</v>
      </c>
      <c r="Q128" s="207">
        <v>0</v>
      </c>
      <c r="R128" s="207">
        <f>Q128*H128</f>
        <v>0</v>
      </c>
      <c r="S128" s="207">
        <v>0</v>
      </c>
      <c r="T128" s="208">
        <f>S128*H128</f>
        <v>0</v>
      </c>
      <c r="U128" s="38"/>
      <c r="V128" s="38"/>
      <c r="W128" s="38"/>
      <c r="X128" s="38"/>
      <c r="Y128" s="38"/>
      <c r="Z128" s="38"/>
      <c r="AA128" s="38"/>
      <c r="AB128" s="38"/>
      <c r="AC128" s="38"/>
      <c r="AD128" s="38"/>
      <c r="AE128" s="38"/>
      <c r="AR128" s="209" t="s">
        <v>182</v>
      </c>
      <c r="AT128" s="209" t="s">
        <v>177</v>
      </c>
      <c r="AU128" s="209" t="s">
        <v>85</v>
      </c>
      <c r="AY128" s="19" t="s">
        <v>175</v>
      </c>
      <c r="BE128" s="210">
        <f>IF(N128="základní",J128,0)</f>
        <v>0</v>
      </c>
      <c r="BF128" s="210">
        <f>IF(N128="snížená",J128,0)</f>
        <v>0</v>
      </c>
      <c r="BG128" s="210">
        <f>IF(N128="zákl. přenesená",J128,0)</f>
        <v>0</v>
      </c>
      <c r="BH128" s="210">
        <f>IF(N128="sníž. přenesená",J128,0)</f>
        <v>0</v>
      </c>
      <c r="BI128" s="210">
        <f>IF(N128="nulová",J128,0)</f>
        <v>0</v>
      </c>
      <c r="BJ128" s="19" t="s">
        <v>85</v>
      </c>
      <c r="BK128" s="210">
        <f>ROUND(I128*H128,2)</f>
        <v>0</v>
      </c>
      <c r="BL128" s="19" t="s">
        <v>182</v>
      </c>
      <c r="BM128" s="209" t="s">
        <v>234</v>
      </c>
    </row>
    <row r="129" spans="1:65" s="2" customFormat="1" ht="21.75" customHeight="1">
      <c r="A129" s="38"/>
      <c r="B129" s="197"/>
      <c r="C129" s="198" t="s">
        <v>211</v>
      </c>
      <c r="D129" s="198" t="s">
        <v>177</v>
      </c>
      <c r="E129" s="199" t="s">
        <v>1355</v>
      </c>
      <c r="F129" s="200" t="s">
        <v>1356</v>
      </c>
      <c r="G129" s="201" t="s">
        <v>1343</v>
      </c>
      <c r="H129" s="202">
        <v>18</v>
      </c>
      <c r="I129" s="203"/>
      <c r="J129" s="204">
        <f>ROUND(I129*H129,2)</f>
        <v>0</v>
      </c>
      <c r="K129" s="200" t="s">
        <v>1</v>
      </c>
      <c r="L129" s="39"/>
      <c r="M129" s="205" t="s">
        <v>1</v>
      </c>
      <c r="N129" s="206" t="s">
        <v>43</v>
      </c>
      <c r="O129" s="77"/>
      <c r="P129" s="207">
        <f>O129*H129</f>
        <v>0</v>
      </c>
      <c r="Q129" s="207">
        <v>0</v>
      </c>
      <c r="R129" s="207">
        <f>Q129*H129</f>
        <v>0</v>
      </c>
      <c r="S129" s="207">
        <v>0</v>
      </c>
      <c r="T129" s="208">
        <f>S129*H129</f>
        <v>0</v>
      </c>
      <c r="U129" s="38"/>
      <c r="V129" s="38"/>
      <c r="W129" s="38"/>
      <c r="X129" s="38"/>
      <c r="Y129" s="38"/>
      <c r="Z129" s="38"/>
      <c r="AA129" s="38"/>
      <c r="AB129" s="38"/>
      <c r="AC129" s="38"/>
      <c r="AD129" s="38"/>
      <c r="AE129" s="38"/>
      <c r="AR129" s="209" t="s">
        <v>182</v>
      </c>
      <c r="AT129" s="209" t="s">
        <v>177</v>
      </c>
      <c r="AU129" s="209" t="s">
        <v>85</v>
      </c>
      <c r="AY129" s="19" t="s">
        <v>175</v>
      </c>
      <c r="BE129" s="210">
        <f>IF(N129="základní",J129,0)</f>
        <v>0</v>
      </c>
      <c r="BF129" s="210">
        <f>IF(N129="snížená",J129,0)</f>
        <v>0</v>
      </c>
      <c r="BG129" s="210">
        <f>IF(N129="zákl. přenesená",J129,0)</f>
        <v>0</v>
      </c>
      <c r="BH129" s="210">
        <f>IF(N129="sníž. přenesená",J129,0)</f>
        <v>0</v>
      </c>
      <c r="BI129" s="210">
        <f>IF(N129="nulová",J129,0)</f>
        <v>0</v>
      </c>
      <c r="BJ129" s="19" t="s">
        <v>85</v>
      </c>
      <c r="BK129" s="210">
        <f>ROUND(I129*H129,2)</f>
        <v>0</v>
      </c>
      <c r="BL129" s="19" t="s">
        <v>182</v>
      </c>
      <c r="BM129" s="209" t="s">
        <v>244</v>
      </c>
    </row>
    <row r="130" spans="1:65" s="2" customFormat="1" ht="21.75" customHeight="1">
      <c r="A130" s="38"/>
      <c r="B130" s="197"/>
      <c r="C130" s="198" t="s">
        <v>215</v>
      </c>
      <c r="D130" s="198" t="s">
        <v>177</v>
      </c>
      <c r="E130" s="199" t="s">
        <v>1357</v>
      </c>
      <c r="F130" s="200" t="s">
        <v>1358</v>
      </c>
      <c r="G130" s="201" t="s">
        <v>1343</v>
      </c>
      <c r="H130" s="202">
        <v>1</v>
      </c>
      <c r="I130" s="203"/>
      <c r="J130" s="204">
        <f>ROUND(I130*H130,2)</f>
        <v>0</v>
      </c>
      <c r="K130" s="200" t="s">
        <v>1</v>
      </c>
      <c r="L130" s="39"/>
      <c r="M130" s="205" t="s">
        <v>1</v>
      </c>
      <c r="N130" s="206" t="s">
        <v>43</v>
      </c>
      <c r="O130" s="77"/>
      <c r="P130" s="207">
        <f>O130*H130</f>
        <v>0</v>
      </c>
      <c r="Q130" s="207">
        <v>0</v>
      </c>
      <c r="R130" s="207">
        <f>Q130*H130</f>
        <v>0</v>
      </c>
      <c r="S130" s="207">
        <v>0</v>
      </c>
      <c r="T130" s="208">
        <f>S130*H130</f>
        <v>0</v>
      </c>
      <c r="U130" s="38"/>
      <c r="V130" s="38"/>
      <c r="W130" s="38"/>
      <c r="X130" s="38"/>
      <c r="Y130" s="38"/>
      <c r="Z130" s="38"/>
      <c r="AA130" s="38"/>
      <c r="AB130" s="38"/>
      <c r="AC130" s="38"/>
      <c r="AD130" s="38"/>
      <c r="AE130" s="38"/>
      <c r="AR130" s="209" t="s">
        <v>182</v>
      </c>
      <c r="AT130" s="209" t="s">
        <v>177</v>
      </c>
      <c r="AU130" s="209" t="s">
        <v>85</v>
      </c>
      <c r="AY130" s="19" t="s">
        <v>175</v>
      </c>
      <c r="BE130" s="210">
        <f>IF(N130="základní",J130,0)</f>
        <v>0</v>
      </c>
      <c r="BF130" s="210">
        <f>IF(N130="snížená",J130,0)</f>
        <v>0</v>
      </c>
      <c r="BG130" s="210">
        <f>IF(N130="zákl. přenesená",J130,0)</f>
        <v>0</v>
      </c>
      <c r="BH130" s="210">
        <f>IF(N130="sníž. přenesená",J130,0)</f>
        <v>0</v>
      </c>
      <c r="BI130" s="210">
        <f>IF(N130="nulová",J130,0)</f>
        <v>0</v>
      </c>
      <c r="BJ130" s="19" t="s">
        <v>85</v>
      </c>
      <c r="BK130" s="210">
        <f>ROUND(I130*H130,2)</f>
        <v>0</v>
      </c>
      <c r="BL130" s="19" t="s">
        <v>182</v>
      </c>
      <c r="BM130" s="209" t="s">
        <v>253</v>
      </c>
    </row>
    <row r="131" spans="1:65" s="2" customFormat="1" ht="21.75" customHeight="1">
      <c r="A131" s="38"/>
      <c r="B131" s="197"/>
      <c r="C131" s="198" t="s">
        <v>221</v>
      </c>
      <c r="D131" s="198" t="s">
        <v>177</v>
      </c>
      <c r="E131" s="199" t="s">
        <v>1359</v>
      </c>
      <c r="F131" s="200" t="s">
        <v>1360</v>
      </c>
      <c r="G131" s="201" t="s">
        <v>1343</v>
      </c>
      <c r="H131" s="202">
        <v>1</v>
      </c>
      <c r="I131" s="203"/>
      <c r="J131" s="204">
        <f>ROUND(I131*H131,2)</f>
        <v>0</v>
      </c>
      <c r="K131" s="200" t="s">
        <v>1</v>
      </c>
      <c r="L131" s="39"/>
      <c r="M131" s="205" t="s">
        <v>1</v>
      </c>
      <c r="N131" s="206" t="s">
        <v>43</v>
      </c>
      <c r="O131" s="77"/>
      <c r="P131" s="207">
        <f>O131*H131</f>
        <v>0</v>
      </c>
      <c r="Q131" s="207">
        <v>0</v>
      </c>
      <c r="R131" s="207">
        <f>Q131*H131</f>
        <v>0</v>
      </c>
      <c r="S131" s="207">
        <v>0</v>
      </c>
      <c r="T131" s="208">
        <f>S131*H131</f>
        <v>0</v>
      </c>
      <c r="U131" s="38"/>
      <c r="V131" s="38"/>
      <c r="W131" s="38"/>
      <c r="X131" s="38"/>
      <c r="Y131" s="38"/>
      <c r="Z131" s="38"/>
      <c r="AA131" s="38"/>
      <c r="AB131" s="38"/>
      <c r="AC131" s="38"/>
      <c r="AD131" s="38"/>
      <c r="AE131" s="38"/>
      <c r="AR131" s="209" t="s">
        <v>182</v>
      </c>
      <c r="AT131" s="209" t="s">
        <v>177</v>
      </c>
      <c r="AU131" s="209" t="s">
        <v>85</v>
      </c>
      <c r="AY131" s="19" t="s">
        <v>175</v>
      </c>
      <c r="BE131" s="210">
        <f>IF(N131="základní",J131,0)</f>
        <v>0</v>
      </c>
      <c r="BF131" s="210">
        <f>IF(N131="snížená",J131,0)</f>
        <v>0</v>
      </c>
      <c r="BG131" s="210">
        <f>IF(N131="zákl. přenesená",J131,0)</f>
        <v>0</v>
      </c>
      <c r="BH131" s="210">
        <f>IF(N131="sníž. přenesená",J131,0)</f>
        <v>0</v>
      </c>
      <c r="BI131" s="210">
        <f>IF(N131="nulová",J131,0)</f>
        <v>0</v>
      </c>
      <c r="BJ131" s="19" t="s">
        <v>85</v>
      </c>
      <c r="BK131" s="210">
        <f>ROUND(I131*H131,2)</f>
        <v>0</v>
      </c>
      <c r="BL131" s="19" t="s">
        <v>182</v>
      </c>
      <c r="BM131" s="209" t="s">
        <v>263</v>
      </c>
    </row>
    <row r="132" spans="1:65" s="2" customFormat="1" ht="21.75" customHeight="1">
      <c r="A132" s="38"/>
      <c r="B132" s="197"/>
      <c r="C132" s="198" t="s">
        <v>225</v>
      </c>
      <c r="D132" s="198" t="s">
        <v>177</v>
      </c>
      <c r="E132" s="199" t="s">
        <v>1361</v>
      </c>
      <c r="F132" s="200" t="s">
        <v>1362</v>
      </c>
      <c r="G132" s="201" t="s">
        <v>1343</v>
      </c>
      <c r="H132" s="202">
        <v>1</v>
      </c>
      <c r="I132" s="203"/>
      <c r="J132" s="204">
        <f>ROUND(I132*H132,2)</f>
        <v>0</v>
      </c>
      <c r="K132" s="200" t="s">
        <v>1</v>
      </c>
      <c r="L132" s="39"/>
      <c r="M132" s="205" t="s">
        <v>1</v>
      </c>
      <c r="N132" s="206" t="s">
        <v>43</v>
      </c>
      <c r="O132" s="77"/>
      <c r="P132" s="207">
        <f>O132*H132</f>
        <v>0</v>
      </c>
      <c r="Q132" s="207">
        <v>0</v>
      </c>
      <c r="R132" s="207">
        <f>Q132*H132</f>
        <v>0</v>
      </c>
      <c r="S132" s="207">
        <v>0</v>
      </c>
      <c r="T132" s="208">
        <f>S132*H132</f>
        <v>0</v>
      </c>
      <c r="U132" s="38"/>
      <c r="V132" s="38"/>
      <c r="W132" s="38"/>
      <c r="X132" s="38"/>
      <c r="Y132" s="38"/>
      <c r="Z132" s="38"/>
      <c r="AA132" s="38"/>
      <c r="AB132" s="38"/>
      <c r="AC132" s="38"/>
      <c r="AD132" s="38"/>
      <c r="AE132" s="38"/>
      <c r="AR132" s="209" t="s">
        <v>182</v>
      </c>
      <c r="AT132" s="209" t="s">
        <v>177</v>
      </c>
      <c r="AU132" s="209" t="s">
        <v>85</v>
      </c>
      <c r="AY132" s="19" t="s">
        <v>175</v>
      </c>
      <c r="BE132" s="210">
        <f>IF(N132="základní",J132,0)</f>
        <v>0</v>
      </c>
      <c r="BF132" s="210">
        <f>IF(N132="snížená",J132,0)</f>
        <v>0</v>
      </c>
      <c r="BG132" s="210">
        <f>IF(N132="zákl. přenesená",J132,0)</f>
        <v>0</v>
      </c>
      <c r="BH132" s="210">
        <f>IF(N132="sníž. přenesená",J132,0)</f>
        <v>0</v>
      </c>
      <c r="BI132" s="210">
        <f>IF(N132="nulová",J132,0)</f>
        <v>0</v>
      </c>
      <c r="BJ132" s="19" t="s">
        <v>85</v>
      </c>
      <c r="BK132" s="210">
        <f>ROUND(I132*H132,2)</f>
        <v>0</v>
      </c>
      <c r="BL132" s="19" t="s">
        <v>182</v>
      </c>
      <c r="BM132" s="209" t="s">
        <v>285</v>
      </c>
    </row>
    <row r="133" spans="1:65" s="2" customFormat="1" ht="21.75" customHeight="1">
      <c r="A133" s="38"/>
      <c r="B133" s="197"/>
      <c r="C133" s="198" t="s">
        <v>230</v>
      </c>
      <c r="D133" s="198" t="s">
        <v>177</v>
      </c>
      <c r="E133" s="199" t="s">
        <v>1363</v>
      </c>
      <c r="F133" s="200" t="s">
        <v>1364</v>
      </c>
      <c r="G133" s="201" t="s">
        <v>1343</v>
      </c>
      <c r="H133" s="202">
        <v>18</v>
      </c>
      <c r="I133" s="203"/>
      <c r="J133" s="204">
        <f>ROUND(I133*H133,2)</f>
        <v>0</v>
      </c>
      <c r="K133" s="200" t="s">
        <v>1</v>
      </c>
      <c r="L133" s="39"/>
      <c r="M133" s="205" t="s">
        <v>1</v>
      </c>
      <c r="N133" s="206" t="s">
        <v>43</v>
      </c>
      <c r="O133" s="77"/>
      <c r="P133" s="207">
        <f>O133*H133</f>
        <v>0</v>
      </c>
      <c r="Q133" s="207">
        <v>0</v>
      </c>
      <c r="R133" s="207">
        <f>Q133*H133</f>
        <v>0</v>
      </c>
      <c r="S133" s="207">
        <v>0</v>
      </c>
      <c r="T133" s="208">
        <f>S133*H133</f>
        <v>0</v>
      </c>
      <c r="U133" s="38"/>
      <c r="V133" s="38"/>
      <c r="W133" s="38"/>
      <c r="X133" s="38"/>
      <c r="Y133" s="38"/>
      <c r="Z133" s="38"/>
      <c r="AA133" s="38"/>
      <c r="AB133" s="38"/>
      <c r="AC133" s="38"/>
      <c r="AD133" s="38"/>
      <c r="AE133" s="38"/>
      <c r="AR133" s="209" t="s">
        <v>182</v>
      </c>
      <c r="AT133" s="209" t="s">
        <v>177</v>
      </c>
      <c r="AU133" s="209" t="s">
        <v>85</v>
      </c>
      <c r="AY133" s="19" t="s">
        <v>175</v>
      </c>
      <c r="BE133" s="210">
        <f>IF(N133="základní",J133,0)</f>
        <v>0</v>
      </c>
      <c r="BF133" s="210">
        <f>IF(N133="snížená",J133,0)</f>
        <v>0</v>
      </c>
      <c r="BG133" s="210">
        <f>IF(N133="zákl. přenesená",J133,0)</f>
        <v>0</v>
      </c>
      <c r="BH133" s="210">
        <f>IF(N133="sníž. přenesená",J133,0)</f>
        <v>0</v>
      </c>
      <c r="BI133" s="210">
        <f>IF(N133="nulová",J133,0)</f>
        <v>0</v>
      </c>
      <c r="BJ133" s="19" t="s">
        <v>85</v>
      </c>
      <c r="BK133" s="210">
        <f>ROUND(I133*H133,2)</f>
        <v>0</v>
      </c>
      <c r="BL133" s="19" t="s">
        <v>182</v>
      </c>
      <c r="BM133" s="209" t="s">
        <v>294</v>
      </c>
    </row>
    <row r="134" spans="1:65" s="2" customFormat="1" ht="16.5" customHeight="1">
      <c r="A134" s="38"/>
      <c r="B134" s="197"/>
      <c r="C134" s="198" t="s">
        <v>234</v>
      </c>
      <c r="D134" s="198" t="s">
        <v>177</v>
      </c>
      <c r="E134" s="199" t="s">
        <v>1365</v>
      </c>
      <c r="F134" s="200" t="s">
        <v>1366</v>
      </c>
      <c r="G134" s="201" t="s">
        <v>1343</v>
      </c>
      <c r="H134" s="202">
        <v>3</v>
      </c>
      <c r="I134" s="203"/>
      <c r="J134" s="204">
        <f>ROUND(I134*H134,2)</f>
        <v>0</v>
      </c>
      <c r="K134" s="200" t="s">
        <v>1</v>
      </c>
      <c r="L134" s="39"/>
      <c r="M134" s="205" t="s">
        <v>1</v>
      </c>
      <c r="N134" s="206" t="s">
        <v>43</v>
      </c>
      <c r="O134" s="77"/>
      <c r="P134" s="207">
        <f>O134*H134</f>
        <v>0</v>
      </c>
      <c r="Q134" s="207">
        <v>0</v>
      </c>
      <c r="R134" s="207">
        <f>Q134*H134</f>
        <v>0</v>
      </c>
      <c r="S134" s="207">
        <v>0</v>
      </c>
      <c r="T134" s="208">
        <f>S134*H134</f>
        <v>0</v>
      </c>
      <c r="U134" s="38"/>
      <c r="V134" s="38"/>
      <c r="W134" s="38"/>
      <c r="X134" s="38"/>
      <c r="Y134" s="38"/>
      <c r="Z134" s="38"/>
      <c r="AA134" s="38"/>
      <c r="AB134" s="38"/>
      <c r="AC134" s="38"/>
      <c r="AD134" s="38"/>
      <c r="AE134" s="38"/>
      <c r="AR134" s="209" t="s">
        <v>182</v>
      </c>
      <c r="AT134" s="209" t="s">
        <v>177</v>
      </c>
      <c r="AU134" s="209" t="s">
        <v>85</v>
      </c>
      <c r="AY134" s="19" t="s">
        <v>175</v>
      </c>
      <c r="BE134" s="210">
        <f>IF(N134="základní",J134,0)</f>
        <v>0</v>
      </c>
      <c r="BF134" s="210">
        <f>IF(N134="snížená",J134,0)</f>
        <v>0</v>
      </c>
      <c r="BG134" s="210">
        <f>IF(N134="zákl. přenesená",J134,0)</f>
        <v>0</v>
      </c>
      <c r="BH134" s="210">
        <f>IF(N134="sníž. přenesená",J134,0)</f>
        <v>0</v>
      </c>
      <c r="BI134" s="210">
        <f>IF(N134="nulová",J134,0)</f>
        <v>0</v>
      </c>
      <c r="BJ134" s="19" t="s">
        <v>85</v>
      </c>
      <c r="BK134" s="210">
        <f>ROUND(I134*H134,2)</f>
        <v>0</v>
      </c>
      <c r="BL134" s="19" t="s">
        <v>182</v>
      </c>
      <c r="BM134" s="209" t="s">
        <v>308</v>
      </c>
    </row>
    <row r="135" spans="1:65" s="2" customFormat="1" ht="16.5" customHeight="1">
      <c r="A135" s="38"/>
      <c r="B135" s="197"/>
      <c r="C135" s="198" t="s">
        <v>239</v>
      </c>
      <c r="D135" s="198" t="s">
        <v>177</v>
      </c>
      <c r="E135" s="199" t="s">
        <v>1367</v>
      </c>
      <c r="F135" s="200" t="s">
        <v>1368</v>
      </c>
      <c r="G135" s="201" t="s">
        <v>198</v>
      </c>
      <c r="H135" s="202">
        <v>195</v>
      </c>
      <c r="I135" s="203"/>
      <c r="J135" s="204">
        <f>ROUND(I135*H135,2)</f>
        <v>0</v>
      </c>
      <c r="K135" s="200" t="s">
        <v>1</v>
      </c>
      <c r="L135" s="39"/>
      <c r="M135" s="205" t="s">
        <v>1</v>
      </c>
      <c r="N135" s="206" t="s">
        <v>43</v>
      </c>
      <c r="O135" s="77"/>
      <c r="P135" s="207">
        <f>O135*H135</f>
        <v>0</v>
      </c>
      <c r="Q135" s="207">
        <v>0</v>
      </c>
      <c r="R135" s="207">
        <f>Q135*H135</f>
        <v>0</v>
      </c>
      <c r="S135" s="207">
        <v>0</v>
      </c>
      <c r="T135" s="208">
        <f>S135*H135</f>
        <v>0</v>
      </c>
      <c r="U135" s="38"/>
      <c r="V135" s="38"/>
      <c r="W135" s="38"/>
      <c r="X135" s="38"/>
      <c r="Y135" s="38"/>
      <c r="Z135" s="38"/>
      <c r="AA135" s="38"/>
      <c r="AB135" s="38"/>
      <c r="AC135" s="38"/>
      <c r="AD135" s="38"/>
      <c r="AE135" s="38"/>
      <c r="AR135" s="209" t="s">
        <v>182</v>
      </c>
      <c r="AT135" s="209" t="s">
        <v>177</v>
      </c>
      <c r="AU135" s="209" t="s">
        <v>85</v>
      </c>
      <c r="AY135" s="19" t="s">
        <v>175</v>
      </c>
      <c r="BE135" s="210">
        <f>IF(N135="základní",J135,0)</f>
        <v>0</v>
      </c>
      <c r="BF135" s="210">
        <f>IF(N135="snížená",J135,0)</f>
        <v>0</v>
      </c>
      <c r="BG135" s="210">
        <f>IF(N135="zákl. přenesená",J135,0)</f>
        <v>0</v>
      </c>
      <c r="BH135" s="210">
        <f>IF(N135="sníž. přenesená",J135,0)</f>
        <v>0</v>
      </c>
      <c r="BI135" s="210">
        <f>IF(N135="nulová",J135,0)</f>
        <v>0</v>
      </c>
      <c r="BJ135" s="19" t="s">
        <v>85</v>
      </c>
      <c r="BK135" s="210">
        <f>ROUND(I135*H135,2)</f>
        <v>0</v>
      </c>
      <c r="BL135" s="19" t="s">
        <v>182</v>
      </c>
      <c r="BM135" s="209" t="s">
        <v>320</v>
      </c>
    </row>
    <row r="136" spans="1:65" s="2" customFormat="1" ht="16.5" customHeight="1">
      <c r="A136" s="38"/>
      <c r="B136" s="197"/>
      <c r="C136" s="198" t="s">
        <v>244</v>
      </c>
      <c r="D136" s="198" t="s">
        <v>177</v>
      </c>
      <c r="E136" s="199" t="s">
        <v>1369</v>
      </c>
      <c r="F136" s="200" t="s">
        <v>1370</v>
      </c>
      <c r="G136" s="201" t="s">
        <v>198</v>
      </c>
      <c r="H136" s="202">
        <v>195</v>
      </c>
      <c r="I136" s="203"/>
      <c r="J136" s="204">
        <f>ROUND(I136*H136,2)</f>
        <v>0</v>
      </c>
      <c r="K136" s="200" t="s">
        <v>1</v>
      </c>
      <c r="L136" s="39"/>
      <c r="M136" s="205" t="s">
        <v>1</v>
      </c>
      <c r="N136" s="206" t="s">
        <v>43</v>
      </c>
      <c r="O136" s="77"/>
      <c r="P136" s="207">
        <f>O136*H136</f>
        <v>0</v>
      </c>
      <c r="Q136" s="207">
        <v>0</v>
      </c>
      <c r="R136" s="207">
        <f>Q136*H136</f>
        <v>0</v>
      </c>
      <c r="S136" s="207">
        <v>0</v>
      </c>
      <c r="T136" s="208">
        <f>S136*H136</f>
        <v>0</v>
      </c>
      <c r="U136" s="38"/>
      <c r="V136" s="38"/>
      <c r="W136" s="38"/>
      <c r="X136" s="38"/>
      <c r="Y136" s="38"/>
      <c r="Z136" s="38"/>
      <c r="AA136" s="38"/>
      <c r="AB136" s="38"/>
      <c r="AC136" s="38"/>
      <c r="AD136" s="38"/>
      <c r="AE136" s="38"/>
      <c r="AR136" s="209" t="s">
        <v>182</v>
      </c>
      <c r="AT136" s="209" t="s">
        <v>177</v>
      </c>
      <c r="AU136" s="209" t="s">
        <v>85</v>
      </c>
      <c r="AY136" s="19" t="s">
        <v>175</v>
      </c>
      <c r="BE136" s="210">
        <f>IF(N136="základní",J136,0)</f>
        <v>0</v>
      </c>
      <c r="BF136" s="210">
        <f>IF(N136="snížená",J136,0)</f>
        <v>0</v>
      </c>
      <c r="BG136" s="210">
        <f>IF(N136="zákl. přenesená",J136,0)</f>
        <v>0</v>
      </c>
      <c r="BH136" s="210">
        <f>IF(N136="sníž. přenesená",J136,0)</f>
        <v>0</v>
      </c>
      <c r="BI136" s="210">
        <f>IF(N136="nulová",J136,0)</f>
        <v>0</v>
      </c>
      <c r="BJ136" s="19" t="s">
        <v>85</v>
      </c>
      <c r="BK136" s="210">
        <f>ROUND(I136*H136,2)</f>
        <v>0</v>
      </c>
      <c r="BL136" s="19" t="s">
        <v>182</v>
      </c>
      <c r="BM136" s="209" t="s">
        <v>329</v>
      </c>
    </row>
    <row r="137" spans="1:65" s="2" customFormat="1" ht="16.5" customHeight="1">
      <c r="A137" s="38"/>
      <c r="B137" s="197"/>
      <c r="C137" s="198" t="s">
        <v>8</v>
      </c>
      <c r="D137" s="198" t="s">
        <v>177</v>
      </c>
      <c r="E137" s="199" t="s">
        <v>1371</v>
      </c>
      <c r="F137" s="200" t="s">
        <v>1372</v>
      </c>
      <c r="G137" s="201" t="s">
        <v>198</v>
      </c>
      <c r="H137" s="202">
        <v>1060</v>
      </c>
      <c r="I137" s="203"/>
      <c r="J137" s="204">
        <f>ROUND(I137*H137,2)</f>
        <v>0</v>
      </c>
      <c r="K137" s="200" t="s">
        <v>1</v>
      </c>
      <c r="L137" s="39"/>
      <c r="M137" s="205" t="s">
        <v>1</v>
      </c>
      <c r="N137" s="206" t="s">
        <v>43</v>
      </c>
      <c r="O137" s="77"/>
      <c r="P137" s="207">
        <f>O137*H137</f>
        <v>0</v>
      </c>
      <c r="Q137" s="207">
        <v>0</v>
      </c>
      <c r="R137" s="207">
        <f>Q137*H137</f>
        <v>0</v>
      </c>
      <c r="S137" s="207">
        <v>0</v>
      </c>
      <c r="T137" s="208">
        <f>S137*H137</f>
        <v>0</v>
      </c>
      <c r="U137" s="38"/>
      <c r="V137" s="38"/>
      <c r="W137" s="38"/>
      <c r="X137" s="38"/>
      <c r="Y137" s="38"/>
      <c r="Z137" s="38"/>
      <c r="AA137" s="38"/>
      <c r="AB137" s="38"/>
      <c r="AC137" s="38"/>
      <c r="AD137" s="38"/>
      <c r="AE137" s="38"/>
      <c r="AR137" s="209" t="s">
        <v>182</v>
      </c>
      <c r="AT137" s="209" t="s">
        <v>177</v>
      </c>
      <c r="AU137" s="209" t="s">
        <v>85</v>
      </c>
      <c r="AY137" s="19" t="s">
        <v>175</v>
      </c>
      <c r="BE137" s="210">
        <f>IF(N137="základní",J137,0)</f>
        <v>0</v>
      </c>
      <c r="BF137" s="210">
        <f>IF(N137="snížená",J137,0)</f>
        <v>0</v>
      </c>
      <c r="BG137" s="210">
        <f>IF(N137="zákl. přenesená",J137,0)</f>
        <v>0</v>
      </c>
      <c r="BH137" s="210">
        <f>IF(N137="sníž. přenesená",J137,0)</f>
        <v>0</v>
      </c>
      <c r="BI137" s="210">
        <f>IF(N137="nulová",J137,0)</f>
        <v>0</v>
      </c>
      <c r="BJ137" s="19" t="s">
        <v>85</v>
      </c>
      <c r="BK137" s="210">
        <f>ROUND(I137*H137,2)</f>
        <v>0</v>
      </c>
      <c r="BL137" s="19" t="s">
        <v>182</v>
      </c>
      <c r="BM137" s="209" t="s">
        <v>339</v>
      </c>
    </row>
    <row r="138" spans="1:65" s="2" customFormat="1" ht="16.5" customHeight="1">
      <c r="A138" s="38"/>
      <c r="B138" s="197"/>
      <c r="C138" s="198" t="s">
        <v>253</v>
      </c>
      <c r="D138" s="198" t="s">
        <v>177</v>
      </c>
      <c r="E138" s="199" t="s">
        <v>1373</v>
      </c>
      <c r="F138" s="200" t="s">
        <v>1374</v>
      </c>
      <c r="G138" s="201" t="s">
        <v>198</v>
      </c>
      <c r="H138" s="202">
        <v>754</v>
      </c>
      <c r="I138" s="203"/>
      <c r="J138" s="204">
        <f>ROUND(I138*H138,2)</f>
        <v>0</v>
      </c>
      <c r="K138" s="200" t="s">
        <v>1</v>
      </c>
      <c r="L138" s="39"/>
      <c r="M138" s="205" t="s">
        <v>1</v>
      </c>
      <c r="N138" s="206" t="s">
        <v>43</v>
      </c>
      <c r="O138" s="77"/>
      <c r="P138" s="207">
        <f>O138*H138</f>
        <v>0</v>
      </c>
      <c r="Q138" s="207">
        <v>0</v>
      </c>
      <c r="R138" s="207">
        <f>Q138*H138</f>
        <v>0</v>
      </c>
      <c r="S138" s="207">
        <v>0</v>
      </c>
      <c r="T138" s="208">
        <f>S138*H138</f>
        <v>0</v>
      </c>
      <c r="U138" s="38"/>
      <c r="V138" s="38"/>
      <c r="W138" s="38"/>
      <c r="X138" s="38"/>
      <c r="Y138" s="38"/>
      <c r="Z138" s="38"/>
      <c r="AA138" s="38"/>
      <c r="AB138" s="38"/>
      <c r="AC138" s="38"/>
      <c r="AD138" s="38"/>
      <c r="AE138" s="38"/>
      <c r="AR138" s="209" t="s">
        <v>182</v>
      </c>
      <c r="AT138" s="209" t="s">
        <v>177</v>
      </c>
      <c r="AU138" s="209" t="s">
        <v>85</v>
      </c>
      <c r="AY138" s="19" t="s">
        <v>175</v>
      </c>
      <c r="BE138" s="210">
        <f>IF(N138="základní",J138,0)</f>
        <v>0</v>
      </c>
      <c r="BF138" s="210">
        <f>IF(N138="snížená",J138,0)</f>
        <v>0</v>
      </c>
      <c r="BG138" s="210">
        <f>IF(N138="zákl. přenesená",J138,0)</f>
        <v>0</v>
      </c>
      <c r="BH138" s="210">
        <f>IF(N138="sníž. přenesená",J138,0)</f>
        <v>0</v>
      </c>
      <c r="BI138" s="210">
        <f>IF(N138="nulová",J138,0)</f>
        <v>0</v>
      </c>
      <c r="BJ138" s="19" t="s">
        <v>85</v>
      </c>
      <c r="BK138" s="210">
        <f>ROUND(I138*H138,2)</f>
        <v>0</v>
      </c>
      <c r="BL138" s="19" t="s">
        <v>182</v>
      </c>
      <c r="BM138" s="209" t="s">
        <v>348</v>
      </c>
    </row>
    <row r="139" spans="1:65" s="2" customFormat="1" ht="16.5" customHeight="1">
      <c r="A139" s="38"/>
      <c r="B139" s="197"/>
      <c r="C139" s="198" t="s">
        <v>259</v>
      </c>
      <c r="D139" s="198" t="s">
        <v>177</v>
      </c>
      <c r="E139" s="199" t="s">
        <v>1375</v>
      </c>
      <c r="F139" s="200" t="s">
        <v>1376</v>
      </c>
      <c r="G139" s="201" t="s">
        <v>1348</v>
      </c>
      <c r="H139" s="202">
        <v>1</v>
      </c>
      <c r="I139" s="203"/>
      <c r="J139" s="204">
        <f>ROUND(I139*H139,2)</f>
        <v>0</v>
      </c>
      <c r="K139" s="200" t="s">
        <v>1</v>
      </c>
      <c r="L139" s="39"/>
      <c r="M139" s="205" t="s">
        <v>1</v>
      </c>
      <c r="N139" s="206" t="s">
        <v>43</v>
      </c>
      <c r="O139" s="77"/>
      <c r="P139" s="207">
        <f>O139*H139</f>
        <v>0</v>
      </c>
      <c r="Q139" s="207">
        <v>0</v>
      </c>
      <c r="R139" s="207">
        <f>Q139*H139</f>
        <v>0</v>
      </c>
      <c r="S139" s="207">
        <v>0</v>
      </c>
      <c r="T139" s="208">
        <f>S139*H139</f>
        <v>0</v>
      </c>
      <c r="U139" s="38"/>
      <c r="V139" s="38"/>
      <c r="W139" s="38"/>
      <c r="X139" s="38"/>
      <c r="Y139" s="38"/>
      <c r="Z139" s="38"/>
      <c r="AA139" s="38"/>
      <c r="AB139" s="38"/>
      <c r="AC139" s="38"/>
      <c r="AD139" s="38"/>
      <c r="AE139" s="38"/>
      <c r="AR139" s="209" t="s">
        <v>182</v>
      </c>
      <c r="AT139" s="209" t="s">
        <v>177</v>
      </c>
      <c r="AU139" s="209" t="s">
        <v>85</v>
      </c>
      <c r="AY139" s="19" t="s">
        <v>175</v>
      </c>
      <c r="BE139" s="210">
        <f>IF(N139="základní",J139,0)</f>
        <v>0</v>
      </c>
      <c r="BF139" s="210">
        <f>IF(N139="snížená",J139,0)</f>
        <v>0</v>
      </c>
      <c r="BG139" s="210">
        <f>IF(N139="zákl. přenesená",J139,0)</f>
        <v>0</v>
      </c>
      <c r="BH139" s="210">
        <f>IF(N139="sníž. přenesená",J139,0)</f>
        <v>0</v>
      </c>
      <c r="BI139" s="210">
        <f>IF(N139="nulová",J139,0)</f>
        <v>0</v>
      </c>
      <c r="BJ139" s="19" t="s">
        <v>85</v>
      </c>
      <c r="BK139" s="210">
        <f>ROUND(I139*H139,2)</f>
        <v>0</v>
      </c>
      <c r="BL139" s="19" t="s">
        <v>182</v>
      </c>
      <c r="BM139" s="209" t="s">
        <v>360</v>
      </c>
    </row>
    <row r="140" spans="1:65" s="2" customFormat="1" ht="16.5" customHeight="1">
      <c r="A140" s="38"/>
      <c r="B140" s="197"/>
      <c r="C140" s="198" t="s">
        <v>263</v>
      </c>
      <c r="D140" s="198" t="s">
        <v>177</v>
      </c>
      <c r="E140" s="199" t="s">
        <v>1377</v>
      </c>
      <c r="F140" s="200" t="s">
        <v>1378</v>
      </c>
      <c r="G140" s="201" t="s">
        <v>1379</v>
      </c>
      <c r="H140" s="202">
        <v>10</v>
      </c>
      <c r="I140" s="203"/>
      <c r="J140" s="204">
        <f>ROUND(I140*H140,2)</f>
        <v>0</v>
      </c>
      <c r="K140" s="200" t="s">
        <v>1</v>
      </c>
      <c r="L140" s="39"/>
      <c r="M140" s="205" t="s">
        <v>1</v>
      </c>
      <c r="N140" s="206" t="s">
        <v>43</v>
      </c>
      <c r="O140" s="77"/>
      <c r="P140" s="207">
        <f>O140*H140</f>
        <v>0</v>
      </c>
      <c r="Q140" s="207">
        <v>0</v>
      </c>
      <c r="R140" s="207">
        <f>Q140*H140</f>
        <v>0</v>
      </c>
      <c r="S140" s="207">
        <v>0</v>
      </c>
      <c r="T140" s="208">
        <f>S140*H140</f>
        <v>0</v>
      </c>
      <c r="U140" s="38"/>
      <c r="V140" s="38"/>
      <c r="W140" s="38"/>
      <c r="X140" s="38"/>
      <c r="Y140" s="38"/>
      <c r="Z140" s="38"/>
      <c r="AA140" s="38"/>
      <c r="AB140" s="38"/>
      <c r="AC140" s="38"/>
      <c r="AD140" s="38"/>
      <c r="AE140" s="38"/>
      <c r="AR140" s="209" t="s">
        <v>182</v>
      </c>
      <c r="AT140" s="209" t="s">
        <v>177</v>
      </c>
      <c r="AU140" s="209" t="s">
        <v>85</v>
      </c>
      <c r="AY140" s="19" t="s">
        <v>175</v>
      </c>
      <c r="BE140" s="210">
        <f>IF(N140="základní",J140,0)</f>
        <v>0</v>
      </c>
      <c r="BF140" s="210">
        <f>IF(N140="snížená",J140,0)</f>
        <v>0</v>
      </c>
      <c r="BG140" s="210">
        <f>IF(N140="zákl. přenesená",J140,0)</f>
        <v>0</v>
      </c>
      <c r="BH140" s="210">
        <f>IF(N140="sníž. přenesená",J140,0)</f>
        <v>0</v>
      </c>
      <c r="BI140" s="210">
        <f>IF(N140="nulová",J140,0)</f>
        <v>0</v>
      </c>
      <c r="BJ140" s="19" t="s">
        <v>85</v>
      </c>
      <c r="BK140" s="210">
        <f>ROUND(I140*H140,2)</f>
        <v>0</v>
      </c>
      <c r="BL140" s="19" t="s">
        <v>182</v>
      </c>
      <c r="BM140" s="209" t="s">
        <v>371</v>
      </c>
    </row>
    <row r="141" spans="1:65" s="2" customFormat="1" ht="21.75" customHeight="1">
      <c r="A141" s="38"/>
      <c r="B141" s="197"/>
      <c r="C141" s="198" t="s">
        <v>270</v>
      </c>
      <c r="D141" s="198" t="s">
        <v>177</v>
      </c>
      <c r="E141" s="199" t="s">
        <v>1380</v>
      </c>
      <c r="F141" s="200" t="s">
        <v>1381</v>
      </c>
      <c r="G141" s="201" t="s">
        <v>1348</v>
      </c>
      <c r="H141" s="202">
        <v>1</v>
      </c>
      <c r="I141" s="203"/>
      <c r="J141" s="204">
        <f>ROUND(I141*H141,2)</f>
        <v>0</v>
      </c>
      <c r="K141" s="200" t="s">
        <v>1</v>
      </c>
      <c r="L141" s="39"/>
      <c r="M141" s="205" t="s">
        <v>1</v>
      </c>
      <c r="N141" s="206" t="s">
        <v>43</v>
      </c>
      <c r="O141" s="77"/>
      <c r="P141" s="207">
        <f>O141*H141</f>
        <v>0</v>
      </c>
      <c r="Q141" s="207">
        <v>0</v>
      </c>
      <c r="R141" s="207">
        <f>Q141*H141</f>
        <v>0</v>
      </c>
      <c r="S141" s="207">
        <v>0</v>
      </c>
      <c r="T141" s="208">
        <f>S141*H141</f>
        <v>0</v>
      </c>
      <c r="U141" s="38"/>
      <c r="V141" s="38"/>
      <c r="W141" s="38"/>
      <c r="X141" s="38"/>
      <c r="Y141" s="38"/>
      <c r="Z141" s="38"/>
      <c r="AA141" s="38"/>
      <c r="AB141" s="38"/>
      <c r="AC141" s="38"/>
      <c r="AD141" s="38"/>
      <c r="AE141" s="38"/>
      <c r="AR141" s="209" t="s">
        <v>182</v>
      </c>
      <c r="AT141" s="209" t="s">
        <v>177</v>
      </c>
      <c r="AU141" s="209" t="s">
        <v>85</v>
      </c>
      <c r="AY141" s="19" t="s">
        <v>175</v>
      </c>
      <c r="BE141" s="210">
        <f>IF(N141="základní",J141,0)</f>
        <v>0</v>
      </c>
      <c r="BF141" s="210">
        <f>IF(N141="snížená",J141,0)</f>
        <v>0</v>
      </c>
      <c r="BG141" s="210">
        <f>IF(N141="zákl. přenesená",J141,0)</f>
        <v>0</v>
      </c>
      <c r="BH141" s="210">
        <f>IF(N141="sníž. přenesená",J141,0)</f>
        <v>0</v>
      </c>
      <c r="BI141" s="210">
        <f>IF(N141="nulová",J141,0)</f>
        <v>0</v>
      </c>
      <c r="BJ141" s="19" t="s">
        <v>85</v>
      </c>
      <c r="BK141" s="210">
        <f>ROUND(I141*H141,2)</f>
        <v>0</v>
      </c>
      <c r="BL141" s="19" t="s">
        <v>182</v>
      </c>
      <c r="BM141" s="209" t="s">
        <v>382</v>
      </c>
    </row>
    <row r="142" spans="1:65" s="2" customFormat="1" ht="21.75" customHeight="1">
      <c r="A142" s="38"/>
      <c r="B142" s="197"/>
      <c r="C142" s="198" t="s">
        <v>285</v>
      </c>
      <c r="D142" s="198" t="s">
        <v>177</v>
      </c>
      <c r="E142" s="199" t="s">
        <v>1382</v>
      </c>
      <c r="F142" s="200" t="s">
        <v>1383</v>
      </c>
      <c r="G142" s="201" t="s">
        <v>1348</v>
      </c>
      <c r="H142" s="202">
        <v>1</v>
      </c>
      <c r="I142" s="203"/>
      <c r="J142" s="204">
        <f>ROUND(I142*H142,2)</f>
        <v>0</v>
      </c>
      <c r="K142" s="200" t="s">
        <v>1</v>
      </c>
      <c r="L142" s="39"/>
      <c r="M142" s="205" t="s">
        <v>1</v>
      </c>
      <c r="N142" s="206" t="s">
        <v>43</v>
      </c>
      <c r="O142" s="77"/>
      <c r="P142" s="207">
        <f>O142*H142</f>
        <v>0</v>
      </c>
      <c r="Q142" s="207">
        <v>0</v>
      </c>
      <c r="R142" s="207">
        <f>Q142*H142</f>
        <v>0</v>
      </c>
      <c r="S142" s="207">
        <v>0</v>
      </c>
      <c r="T142" s="208">
        <f>S142*H142</f>
        <v>0</v>
      </c>
      <c r="U142" s="38"/>
      <c r="V142" s="38"/>
      <c r="W142" s="38"/>
      <c r="X142" s="38"/>
      <c r="Y142" s="38"/>
      <c r="Z142" s="38"/>
      <c r="AA142" s="38"/>
      <c r="AB142" s="38"/>
      <c r="AC142" s="38"/>
      <c r="AD142" s="38"/>
      <c r="AE142" s="38"/>
      <c r="AR142" s="209" t="s">
        <v>182</v>
      </c>
      <c r="AT142" s="209" t="s">
        <v>177</v>
      </c>
      <c r="AU142" s="209" t="s">
        <v>85</v>
      </c>
      <c r="AY142" s="19" t="s">
        <v>175</v>
      </c>
      <c r="BE142" s="210">
        <f>IF(N142="základní",J142,0)</f>
        <v>0</v>
      </c>
      <c r="BF142" s="210">
        <f>IF(N142="snížená",J142,0)</f>
        <v>0</v>
      </c>
      <c r="BG142" s="210">
        <f>IF(N142="zákl. přenesená",J142,0)</f>
        <v>0</v>
      </c>
      <c r="BH142" s="210">
        <f>IF(N142="sníž. přenesená",J142,0)</f>
        <v>0</v>
      </c>
      <c r="BI142" s="210">
        <f>IF(N142="nulová",J142,0)</f>
        <v>0</v>
      </c>
      <c r="BJ142" s="19" t="s">
        <v>85</v>
      </c>
      <c r="BK142" s="210">
        <f>ROUND(I142*H142,2)</f>
        <v>0</v>
      </c>
      <c r="BL142" s="19" t="s">
        <v>182</v>
      </c>
      <c r="BM142" s="209" t="s">
        <v>393</v>
      </c>
    </row>
    <row r="143" spans="1:65" s="2" customFormat="1" ht="16.5" customHeight="1">
      <c r="A143" s="38"/>
      <c r="B143" s="197"/>
      <c r="C143" s="198" t="s">
        <v>7</v>
      </c>
      <c r="D143" s="198" t="s">
        <v>177</v>
      </c>
      <c r="E143" s="199" t="s">
        <v>1384</v>
      </c>
      <c r="F143" s="200" t="s">
        <v>1385</v>
      </c>
      <c r="G143" s="201" t="s">
        <v>1348</v>
      </c>
      <c r="H143" s="202">
        <v>1</v>
      </c>
      <c r="I143" s="203"/>
      <c r="J143" s="204">
        <f>ROUND(I143*H143,2)</f>
        <v>0</v>
      </c>
      <c r="K143" s="200" t="s">
        <v>1</v>
      </c>
      <c r="L143" s="39"/>
      <c r="M143" s="205" t="s">
        <v>1</v>
      </c>
      <c r="N143" s="206" t="s">
        <v>43</v>
      </c>
      <c r="O143" s="77"/>
      <c r="P143" s="207">
        <f>O143*H143</f>
        <v>0</v>
      </c>
      <c r="Q143" s="207">
        <v>0</v>
      </c>
      <c r="R143" s="207">
        <f>Q143*H143</f>
        <v>0</v>
      </c>
      <c r="S143" s="207">
        <v>0</v>
      </c>
      <c r="T143" s="208">
        <f>S143*H143</f>
        <v>0</v>
      </c>
      <c r="U143" s="38"/>
      <c r="V143" s="38"/>
      <c r="W143" s="38"/>
      <c r="X143" s="38"/>
      <c r="Y143" s="38"/>
      <c r="Z143" s="38"/>
      <c r="AA143" s="38"/>
      <c r="AB143" s="38"/>
      <c r="AC143" s="38"/>
      <c r="AD143" s="38"/>
      <c r="AE143" s="38"/>
      <c r="AR143" s="209" t="s">
        <v>182</v>
      </c>
      <c r="AT143" s="209" t="s">
        <v>177</v>
      </c>
      <c r="AU143" s="209" t="s">
        <v>85</v>
      </c>
      <c r="AY143" s="19" t="s">
        <v>175</v>
      </c>
      <c r="BE143" s="210">
        <f>IF(N143="základní",J143,0)</f>
        <v>0</v>
      </c>
      <c r="BF143" s="210">
        <f>IF(N143="snížená",J143,0)</f>
        <v>0</v>
      </c>
      <c r="BG143" s="210">
        <f>IF(N143="zákl. přenesená",J143,0)</f>
        <v>0</v>
      </c>
      <c r="BH143" s="210">
        <f>IF(N143="sníž. přenesená",J143,0)</f>
        <v>0</v>
      </c>
      <c r="BI143" s="210">
        <f>IF(N143="nulová",J143,0)</f>
        <v>0</v>
      </c>
      <c r="BJ143" s="19" t="s">
        <v>85</v>
      </c>
      <c r="BK143" s="210">
        <f>ROUND(I143*H143,2)</f>
        <v>0</v>
      </c>
      <c r="BL143" s="19" t="s">
        <v>182</v>
      </c>
      <c r="BM143" s="209" t="s">
        <v>402</v>
      </c>
    </row>
    <row r="144" spans="1:65" s="2" customFormat="1" ht="16.5" customHeight="1">
      <c r="A144" s="38"/>
      <c r="B144" s="197"/>
      <c r="C144" s="198" t="s">
        <v>294</v>
      </c>
      <c r="D144" s="198" t="s">
        <v>177</v>
      </c>
      <c r="E144" s="199" t="s">
        <v>1386</v>
      </c>
      <c r="F144" s="200" t="s">
        <v>1387</v>
      </c>
      <c r="G144" s="201" t="s">
        <v>1348</v>
      </c>
      <c r="H144" s="202">
        <v>1</v>
      </c>
      <c r="I144" s="203"/>
      <c r="J144" s="204">
        <f>ROUND(I144*H144,2)</f>
        <v>0</v>
      </c>
      <c r="K144" s="200" t="s">
        <v>1</v>
      </c>
      <c r="L144" s="39"/>
      <c r="M144" s="205" t="s">
        <v>1</v>
      </c>
      <c r="N144" s="206" t="s">
        <v>43</v>
      </c>
      <c r="O144" s="77"/>
      <c r="P144" s="207">
        <f>O144*H144</f>
        <v>0</v>
      </c>
      <c r="Q144" s="207">
        <v>0</v>
      </c>
      <c r="R144" s="207">
        <f>Q144*H144</f>
        <v>0</v>
      </c>
      <c r="S144" s="207">
        <v>0</v>
      </c>
      <c r="T144" s="208">
        <f>S144*H144</f>
        <v>0</v>
      </c>
      <c r="U144" s="38"/>
      <c r="V144" s="38"/>
      <c r="W144" s="38"/>
      <c r="X144" s="38"/>
      <c r="Y144" s="38"/>
      <c r="Z144" s="38"/>
      <c r="AA144" s="38"/>
      <c r="AB144" s="38"/>
      <c r="AC144" s="38"/>
      <c r="AD144" s="38"/>
      <c r="AE144" s="38"/>
      <c r="AR144" s="209" t="s">
        <v>182</v>
      </c>
      <c r="AT144" s="209" t="s">
        <v>177</v>
      </c>
      <c r="AU144" s="209" t="s">
        <v>85</v>
      </c>
      <c r="AY144" s="19" t="s">
        <v>175</v>
      </c>
      <c r="BE144" s="210">
        <f>IF(N144="základní",J144,0)</f>
        <v>0</v>
      </c>
      <c r="BF144" s="210">
        <f>IF(N144="snížená",J144,0)</f>
        <v>0</v>
      </c>
      <c r="BG144" s="210">
        <f>IF(N144="zákl. přenesená",J144,0)</f>
        <v>0</v>
      </c>
      <c r="BH144" s="210">
        <f>IF(N144="sníž. přenesená",J144,0)</f>
        <v>0</v>
      </c>
      <c r="BI144" s="210">
        <f>IF(N144="nulová",J144,0)</f>
        <v>0</v>
      </c>
      <c r="BJ144" s="19" t="s">
        <v>85</v>
      </c>
      <c r="BK144" s="210">
        <f>ROUND(I144*H144,2)</f>
        <v>0</v>
      </c>
      <c r="BL144" s="19" t="s">
        <v>182</v>
      </c>
      <c r="BM144" s="209" t="s">
        <v>412</v>
      </c>
    </row>
    <row r="145" spans="1:65" s="2" customFormat="1" ht="16.5" customHeight="1">
      <c r="A145" s="38"/>
      <c r="B145" s="197"/>
      <c r="C145" s="198" t="s">
        <v>299</v>
      </c>
      <c r="D145" s="198" t="s">
        <v>177</v>
      </c>
      <c r="E145" s="199" t="s">
        <v>1388</v>
      </c>
      <c r="F145" s="200" t="s">
        <v>1389</v>
      </c>
      <c r="G145" s="201" t="s">
        <v>1348</v>
      </c>
      <c r="H145" s="202">
        <v>1</v>
      </c>
      <c r="I145" s="203"/>
      <c r="J145" s="204">
        <f>ROUND(I145*H145,2)</f>
        <v>0</v>
      </c>
      <c r="K145" s="200" t="s">
        <v>1</v>
      </c>
      <c r="L145" s="39"/>
      <c r="M145" s="259" t="s">
        <v>1</v>
      </c>
      <c r="N145" s="260" t="s">
        <v>43</v>
      </c>
      <c r="O145" s="261"/>
      <c r="P145" s="262">
        <f>O145*H145</f>
        <v>0</v>
      </c>
      <c r="Q145" s="262">
        <v>0</v>
      </c>
      <c r="R145" s="262">
        <f>Q145*H145</f>
        <v>0</v>
      </c>
      <c r="S145" s="262">
        <v>0</v>
      </c>
      <c r="T145" s="263">
        <f>S145*H145</f>
        <v>0</v>
      </c>
      <c r="U145" s="38"/>
      <c r="V145" s="38"/>
      <c r="W145" s="38"/>
      <c r="X145" s="38"/>
      <c r="Y145" s="38"/>
      <c r="Z145" s="38"/>
      <c r="AA145" s="38"/>
      <c r="AB145" s="38"/>
      <c r="AC145" s="38"/>
      <c r="AD145" s="38"/>
      <c r="AE145" s="38"/>
      <c r="AR145" s="209" t="s">
        <v>182</v>
      </c>
      <c r="AT145" s="209" t="s">
        <v>177</v>
      </c>
      <c r="AU145" s="209" t="s">
        <v>85</v>
      </c>
      <c r="AY145" s="19" t="s">
        <v>175</v>
      </c>
      <c r="BE145" s="210">
        <f>IF(N145="základní",J145,0)</f>
        <v>0</v>
      </c>
      <c r="BF145" s="210">
        <f>IF(N145="snížená",J145,0)</f>
        <v>0</v>
      </c>
      <c r="BG145" s="210">
        <f>IF(N145="zákl. přenesená",J145,0)</f>
        <v>0</v>
      </c>
      <c r="BH145" s="210">
        <f>IF(N145="sníž. přenesená",J145,0)</f>
        <v>0</v>
      </c>
      <c r="BI145" s="210">
        <f>IF(N145="nulová",J145,0)</f>
        <v>0</v>
      </c>
      <c r="BJ145" s="19" t="s">
        <v>85</v>
      </c>
      <c r="BK145" s="210">
        <f>ROUND(I145*H145,2)</f>
        <v>0</v>
      </c>
      <c r="BL145" s="19" t="s">
        <v>182</v>
      </c>
      <c r="BM145" s="209" t="s">
        <v>449</v>
      </c>
    </row>
    <row r="146" spans="1:31" s="2" customFormat="1" ht="6.95" customHeight="1">
      <c r="A146" s="38"/>
      <c r="B146" s="60"/>
      <c r="C146" s="61"/>
      <c r="D146" s="61"/>
      <c r="E146" s="61"/>
      <c r="F146" s="61"/>
      <c r="G146" s="61"/>
      <c r="H146" s="61"/>
      <c r="I146" s="157"/>
      <c r="J146" s="61"/>
      <c r="K146" s="61"/>
      <c r="L146" s="39"/>
      <c r="M146" s="38"/>
      <c r="O146" s="38"/>
      <c r="P146" s="38"/>
      <c r="Q146" s="38"/>
      <c r="R146" s="38"/>
      <c r="S146" s="38"/>
      <c r="T146" s="38"/>
      <c r="U146" s="38"/>
      <c r="V146" s="38"/>
      <c r="W146" s="38"/>
      <c r="X146" s="38"/>
      <c r="Y146" s="38"/>
      <c r="Z146" s="38"/>
      <c r="AA146" s="38"/>
      <c r="AB146" s="38"/>
      <c r="AC146" s="38"/>
      <c r="AD146" s="38"/>
      <c r="AE146" s="38"/>
    </row>
  </sheetData>
  <autoFilter ref="C120:K145"/>
  <mergeCells count="12">
    <mergeCell ref="E7:H7"/>
    <mergeCell ref="E9:H9"/>
    <mergeCell ref="E11:H11"/>
    <mergeCell ref="E20:H20"/>
    <mergeCell ref="E29:H29"/>
    <mergeCell ref="E85:H85"/>
    <mergeCell ref="E87:H87"/>
    <mergeCell ref="E89:H89"/>
    <mergeCell ref="E109:H109"/>
    <mergeCell ref="E111:H111"/>
    <mergeCell ref="E113:H11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3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8" t="s">
        <v>5</v>
      </c>
      <c r="M2" s="1"/>
      <c r="N2" s="1"/>
      <c r="O2" s="1"/>
      <c r="P2" s="1"/>
      <c r="Q2" s="1"/>
      <c r="R2" s="1"/>
      <c r="S2" s="1"/>
      <c r="T2" s="1"/>
      <c r="U2" s="1"/>
      <c r="V2" s="1"/>
      <c r="AT2" s="19" t="s">
        <v>98</v>
      </c>
    </row>
    <row r="3" spans="2:46" s="1" customFormat="1" ht="6.95" customHeight="1">
      <c r="B3" s="20"/>
      <c r="C3" s="21"/>
      <c r="D3" s="21"/>
      <c r="E3" s="21"/>
      <c r="F3" s="21"/>
      <c r="G3" s="21"/>
      <c r="H3" s="21"/>
      <c r="I3" s="130"/>
      <c r="J3" s="21"/>
      <c r="K3" s="21"/>
      <c r="L3" s="22"/>
      <c r="AT3" s="19" t="s">
        <v>87</v>
      </c>
    </row>
    <row r="4" spans="2:46" s="1" customFormat="1" ht="24.95" customHeight="1">
      <c r="B4" s="22"/>
      <c r="D4" s="23" t="s">
        <v>127</v>
      </c>
      <c r="I4" s="129"/>
      <c r="L4" s="22"/>
      <c r="M4" s="131" t="s">
        <v>10</v>
      </c>
      <c r="AT4" s="19" t="s">
        <v>3</v>
      </c>
    </row>
    <row r="5" spans="2:12" s="1" customFormat="1" ht="6.95" customHeight="1">
      <c r="B5" s="22"/>
      <c r="I5" s="129"/>
      <c r="L5" s="22"/>
    </row>
    <row r="6" spans="2:12" s="1" customFormat="1" ht="12" customHeight="1">
      <c r="B6" s="22"/>
      <c r="D6" s="32" t="s">
        <v>16</v>
      </c>
      <c r="I6" s="129"/>
      <c r="L6" s="22"/>
    </row>
    <row r="7" spans="2:12" s="1" customFormat="1" ht="16.5" customHeight="1">
      <c r="B7" s="22"/>
      <c r="E7" s="132" t="str">
        <f>'Rekapitulace stavby'!K6</f>
        <v>Rekonstrukce objektu garáží nákladních vozidel - Rychnov nad Kněžnou</v>
      </c>
      <c r="F7" s="32"/>
      <c r="G7" s="32"/>
      <c r="H7" s="32"/>
      <c r="I7" s="129"/>
      <c r="L7" s="22"/>
    </row>
    <row r="8" spans="2:12" s="1" customFormat="1" ht="12" customHeight="1">
      <c r="B8" s="22"/>
      <c r="D8" s="32" t="s">
        <v>128</v>
      </c>
      <c r="I8" s="129"/>
      <c r="L8" s="22"/>
    </row>
    <row r="9" spans="1:31" s="2" customFormat="1" ht="16.5" customHeight="1">
      <c r="A9" s="38"/>
      <c r="B9" s="39"/>
      <c r="C9" s="38"/>
      <c r="D9" s="38"/>
      <c r="E9" s="132" t="s">
        <v>1390</v>
      </c>
      <c r="F9" s="38"/>
      <c r="G9" s="38"/>
      <c r="H9" s="38"/>
      <c r="I9" s="133"/>
      <c r="J9" s="38"/>
      <c r="K9" s="38"/>
      <c r="L9" s="55"/>
      <c r="S9" s="38"/>
      <c r="T9" s="38"/>
      <c r="U9" s="38"/>
      <c r="V9" s="38"/>
      <c r="W9" s="38"/>
      <c r="X9" s="38"/>
      <c r="Y9" s="38"/>
      <c r="Z9" s="38"/>
      <c r="AA9" s="38"/>
      <c r="AB9" s="38"/>
      <c r="AC9" s="38"/>
      <c r="AD9" s="38"/>
      <c r="AE9" s="38"/>
    </row>
    <row r="10" spans="1:31" s="2" customFormat="1" ht="12" customHeight="1">
      <c r="A10" s="38"/>
      <c r="B10" s="39"/>
      <c r="C10" s="38"/>
      <c r="D10" s="32" t="s">
        <v>1337</v>
      </c>
      <c r="E10" s="38"/>
      <c r="F10" s="38"/>
      <c r="G10" s="38"/>
      <c r="H10" s="38"/>
      <c r="I10" s="133"/>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1391</v>
      </c>
      <c r="F11" s="38"/>
      <c r="G11" s="38"/>
      <c r="H11" s="38"/>
      <c r="I11" s="133"/>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133"/>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18</v>
      </c>
      <c r="E13" s="38"/>
      <c r="F13" s="27" t="s">
        <v>1</v>
      </c>
      <c r="G13" s="38"/>
      <c r="H13" s="38"/>
      <c r="I13" s="134" t="s">
        <v>19</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20</v>
      </c>
      <c r="E14" s="38"/>
      <c r="F14" s="27" t="s">
        <v>21</v>
      </c>
      <c r="G14" s="38"/>
      <c r="H14" s="38"/>
      <c r="I14" s="134" t="s">
        <v>22</v>
      </c>
      <c r="J14" s="69" t="str">
        <f>'Rekapitulace stavby'!AN8</f>
        <v>26. 3. 2019</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133"/>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24</v>
      </c>
      <c r="E16" s="38"/>
      <c r="F16" s="38"/>
      <c r="G16" s="38"/>
      <c r="H16" s="38"/>
      <c r="I16" s="134" t="s">
        <v>25</v>
      </c>
      <c r="J16" s="27" t="s">
        <v>26</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134" t="s">
        <v>28</v>
      </c>
      <c r="J17" s="27" t="s">
        <v>1</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133"/>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134" t="s">
        <v>25</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134" t="s">
        <v>28</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133"/>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134" t="s">
        <v>25</v>
      </c>
      <c r="J22" s="27" t="s">
        <v>1</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32</v>
      </c>
      <c r="F23" s="38"/>
      <c r="G23" s="38"/>
      <c r="H23" s="38"/>
      <c r="I23" s="134" t="s">
        <v>28</v>
      </c>
      <c r="J23" s="27" t="s">
        <v>1</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133"/>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34</v>
      </c>
      <c r="E25" s="38"/>
      <c r="F25" s="38"/>
      <c r="G25" s="38"/>
      <c r="H25" s="38"/>
      <c r="I25" s="134" t="s">
        <v>25</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134" t="s">
        <v>28</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133"/>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36</v>
      </c>
      <c r="E28" s="38"/>
      <c r="F28" s="38"/>
      <c r="G28" s="38"/>
      <c r="H28" s="38"/>
      <c r="I28" s="133"/>
      <c r="J28" s="38"/>
      <c r="K28" s="38"/>
      <c r="L28" s="55"/>
      <c r="S28" s="38"/>
      <c r="T28" s="38"/>
      <c r="U28" s="38"/>
      <c r="V28" s="38"/>
      <c r="W28" s="38"/>
      <c r="X28" s="38"/>
      <c r="Y28" s="38"/>
      <c r="Z28" s="38"/>
      <c r="AA28" s="38"/>
      <c r="AB28" s="38"/>
      <c r="AC28" s="38"/>
      <c r="AD28" s="38"/>
      <c r="AE28" s="38"/>
    </row>
    <row r="29" spans="1:31" s="8" customFormat="1" ht="214.5" customHeight="1">
      <c r="A29" s="135"/>
      <c r="B29" s="136"/>
      <c r="C29" s="135"/>
      <c r="D29" s="135"/>
      <c r="E29" s="36" t="s">
        <v>130</v>
      </c>
      <c r="F29" s="36"/>
      <c r="G29" s="36"/>
      <c r="H29" s="36"/>
      <c r="I29" s="137"/>
      <c r="J29" s="135"/>
      <c r="K29" s="135"/>
      <c r="L29" s="138"/>
      <c r="S29" s="135"/>
      <c r="T29" s="135"/>
      <c r="U29" s="135"/>
      <c r="V29" s="135"/>
      <c r="W29" s="135"/>
      <c r="X29" s="135"/>
      <c r="Y29" s="135"/>
      <c r="Z29" s="135"/>
      <c r="AA29" s="135"/>
      <c r="AB29" s="135"/>
      <c r="AC29" s="135"/>
      <c r="AD29" s="135"/>
      <c r="AE29" s="135"/>
    </row>
    <row r="30" spans="1:31" s="2" customFormat="1" ht="6.95" customHeight="1">
      <c r="A30" s="38"/>
      <c r="B30" s="39"/>
      <c r="C30" s="38"/>
      <c r="D30" s="38"/>
      <c r="E30" s="38"/>
      <c r="F30" s="38"/>
      <c r="G30" s="38"/>
      <c r="H30" s="38"/>
      <c r="I30" s="133"/>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139"/>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40" t="s">
        <v>38</v>
      </c>
      <c r="E32" s="38"/>
      <c r="F32" s="38"/>
      <c r="G32" s="38"/>
      <c r="H32" s="38"/>
      <c r="I32" s="133"/>
      <c r="J32" s="96">
        <f>ROUND(J130,2)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139"/>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40</v>
      </c>
      <c r="G34" s="38"/>
      <c r="H34" s="38"/>
      <c r="I34" s="141" t="s">
        <v>39</v>
      </c>
      <c r="J34" s="43" t="s">
        <v>41</v>
      </c>
      <c r="K34" s="38"/>
      <c r="L34" s="55"/>
      <c r="S34" s="38"/>
      <c r="T34" s="38"/>
      <c r="U34" s="38"/>
      <c r="V34" s="38"/>
      <c r="W34" s="38"/>
      <c r="X34" s="38"/>
      <c r="Y34" s="38"/>
      <c r="Z34" s="38"/>
      <c r="AA34" s="38"/>
      <c r="AB34" s="38"/>
      <c r="AC34" s="38"/>
      <c r="AD34" s="38"/>
      <c r="AE34" s="38"/>
    </row>
    <row r="35" spans="1:31" s="2" customFormat="1" ht="14.4" customHeight="1">
      <c r="A35" s="38"/>
      <c r="B35" s="39"/>
      <c r="C35" s="38"/>
      <c r="D35" s="142" t="s">
        <v>42</v>
      </c>
      <c r="E35" s="32" t="s">
        <v>43</v>
      </c>
      <c r="F35" s="143">
        <f>ROUND((SUM(BE130:BE234)),2)</f>
        <v>0</v>
      </c>
      <c r="G35" s="38"/>
      <c r="H35" s="38"/>
      <c r="I35" s="144">
        <v>0.21</v>
      </c>
      <c r="J35" s="143">
        <f>ROUND(((SUM(BE130:BE234))*I35),2)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44</v>
      </c>
      <c r="F36" s="143">
        <f>ROUND((SUM(BF130:BF234)),2)</f>
        <v>0</v>
      </c>
      <c r="G36" s="38"/>
      <c r="H36" s="38"/>
      <c r="I36" s="144">
        <v>0.15</v>
      </c>
      <c r="J36" s="143">
        <f>ROUND(((SUM(BF130:BF234))*I36),2)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45</v>
      </c>
      <c r="F37" s="143">
        <f>ROUND((SUM(BG130:BG234)),2)</f>
        <v>0</v>
      </c>
      <c r="G37" s="38"/>
      <c r="H37" s="38"/>
      <c r="I37" s="144">
        <v>0.21</v>
      </c>
      <c r="J37" s="143">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46</v>
      </c>
      <c r="F38" s="143">
        <f>ROUND((SUM(BH130:BH234)),2)</f>
        <v>0</v>
      </c>
      <c r="G38" s="38"/>
      <c r="H38" s="38"/>
      <c r="I38" s="144">
        <v>0.15</v>
      </c>
      <c r="J38" s="143">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47</v>
      </c>
      <c r="F39" s="143">
        <f>ROUND((SUM(BI130:BI234)),2)</f>
        <v>0</v>
      </c>
      <c r="G39" s="38"/>
      <c r="H39" s="38"/>
      <c r="I39" s="144">
        <v>0</v>
      </c>
      <c r="J39" s="143">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133"/>
      <c r="J40" s="38"/>
      <c r="K40" s="38"/>
      <c r="L40" s="55"/>
      <c r="S40" s="38"/>
      <c r="T40" s="38"/>
      <c r="U40" s="38"/>
      <c r="V40" s="38"/>
      <c r="W40" s="38"/>
      <c r="X40" s="38"/>
      <c r="Y40" s="38"/>
      <c r="Z40" s="38"/>
      <c r="AA40" s="38"/>
      <c r="AB40" s="38"/>
      <c r="AC40" s="38"/>
      <c r="AD40" s="38"/>
      <c r="AE40" s="38"/>
    </row>
    <row r="41" spans="1:31" s="2" customFormat="1" ht="25.4" customHeight="1">
      <c r="A41" s="38"/>
      <c r="B41" s="39"/>
      <c r="C41" s="145"/>
      <c r="D41" s="146" t="s">
        <v>48</v>
      </c>
      <c r="E41" s="81"/>
      <c r="F41" s="81"/>
      <c r="G41" s="147" t="s">
        <v>49</v>
      </c>
      <c r="H41" s="148" t="s">
        <v>50</v>
      </c>
      <c r="I41" s="149"/>
      <c r="J41" s="150">
        <f>SUM(J32:J39)</f>
        <v>0</v>
      </c>
      <c r="K41" s="151"/>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133"/>
      <c r="J42" s="38"/>
      <c r="K42" s="38"/>
      <c r="L42" s="55"/>
      <c r="S42" s="38"/>
      <c r="T42" s="38"/>
      <c r="U42" s="38"/>
      <c r="V42" s="38"/>
      <c r="W42" s="38"/>
      <c r="X42" s="38"/>
      <c r="Y42" s="38"/>
      <c r="Z42" s="38"/>
      <c r="AA42" s="38"/>
      <c r="AB42" s="38"/>
      <c r="AC42" s="38"/>
      <c r="AD42" s="38"/>
      <c r="AE42" s="38"/>
    </row>
    <row r="43" spans="2:12" s="1" customFormat="1" ht="14.4" customHeight="1">
      <c r="B43" s="22"/>
      <c r="I43" s="129"/>
      <c r="L43" s="22"/>
    </row>
    <row r="44" spans="2:12" s="1" customFormat="1" ht="14.4" customHeight="1">
      <c r="B44" s="22"/>
      <c r="I44" s="129"/>
      <c r="L44" s="22"/>
    </row>
    <row r="45" spans="2:12" s="1" customFormat="1" ht="14.4" customHeight="1">
      <c r="B45" s="22"/>
      <c r="I45" s="129"/>
      <c r="L45" s="22"/>
    </row>
    <row r="46" spans="2:12" s="1" customFormat="1" ht="14.4" customHeight="1">
      <c r="B46" s="22"/>
      <c r="I46" s="129"/>
      <c r="L46" s="22"/>
    </row>
    <row r="47" spans="2:12" s="1" customFormat="1" ht="14.4" customHeight="1">
      <c r="B47" s="22"/>
      <c r="I47" s="129"/>
      <c r="L47" s="22"/>
    </row>
    <row r="48" spans="2:12" s="1" customFormat="1" ht="14.4" customHeight="1">
      <c r="B48" s="22"/>
      <c r="I48" s="129"/>
      <c r="L48" s="22"/>
    </row>
    <row r="49" spans="2:12" s="1" customFormat="1" ht="14.4" customHeight="1">
      <c r="B49" s="22"/>
      <c r="I49" s="129"/>
      <c r="L49" s="22"/>
    </row>
    <row r="50" spans="2:12" s="2" customFormat="1" ht="14.4" customHeight="1">
      <c r="B50" s="55"/>
      <c r="D50" s="56" t="s">
        <v>51</v>
      </c>
      <c r="E50" s="57"/>
      <c r="F50" s="57"/>
      <c r="G50" s="56" t="s">
        <v>52</v>
      </c>
      <c r="H50" s="57"/>
      <c r="I50" s="152"/>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53</v>
      </c>
      <c r="E61" s="41"/>
      <c r="F61" s="153" t="s">
        <v>54</v>
      </c>
      <c r="G61" s="58" t="s">
        <v>53</v>
      </c>
      <c r="H61" s="41"/>
      <c r="I61" s="154"/>
      <c r="J61" s="155" t="s">
        <v>54</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55</v>
      </c>
      <c r="E65" s="59"/>
      <c r="F65" s="59"/>
      <c r="G65" s="56" t="s">
        <v>56</v>
      </c>
      <c r="H65" s="59"/>
      <c r="I65" s="156"/>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53</v>
      </c>
      <c r="E76" s="41"/>
      <c r="F76" s="153" t="s">
        <v>54</v>
      </c>
      <c r="G76" s="58" t="s">
        <v>53</v>
      </c>
      <c r="H76" s="41"/>
      <c r="I76" s="154"/>
      <c r="J76" s="155" t="s">
        <v>54</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157"/>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158"/>
      <c r="J81" s="63"/>
      <c r="K81" s="63"/>
      <c r="L81" s="55"/>
      <c r="S81" s="38"/>
      <c r="T81" s="38"/>
      <c r="U81" s="38"/>
      <c r="V81" s="38"/>
      <c r="W81" s="38"/>
      <c r="X81" s="38"/>
      <c r="Y81" s="38"/>
      <c r="Z81" s="38"/>
      <c r="AA81" s="38"/>
      <c r="AB81" s="38"/>
      <c r="AC81" s="38"/>
      <c r="AD81" s="38"/>
      <c r="AE81" s="38"/>
    </row>
    <row r="82" spans="1:31" s="2" customFormat="1" ht="24.95" customHeight="1">
      <c r="A82" s="38"/>
      <c r="B82" s="39"/>
      <c r="C82" s="23" t="s">
        <v>131</v>
      </c>
      <c r="D82" s="38"/>
      <c r="E82" s="38"/>
      <c r="F82" s="38"/>
      <c r="G82" s="38"/>
      <c r="H82" s="38"/>
      <c r="I82" s="133"/>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133"/>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133"/>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32" t="str">
        <f>E7</f>
        <v>Rekonstrukce objektu garáží nákladních vozidel - Rychnov nad Kněžnou</v>
      </c>
      <c r="F85" s="32"/>
      <c r="G85" s="32"/>
      <c r="H85" s="32"/>
      <c r="I85" s="133"/>
      <c r="J85" s="38"/>
      <c r="K85" s="38"/>
      <c r="L85" s="55"/>
      <c r="S85" s="38"/>
      <c r="T85" s="38"/>
      <c r="U85" s="38"/>
      <c r="V85" s="38"/>
      <c r="W85" s="38"/>
      <c r="X85" s="38"/>
      <c r="Y85" s="38"/>
      <c r="Z85" s="38"/>
      <c r="AA85" s="38"/>
      <c r="AB85" s="38"/>
      <c r="AC85" s="38"/>
      <c r="AD85" s="38"/>
      <c r="AE85" s="38"/>
    </row>
    <row r="86" spans="2:12" s="1" customFormat="1" ht="12" customHeight="1">
      <c r="B86" s="22"/>
      <c r="C86" s="32" t="s">
        <v>128</v>
      </c>
      <c r="I86" s="129"/>
      <c r="L86" s="22"/>
    </row>
    <row r="87" spans="1:31" s="2" customFormat="1" ht="16.5" customHeight="1">
      <c r="A87" s="38"/>
      <c r="B87" s="39"/>
      <c r="C87" s="38"/>
      <c r="D87" s="38"/>
      <c r="E87" s="132" t="s">
        <v>1390</v>
      </c>
      <c r="F87" s="38"/>
      <c r="G87" s="38"/>
      <c r="H87" s="38"/>
      <c r="I87" s="133"/>
      <c r="J87" s="38"/>
      <c r="K87" s="38"/>
      <c r="L87" s="55"/>
      <c r="S87" s="38"/>
      <c r="T87" s="38"/>
      <c r="U87" s="38"/>
      <c r="V87" s="38"/>
      <c r="W87" s="38"/>
      <c r="X87" s="38"/>
      <c r="Y87" s="38"/>
      <c r="Z87" s="38"/>
      <c r="AA87" s="38"/>
      <c r="AB87" s="38"/>
      <c r="AC87" s="38"/>
      <c r="AD87" s="38"/>
      <c r="AE87" s="38"/>
    </row>
    <row r="88" spans="1:31" s="2" customFormat="1" ht="12" customHeight="1">
      <c r="A88" s="38"/>
      <c r="B88" s="39"/>
      <c r="C88" s="32" t="s">
        <v>1337</v>
      </c>
      <c r="D88" s="38"/>
      <c r="E88" s="38"/>
      <c r="F88" s="38"/>
      <c r="G88" s="38"/>
      <c r="H88" s="38"/>
      <c r="I88" s="133"/>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02.1 - Elektro</v>
      </c>
      <c r="F89" s="38"/>
      <c r="G89" s="38"/>
      <c r="H89" s="38"/>
      <c r="I89" s="133"/>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133"/>
      <c r="J90" s="38"/>
      <c r="K90" s="38"/>
      <c r="L90" s="55"/>
      <c r="S90" s="38"/>
      <c r="T90" s="38"/>
      <c r="U90" s="38"/>
      <c r="V90" s="38"/>
      <c r="W90" s="38"/>
      <c r="X90" s="38"/>
      <c r="Y90" s="38"/>
      <c r="Z90" s="38"/>
      <c r="AA90" s="38"/>
      <c r="AB90" s="38"/>
      <c r="AC90" s="38"/>
      <c r="AD90" s="38"/>
      <c r="AE90" s="38"/>
    </row>
    <row r="91" spans="1:31" s="2" customFormat="1" ht="12" customHeight="1">
      <c r="A91" s="38"/>
      <c r="B91" s="39"/>
      <c r="C91" s="32" t="s">
        <v>20</v>
      </c>
      <c r="D91" s="38"/>
      <c r="E91" s="38"/>
      <c r="F91" s="27" t="str">
        <f>F14</f>
        <v>p.č. 2461/49 k.ú. Rychnov nad Kněžnou</v>
      </c>
      <c r="G91" s="38"/>
      <c r="H91" s="38"/>
      <c r="I91" s="134" t="s">
        <v>22</v>
      </c>
      <c r="J91" s="69" t="str">
        <f>IF(J14="","",J14)</f>
        <v>26. 3. 2019</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133"/>
      <c r="J92" s="38"/>
      <c r="K92" s="38"/>
      <c r="L92" s="55"/>
      <c r="S92" s="38"/>
      <c r="T92" s="38"/>
      <c r="U92" s="38"/>
      <c r="V92" s="38"/>
      <c r="W92" s="38"/>
      <c r="X92" s="38"/>
      <c r="Y92" s="38"/>
      <c r="Z92" s="38"/>
      <c r="AA92" s="38"/>
      <c r="AB92" s="38"/>
      <c r="AC92" s="38"/>
      <c r="AD92" s="38"/>
      <c r="AE92" s="38"/>
    </row>
    <row r="93" spans="1:31" s="2" customFormat="1" ht="40.05" customHeight="1">
      <c r="A93" s="38"/>
      <c r="B93" s="39"/>
      <c r="C93" s="32" t="s">
        <v>24</v>
      </c>
      <c r="D93" s="38"/>
      <c r="E93" s="38"/>
      <c r="F93" s="27" t="str">
        <f>E17</f>
        <v>Údržba silnic královéhradeckého kraje, a.s.</v>
      </c>
      <c r="G93" s="38"/>
      <c r="H93" s="38"/>
      <c r="I93" s="134" t="s">
        <v>31</v>
      </c>
      <c r="J93" s="36" t="str">
        <f>E23</f>
        <v>IRBOS s.r.o., Čestice 115, Kostelec n/O</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134" t="s">
        <v>34</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133"/>
      <c r="J95" s="38"/>
      <c r="K95" s="38"/>
      <c r="L95" s="55"/>
      <c r="S95" s="38"/>
      <c r="T95" s="38"/>
      <c r="U95" s="38"/>
      <c r="V95" s="38"/>
      <c r="W95" s="38"/>
      <c r="X95" s="38"/>
      <c r="Y95" s="38"/>
      <c r="Z95" s="38"/>
      <c r="AA95" s="38"/>
      <c r="AB95" s="38"/>
      <c r="AC95" s="38"/>
      <c r="AD95" s="38"/>
      <c r="AE95" s="38"/>
    </row>
    <row r="96" spans="1:31" s="2" customFormat="1" ht="29.25" customHeight="1">
      <c r="A96" s="38"/>
      <c r="B96" s="39"/>
      <c r="C96" s="159" t="s">
        <v>132</v>
      </c>
      <c r="D96" s="145"/>
      <c r="E96" s="145"/>
      <c r="F96" s="145"/>
      <c r="G96" s="145"/>
      <c r="H96" s="145"/>
      <c r="I96" s="160"/>
      <c r="J96" s="161" t="s">
        <v>133</v>
      </c>
      <c r="K96" s="145"/>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133"/>
      <c r="J97" s="38"/>
      <c r="K97" s="38"/>
      <c r="L97" s="55"/>
      <c r="S97" s="38"/>
      <c r="T97" s="38"/>
      <c r="U97" s="38"/>
      <c r="V97" s="38"/>
      <c r="W97" s="38"/>
      <c r="X97" s="38"/>
      <c r="Y97" s="38"/>
      <c r="Z97" s="38"/>
      <c r="AA97" s="38"/>
      <c r="AB97" s="38"/>
      <c r="AC97" s="38"/>
      <c r="AD97" s="38"/>
      <c r="AE97" s="38"/>
    </row>
    <row r="98" spans="1:47" s="2" customFormat="1" ht="22.8" customHeight="1">
      <c r="A98" s="38"/>
      <c r="B98" s="39"/>
      <c r="C98" s="162" t="s">
        <v>134</v>
      </c>
      <c r="D98" s="38"/>
      <c r="E98" s="38"/>
      <c r="F98" s="38"/>
      <c r="G98" s="38"/>
      <c r="H98" s="38"/>
      <c r="I98" s="133"/>
      <c r="J98" s="96">
        <f>J130</f>
        <v>0</v>
      </c>
      <c r="K98" s="38"/>
      <c r="L98" s="55"/>
      <c r="S98" s="38"/>
      <c r="T98" s="38"/>
      <c r="U98" s="38"/>
      <c r="V98" s="38"/>
      <c r="W98" s="38"/>
      <c r="X98" s="38"/>
      <c r="Y98" s="38"/>
      <c r="Z98" s="38"/>
      <c r="AA98" s="38"/>
      <c r="AB98" s="38"/>
      <c r="AC98" s="38"/>
      <c r="AD98" s="38"/>
      <c r="AE98" s="38"/>
      <c r="AU98" s="19" t="s">
        <v>135</v>
      </c>
    </row>
    <row r="99" spans="1:31" s="9" customFormat="1" ht="24.95" customHeight="1">
      <c r="A99" s="9"/>
      <c r="B99" s="163"/>
      <c r="C99" s="9"/>
      <c r="D99" s="164" t="s">
        <v>1392</v>
      </c>
      <c r="E99" s="165"/>
      <c r="F99" s="165"/>
      <c r="G99" s="165"/>
      <c r="H99" s="165"/>
      <c r="I99" s="166"/>
      <c r="J99" s="167">
        <f>J131</f>
        <v>0</v>
      </c>
      <c r="K99" s="9"/>
      <c r="L99" s="163"/>
      <c r="S99" s="9"/>
      <c r="T99" s="9"/>
      <c r="U99" s="9"/>
      <c r="V99" s="9"/>
      <c r="W99" s="9"/>
      <c r="X99" s="9"/>
      <c r="Y99" s="9"/>
      <c r="Z99" s="9"/>
      <c r="AA99" s="9"/>
      <c r="AB99" s="9"/>
      <c r="AC99" s="9"/>
      <c r="AD99" s="9"/>
      <c r="AE99" s="9"/>
    </row>
    <row r="100" spans="1:31" s="9" customFormat="1" ht="24.95" customHeight="1">
      <c r="A100" s="9"/>
      <c r="B100" s="163"/>
      <c r="C100" s="9"/>
      <c r="D100" s="164" t="s">
        <v>1393</v>
      </c>
      <c r="E100" s="165"/>
      <c r="F100" s="165"/>
      <c r="G100" s="165"/>
      <c r="H100" s="165"/>
      <c r="I100" s="166"/>
      <c r="J100" s="167">
        <f>J138</f>
        <v>0</v>
      </c>
      <c r="K100" s="9"/>
      <c r="L100" s="163"/>
      <c r="S100" s="9"/>
      <c r="T100" s="9"/>
      <c r="U100" s="9"/>
      <c r="V100" s="9"/>
      <c r="W100" s="9"/>
      <c r="X100" s="9"/>
      <c r="Y100" s="9"/>
      <c r="Z100" s="9"/>
      <c r="AA100" s="9"/>
      <c r="AB100" s="9"/>
      <c r="AC100" s="9"/>
      <c r="AD100" s="9"/>
      <c r="AE100" s="9"/>
    </row>
    <row r="101" spans="1:31" s="9" customFormat="1" ht="24.95" customHeight="1">
      <c r="A101" s="9"/>
      <c r="B101" s="163"/>
      <c r="C101" s="9"/>
      <c r="D101" s="164" t="s">
        <v>1394</v>
      </c>
      <c r="E101" s="165"/>
      <c r="F101" s="165"/>
      <c r="G101" s="165"/>
      <c r="H101" s="165"/>
      <c r="I101" s="166"/>
      <c r="J101" s="167">
        <f>J153</f>
        <v>0</v>
      </c>
      <c r="K101" s="9"/>
      <c r="L101" s="163"/>
      <c r="S101" s="9"/>
      <c r="T101" s="9"/>
      <c r="U101" s="9"/>
      <c r="V101" s="9"/>
      <c r="W101" s="9"/>
      <c r="X101" s="9"/>
      <c r="Y101" s="9"/>
      <c r="Z101" s="9"/>
      <c r="AA101" s="9"/>
      <c r="AB101" s="9"/>
      <c r="AC101" s="9"/>
      <c r="AD101" s="9"/>
      <c r="AE101" s="9"/>
    </row>
    <row r="102" spans="1:31" s="9" customFormat="1" ht="24.95" customHeight="1">
      <c r="A102" s="9"/>
      <c r="B102" s="163"/>
      <c r="C102" s="9"/>
      <c r="D102" s="164" t="s">
        <v>1395</v>
      </c>
      <c r="E102" s="165"/>
      <c r="F102" s="165"/>
      <c r="G102" s="165"/>
      <c r="H102" s="165"/>
      <c r="I102" s="166"/>
      <c r="J102" s="167">
        <f>J163</f>
        <v>0</v>
      </c>
      <c r="K102" s="9"/>
      <c r="L102" s="163"/>
      <c r="S102" s="9"/>
      <c r="T102" s="9"/>
      <c r="U102" s="9"/>
      <c r="V102" s="9"/>
      <c r="W102" s="9"/>
      <c r="X102" s="9"/>
      <c r="Y102" s="9"/>
      <c r="Z102" s="9"/>
      <c r="AA102" s="9"/>
      <c r="AB102" s="9"/>
      <c r="AC102" s="9"/>
      <c r="AD102" s="9"/>
      <c r="AE102" s="9"/>
    </row>
    <row r="103" spans="1:31" s="9" customFormat="1" ht="24.95" customHeight="1">
      <c r="A103" s="9"/>
      <c r="B103" s="163"/>
      <c r="C103" s="9"/>
      <c r="D103" s="164" t="s">
        <v>1396</v>
      </c>
      <c r="E103" s="165"/>
      <c r="F103" s="165"/>
      <c r="G103" s="165"/>
      <c r="H103" s="165"/>
      <c r="I103" s="166"/>
      <c r="J103" s="167">
        <f>J180</f>
        <v>0</v>
      </c>
      <c r="K103" s="9"/>
      <c r="L103" s="163"/>
      <c r="S103" s="9"/>
      <c r="T103" s="9"/>
      <c r="U103" s="9"/>
      <c r="V103" s="9"/>
      <c r="W103" s="9"/>
      <c r="X103" s="9"/>
      <c r="Y103" s="9"/>
      <c r="Z103" s="9"/>
      <c r="AA103" s="9"/>
      <c r="AB103" s="9"/>
      <c r="AC103" s="9"/>
      <c r="AD103" s="9"/>
      <c r="AE103" s="9"/>
    </row>
    <row r="104" spans="1:31" s="9" customFormat="1" ht="24.95" customHeight="1">
      <c r="A104" s="9"/>
      <c r="B104" s="163"/>
      <c r="C104" s="9"/>
      <c r="D104" s="164" t="s">
        <v>1397</v>
      </c>
      <c r="E104" s="165"/>
      <c r="F104" s="165"/>
      <c r="G104" s="165"/>
      <c r="H104" s="165"/>
      <c r="I104" s="166"/>
      <c r="J104" s="167">
        <f>J186</f>
        <v>0</v>
      </c>
      <c r="K104" s="9"/>
      <c r="L104" s="163"/>
      <c r="S104" s="9"/>
      <c r="T104" s="9"/>
      <c r="U104" s="9"/>
      <c r="V104" s="9"/>
      <c r="W104" s="9"/>
      <c r="X104" s="9"/>
      <c r="Y104" s="9"/>
      <c r="Z104" s="9"/>
      <c r="AA104" s="9"/>
      <c r="AB104" s="9"/>
      <c r="AC104" s="9"/>
      <c r="AD104" s="9"/>
      <c r="AE104" s="9"/>
    </row>
    <row r="105" spans="1:31" s="9" customFormat="1" ht="24.95" customHeight="1">
      <c r="A105" s="9"/>
      <c r="B105" s="163"/>
      <c r="C105" s="9"/>
      <c r="D105" s="164" t="s">
        <v>1398</v>
      </c>
      <c r="E105" s="165"/>
      <c r="F105" s="165"/>
      <c r="G105" s="165"/>
      <c r="H105" s="165"/>
      <c r="I105" s="166"/>
      <c r="J105" s="167">
        <f>J197</f>
        <v>0</v>
      </c>
      <c r="K105" s="9"/>
      <c r="L105" s="163"/>
      <c r="S105" s="9"/>
      <c r="T105" s="9"/>
      <c r="U105" s="9"/>
      <c r="V105" s="9"/>
      <c r="W105" s="9"/>
      <c r="X105" s="9"/>
      <c r="Y105" s="9"/>
      <c r="Z105" s="9"/>
      <c r="AA105" s="9"/>
      <c r="AB105" s="9"/>
      <c r="AC105" s="9"/>
      <c r="AD105" s="9"/>
      <c r="AE105" s="9"/>
    </row>
    <row r="106" spans="1:31" s="9" customFormat="1" ht="24.95" customHeight="1">
      <c r="A106" s="9"/>
      <c r="B106" s="163"/>
      <c r="C106" s="9"/>
      <c r="D106" s="164" t="s">
        <v>1399</v>
      </c>
      <c r="E106" s="165"/>
      <c r="F106" s="165"/>
      <c r="G106" s="165"/>
      <c r="H106" s="165"/>
      <c r="I106" s="166"/>
      <c r="J106" s="167">
        <f>J206</f>
        <v>0</v>
      </c>
      <c r="K106" s="9"/>
      <c r="L106" s="163"/>
      <c r="S106" s="9"/>
      <c r="T106" s="9"/>
      <c r="U106" s="9"/>
      <c r="V106" s="9"/>
      <c r="W106" s="9"/>
      <c r="X106" s="9"/>
      <c r="Y106" s="9"/>
      <c r="Z106" s="9"/>
      <c r="AA106" s="9"/>
      <c r="AB106" s="9"/>
      <c r="AC106" s="9"/>
      <c r="AD106" s="9"/>
      <c r="AE106" s="9"/>
    </row>
    <row r="107" spans="1:31" s="9" customFormat="1" ht="24.95" customHeight="1">
      <c r="A107" s="9"/>
      <c r="B107" s="163"/>
      <c r="C107" s="9"/>
      <c r="D107" s="164" t="s">
        <v>1400</v>
      </c>
      <c r="E107" s="165"/>
      <c r="F107" s="165"/>
      <c r="G107" s="165"/>
      <c r="H107" s="165"/>
      <c r="I107" s="166"/>
      <c r="J107" s="167">
        <f>J219</f>
        <v>0</v>
      </c>
      <c r="K107" s="9"/>
      <c r="L107" s="163"/>
      <c r="S107" s="9"/>
      <c r="T107" s="9"/>
      <c r="U107" s="9"/>
      <c r="V107" s="9"/>
      <c r="W107" s="9"/>
      <c r="X107" s="9"/>
      <c r="Y107" s="9"/>
      <c r="Z107" s="9"/>
      <c r="AA107" s="9"/>
      <c r="AB107" s="9"/>
      <c r="AC107" s="9"/>
      <c r="AD107" s="9"/>
      <c r="AE107" s="9"/>
    </row>
    <row r="108" spans="1:31" s="9" customFormat="1" ht="24.95" customHeight="1">
      <c r="A108" s="9"/>
      <c r="B108" s="163"/>
      <c r="C108" s="9"/>
      <c r="D108" s="164" t="s">
        <v>1401</v>
      </c>
      <c r="E108" s="165"/>
      <c r="F108" s="165"/>
      <c r="G108" s="165"/>
      <c r="H108" s="165"/>
      <c r="I108" s="166"/>
      <c r="J108" s="167">
        <f>J227</f>
        <v>0</v>
      </c>
      <c r="K108" s="9"/>
      <c r="L108" s="163"/>
      <c r="S108" s="9"/>
      <c r="T108" s="9"/>
      <c r="U108" s="9"/>
      <c r="V108" s="9"/>
      <c r="W108" s="9"/>
      <c r="X108" s="9"/>
      <c r="Y108" s="9"/>
      <c r="Z108" s="9"/>
      <c r="AA108" s="9"/>
      <c r="AB108" s="9"/>
      <c r="AC108" s="9"/>
      <c r="AD108" s="9"/>
      <c r="AE108" s="9"/>
    </row>
    <row r="109" spans="1:31" s="2" customFormat="1" ht="21.8" customHeight="1">
      <c r="A109" s="38"/>
      <c r="B109" s="39"/>
      <c r="C109" s="38"/>
      <c r="D109" s="38"/>
      <c r="E109" s="38"/>
      <c r="F109" s="38"/>
      <c r="G109" s="38"/>
      <c r="H109" s="38"/>
      <c r="I109" s="133"/>
      <c r="J109" s="38"/>
      <c r="K109" s="38"/>
      <c r="L109" s="55"/>
      <c r="S109" s="38"/>
      <c r="T109" s="38"/>
      <c r="U109" s="38"/>
      <c r="V109" s="38"/>
      <c r="W109" s="38"/>
      <c r="X109" s="38"/>
      <c r="Y109" s="38"/>
      <c r="Z109" s="38"/>
      <c r="AA109" s="38"/>
      <c r="AB109" s="38"/>
      <c r="AC109" s="38"/>
      <c r="AD109" s="38"/>
      <c r="AE109" s="38"/>
    </row>
    <row r="110" spans="1:31" s="2" customFormat="1" ht="6.95" customHeight="1">
      <c r="A110" s="38"/>
      <c r="B110" s="60"/>
      <c r="C110" s="61"/>
      <c r="D110" s="61"/>
      <c r="E110" s="61"/>
      <c r="F110" s="61"/>
      <c r="G110" s="61"/>
      <c r="H110" s="61"/>
      <c r="I110" s="157"/>
      <c r="J110" s="61"/>
      <c r="K110" s="61"/>
      <c r="L110" s="55"/>
      <c r="S110" s="38"/>
      <c r="T110" s="38"/>
      <c r="U110" s="38"/>
      <c r="V110" s="38"/>
      <c r="W110" s="38"/>
      <c r="X110" s="38"/>
      <c r="Y110" s="38"/>
      <c r="Z110" s="38"/>
      <c r="AA110" s="38"/>
      <c r="AB110" s="38"/>
      <c r="AC110" s="38"/>
      <c r="AD110" s="38"/>
      <c r="AE110" s="38"/>
    </row>
    <row r="114" spans="1:31" s="2" customFormat="1" ht="6.95" customHeight="1">
      <c r="A114" s="38"/>
      <c r="B114" s="62"/>
      <c r="C114" s="63"/>
      <c r="D114" s="63"/>
      <c r="E114" s="63"/>
      <c r="F114" s="63"/>
      <c r="G114" s="63"/>
      <c r="H114" s="63"/>
      <c r="I114" s="158"/>
      <c r="J114" s="63"/>
      <c r="K114" s="63"/>
      <c r="L114" s="55"/>
      <c r="S114" s="38"/>
      <c r="T114" s="38"/>
      <c r="U114" s="38"/>
      <c r="V114" s="38"/>
      <c r="W114" s="38"/>
      <c r="X114" s="38"/>
      <c r="Y114" s="38"/>
      <c r="Z114" s="38"/>
      <c r="AA114" s="38"/>
      <c r="AB114" s="38"/>
      <c r="AC114" s="38"/>
      <c r="AD114" s="38"/>
      <c r="AE114" s="38"/>
    </row>
    <row r="115" spans="1:31" s="2" customFormat="1" ht="24.95" customHeight="1">
      <c r="A115" s="38"/>
      <c r="B115" s="39"/>
      <c r="C115" s="23" t="s">
        <v>160</v>
      </c>
      <c r="D115" s="38"/>
      <c r="E115" s="38"/>
      <c r="F115" s="38"/>
      <c r="G115" s="38"/>
      <c r="H115" s="38"/>
      <c r="I115" s="133"/>
      <c r="J115" s="38"/>
      <c r="K115" s="38"/>
      <c r="L115" s="55"/>
      <c r="S115" s="38"/>
      <c r="T115" s="38"/>
      <c r="U115" s="38"/>
      <c r="V115" s="38"/>
      <c r="W115" s="38"/>
      <c r="X115" s="38"/>
      <c r="Y115" s="38"/>
      <c r="Z115" s="38"/>
      <c r="AA115" s="38"/>
      <c r="AB115" s="38"/>
      <c r="AC115" s="38"/>
      <c r="AD115" s="38"/>
      <c r="AE115" s="38"/>
    </row>
    <row r="116" spans="1:31" s="2" customFormat="1" ht="6.95" customHeight="1">
      <c r="A116" s="38"/>
      <c r="B116" s="39"/>
      <c r="C116" s="38"/>
      <c r="D116" s="38"/>
      <c r="E116" s="38"/>
      <c r="F116" s="38"/>
      <c r="G116" s="38"/>
      <c r="H116" s="38"/>
      <c r="I116" s="133"/>
      <c r="J116" s="38"/>
      <c r="K116" s="38"/>
      <c r="L116" s="55"/>
      <c r="S116" s="38"/>
      <c r="T116" s="38"/>
      <c r="U116" s="38"/>
      <c r="V116" s="38"/>
      <c r="W116" s="38"/>
      <c r="X116" s="38"/>
      <c r="Y116" s="38"/>
      <c r="Z116" s="38"/>
      <c r="AA116" s="38"/>
      <c r="AB116" s="38"/>
      <c r="AC116" s="38"/>
      <c r="AD116" s="38"/>
      <c r="AE116" s="38"/>
    </row>
    <row r="117" spans="1:31" s="2" customFormat="1" ht="12" customHeight="1">
      <c r="A117" s="38"/>
      <c r="B117" s="39"/>
      <c r="C117" s="32" t="s">
        <v>16</v>
      </c>
      <c r="D117" s="38"/>
      <c r="E117" s="38"/>
      <c r="F117" s="38"/>
      <c r="G117" s="38"/>
      <c r="H117" s="38"/>
      <c r="I117" s="133"/>
      <c r="J117" s="38"/>
      <c r="K117" s="38"/>
      <c r="L117" s="55"/>
      <c r="S117" s="38"/>
      <c r="T117" s="38"/>
      <c r="U117" s="38"/>
      <c r="V117" s="38"/>
      <c r="W117" s="38"/>
      <c r="X117" s="38"/>
      <c r="Y117" s="38"/>
      <c r="Z117" s="38"/>
      <c r="AA117" s="38"/>
      <c r="AB117" s="38"/>
      <c r="AC117" s="38"/>
      <c r="AD117" s="38"/>
      <c r="AE117" s="38"/>
    </row>
    <row r="118" spans="1:31" s="2" customFormat="1" ht="16.5" customHeight="1">
      <c r="A118" s="38"/>
      <c r="B118" s="39"/>
      <c r="C118" s="38"/>
      <c r="D118" s="38"/>
      <c r="E118" s="132" t="str">
        <f>E7</f>
        <v>Rekonstrukce objektu garáží nákladních vozidel - Rychnov nad Kněžnou</v>
      </c>
      <c r="F118" s="32"/>
      <c r="G118" s="32"/>
      <c r="H118" s="32"/>
      <c r="I118" s="133"/>
      <c r="J118" s="38"/>
      <c r="K118" s="38"/>
      <c r="L118" s="55"/>
      <c r="S118" s="38"/>
      <c r="T118" s="38"/>
      <c r="U118" s="38"/>
      <c r="V118" s="38"/>
      <c r="W118" s="38"/>
      <c r="X118" s="38"/>
      <c r="Y118" s="38"/>
      <c r="Z118" s="38"/>
      <c r="AA118" s="38"/>
      <c r="AB118" s="38"/>
      <c r="AC118" s="38"/>
      <c r="AD118" s="38"/>
      <c r="AE118" s="38"/>
    </row>
    <row r="119" spans="2:12" s="1" customFormat="1" ht="12" customHeight="1">
      <c r="B119" s="22"/>
      <c r="C119" s="32" t="s">
        <v>128</v>
      </c>
      <c r="I119" s="129"/>
      <c r="L119" s="22"/>
    </row>
    <row r="120" spans="1:31" s="2" customFormat="1" ht="16.5" customHeight="1">
      <c r="A120" s="38"/>
      <c r="B120" s="39"/>
      <c r="C120" s="38"/>
      <c r="D120" s="38"/>
      <c r="E120" s="132" t="s">
        <v>1390</v>
      </c>
      <c r="F120" s="38"/>
      <c r="G120" s="38"/>
      <c r="H120" s="38"/>
      <c r="I120" s="133"/>
      <c r="J120" s="38"/>
      <c r="K120" s="38"/>
      <c r="L120" s="55"/>
      <c r="S120" s="38"/>
      <c r="T120" s="38"/>
      <c r="U120" s="38"/>
      <c r="V120" s="38"/>
      <c r="W120" s="38"/>
      <c r="X120" s="38"/>
      <c r="Y120" s="38"/>
      <c r="Z120" s="38"/>
      <c r="AA120" s="38"/>
      <c r="AB120" s="38"/>
      <c r="AC120" s="38"/>
      <c r="AD120" s="38"/>
      <c r="AE120" s="38"/>
    </row>
    <row r="121" spans="1:31" s="2" customFormat="1" ht="12" customHeight="1">
      <c r="A121" s="38"/>
      <c r="B121" s="39"/>
      <c r="C121" s="32" t="s">
        <v>1337</v>
      </c>
      <c r="D121" s="38"/>
      <c r="E121" s="38"/>
      <c r="F121" s="38"/>
      <c r="G121" s="38"/>
      <c r="H121" s="38"/>
      <c r="I121" s="133"/>
      <c r="J121" s="38"/>
      <c r="K121" s="38"/>
      <c r="L121" s="55"/>
      <c r="S121" s="38"/>
      <c r="T121" s="38"/>
      <c r="U121" s="38"/>
      <c r="V121" s="38"/>
      <c r="W121" s="38"/>
      <c r="X121" s="38"/>
      <c r="Y121" s="38"/>
      <c r="Z121" s="38"/>
      <c r="AA121" s="38"/>
      <c r="AB121" s="38"/>
      <c r="AC121" s="38"/>
      <c r="AD121" s="38"/>
      <c r="AE121" s="38"/>
    </row>
    <row r="122" spans="1:31" s="2" customFormat="1" ht="16.5" customHeight="1">
      <c r="A122" s="38"/>
      <c r="B122" s="39"/>
      <c r="C122" s="38"/>
      <c r="D122" s="38"/>
      <c r="E122" s="67" t="str">
        <f>E11</f>
        <v>02.1 - Elektro</v>
      </c>
      <c r="F122" s="38"/>
      <c r="G122" s="38"/>
      <c r="H122" s="38"/>
      <c r="I122" s="133"/>
      <c r="J122" s="38"/>
      <c r="K122" s="38"/>
      <c r="L122" s="55"/>
      <c r="S122" s="38"/>
      <c r="T122" s="38"/>
      <c r="U122" s="38"/>
      <c r="V122" s="38"/>
      <c r="W122" s="38"/>
      <c r="X122" s="38"/>
      <c r="Y122" s="38"/>
      <c r="Z122" s="38"/>
      <c r="AA122" s="38"/>
      <c r="AB122" s="38"/>
      <c r="AC122" s="38"/>
      <c r="AD122" s="38"/>
      <c r="AE122" s="38"/>
    </row>
    <row r="123" spans="1:31" s="2" customFormat="1" ht="6.95" customHeight="1">
      <c r="A123" s="38"/>
      <c r="B123" s="39"/>
      <c r="C123" s="38"/>
      <c r="D123" s="38"/>
      <c r="E123" s="38"/>
      <c r="F123" s="38"/>
      <c r="G123" s="38"/>
      <c r="H123" s="38"/>
      <c r="I123" s="133"/>
      <c r="J123" s="38"/>
      <c r="K123" s="38"/>
      <c r="L123" s="55"/>
      <c r="S123" s="38"/>
      <c r="T123" s="38"/>
      <c r="U123" s="38"/>
      <c r="V123" s="38"/>
      <c r="W123" s="38"/>
      <c r="X123" s="38"/>
      <c r="Y123" s="38"/>
      <c r="Z123" s="38"/>
      <c r="AA123" s="38"/>
      <c r="AB123" s="38"/>
      <c r="AC123" s="38"/>
      <c r="AD123" s="38"/>
      <c r="AE123" s="38"/>
    </row>
    <row r="124" spans="1:31" s="2" customFormat="1" ht="12" customHeight="1">
      <c r="A124" s="38"/>
      <c r="B124" s="39"/>
      <c r="C124" s="32" t="s">
        <v>20</v>
      </c>
      <c r="D124" s="38"/>
      <c r="E124" s="38"/>
      <c r="F124" s="27" t="str">
        <f>F14</f>
        <v>p.č. 2461/49 k.ú. Rychnov nad Kněžnou</v>
      </c>
      <c r="G124" s="38"/>
      <c r="H124" s="38"/>
      <c r="I124" s="134" t="s">
        <v>22</v>
      </c>
      <c r="J124" s="69" t="str">
        <f>IF(J14="","",J14)</f>
        <v>26. 3. 2019</v>
      </c>
      <c r="K124" s="38"/>
      <c r="L124" s="55"/>
      <c r="S124" s="38"/>
      <c r="T124" s="38"/>
      <c r="U124" s="38"/>
      <c r="V124" s="38"/>
      <c r="W124" s="38"/>
      <c r="X124" s="38"/>
      <c r="Y124" s="38"/>
      <c r="Z124" s="38"/>
      <c r="AA124" s="38"/>
      <c r="AB124" s="38"/>
      <c r="AC124" s="38"/>
      <c r="AD124" s="38"/>
      <c r="AE124" s="38"/>
    </row>
    <row r="125" spans="1:31" s="2" customFormat="1" ht="6.95" customHeight="1">
      <c r="A125" s="38"/>
      <c r="B125" s="39"/>
      <c r="C125" s="38"/>
      <c r="D125" s="38"/>
      <c r="E125" s="38"/>
      <c r="F125" s="38"/>
      <c r="G125" s="38"/>
      <c r="H125" s="38"/>
      <c r="I125" s="133"/>
      <c r="J125" s="38"/>
      <c r="K125" s="38"/>
      <c r="L125" s="55"/>
      <c r="S125" s="38"/>
      <c r="T125" s="38"/>
      <c r="U125" s="38"/>
      <c r="V125" s="38"/>
      <c r="W125" s="38"/>
      <c r="X125" s="38"/>
      <c r="Y125" s="38"/>
      <c r="Z125" s="38"/>
      <c r="AA125" s="38"/>
      <c r="AB125" s="38"/>
      <c r="AC125" s="38"/>
      <c r="AD125" s="38"/>
      <c r="AE125" s="38"/>
    </row>
    <row r="126" spans="1:31" s="2" customFormat="1" ht="40.05" customHeight="1">
      <c r="A126" s="38"/>
      <c r="B126" s="39"/>
      <c r="C126" s="32" t="s">
        <v>24</v>
      </c>
      <c r="D126" s="38"/>
      <c r="E126" s="38"/>
      <c r="F126" s="27" t="str">
        <f>E17</f>
        <v>Údržba silnic královéhradeckého kraje, a.s.</v>
      </c>
      <c r="G126" s="38"/>
      <c r="H126" s="38"/>
      <c r="I126" s="134" t="s">
        <v>31</v>
      </c>
      <c r="J126" s="36" t="str">
        <f>E23</f>
        <v>IRBOS s.r.o., Čestice 115, Kostelec n/O</v>
      </c>
      <c r="K126" s="38"/>
      <c r="L126" s="55"/>
      <c r="S126" s="38"/>
      <c r="T126" s="38"/>
      <c r="U126" s="38"/>
      <c r="V126" s="38"/>
      <c r="W126" s="38"/>
      <c r="X126" s="38"/>
      <c r="Y126" s="38"/>
      <c r="Z126" s="38"/>
      <c r="AA126" s="38"/>
      <c r="AB126" s="38"/>
      <c r="AC126" s="38"/>
      <c r="AD126" s="38"/>
      <c r="AE126" s="38"/>
    </row>
    <row r="127" spans="1:31" s="2" customFormat="1" ht="15.15" customHeight="1">
      <c r="A127" s="38"/>
      <c r="B127" s="39"/>
      <c r="C127" s="32" t="s">
        <v>29</v>
      </c>
      <c r="D127" s="38"/>
      <c r="E127" s="38"/>
      <c r="F127" s="27" t="str">
        <f>IF(E20="","",E20)</f>
        <v>Vyplň údaj</v>
      </c>
      <c r="G127" s="38"/>
      <c r="H127" s="38"/>
      <c r="I127" s="134" t="s">
        <v>34</v>
      </c>
      <c r="J127" s="36" t="str">
        <f>E26</f>
        <v xml:space="preserve"> </v>
      </c>
      <c r="K127" s="38"/>
      <c r="L127" s="55"/>
      <c r="S127" s="38"/>
      <c r="T127" s="38"/>
      <c r="U127" s="38"/>
      <c r="V127" s="38"/>
      <c r="W127" s="38"/>
      <c r="X127" s="38"/>
      <c r="Y127" s="38"/>
      <c r="Z127" s="38"/>
      <c r="AA127" s="38"/>
      <c r="AB127" s="38"/>
      <c r="AC127" s="38"/>
      <c r="AD127" s="38"/>
      <c r="AE127" s="38"/>
    </row>
    <row r="128" spans="1:31" s="2" customFormat="1" ht="10.3" customHeight="1">
      <c r="A128" s="38"/>
      <c r="B128" s="39"/>
      <c r="C128" s="38"/>
      <c r="D128" s="38"/>
      <c r="E128" s="38"/>
      <c r="F128" s="38"/>
      <c r="G128" s="38"/>
      <c r="H128" s="38"/>
      <c r="I128" s="133"/>
      <c r="J128" s="38"/>
      <c r="K128" s="38"/>
      <c r="L128" s="55"/>
      <c r="S128" s="38"/>
      <c r="T128" s="38"/>
      <c r="U128" s="38"/>
      <c r="V128" s="38"/>
      <c r="W128" s="38"/>
      <c r="X128" s="38"/>
      <c r="Y128" s="38"/>
      <c r="Z128" s="38"/>
      <c r="AA128" s="38"/>
      <c r="AB128" s="38"/>
      <c r="AC128" s="38"/>
      <c r="AD128" s="38"/>
      <c r="AE128" s="38"/>
    </row>
    <row r="129" spans="1:31" s="11" customFormat="1" ht="29.25" customHeight="1">
      <c r="A129" s="173"/>
      <c r="B129" s="174"/>
      <c r="C129" s="175" t="s">
        <v>161</v>
      </c>
      <c r="D129" s="176" t="s">
        <v>63</v>
      </c>
      <c r="E129" s="176" t="s">
        <v>59</v>
      </c>
      <c r="F129" s="176" t="s">
        <v>60</v>
      </c>
      <c r="G129" s="176" t="s">
        <v>162</v>
      </c>
      <c r="H129" s="176" t="s">
        <v>163</v>
      </c>
      <c r="I129" s="177" t="s">
        <v>164</v>
      </c>
      <c r="J129" s="176" t="s">
        <v>133</v>
      </c>
      <c r="K129" s="178" t="s">
        <v>165</v>
      </c>
      <c r="L129" s="179"/>
      <c r="M129" s="86" t="s">
        <v>1</v>
      </c>
      <c r="N129" s="87" t="s">
        <v>42</v>
      </c>
      <c r="O129" s="87" t="s">
        <v>166</v>
      </c>
      <c r="P129" s="87" t="s">
        <v>167</v>
      </c>
      <c r="Q129" s="87" t="s">
        <v>168</v>
      </c>
      <c r="R129" s="87" t="s">
        <v>169</v>
      </c>
      <c r="S129" s="87" t="s">
        <v>170</v>
      </c>
      <c r="T129" s="88" t="s">
        <v>171</v>
      </c>
      <c r="U129" s="173"/>
      <c r="V129" s="173"/>
      <c r="W129" s="173"/>
      <c r="X129" s="173"/>
      <c r="Y129" s="173"/>
      <c r="Z129" s="173"/>
      <c r="AA129" s="173"/>
      <c r="AB129" s="173"/>
      <c r="AC129" s="173"/>
      <c r="AD129" s="173"/>
      <c r="AE129" s="173"/>
    </row>
    <row r="130" spans="1:63" s="2" customFormat="1" ht="22.8" customHeight="1">
      <c r="A130" s="38"/>
      <c r="B130" s="39"/>
      <c r="C130" s="93" t="s">
        <v>172</v>
      </c>
      <c r="D130" s="38"/>
      <c r="E130" s="38"/>
      <c r="F130" s="38"/>
      <c r="G130" s="38"/>
      <c r="H130" s="38"/>
      <c r="I130" s="133"/>
      <c r="J130" s="180">
        <f>BK130</f>
        <v>0</v>
      </c>
      <c r="K130" s="38"/>
      <c r="L130" s="39"/>
      <c r="M130" s="89"/>
      <c r="N130" s="73"/>
      <c r="O130" s="90"/>
      <c r="P130" s="181">
        <f>P131+P138+P153+P163+P180+P186+P197+P206+P219+P227</f>
        <v>0</v>
      </c>
      <c r="Q130" s="90"/>
      <c r="R130" s="181">
        <f>R131+R138+R153+R163+R180+R186+R197+R206+R219+R227</f>
        <v>0</v>
      </c>
      <c r="S130" s="90"/>
      <c r="T130" s="182">
        <f>T131+T138+T153+T163+T180+T186+T197+T206+T219+T227</f>
        <v>0</v>
      </c>
      <c r="U130" s="38"/>
      <c r="V130" s="38"/>
      <c r="W130" s="38"/>
      <c r="X130" s="38"/>
      <c r="Y130" s="38"/>
      <c r="Z130" s="38"/>
      <c r="AA130" s="38"/>
      <c r="AB130" s="38"/>
      <c r="AC130" s="38"/>
      <c r="AD130" s="38"/>
      <c r="AE130" s="38"/>
      <c r="AT130" s="19" t="s">
        <v>77</v>
      </c>
      <c r="AU130" s="19" t="s">
        <v>135</v>
      </c>
      <c r="BK130" s="183">
        <f>BK131+BK138+BK153+BK163+BK180+BK186+BK197+BK206+BK219+BK227</f>
        <v>0</v>
      </c>
    </row>
    <row r="131" spans="1:63" s="12" customFormat="1" ht="25.9" customHeight="1">
      <c r="A131" s="12"/>
      <c r="B131" s="184"/>
      <c r="C131" s="12"/>
      <c r="D131" s="185" t="s">
        <v>77</v>
      </c>
      <c r="E131" s="186" t="s">
        <v>1340</v>
      </c>
      <c r="F131" s="186" t="s">
        <v>1402</v>
      </c>
      <c r="G131" s="12"/>
      <c r="H131" s="12"/>
      <c r="I131" s="187"/>
      <c r="J131" s="188">
        <f>BK131</f>
        <v>0</v>
      </c>
      <c r="K131" s="12"/>
      <c r="L131" s="184"/>
      <c r="M131" s="189"/>
      <c r="N131" s="190"/>
      <c r="O131" s="190"/>
      <c r="P131" s="191">
        <f>SUM(P132:P137)</f>
        <v>0</v>
      </c>
      <c r="Q131" s="190"/>
      <c r="R131" s="191">
        <f>SUM(R132:R137)</f>
        <v>0</v>
      </c>
      <c r="S131" s="190"/>
      <c r="T131" s="192">
        <f>SUM(T132:T137)</f>
        <v>0</v>
      </c>
      <c r="U131" s="12"/>
      <c r="V131" s="12"/>
      <c r="W131" s="12"/>
      <c r="X131" s="12"/>
      <c r="Y131" s="12"/>
      <c r="Z131" s="12"/>
      <c r="AA131" s="12"/>
      <c r="AB131" s="12"/>
      <c r="AC131" s="12"/>
      <c r="AD131" s="12"/>
      <c r="AE131" s="12"/>
      <c r="AR131" s="185" t="s">
        <v>85</v>
      </c>
      <c r="AT131" s="193" t="s">
        <v>77</v>
      </c>
      <c r="AU131" s="193" t="s">
        <v>78</v>
      </c>
      <c r="AY131" s="185" t="s">
        <v>175</v>
      </c>
      <c r="BK131" s="194">
        <f>SUM(BK132:BK137)</f>
        <v>0</v>
      </c>
    </row>
    <row r="132" spans="1:65" s="2" customFormat="1" ht="16.5" customHeight="1">
      <c r="A132" s="38"/>
      <c r="B132" s="197"/>
      <c r="C132" s="198" t="s">
        <v>85</v>
      </c>
      <c r="D132" s="198" t="s">
        <v>177</v>
      </c>
      <c r="E132" s="199" t="s">
        <v>1403</v>
      </c>
      <c r="F132" s="200" t="s">
        <v>1404</v>
      </c>
      <c r="G132" s="201" t="s">
        <v>1343</v>
      </c>
      <c r="H132" s="202">
        <v>1</v>
      </c>
      <c r="I132" s="203"/>
      <c r="J132" s="204">
        <f>ROUND(I132*H132,2)</f>
        <v>0</v>
      </c>
      <c r="K132" s="200" t="s">
        <v>1</v>
      </c>
      <c r="L132" s="39"/>
      <c r="M132" s="205" t="s">
        <v>1</v>
      </c>
      <c r="N132" s="206" t="s">
        <v>43</v>
      </c>
      <c r="O132" s="77"/>
      <c r="P132" s="207">
        <f>O132*H132</f>
        <v>0</v>
      </c>
      <c r="Q132" s="207">
        <v>0</v>
      </c>
      <c r="R132" s="207">
        <f>Q132*H132</f>
        <v>0</v>
      </c>
      <c r="S132" s="207">
        <v>0</v>
      </c>
      <c r="T132" s="208">
        <f>S132*H132</f>
        <v>0</v>
      </c>
      <c r="U132" s="38"/>
      <c r="V132" s="38"/>
      <c r="W132" s="38"/>
      <c r="X132" s="38"/>
      <c r="Y132" s="38"/>
      <c r="Z132" s="38"/>
      <c r="AA132" s="38"/>
      <c r="AB132" s="38"/>
      <c r="AC132" s="38"/>
      <c r="AD132" s="38"/>
      <c r="AE132" s="38"/>
      <c r="AR132" s="209" t="s">
        <v>182</v>
      </c>
      <c r="AT132" s="209" t="s">
        <v>177</v>
      </c>
      <c r="AU132" s="209" t="s">
        <v>85</v>
      </c>
      <c r="AY132" s="19" t="s">
        <v>175</v>
      </c>
      <c r="BE132" s="210">
        <f>IF(N132="základní",J132,0)</f>
        <v>0</v>
      </c>
      <c r="BF132" s="210">
        <f>IF(N132="snížená",J132,0)</f>
        <v>0</v>
      </c>
      <c r="BG132" s="210">
        <f>IF(N132="zákl. přenesená",J132,0)</f>
        <v>0</v>
      </c>
      <c r="BH132" s="210">
        <f>IF(N132="sníž. přenesená",J132,0)</f>
        <v>0</v>
      </c>
      <c r="BI132" s="210">
        <f>IF(N132="nulová",J132,0)</f>
        <v>0</v>
      </c>
      <c r="BJ132" s="19" t="s">
        <v>85</v>
      </c>
      <c r="BK132" s="210">
        <f>ROUND(I132*H132,2)</f>
        <v>0</v>
      </c>
      <c r="BL132" s="19" t="s">
        <v>182</v>
      </c>
      <c r="BM132" s="209" t="s">
        <v>87</v>
      </c>
    </row>
    <row r="133" spans="1:65" s="2" customFormat="1" ht="16.5" customHeight="1">
      <c r="A133" s="38"/>
      <c r="B133" s="197"/>
      <c r="C133" s="198" t="s">
        <v>87</v>
      </c>
      <c r="D133" s="198" t="s">
        <v>177</v>
      </c>
      <c r="E133" s="199" t="s">
        <v>1405</v>
      </c>
      <c r="F133" s="200" t="s">
        <v>1406</v>
      </c>
      <c r="G133" s="201" t="s">
        <v>1348</v>
      </c>
      <c r="H133" s="202">
        <v>1</v>
      </c>
      <c r="I133" s="203"/>
      <c r="J133" s="204">
        <f>ROUND(I133*H133,2)</f>
        <v>0</v>
      </c>
      <c r="K133" s="200" t="s">
        <v>1</v>
      </c>
      <c r="L133" s="39"/>
      <c r="M133" s="205" t="s">
        <v>1</v>
      </c>
      <c r="N133" s="206" t="s">
        <v>43</v>
      </c>
      <c r="O133" s="77"/>
      <c r="P133" s="207">
        <f>O133*H133</f>
        <v>0</v>
      </c>
      <c r="Q133" s="207">
        <v>0</v>
      </c>
      <c r="R133" s="207">
        <f>Q133*H133</f>
        <v>0</v>
      </c>
      <c r="S133" s="207">
        <v>0</v>
      </c>
      <c r="T133" s="208">
        <f>S133*H133</f>
        <v>0</v>
      </c>
      <c r="U133" s="38"/>
      <c r="V133" s="38"/>
      <c r="W133" s="38"/>
      <c r="X133" s="38"/>
      <c r="Y133" s="38"/>
      <c r="Z133" s="38"/>
      <c r="AA133" s="38"/>
      <c r="AB133" s="38"/>
      <c r="AC133" s="38"/>
      <c r="AD133" s="38"/>
      <c r="AE133" s="38"/>
      <c r="AR133" s="209" t="s">
        <v>182</v>
      </c>
      <c r="AT133" s="209" t="s">
        <v>177</v>
      </c>
      <c r="AU133" s="209" t="s">
        <v>85</v>
      </c>
      <c r="AY133" s="19" t="s">
        <v>175</v>
      </c>
      <c r="BE133" s="210">
        <f>IF(N133="základní",J133,0)</f>
        <v>0</v>
      </c>
      <c r="BF133" s="210">
        <f>IF(N133="snížená",J133,0)</f>
        <v>0</v>
      </c>
      <c r="BG133" s="210">
        <f>IF(N133="zákl. přenesená",J133,0)</f>
        <v>0</v>
      </c>
      <c r="BH133" s="210">
        <f>IF(N133="sníž. přenesená",J133,0)</f>
        <v>0</v>
      </c>
      <c r="BI133" s="210">
        <f>IF(N133="nulová",J133,0)</f>
        <v>0</v>
      </c>
      <c r="BJ133" s="19" t="s">
        <v>85</v>
      </c>
      <c r="BK133" s="210">
        <f>ROUND(I133*H133,2)</f>
        <v>0</v>
      </c>
      <c r="BL133" s="19" t="s">
        <v>182</v>
      </c>
      <c r="BM133" s="209" t="s">
        <v>182</v>
      </c>
    </row>
    <row r="134" spans="1:65" s="2" customFormat="1" ht="16.5" customHeight="1">
      <c r="A134" s="38"/>
      <c r="B134" s="197"/>
      <c r="C134" s="198" t="s">
        <v>99</v>
      </c>
      <c r="D134" s="198" t="s">
        <v>177</v>
      </c>
      <c r="E134" s="199" t="s">
        <v>1407</v>
      </c>
      <c r="F134" s="200" t="s">
        <v>1408</v>
      </c>
      <c r="G134" s="201" t="s">
        <v>1348</v>
      </c>
      <c r="H134" s="202">
        <v>1</v>
      </c>
      <c r="I134" s="203"/>
      <c r="J134" s="204">
        <f>ROUND(I134*H134,2)</f>
        <v>0</v>
      </c>
      <c r="K134" s="200" t="s">
        <v>1</v>
      </c>
      <c r="L134" s="39"/>
      <c r="M134" s="205" t="s">
        <v>1</v>
      </c>
      <c r="N134" s="206" t="s">
        <v>43</v>
      </c>
      <c r="O134" s="77"/>
      <c r="P134" s="207">
        <f>O134*H134</f>
        <v>0</v>
      </c>
      <c r="Q134" s="207">
        <v>0</v>
      </c>
      <c r="R134" s="207">
        <f>Q134*H134</f>
        <v>0</v>
      </c>
      <c r="S134" s="207">
        <v>0</v>
      </c>
      <c r="T134" s="208">
        <f>S134*H134</f>
        <v>0</v>
      </c>
      <c r="U134" s="38"/>
      <c r="V134" s="38"/>
      <c r="W134" s="38"/>
      <c r="X134" s="38"/>
      <c r="Y134" s="38"/>
      <c r="Z134" s="38"/>
      <c r="AA134" s="38"/>
      <c r="AB134" s="38"/>
      <c r="AC134" s="38"/>
      <c r="AD134" s="38"/>
      <c r="AE134" s="38"/>
      <c r="AR134" s="209" t="s">
        <v>182</v>
      </c>
      <c r="AT134" s="209" t="s">
        <v>177</v>
      </c>
      <c r="AU134" s="209" t="s">
        <v>85</v>
      </c>
      <c r="AY134" s="19" t="s">
        <v>175</v>
      </c>
      <c r="BE134" s="210">
        <f>IF(N134="základní",J134,0)</f>
        <v>0</v>
      </c>
      <c r="BF134" s="210">
        <f>IF(N134="snížená",J134,0)</f>
        <v>0</v>
      </c>
      <c r="BG134" s="210">
        <f>IF(N134="zákl. přenesená",J134,0)</f>
        <v>0</v>
      </c>
      <c r="BH134" s="210">
        <f>IF(N134="sníž. přenesená",J134,0)</f>
        <v>0</v>
      </c>
      <c r="BI134" s="210">
        <f>IF(N134="nulová",J134,0)</f>
        <v>0</v>
      </c>
      <c r="BJ134" s="19" t="s">
        <v>85</v>
      </c>
      <c r="BK134" s="210">
        <f>ROUND(I134*H134,2)</f>
        <v>0</v>
      </c>
      <c r="BL134" s="19" t="s">
        <v>182</v>
      </c>
      <c r="BM134" s="209" t="s">
        <v>206</v>
      </c>
    </row>
    <row r="135" spans="1:65" s="2" customFormat="1" ht="16.5" customHeight="1">
      <c r="A135" s="38"/>
      <c r="B135" s="197"/>
      <c r="C135" s="198" t="s">
        <v>182</v>
      </c>
      <c r="D135" s="198" t="s">
        <v>177</v>
      </c>
      <c r="E135" s="199" t="s">
        <v>1409</v>
      </c>
      <c r="F135" s="200" t="s">
        <v>1410</v>
      </c>
      <c r="G135" s="201" t="s">
        <v>1348</v>
      </c>
      <c r="H135" s="202">
        <v>1</v>
      </c>
      <c r="I135" s="203"/>
      <c r="J135" s="204">
        <f>ROUND(I135*H135,2)</f>
        <v>0</v>
      </c>
      <c r="K135" s="200" t="s">
        <v>1</v>
      </c>
      <c r="L135" s="39"/>
      <c r="M135" s="205" t="s">
        <v>1</v>
      </c>
      <c r="N135" s="206" t="s">
        <v>43</v>
      </c>
      <c r="O135" s="77"/>
      <c r="P135" s="207">
        <f>O135*H135</f>
        <v>0</v>
      </c>
      <c r="Q135" s="207">
        <v>0</v>
      </c>
      <c r="R135" s="207">
        <f>Q135*H135</f>
        <v>0</v>
      </c>
      <c r="S135" s="207">
        <v>0</v>
      </c>
      <c r="T135" s="208">
        <f>S135*H135</f>
        <v>0</v>
      </c>
      <c r="U135" s="38"/>
      <c r="V135" s="38"/>
      <c r="W135" s="38"/>
      <c r="X135" s="38"/>
      <c r="Y135" s="38"/>
      <c r="Z135" s="38"/>
      <c r="AA135" s="38"/>
      <c r="AB135" s="38"/>
      <c r="AC135" s="38"/>
      <c r="AD135" s="38"/>
      <c r="AE135" s="38"/>
      <c r="AR135" s="209" t="s">
        <v>182</v>
      </c>
      <c r="AT135" s="209" t="s">
        <v>177</v>
      </c>
      <c r="AU135" s="209" t="s">
        <v>85</v>
      </c>
      <c r="AY135" s="19" t="s">
        <v>175</v>
      </c>
      <c r="BE135" s="210">
        <f>IF(N135="základní",J135,0)</f>
        <v>0</v>
      </c>
      <c r="BF135" s="210">
        <f>IF(N135="snížená",J135,0)</f>
        <v>0</v>
      </c>
      <c r="BG135" s="210">
        <f>IF(N135="zákl. přenesená",J135,0)</f>
        <v>0</v>
      </c>
      <c r="BH135" s="210">
        <f>IF(N135="sníž. přenesená",J135,0)</f>
        <v>0</v>
      </c>
      <c r="BI135" s="210">
        <f>IF(N135="nulová",J135,0)</f>
        <v>0</v>
      </c>
      <c r="BJ135" s="19" t="s">
        <v>85</v>
      </c>
      <c r="BK135" s="210">
        <f>ROUND(I135*H135,2)</f>
        <v>0</v>
      </c>
      <c r="BL135" s="19" t="s">
        <v>182</v>
      </c>
      <c r="BM135" s="209" t="s">
        <v>215</v>
      </c>
    </row>
    <row r="136" spans="1:65" s="2" customFormat="1" ht="16.5" customHeight="1">
      <c r="A136" s="38"/>
      <c r="B136" s="197"/>
      <c r="C136" s="198" t="s">
        <v>200</v>
      </c>
      <c r="D136" s="198" t="s">
        <v>177</v>
      </c>
      <c r="E136" s="199" t="s">
        <v>1411</v>
      </c>
      <c r="F136" s="200" t="s">
        <v>1412</v>
      </c>
      <c r="G136" s="201" t="s">
        <v>1348</v>
      </c>
      <c r="H136" s="202">
        <v>1</v>
      </c>
      <c r="I136" s="203"/>
      <c r="J136" s="204">
        <f>ROUND(I136*H136,2)</f>
        <v>0</v>
      </c>
      <c r="K136" s="200" t="s">
        <v>1</v>
      </c>
      <c r="L136" s="39"/>
      <c r="M136" s="205" t="s">
        <v>1</v>
      </c>
      <c r="N136" s="206" t="s">
        <v>43</v>
      </c>
      <c r="O136" s="77"/>
      <c r="P136" s="207">
        <f>O136*H136</f>
        <v>0</v>
      </c>
      <c r="Q136" s="207">
        <v>0</v>
      </c>
      <c r="R136" s="207">
        <f>Q136*H136</f>
        <v>0</v>
      </c>
      <c r="S136" s="207">
        <v>0</v>
      </c>
      <c r="T136" s="208">
        <f>S136*H136</f>
        <v>0</v>
      </c>
      <c r="U136" s="38"/>
      <c r="V136" s="38"/>
      <c r="W136" s="38"/>
      <c r="X136" s="38"/>
      <c r="Y136" s="38"/>
      <c r="Z136" s="38"/>
      <c r="AA136" s="38"/>
      <c r="AB136" s="38"/>
      <c r="AC136" s="38"/>
      <c r="AD136" s="38"/>
      <c r="AE136" s="38"/>
      <c r="AR136" s="209" t="s">
        <v>182</v>
      </c>
      <c r="AT136" s="209" t="s">
        <v>177</v>
      </c>
      <c r="AU136" s="209" t="s">
        <v>85</v>
      </c>
      <c r="AY136" s="19" t="s">
        <v>175</v>
      </c>
      <c r="BE136" s="210">
        <f>IF(N136="základní",J136,0)</f>
        <v>0</v>
      </c>
      <c r="BF136" s="210">
        <f>IF(N136="snížená",J136,0)</f>
        <v>0</v>
      </c>
      <c r="BG136" s="210">
        <f>IF(N136="zákl. přenesená",J136,0)</f>
        <v>0</v>
      </c>
      <c r="BH136" s="210">
        <f>IF(N136="sníž. přenesená",J136,0)</f>
        <v>0</v>
      </c>
      <c r="BI136" s="210">
        <f>IF(N136="nulová",J136,0)</f>
        <v>0</v>
      </c>
      <c r="BJ136" s="19" t="s">
        <v>85</v>
      </c>
      <c r="BK136" s="210">
        <f>ROUND(I136*H136,2)</f>
        <v>0</v>
      </c>
      <c r="BL136" s="19" t="s">
        <v>182</v>
      </c>
      <c r="BM136" s="209" t="s">
        <v>225</v>
      </c>
    </row>
    <row r="137" spans="1:65" s="2" customFormat="1" ht="21.75" customHeight="1">
      <c r="A137" s="38"/>
      <c r="B137" s="197"/>
      <c r="C137" s="198" t="s">
        <v>206</v>
      </c>
      <c r="D137" s="198" t="s">
        <v>177</v>
      </c>
      <c r="E137" s="199" t="s">
        <v>1413</v>
      </c>
      <c r="F137" s="200" t="s">
        <v>1414</v>
      </c>
      <c r="G137" s="201" t="s">
        <v>1348</v>
      </c>
      <c r="H137" s="202">
        <v>14</v>
      </c>
      <c r="I137" s="203"/>
      <c r="J137" s="204">
        <f>ROUND(I137*H137,2)</f>
        <v>0</v>
      </c>
      <c r="K137" s="200" t="s">
        <v>1</v>
      </c>
      <c r="L137" s="39"/>
      <c r="M137" s="205" t="s">
        <v>1</v>
      </c>
      <c r="N137" s="206" t="s">
        <v>43</v>
      </c>
      <c r="O137" s="77"/>
      <c r="P137" s="207">
        <f>O137*H137</f>
        <v>0</v>
      </c>
      <c r="Q137" s="207">
        <v>0</v>
      </c>
      <c r="R137" s="207">
        <f>Q137*H137</f>
        <v>0</v>
      </c>
      <c r="S137" s="207">
        <v>0</v>
      </c>
      <c r="T137" s="208">
        <f>S137*H137</f>
        <v>0</v>
      </c>
      <c r="U137" s="38"/>
      <c r="V137" s="38"/>
      <c r="W137" s="38"/>
      <c r="X137" s="38"/>
      <c r="Y137" s="38"/>
      <c r="Z137" s="38"/>
      <c r="AA137" s="38"/>
      <c r="AB137" s="38"/>
      <c r="AC137" s="38"/>
      <c r="AD137" s="38"/>
      <c r="AE137" s="38"/>
      <c r="AR137" s="209" t="s">
        <v>182</v>
      </c>
      <c r="AT137" s="209" t="s">
        <v>177</v>
      </c>
      <c r="AU137" s="209" t="s">
        <v>85</v>
      </c>
      <c r="AY137" s="19" t="s">
        <v>175</v>
      </c>
      <c r="BE137" s="210">
        <f>IF(N137="základní",J137,0)</f>
        <v>0</v>
      </c>
      <c r="BF137" s="210">
        <f>IF(N137="snížená",J137,0)</f>
        <v>0</v>
      </c>
      <c r="BG137" s="210">
        <f>IF(N137="zákl. přenesená",J137,0)</f>
        <v>0</v>
      </c>
      <c r="BH137" s="210">
        <f>IF(N137="sníž. přenesená",J137,0)</f>
        <v>0</v>
      </c>
      <c r="BI137" s="210">
        <f>IF(N137="nulová",J137,0)</f>
        <v>0</v>
      </c>
      <c r="BJ137" s="19" t="s">
        <v>85</v>
      </c>
      <c r="BK137" s="210">
        <f>ROUND(I137*H137,2)</f>
        <v>0</v>
      </c>
      <c r="BL137" s="19" t="s">
        <v>182</v>
      </c>
      <c r="BM137" s="209" t="s">
        <v>234</v>
      </c>
    </row>
    <row r="138" spans="1:63" s="12" customFormat="1" ht="25.9" customHeight="1">
      <c r="A138" s="12"/>
      <c r="B138" s="184"/>
      <c r="C138" s="12"/>
      <c r="D138" s="185" t="s">
        <v>77</v>
      </c>
      <c r="E138" s="186" t="s">
        <v>1415</v>
      </c>
      <c r="F138" s="186" t="s">
        <v>1416</v>
      </c>
      <c r="G138" s="12"/>
      <c r="H138" s="12"/>
      <c r="I138" s="187"/>
      <c r="J138" s="188">
        <f>BK138</f>
        <v>0</v>
      </c>
      <c r="K138" s="12"/>
      <c r="L138" s="184"/>
      <c r="M138" s="189"/>
      <c r="N138" s="190"/>
      <c r="O138" s="190"/>
      <c r="P138" s="191">
        <f>SUM(P139:P152)</f>
        <v>0</v>
      </c>
      <c r="Q138" s="190"/>
      <c r="R138" s="191">
        <f>SUM(R139:R152)</f>
        <v>0</v>
      </c>
      <c r="S138" s="190"/>
      <c r="T138" s="192">
        <f>SUM(T139:T152)</f>
        <v>0</v>
      </c>
      <c r="U138" s="12"/>
      <c r="V138" s="12"/>
      <c r="W138" s="12"/>
      <c r="X138" s="12"/>
      <c r="Y138" s="12"/>
      <c r="Z138" s="12"/>
      <c r="AA138" s="12"/>
      <c r="AB138" s="12"/>
      <c r="AC138" s="12"/>
      <c r="AD138" s="12"/>
      <c r="AE138" s="12"/>
      <c r="AR138" s="185" t="s">
        <v>85</v>
      </c>
      <c r="AT138" s="193" t="s">
        <v>77</v>
      </c>
      <c r="AU138" s="193" t="s">
        <v>78</v>
      </c>
      <c r="AY138" s="185" t="s">
        <v>175</v>
      </c>
      <c r="BK138" s="194">
        <f>SUM(BK139:BK152)</f>
        <v>0</v>
      </c>
    </row>
    <row r="139" spans="1:65" s="2" customFormat="1" ht="16.5" customHeight="1">
      <c r="A139" s="38"/>
      <c r="B139" s="197"/>
      <c r="C139" s="198" t="s">
        <v>211</v>
      </c>
      <c r="D139" s="198" t="s">
        <v>177</v>
      </c>
      <c r="E139" s="199" t="s">
        <v>1417</v>
      </c>
      <c r="F139" s="200" t="s">
        <v>1418</v>
      </c>
      <c r="G139" s="201" t="s">
        <v>198</v>
      </c>
      <c r="H139" s="202">
        <v>110</v>
      </c>
      <c r="I139" s="203"/>
      <c r="J139" s="204">
        <f>ROUND(I139*H139,2)</f>
        <v>0</v>
      </c>
      <c r="K139" s="200" t="s">
        <v>1</v>
      </c>
      <c r="L139" s="39"/>
      <c r="M139" s="205" t="s">
        <v>1</v>
      </c>
      <c r="N139" s="206" t="s">
        <v>43</v>
      </c>
      <c r="O139" s="77"/>
      <c r="P139" s="207">
        <f>O139*H139</f>
        <v>0</v>
      </c>
      <c r="Q139" s="207">
        <v>0</v>
      </c>
      <c r="R139" s="207">
        <f>Q139*H139</f>
        <v>0</v>
      </c>
      <c r="S139" s="207">
        <v>0</v>
      </c>
      <c r="T139" s="208">
        <f>S139*H139</f>
        <v>0</v>
      </c>
      <c r="U139" s="38"/>
      <c r="V139" s="38"/>
      <c r="W139" s="38"/>
      <c r="X139" s="38"/>
      <c r="Y139" s="38"/>
      <c r="Z139" s="38"/>
      <c r="AA139" s="38"/>
      <c r="AB139" s="38"/>
      <c r="AC139" s="38"/>
      <c r="AD139" s="38"/>
      <c r="AE139" s="38"/>
      <c r="AR139" s="209" t="s">
        <v>182</v>
      </c>
      <c r="AT139" s="209" t="s">
        <v>177</v>
      </c>
      <c r="AU139" s="209" t="s">
        <v>85</v>
      </c>
      <c r="AY139" s="19" t="s">
        <v>175</v>
      </c>
      <c r="BE139" s="210">
        <f>IF(N139="základní",J139,0)</f>
        <v>0</v>
      </c>
      <c r="BF139" s="210">
        <f>IF(N139="snížená",J139,0)</f>
        <v>0</v>
      </c>
      <c r="BG139" s="210">
        <f>IF(N139="zákl. přenesená",J139,0)</f>
        <v>0</v>
      </c>
      <c r="BH139" s="210">
        <f>IF(N139="sníž. přenesená",J139,0)</f>
        <v>0</v>
      </c>
      <c r="BI139" s="210">
        <f>IF(N139="nulová",J139,0)</f>
        <v>0</v>
      </c>
      <c r="BJ139" s="19" t="s">
        <v>85</v>
      </c>
      <c r="BK139" s="210">
        <f>ROUND(I139*H139,2)</f>
        <v>0</v>
      </c>
      <c r="BL139" s="19" t="s">
        <v>182</v>
      </c>
      <c r="BM139" s="209" t="s">
        <v>244</v>
      </c>
    </row>
    <row r="140" spans="1:65" s="2" customFormat="1" ht="16.5" customHeight="1">
      <c r="A140" s="38"/>
      <c r="B140" s="197"/>
      <c r="C140" s="198" t="s">
        <v>215</v>
      </c>
      <c r="D140" s="198" t="s">
        <v>177</v>
      </c>
      <c r="E140" s="199" t="s">
        <v>1419</v>
      </c>
      <c r="F140" s="200" t="s">
        <v>1420</v>
      </c>
      <c r="G140" s="201" t="s">
        <v>198</v>
      </c>
      <c r="H140" s="202">
        <v>40</v>
      </c>
      <c r="I140" s="203"/>
      <c r="J140" s="204">
        <f>ROUND(I140*H140,2)</f>
        <v>0</v>
      </c>
      <c r="K140" s="200" t="s">
        <v>1</v>
      </c>
      <c r="L140" s="39"/>
      <c r="M140" s="205" t="s">
        <v>1</v>
      </c>
      <c r="N140" s="206" t="s">
        <v>43</v>
      </c>
      <c r="O140" s="77"/>
      <c r="P140" s="207">
        <f>O140*H140</f>
        <v>0</v>
      </c>
      <c r="Q140" s="207">
        <v>0</v>
      </c>
      <c r="R140" s="207">
        <f>Q140*H140</f>
        <v>0</v>
      </c>
      <c r="S140" s="207">
        <v>0</v>
      </c>
      <c r="T140" s="208">
        <f>S140*H140</f>
        <v>0</v>
      </c>
      <c r="U140" s="38"/>
      <c r="V140" s="38"/>
      <c r="W140" s="38"/>
      <c r="X140" s="38"/>
      <c r="Y140" s="38"/>
      <c r="Z140" s="38"/>
      <c r="AA140" s="38"/>
      <c r="AB140" s="38"/>
      <c r="AC140" s="38"/>
      <c r="AD140" s="38"/>
      <c r="AE140" s="38"/>
      <c r="AR140" s="209" t="s">
        <v>182</v>
      </c>
      <c r="AT140" s="209" t="s">
        <v>177</v>
      </c>
      <c r="AU140" s="209" t="s">
        <v>85</v>
      </c>
      <c r="AY140" s="19" t="s">
        <v>175</v>
      </c>
      <c r="BE140" s="210">
        <f>IF(N140="základní",J140,0)</f>
        <v>0</v>
      </c>
      <c r="BF140" s="210">
        <f>IF(N140="snížená",J140,0)</f>
        <v>0</v>
      </c>
      <c r="BG140" s="210">
        <f>IF(N140="zákl. přenesená",J140,0)</f>
        <v>0</v>
      </c>
      <c r="BH140" s="210">
        <f>IF(N140="sníž. přenesená",J140,0)</f>
        <v>0</v>
      </c>
      <c r="BI140" s="210">
        <f>IF(N140="nulová",J140,0)</f>
        <v>0</v>
      </c>
      <c r="BJ140" s="19" t="s">
        <v>85</v>
      </c>
      <c r="BK140" s="210">
        <f>ROUND(I140*H140,2)</f>
        <v>0</v>
      </c>
      <c r="BL140" s="19" t="s">
        <v>182</v>
      </c>
      <c r="BM140" s="209" t="s">
        <v>253</v>
      </c>
    </row>
    <row r="141" spans="1:65" s="2" customFormat="1" ht="16.5" customHeight="1">
      <c r="A141" s="38"/>
      <c r="B141" s="197"/>
      <c r="C141" s="198" t="s">
        <v>221</v>
      </c>
      <c r="D141" s="198" t="s">
        <v>177</v>
      </c>
      <c r="E141" s="199" t="s">
        <v>1421</v>
      </c>
      <c r="F141" s="200" t="s">
        <v>1422</v>
      </c>
      <c r="G141" s="201" t="s">
        <v>1343</v>
      </c>
      <c r="H141" s="202">
        <v>6</v>
      </c>
      <c r="I141" s="203"/>
      <c r="J141" s="204">
        <f>ROUND(I141*H141,2)</f>
        <v>0</v>
      </c>
      <c r="K141" s="200" t="s">
        <v>1</v>
      </c>
      <c r="L141" s="39"/>
      <c r="M141" s="205" t="s">
        <v>1</v>
      </c>
      <c r="N141" s="206" t="s">
        <v>43</v>
      </c>
      <c r="O141" s="77"/>
      <c r="P141" s="207">
        <f>O141*H141</f>
        <v>0</v>
      </c>
      <c r="Q141" s="207">
        <v>0</v>
      </c>
      <c r="R141" s="207">
        <f>Q141*H141</f>
        <v>0</v>
      </c>
      <c r="S141" s="207">
        <v>0</v>
      </c>
      <c r="T141" s="208">
        <f>S141*H141</f>
        <v>0</v>
      </c>
      <c r="U141" s="38"/>
      <c r="V141" s="38"/>
      <c r="W141" s="38"/>
      <c r="X141" s="38"/>
      <c r="Y141" s="38"/>
      <c r="Z141" s="38"/>
      <c r="AA141" s="38"/>
      <c r="AB141" s="38"/>
      <c r="AC141" s="38"/>
      <c r="AD141" s="38"/>
      <c r="AE141" s="38"/>
      <c r="AR141" s="209" t="s">
        <v>182</v>
      </c>
      <c r="AT141" s="209" t="s">
        <v>177</v>
      </c>
      <c r="AU141" s="209" t="s">
        <v>85</v>
      </c>
      <c r="AY141" s="19" t="s">
        <v>175</v>
      </c>
      <c r="BE141" s="210">
        <f>IF(N141="základní",J141,0)</f>
        <v>0</v>
      </c>
      <c r="BF141" s="210">
        <f>IF(N141="snížená",J141,0)</f>
        <v>0</v>
      </c>
      <c r="BG141" s="210">
        <f>IF(N141="zákl. přenesená",J141,0)</f>
        <v>0</v>
      </c>
      <c r="BH141" s="210">
        <f>IF(N141="sníž. přenesená",J141,0)</f>
        <v>0</v>
      </c>
      <c r="BI141" s="210">
        <f>IF(N141="nulová",J141,0)</f>
        <v>0</v>
      </c>
      <c r="BJ141" s="19" t="s">
        <v>85</v>
      </c>
      <c r="BK141" s="210">
        <f>ROUND(I141*H141,2)</f>
        <v>0</v>
      </c>
      <c r="BL141" s="19" t="s">
        <v>182</v>
      </c>
      <c r="BM141" s="209" t="s">
        <v>263</v>
      </c>
    </row>
    <row r="142" spans="1:65" s="2" customFormat="1" ht="16.5" customHeight="1">
      <c r="A142" s="38"/>
      <c r="B142" s="197"/>
      <c r="C142" s="198" t="s">
        <v>225</v>
      </c>
      <c r="D142" s="198" t="s">
        <v>177</v>
      </c>
      <c r="E142" s="199" t="s">
        <v>1423</v>
      </c>
      <c r="F142" s="200" t="s">
        <v>1424</v>
      </c>
      <c r="G142" s="201" t="s">
        <v>198</v>
      </c>
      <c r="H142" s="202">
        <v>10</v>
      </c>
      <c r="I142" s="203"/>
      <c r="J142" s="204">
        <f>ROUND(I142*H142,2)</f>
        <v>0</v>
      </c>
      <c r="K142" s="200" t="s">
        <v>1</v>
      </c>
      <c r="L142" s="39"/>
      <c r="M142" s="205" t="s">
        <v>1</v>
      </c>
      <c r="N142" s="206" t="s">
        <v>43</v>
      </c>
      <c r="O142" s="77"/>
      <c r="P142" s="207">
        <f>O142*H142</f>
        <v>0</v>
      </c>
      <c r="Q142" s="207">
        <v>0</v>
      </c>
      <c r="R142" s="207">
        <f>Q142*H142</f>
        <v>0</v>
      </c>
      <c r="S142" s="207">
        <v>0</v>
      </c>
      <c r="T142" s="208">
        <f>S142*H142</f>
        <v>0</v>
      </c>
      <c r="U142" s="38"/>
      <c r="V142" s="38"/>
      <c r="W142" s="38"/>
      <c r="X142" s="38"/>
      <c r="Y142" s="38"/>
      <c r="Z142" s="38"/>
      <c r="AA142" s="38"/>
      <c r="AB142" s="38"/>
      <c r="AC142" s="38"/>
      <c r="AD142" s="38"/>
      <c r="AE142" s="38"/>
      <c r="AR142" s="209" t="s">
        <v>182</v>
      </c>
      <c r="AT142" s="209" t="s">
        <v>177</v>
      </c>
      <c r="AU142" s="209" t="s">
        <v>85</v>
      </c>
      <c r="AY142" s="19" t="s">
        <v>175</v>
      </c>
      <c r="BE142" s="210">
        <f>IF(N142="základní",J142,0)</f>
        <v>0</v>
      </c>
      <c r="BF142" s="210">
        <f>IF(N142="snížená",J142,0)</f>
        <v>0</v>
      </c>
      <c r="BG142" s="210">
        <f>IF(N142="zákl. přenesená",J142,0)</f>
        <v>0</v>
      </c>
      <c r="BH142" s="210">
        <f>IF(N142="sníž. přenesená",J142,0)</f>
        <v>0</v>
      </c>
      <c r="BI142" s="210">
        <f>IF(N142="nulová",J142,0)</f>
        <v>0</v>
      </c>
      <c r="BJ142" s="19" t="s">
        <v>85</v>
      </c>
      <c r="BK142" s="210">
        <f>ROUND(I142*H142,2)</f>
        <v>0</v>
      </c>
      <c r="BL142" s="19" t="s">
        <v>182</v>
      </c>
      <c r="BM142" s="209" t="s">
        <v>285</v>
      </c>
    </row>
    <row r="143" spans="1:65" s="2" customFormat="1" ht="16.5" customHeight="1">
      <c r="A143" s="38"/>
      <c r="B143" s="197"/>
      <c r="C143" s="198" t="s">
        <v>230</v>
      </c>
      <c r="D143" s="198" t="s">
        <v>177</v>
      </c>
      <c r="E143" s="199" t="s">
        <v>1425</v>
      </c>
      <c r="F143" s="200" t="s">
        <v>1426</v>
      </c>
      <c r="G143" s="201" t="s">
        <v>1348</v>
      </c>
      <c r="H143" s="202">
        <v>2</v>
      </c>
      <c r="I143" s="203"/>
      <c r="J143" s="204">
        <f>ROUND(I143*H143,2)</f>
        <v>0</v>
      </c>
      <c r="K143" s="200" t="s">
        <v>1</v>
      </c>
      <c r="L143" s="39"/>
      <c r="M143" s="205" t="s">
        <v>1</v>
      </c>
      <c r="N143" s="206" t="s">
        <v>43</v>
      </c>
      <c r="O143" s="77"/>
      <c r="P143" s="207">
        <f>O143*H143</f>
        <v>0</v>
      </c>
      <c r="Q143" s="207">
        <v>0</v>
      </c>
      <c r="R143" s="207">
        <f>Q143*H143</f>
        <v>0</v>
      </c>
      <c r="S143" s="207">
        <v>0</v>
      </c>
      <c r="T143" s="208">
        <f>S143*H143</f>
        <v>0</v>
      </c>
      <c r="U143" s="38"/>
      <c r="V143" s="38"/>
      <c r="W143" s="38"/>
      <c r="X143" s="38"/>
      <c r="Y143" s="38"/>
      <c r="Z143" s="38"/>
      <c r="AA143" s="38"/>
      <c r="AB143" s="38"/>
      <c r="AC143" s="38"/>
      <c r="AD143" s="38"/>
      <c r="AE143" s="38"/>
      <c r="AR143" s="209" t="s">
        <v>182</v>
      </c>
      <c r="AT143" s="209" t="s">
        <v>177</v>
      </c>
      <c r="AU143" s="209" t="s">
        <v>85</v>
      </c>
      <c r="AY143" s="19" t="s">
        <v>175</v>
      </c>
      <c r="BE143" s="210">
        <f>IF(N143="základní",J143,0)</f>
        <v>0</v>
      </c>
      <c r="BF143" s="210">
        <f>IF(N143="snížená",J143,0)</f>
        <v>0</v>
      </c>
      <c r="BG143" s="210">
        <f>IF(N143="zákl. přenesená",J143,0)</f>
        <v>0</v>
      </c>
      <c r="BH143" s="210">
        <f>IF(N143="sníž. přenesená",J143,0)</f>
        <v>0</v>
      </c>
      <c r="BI143" s="210">
        <f>IF(N143="nulová",J143,0)</f>
        <v>0</v>
      </c>
      <c r="BJ143" s="19" t="s">
        <v>85</v>
      </c>
      <c r="BK143" s="210">
        <f>ROUND(I143*H143,2)</f>
        <v>0</v>
      </c>
      <c r="BL143" s="19" t="s">
        <v>182</v>
      </c>
      <c r="BM143" s="209" t="s">
        <v>294</v>
      </c>
    </row>
    <row r="144" spans="1:65" s="2" customFormat="1" ht="21.75" customHeight="1">
      <c r="A144" s="38"/>
      <c r="B144" s="197"/>
      <c r="C144" s="198" t="s">
        <v>234</v>
      </c>
      <c r="D144" s="198" t="s">
        <v>177</v>
      </c>
      <c r="E144" s="199" t="s">
        <v>1427</v>
      </c>
      <c r="F144" s="200" t="s">
        <v>1428</v>
      </c>
      <c r="G144" s="201" t="s">
        <v>198</v>
      </c>
      <c r="H144" s="202">
        <v>40</v>
      </c>
      <c r="I144" s="203"/>
      <c r="J144" s="204">
        <f>ROUND(I144*H144,2)</f>
        <v>0</v>
      </c>
      <c r="K144" s="200" t="s">
        <v>1</v>
      </c>
      <c r="L144" s="39"/>
      <c r="M144" s="205" t="s">
        <v>1</v>
      </c>
      <c r="N144" s="206" t="s">
        <v>43</v>
      </c>
      <c r="O144" s="77"/>
      <c r="P144" s="207">
        <f>O144*H144</f>
        <v>0</v>
      </c>
      <c r="Q144" s="207">
        <v>0</v>
      </c>
      <c r="R144" s="207">
        <f>Q144*H144</f>
        <v>0</v>
      </c>
      <c r="S144" s="207">
        <v>0</v>
      </c>
      <c r="T144" s="208">
        <f>S144*H144</f>
        <v>0</v>
      </c>
      <c r="U144" s="38"/>
      <c r="V144" s="38"/>
      <c r="W144" s="38"/>
      <c r="X144" s="38"/>
      <c r="Y144" s="38"/>
      <c r="Z144" s="38"/>
      <c r="AA144" s="38"/>
      <c r="AB144" s="38"/>
      <c r="AC144" s="38"/>
      <c r="AD144" s="38"/>
      <c r="AE144" s="38"/>
      <c r="AR144" s="209" t="s">
        <v>182</v>
      </c>
      <c r="AT144" s="209" t="s">
        <v>177</v>
      </c>
      <c r="AU144" s="209" t="s">
        <v>85</v>
      </c>
      <c r="AY144" s="19" t="s">
        <v>175</v>
      </c>
      <c r="BE144" s="210">
        <f>IF(N144="základní",J144,0)</f>
        <v>0</v>
      </c>
      <c r="BF144" s="210">
        <f>IF(N144="snížená",J144,0)</f>
        <v>0</v>
      </c>
      <c r="BG144" s="210">
        <f>IF(N144="zákl. přenesená",J144,0)</f>
        <v>0</v>
      </c>
      <c r="BH144" s="210">
        <f>IF(N144="sníž. přenesená",J144,0)</f>
        <v>0</v>
      </c>
      <c r="BI144" s="210">
        <f>IF(N144="nulová",J144,0)</f>
        <v>0</v>
      </c>
      <c r="BJ144" s="19" t="s">
        <v>85</v>
      </c>
      <c r="BK144" s="210">
        <f>ROUND(I144*H144,2)</f>
        <v>0</v>
      </c>
      <c r="BL144" s="19" t="s">
        <v>182</v>
      </c>
      <c r="BM144" s="209" t="s">
        <v>308</v>
      </c>
    </row>
    <row r="145" spans="1:65" s="2" customFormat="1" ht="16.5" customHeight="1">
      <c r="A145" s="38"/>
      <c r="B145" s="197"/>
      <c r="C145" s="198" t="s">
        <v>239</v>
      </c>
      <c r="D145" s="198" t="s">
        <v>177</v>
      </c>
      <c r="E145" s="199" t="s">
        <v>1429</v>
      </c>
      <c r="F145" s="200" t="s">
        <v>1430</v>
      </c>
      <c r="G145" s="201" t="s">
        <v>198</v>
      </c>
      <c r="H145" s="202">
        <v>43</v>
      </c>
      <c r="I145" s="203"/>
      <c r="J145" s="204">
        <f>ROUND(I145*H145,2)</f>
        <v>0</v>
      </c>
      <c r="K145" s="200" t="s">
        <v>1</v>
      </c>
      <c r="L145" s="39"/>
      <c r="M145" s="205" t="s">
        <v>1</v>
      </c>
      <c r="N145" s="206" t="s">
        <v>43</v>
      </c>
      <c r="O145" s="77"/>
      <c r="P145" s="207">
        <f>O145*H145</f>
        <v>0</v>
      </c>
      <c r="Q145" s="207">
        <v>0</v>
      </c>
      <c r="R145" s="207">
        <f>Q145*H145</f>
        <v>0</v>
      </c>
      <c r="S145" s="207">
        <v>0</v>
      </c>
      <c r="T145" s="208">
        <f>S145*H145</f>
        <v>0</v>
      </c>
      <c r="U145" s="38"/>
      <c r="V145" s="38"/>
      <c r="W145" s="38"/>
      <c r="X145" s="38"/>
      <c r="Y145" s="38"/>
      <c r="Z145" s="38"/>
      <c r="AA145" s="38"/>
      <c r="AB145" s="38"/>
      <c r="AC145" s="38"/>
      <c r="AD145" s="38"/>
      <c r="AE145" s="38"/>
      <c r="AR145" s="209" t="s">
        <v>182</v>
      </c>
      <c r="AT145" s="209" t="s">
        <v>177</v>
      </c>
      <c r="AU145" s="209" t="s">
        <v>85</v>
      </c>
      <c r="AY145" s="19" t="s">
        <v>175</v>
      </c>
      <c r="BE145" s="210">
        <f>IF(N145="základní",J145,0)</f>
        <v>0</v>
      </c>
      <c r="BF145" s="210">
        <f>IF(N145="snížená",J145,0)</f>
        <v>0</v>
      </c>
      <c r="BG145" s="210">
        <f>IF(N145="zákl. přenesená",J145,0)</f>
        <v>0</v>
      </c>
      <c r="BH145" s="210">
        <f>IF(N145="sníž. přenesená",J145,0)</f>
        <v>0</v>
      </c>
      <c r="BI145" s="210">
        <f>IF(N145="nulová",J145,0)</f>
        <v>0</v>
      </c>
      <c r="BJ145" s="19" t="s">
        <v>85</v>
      </c>
      <c r="BK145" s="210">
        <f>ROUND(I145*H145,2)</f>
        <v>0</v>
      </c>
      <c r="BL145" s="19" t="s">
        <v>182</v>
      </c>
      <c r="BM145" s="209" t="s">
        <v>320</v>
      </c>
    </row>
    <row r="146" spans="1:65" s="2" customFormat="1" ht="16.5" customHeight="1">
      <c r="A146" s="38"/>
      <c r="B146" s="197"/>
      <c r="C146" s="198" t="s">
        <v>244</v>
      </c>
      <c r="D146" s="198" t="s">
        <v>177</v>
      </c>
      <c r="E146" s="199" t="s">
        <v>1431</v>
      </c>
      <c r="F146" s="200" t="s">
        <v>1432</v>
      </c>
      <c r="G146" s="201" t="s">
        <v>198</v>
      </c>
      <c r="H146" s="202">
        <v>84</v>
      </c>
      <c r="I146" s="203"/>
      <c r="J146" s="204">
        <f>ROUND(I146*H146,2)</f>
        <v>0</v>
      </c>
      <c r="K146" s="200" t="s">
        <v>1</v>
      </c>
      <c r="L146" s="39"/>
      <c r="M146" s="205" t="s">
        <v>1</v>
      </c>
      <c r="N146" s="206" t="s">
        <v>43</v>
      </c>
      <c r="O146" s="77"/>
      <c r="P146" s="207">
        <f>O146*H146</f>
        <v>0</v>
      </c>
      <c r="Q146" s="207">
        <v>0</v>
      </c>
      <c r="R146" s="207">
        <f>Q146*H146</f>
        <v>0</v>
      </c>
      <c r="S146" s="207">
        <v>0</v>
      </c>
      <c r="T146" s="208">
        <f>S146*H146</f>
        <v>0</v>
      </c>
      <c r="U146" s="38"/>
      <c r="V146" s="38"/>
      <c r="W146" s="38"/>
      <c r="X146" s="38"/>
      <c r="Y146" s="38"/>
      <c r="Z146" s="38"/>
      <c r="AA146" s="38"/>
      <c r="AB146" s="38"/>
      <c r="AC146" s="38"/>
      <c r="AD146" s="38"/>
      <c r="AE146" s="38"/>
      <c r="AR146" s="209" t="s">
        <v>182</v>
      </c>
      <c r="AT146" s="209" t="s">
        <v>177</v>
      </c>
      <c r="AU146" s="209" t="s">
        <v>85</v>
      </c>
      <c r="AY146" s="19" t="s">
        <v>175</v>
      </c>
      <c r="BE146" s="210">
        <f>IF(N146="základní",J146,0)</f>
        <v>0</v>
      </c>
      <c r="BF146" s="210">
        <f>IF(N146="snížená",J146,0)</f>
        <v>0</v>
      </c>
      <c r="BG146" s="210">
        <f>IF(N146="zákl. přenesená",J146,0)</f>
        <v>0</v>
      </c>
      <c r="BH146" s="210">
        <f>IF(N146="sníž. přenesená",J146,0)</f>
        <v>0</v>
      </c>
      <c r="BI146" s="210">
        <f>IF(N146="nulová",J146,0)</f>
        <v>0</v>
      </c>
      <c r="BJ146" s="19" t="s">
        <v>85</v>
      </c>
      <c r="BK146" s="210">
        <f>ROUND(I146*H146,2)</f>
        <v>0</v>
      </c>
      <c r="BL146" s="19" t="s">
        <v>182</v>
      </c>
      <c r="BM146" s="209" t="s">
        <v>329</v>
      </c>
    </row>
    <row r="147" spans="1:65" s="2" customFormat="1" ht="16.5" customHeight="1">
      <c r="A147" s="38"/>
      <c r="B147" s="197"/>
      <c r="C147" s="198" t="s">
        <v>8</v>
      </c>
      <c r="D147" s="198" t="s">
        <v>177</v>
      </c>
      <c r="E147" s="199" t="s">
        <v>1433</v>
      </c>
      <c r="F147" s="200" t="s">
        <v>1434</v>
      </c>
      <c r="G147" s="201" t="s">
        <v>1348</v>
      </c>
      <c r="H147" s="202">
        <v>1</v>
      </c>
      <c r="I147" s="203"/>
      <c r="J147" s="204">
        <f>ROUND(I147*H147,2)</f>
        <v>0</v>
      </c>
      <c r="K147" s="200" t="s">
        <v>1</v>
      </c>
      <c r="L147" s="39"/>
      <c r="M147" s="205" t="s">
        <v>1</v>
      </c>
      <c r="N147" s="206" t="s">
        <v>43</v>
      </c>
      <c r="O147" s="77"/>
      <c r="P147" s="207">
        <f>O147*H147</f>
        <v>0</v>
      </c>
      <c r="Q147" s="207">
        <v>0</v>
      </c>
      <c r="R147" s="207">
        <f>Q147*H147</f>
        <v>0</v>
      </c>
      <c r="S147" s="207">
        <v>0</v>
      </c>
      <c r="T147" s="208">
        <f>S147*H147</f>
        <v>0</v>
      </c>
      <c r="U147" s="38"/>
      <c r="V147" s="38"/>
      <c r="W147" s="38"/>
      <c r="X147" s="38"/>
      <c r="Y147" s="38"/>
      <c r="Z147" s="38"/>
      <c r="AA147" s="38"/>
      <c r="AB147" s="38"/>
      <c r="AC147" s="38"/>
      <c r="AD147" s="38"/>
      <c r="AE147" s="38"/>
      <c r="AR147" s="209" t="s">
        <v>182</v>
      </c>
      <c r="AT147" s="209" t="s">
        <v>177</v>
      </c>
      <c r="AU147" s="209" t="s">
        <v>85</v>
      </c>
      <c r="AY147" s="19" t="s">
        <v>175</v>
      </c>
      <c r="BE147" s="210">
        <f>IF(N147="základní",J147,0)</f>
        <v>0</v>
      </c>
      <c r="BF147" s="210">
        <f>IF(N147="snížená",J147,0)</f>
        <v>0</v>
      </c>
      <c r="BG147" s="210">
        <f>IF(N147="zákl. přenesená",J147,0)</f>
        <v>0</v>
      </c>
      <c r="BH147" s="210">
        <f>IF(N147="sníž. přenesená",J147,0)</f>
        <v>0</v>
      </c>
      <c r="BI147" s="210">
        <f>IF(N147="nulová",J147,0)</f>
        <v>0</v>
      </c>
      <c r="BJ147" s="19" t="s">
        <v>85</v>
      </c>
      <c r="BK147" s="210">
        <f>ROUND(I147*H147,2)</f>
        <v>0</v>
      </c>
      <c r="BL147" s="19" t="s">
        <v>182</v>
      </c>
      <c r="BM147" s="209" t="s">
        <v>339</v>
      </c>
    </row>
    <row r="148" spans="1:65" s="2" customFormat="1" ht="16.5" customHeight="1">
      <c r="A148" s="38"/>
      <c r="B148" s="197"/>
      <c r="C148" s="198" t="s">
        <v>253</v>
      </c>
      <c r="D148" s="198" t="s">
        <v>177</v>
      </c>
      <c r="E148" s="199" t="s">
        <v>1435</v>
      </c>
      <c r="F148" s="200" t="s">
        <v>1436</v>
      </c>
      <c r="G148" s="201" t="s">
        <v>1437</v>
      </c>
      <c r="H148" s="202">
        <v>0.04</v>
      </c>
      <c r="I148" s="203"/>
      <c r="J148" s="204">
        <f>ROUND(I148*H148,2)</f>
        <v>0</v>
      </c>
      <c r="K148" s="200" t="s">
        <v>1</v>
      </c>
      <c r="L148" s="39"/>
      <c r="M148" s="205" t="s">
        <v>1</v>
      </c>
      <c r="N148" s="206" t="s">
        <v>43</v>
      </c>
      <c r="O148" s="77"/>
      <c r="P148" s="207">
        <f>O148*H148</f>
        <v>0</v>
      </c>
      <c r="Q148" s="207">
        <v>0</v>
      </c>
      <c r="R148" s="207">
        <f>Q148*H148</f>
        <v>0</v>
      </c>
      <c r="S148" s="207">
        <v>0</v>
      </c>
      <c r="T148" s="208">
        <f>S148*H148</f>
        <v>0</v>
      </c>
      <c r="U148" s="38"/>
      <c r="V148" s="38"/>
      <c r="W148" s="38"/>
      <c r="X148" s="38"/>
      <c r="Y148" s="38"/>
      <c r="Z148" s="38"/>
      <c r="AA148" s="38"/>
      <c r="AB148" s="38"/>
      <c r="AC148" s="38"/>
      <c r="AD148" s="38"/>
      <c r="AE148" s="38"/>
      <c r="AR148" s="209" t="s">
        <v>182</v>
      </c>
      <c r="AT148" s="209" t="s">
        <v>177</v>
      </c>
      <c r="AU148" s="209" t="s">
        <v>85</v>
      </c>
      <c r="AY148" s="19" t="s">
        <v>175</v>
      </c>
      <c r="BE148" s="210">
        <f>IF(N148="základní",J148,0)</f>
        <v>0</v>
      </c>
      <c r="BF148" s="210">
        <f>IF(N148="snížená",J148,0)</f>
        <v>0</v>
      </c>
      <c r="BG148" s="210">
        <f>IF(N148="zákl. přenesená",J148,0)</f>
        <v>0</v>
      </c>
      <c r="BH148" s="210">
        <f>IF(N148="sníž. přenesená",J148,0)</f>
        <v>0</v>
      </c>
      <c r="BI148" s="210">
        <f>IF(N148="nulová",J148,0)</f>
        <v>0</v>
      </c>
      <c r="BJ148" s="19" t="s">
        <v>85</v>
      </c>
      <c r="BK148" s="210">
        <f>ROUND(I148*H148,2)</f>
        <v>0</v>
      </c>
      <c r="BL148" s="19" t="s">
        <v>182</v>
      </c>
      <c r="BM148" s="209" t="s">
        <v>348</v>
      </c>
    </row>
    <row r="149" spans="1:65" s="2" customFormat="1" ht="16.5" customHeight="1">
      <c r="A149" s="38"/>
      <c r="B149" s="197"/>
      <c r="C149" s="198" t="s">
        <v>259</v>
      </c>
      <c r="D149" s="198" t="s">
        <v>177</v>
      </c>
      <c r="E149" s="199" t="s">
        <v>1438</v>
      </c>
      <c r="F149" s="200" t="s">
        <v>1439</v>
      </c>
      <c r="G149" s="201" t="s">
        <v>1343</v>
      </c>
      <c r="H149" s="202">
        <v>6</v>
      </c>
      <c r="I149" s="203"/>
      <c r="J149" s="204">
        <f>ROUND(I149*H149,2)</f>
        <v>0</v>
      </c>
      <c r="K149" s="200" t="s">
        <v>1</v>
      </c>
      <c r="L149" s="39"/>
      <c r="M149" s="205" t="s">
        <v>1</v>
      </c>
      <c r="N149" s="206" t="s">
        <v>43</v>
      </c>
      <c r="O149" s="77"/>
      <c r="P149" s="207">
        <f>O149*H149</f>
        <v>0</v>
      </c>
      <c r="Q149" s="207">
        <v>0</v>
      </c>
      <c r="R149" s="207">
        <f>Q149*H149</f>
        <v>0</v>
      </c>
      <c r="S149" s="207">
        <v>0</v>
      </c>
      <c r="T149" s="208">
        <f>S149*H149</f>
        <v>0</v>
      </c>
      <c r="U149" s="38"/>
      <c r="V149" s="38"/>
      <c r="W149" s="38"/>
      <c r="X149" s="38"/>
      <c r="Y149" s="38"/>
      <c r="Z149" s="38"/>
      <c r="AA149" s="38"/>
      <c r="AB149" s="38"/>
      <c r="AC149" s="38"/>
      <c r="AD149" s="38"/>
      <c r="AE149" s="38"/>
      <c r="AR149" s="209" t="s">
        <v>182</v>
      </c>
      <c r="AT149" s="209" t="s">
        <v>177</v>
      </c>
      <c r="AU149" s="209" t="s">
        <v>85</v>
      </c>
      <c r="AY149" s="19" t="s">
        <v>175</v>
      </c>
      <c r="BE149" s="210">
        <f>IF(N149="základní",J149,0)</f>
        <v>0</v>
      </c>
      <c r="BF149" s="210">
        <f>IF(N149="snížená",J149,0)</f>
        <v>0</v>
      </c>
      <c r="BG149" s="210">
        <f>IF(N149="zákl. přenesená",J149,0)</f>
        <v>0</v>
      </c>
      <c r="BH149" s="210">
        <f>IF(N149="sníž. přenesená",J149,0)</f>
        <v>0</v>
      </c>
      <c r="BI149" s="210">
        <f>IF(N149="nulová",J149,0)</f>
        <v>0</v>
      </c>
      <c r="BJ149" s="19" t="s">
        <v>85</v>
      </c>
      <c r="BK149" s="210">
        <f>ROUND(I149*H149,2)</f>
        <v>0</v>
      </c>
      <c r="BL149" s="19" t="s">
        <v>182</v>
      </c>
      <c r="BM149" s="209" t="s">
        <v>360</v>
      </c>
    </row>
    <row r="150" spans="1:65" s="2" customFormat="1" ht="16.5" customHeight="1">
      <c r="A150" s="38"/>
      <c r="B150" s="197"/>
      <c r="C150" s="198" t="s">
        <v>263</v>
      </c>
      <c r="D150" s="198" t="s">
        <v>177</v>
      </c>
      <c r="E150" s="199" t="s">
        <v>1440</v>
      </c>
      <c r="F150" s="200" t="s">
        <v>1441</v>
      </c>
      <c r="G150" s="201" t="s">
        <v>1348</v>
      </c>
      <c r="H150" s="202">
        <v>1</v>
      </c>
      <c r="I150" s="203"/>
      <c r="J150" s="204">
        <f>ROUND(I150*H150,2)</f>
        <v>0</v>
      </c>
      <c r="K150" s="200" t="s">
        <v>1</v>
      </c>
      <c r="L150" s="39"/>
      <c r="M150" s="205" t="s">
        <v>1</v>
      </c>
      <c r="N150" s="206" t="s">
        <v>43</v>
      </c>
      <c r="O150" s="77"/>
      <c r="P150" s="207">
        <f>O150*H150</f>
        <v>0</v>
      </c>
      <c r="Q150" s="207">
        <v>0</v>
      </c>
      <c r="R150" s="207">
        <f>Q150*H150</f>
        <v>0</v>
      </c>
      <c r="S150" s="207">
        <v>0</v>
      </c>
      <c r="T150" s="208">
        <f>S150*H150</f>
        <v>0</v>
      </c>
      <c r="U150" s="38"/>
      <c r="V150" s="38"/>
      <c r="W150" s="38"/>
      <c r="X150" s="38"/>
      <c r="Y150" s="38"/>
      <c r="Z150" s="38"/>
      <c r="AA150" s="38"/>
      <c r="AB150" s="38"/>
      <c r="AC150" s="38"/>
      <c r="AD150" s="38"/>
      <c r="AE150" s="38"/>
      <c r="AR150" s="209" t="s">
        <v>182</v>
      </c>
      <c r="AT150" s="209" t="s">
        <v>177</v>
      </c>
      <c r="AU150" s="209" t="s">
        <v>85</v>
      </c>
      <c r="AY150" s="19" t="s">
        <v>175</v>
      </c>
      <c r="BE150" s="210">
        <f>IF(N150="základní",J150,0)</f>
        <v>0</v>
      </c>
      <c r="BF150" s="210">
        <f>IF(N150="snížená",J150,0)</f>
        <v>0</v>
      </c>
      <c r="BG150" s="210">
        <f>IF(N150="zákl. přenesená",J150,0)</f>
        <v>0</v>
      </c>
      <c r="BH150" s="210">
        <f>IF(N150="sníž. přenesená",J150,0)</f>
        <v>0</v>
      </c>
      <c r="BI150" s="210">
        <f>IF(N150="nulová",J150,0)</f>
        <v>0</v>
      </c>
      <c r="BJ150" s="19" t="s">
        <v>85</v>
      </c>
      <c r="BK150" s="210">
        <f>ROUND(I150*H150,2)</f>
        <v>0</v>
      </c>
      <c r="BL150" s="19" t="s">
        <v>182</v>
      </c>
      <c r="BM150" s="209" t="s">
        <v>371</v>
      </c>
    </row>
    <row r="151" spans="1:65" s="2" customFormat="1" ht="16.5" customHeight="1">
      <c r="A151" s="38"/>
      <c r="B151" s="197"/>
      <c r="C151" s="198" t="s">
        <v>270</v>
      </c>
      <c r="D151" s="198" t="s">
        <v>177</v>
      </c>
      <c r="E151" s="199" t="s">
        <v>1442</v>
      </c>
      <c r="F151" s="200" t="s">
        <v>1443</v>
      </c>
      <c r="G151" s="201" t="s">
        <v>1348</v>
      </c>
      <c r="H151" s="202">
        <v>1</v>
      </c>
      <c r="I151" s="203"/>
      <c r="J151" s="204">
        <f>ROUND(I151*H151,2)</f>
        <v>0</v>
      </c>
      <c r="K151" s="200" t="s">
        <v>1</v>
      </c>
      <c r="L151" s="39"/>
      <c r="M151" s="205" t="s">
        <v>1</v>
      </c>
      <c r="N151" s="206" t="s">
        <v>43</v>
      </c>
      <c r="O151" s="77"/>
      <c r="P151" s="207">
        <f>O151*H151</f>
        <v>0</v>
      </c>
      <c r="Q151" s="207">
        <v>0</v>
      </c>
      <c r="R151" s="207">
        <f>Q151*H151</f>
        <v>0</v>
      </c>
      <c r="S151" s="207">
        <v>0</v>
      </c>
      <c r="T151" s="208">
        <f>S151*H151</f>
        <v>0</v>
      </c>
      <c r="U151" s="38"/>
      <c r="V151" s="38"/>
      <c r="W151" s="38"/>
      <c r="X151" s="38"/>
      <c r="Y151" s="38"/>
      <c r="Z151" s="38"/>
      <c r="AA151" s="38"/>
      <c r="AB151" s="38"/>
      <c r="AC151" s="38"/>
      <c r="AD151" s="38"/>
      <c r="AE151" s="38"/>
      <c r="AR151" s="209" t="s">
        <v>182</v>
      </c>
      <c r="AT151" s="209" t="s">
        <v>177</v>
      </c>
      <c r="AU151" s="209" t="s">
        <v>85</v>
      </c>
      <c r="AY151" s="19" t="s">
        <v>175</v>
      </c>
      <c r="BE151" s="210">
        <f>IF(N151="základní",J151,0)</f>
        <v>0</v>
      </c>
      <c r="BF151" s="210">
        <f>IF(N151="snížená",J151,0)</f>
        <v>0</v>
      </c>
      <c r="BG151" s="210">
        <f>IF(N151="zákl. přenesená",J151,0)</f>
        <v>0</v>
      </c>
      <c r="BH151" s="210">
        <f>IF(N151="sníž. přenesená",J151,0)</f>
        <v>0</v>
      </c>
      <c r="BI151" s="210">
        <f>IF(N151="nulová",J151,0)</f>
        <v>0</v>
      </c>
      <c r="BJ151" s="19" t="s">
        <v>85</v>
      </c>
      <c r="BK151" s="210">
        <f>ROUND(I151*H151,2)</f>
        <v>0</v>
      </c>
      <c r="BL151" s="19" t="s">
        <v>182</v>
      </c>
      <c r="BM151" s="209" t="s">
        <v>382</v>
      </c>
    </row>
    <row r="152" spans="1:65" s="2" customFormat="1" ht="16.5" customHeight="1">
      <c r="A152" s="38"/>
      <c r="B152" s="197"/>
      <c r="C152" s="198" t="s">
        <v>285</v>
      </c>
      <c r="D152" s="198" t="s">
        <v>177</v>
      </c>
      <c r="E152" s="199" t="s">
        <v>1444</v>
      </c>
      <c r="F152" s="200" t="s">
        <v>1445</v>
      </c>
      <c r="G152" s="201" t="s">
        <v>1348</v>
      </c>
      <c r="H152" s="202">
        <v>1</v>
      </c>
      <c r="I152" s="203"/>
      <c r="J152" s="204">
        <f>ROUND(I152*H152,2)</f>
        <v>0</v>
      </c>
      <c r="K152" s="200" t="s">
        <v>1</v>
      </c>
      <c r="L152" s="39"/>
      <c r="M152" s="205" t="s">
        <v>1</v>
      </c>
      <c r="N152" s="206" t="s">
        <v>43</v>
      </c>
      <c r="O152" s="77"/>
      <c r="P152" s="207">
        <f>O152*H152</f>
        <v>0</v>
      </c>
      <c r="Q152" s="207">
        <v>0</v>
      </c>
      <c r="R152" s="207">
        <f>Q152*H152</f>
        <v>0</v>
      </c>
      <c r="S152" s="207">
        <v>0</v>
      </c>
      <c r="T152" s="208">
        <f>S152*H152</f>
        <v>0</v>
      </c>
      <c r="U152" s="38"/>
      <c r="V152" s="38"/>
      <c r="W152" s="38"/>
      <c r="X152" s="38"/>
      <c r="Y152" s="38"/>
      <c r="Z152" s="38"/>
      <c r="AA152" s="38"/>
      <c r="AB152" s="38"/>
      <c r="AC152" s="38"/>
      <c r="AD152" s="38"/>
      <c r="AE152" s="38"/>
      <c r="AR152" s="209" t="s">
        <v>182</v>
      </c>
      <c r="AT152" s="209" t="s">
        <v>177</v>
      </c>
      <c r="AU152" s="209" t="s">
        <v>85</v>
      </c>
      <c r="AY152" s="19" t="s">
        <v>175</v>
      </c>
      <c r="BE152" s="210">
        <f>IF(N152="základní",J152,0)</f>
        <v>0</v>
      </c>
      <c r="BF152" s="210">
        <f>IF(N152="snížená",J152,0)</f>
        <v>0</v>
      </c>
      <c r="BG152" s="210">
        <f>IF(N152="zákl. přenesená",J152,0)</f>
        <v>0</v>
      </c>
      <c r="BH152" s="210">
        <f>IF(N152="sníž. přenesená",J152,0)</f>
        <v>0</v>
      </c>
      <c r="BI152" s="210">
        <f>IF(N152="nulová",J152,0)</f>
        <v>0</v>
      </c>
      <c r="BJ152" s="19" t="s">
        <v>85</v>
      </c>
      <c r="BK152" s="210">
        <f>ROUND(I152*H152,2)</f>
        <v>0</v>
      </c>
      <c r="BL152" s="19" t="s">
        <v>182</v>
      </c>
      <c r="BM152" s="209" t="s">
        <v>393</v>
      </c>
    </row>
    <row r="153" spans="1:63" s="12" customFormat="1" ht="25.9" customHeight="1">
      <c r="A153" s="12"/>
      <c r="B153" s="184"/>
      <c r="C153" s="12"/>
      <c r="D153" s="185" t="s">
        <v>77</v>
      </c>
      <c r="E153" s="186" t="s">
        <v>1446</v>
      </c>
      <c r="F153" s="186" t="s">
        <v>1447</v>
      </c>
      <c r="G153" s="12"/>
      <c r="H153" s="12"/>
      <c r="I153" s="187"/>
      <c r="J153" s="188">
        <f>BK153</f>
        <v>0</v>
      </c>
      <c r="K153" s="12"/>
      <c r="L153" s="184"/>
      <c r="M153" s="189"/>
      <c r="N153" s="190"/>
      <c r="O153" s="190"/>
      <c r="P153" s="191">
        <f>SUM(P154:P162)</f>
        <v>0</v>
      </c>
      <c r="Q153" s="190"/>
      <c r="R153" s="191">
        <f>SUM(R154:R162)</f>
        <v>0</v>
      </c>
      <c r="S153" s="190"/>
      <c r="T153" s="192">
        <f>SUM(T154:T162)</f>
        <v>0</v>
      </c>
      <c r="U153" s="12"/>
      <c r="V153" s="12"/>
      <c r="W153" s="12"/>
      <c r="X153" s="12"/>
      <c r="Y153" s="12"/>
      <c r="Z153" s="12"/>
      <c r="AA153" s="12"/>
      <c r="AB153" s="12"/>
      <c r="AC153" s="12"/>
      <c r="AD153" s="12"/>
      <c r="AE153" s="12"/>
      <c r="AR153" s="185" t="s">
        <v>85</v>
      </c>
      <c r="AT153" s="193" t="s">
        <v>77</v>
      </c>
      <c r="AU153" s="193" t="s">
        <v>78</v>
      </c>
      <c r="AY153" s="185" t="s">
        <v>175</v>
      </c>
      <c r="BK153" s="194">
        <f>SUM(BK154:BK162)</f>
        <v>0</v>
      </c>
    </row>
    <row r="154" spans="1:65" s="2" customFormat="1" ht="16.5" customHeight="1">
      <c r="A154" s="38"/>
      <c r="B154" s="197"/>
      <c r="C154" s="198" t="s">
        <v>7</v>
      </c>
      <c r="D154" s="198" t="s">
        <v>177</v>
      </c>
      <c r="E154" s="199" t="s">
        <v>1448</v>
      </c>
      <c r="F154" s="200" t="s">
        <v>1449</v>
      </c>
      <c r="G154" s="201" t="s">
        <v>198</v>
      </c>
      <c r="H154" s="202">
        <v>80</v>
      </c>
      <c r="I154" s="203"/>
      <c r="J154" s="204">
        <f>ROUND(I154*H154,2)</f>
        <v>0</v>
      </c>
      <c r="K154" s="200" t="s">
        <v>1</v>
      </c>
      <c r="L154" s="39"/>
      <c r="M154" s="205" t="s">
        <v>1</v>
      </c>
      <c r="N154" s="206" t="s">
        <v>43</v>
      </c>
      <c r="O154" s="77"/>
      <c r="P154" s="207">
        <f>O154*H154</f>
        <v>0</v>
      </c>
      <c r="Q154" s="207">
        <v>0</v>
      </c>
      <c r="R154" s="207">
        <f>Q154*H154</f>
        <v>0</v>
      </c>
      <c r="S154" s="207">
        <v>0</v>
      </c>
      <c r="T154" s="208">
        <f>S154*H154</f>
        <v>0</v>
      </c>
      <c r="U154" s="38"/>
      <c r="V154" s="38"/>
      <c r="W154" s="38"/>
      <c r="X154" s="38"/>
      <c r="Y154" s="38"/>
      <c r="Z154" s="38"/>
      <c r="AA154" s="38"/>
      <c r="AB154" s="38"/>
      <c r="AC154" s="38"/>
      <c r="AD154" s="38"/>
      <c r="AE154" s="38"/>
      <c r="AR154" s="209" t="s">
        <v>182</v>
      </c>
      <c r="AT154" s="209" t="s">
        <v>177</v>
      </c>
      <c r="AU154" s="209" t="s">
        <v>85</v>
      </c>
      <c r="AY154" s="19" t="s">
        <v>175</v>
      </c>
      <c r="BE154" s="210">
        <f>IF(N154="základní",J154,0)</f>
        <v>0</v>
      </c>
      <c r="BF154" s="210">
        <f>IF(N154="snížená",J154,0)</f>
        <v>0</v>
      </c>
      <c r="BG154" s="210">
        <f>IF(N154="zákl. přenesená",J154,0)</f>
        <v>0</v>
      </c>
      <c r="BH154" s="210">
        <f>IF(N154="sníž. přenesená",J154,0)</f>
        <v>0</v>
      </c>
      <c r="BI154" s="210">
        <f>IF(N154="nulová",J154,0)</f>
        <v>0</v>
      </c>
      <c r="BJ154" s="19" t="s">
        <v>85</v>
      </c>
      <c r="BK154" s="210">
        <f>ROUND(I154*H154,2)</f>
        <v>0</v>
      </c>
      <c r="BL154" s="19" t="s">
        <v>182</v>
      </c>
      <c r="BM154" s="209" t="s">
        <v>402</v>
      </c>
    </row>
    <row r="155" spans="1:65" s="2" customFormat="1" ht="16.5" customHeight="1">
      <c r="A155" s="38"/>
      <c r="B155" s="197"/>
      <c r="C155" s="198" t="s">
        <v>294</v>
      </c>
      <c r="D155" s="198" t="s">
        <v>177</v>
      </c>
      <c r="E155" s="199" t="s">
        <v>1450</v>
      </c>
      <c r="F155" s="200" t="s">
        <v>1451</v>
      </c>
      <c r="G155" s="201" t="s">
        <v>198</v>
      </c>
      <c r="H155" s="202">
        <v>350</v>
      </c>
      <c r="I155" s="203"/>
      <c r="J155" s="204">
        <f>ROUND(I155*H155,2)</f>
        <v>0</v>
      </c>
      <c r="K155" s="200" t="s">
        <v>1</v>
      </c>
      <c r="L155" s="39"/>
      <c r="M155" s="205" t="s">
        <v>1</v>
      </c>
      <c r="N155" s="206" t="s">
        <v>43</v>
      </c>
      <c r="O155" s="77"/>
      <c r="P155" s="207">
        <f>O155*H155</f>
        <v>0</v>
      </c>
      <c r="Q155" s="207">
        <v>0</v>
      </c>
      <c r="R155" s="207">
        <f>Q155*H155</f>
        <v>0</v>
      </c>
      <c r="S155" s="207">
        <v>0</v>
      </c>
      <c r="T155" s="208">
        <f>S155*H155</f>
        <v>0</v>
      </c>
      <c r="U155" s="38"/>
      <c r="V155" s="38"/>
      <c r="W155" s="38"/>
      <c r="X155" s="38"/>
      <c r="Y155" s="38"/>
      <c r="Z155" s="38"/>
      <c r="AA155" s="38"/>
      <c r="AB155" s="38"/>
      <c r="AC155" s="38"/>
      <c r="AD155" s="38"/>
      <c r="AE155" s="38"/>
      <c r="AR155" s="209" t="s">
        <v>182</v>
      </c>
      <c r="AT155" s="209" t="s">
        <v>177</v>
      </c>
      <c r="AU155" s="209" t="s">
        <v>85</v>
      </c>
      <c r="AY155" s="19" t="s">
        <v>175</v>
      </c>
      <c r="BE155" s="210">
        <f>IF(N155="základní",J155,0)</f>
        <v>0</v>
      </c>
      <c r="BF155" s="210">
        <f>IF(N155="snížená",J155,0)</f>
        <v>0</v>
      </c>
      <c r="BG155" s="210">
        <f>IF(N155="zákl. přenesená",J155,0)</f>
        <v>0</v>
      </c>
      <c r="BH155" s="210">
        <f>IF(N155="sníž. přenesená",J155,0)</f>
        <v>0</v>
      </c>
      <c r="BI155" s="210">
        <f>IF(N155="nulová",J155,0)</f>
        <v>0</v>
      </c>
      <c r="BJ155" s="19" t="s">
        <v>85</v>
      </c>
      <c r="BK155" s="210">
        <f>ROUND(I155*H155,2)</f>
        <v>0</v>
      </c>
      <c r="BL155" s="19" t="s">
        <v>182</v>
      </c>
      <c r="BM155" s="209" t="s">
        <v>412</v>
      </c>
    </row>
    <row r="156" spans="1:65" s="2" customFormat="1" ht="16.5" customHeight="1">
      <c r="A156" s="38"/>
      <c r="B156" s="197"/>
      <c r="C156" s="198" t="s">
        <v>299</v>
      </c>
      <c r="D156" s="198" t="s">
        <v>177</v>
      </c>
      <c r="E156" s="199" t="s">
        <v>1452</v>
      </c>
      <c r="F156" s="200" t="s">
        <v>1453</v>
      </c>
      <c r="G156" s="201" t="s">
        <v>198</v>
      </c>
      <c r="H156" s="202">
        <v>1890</v>
      </c>
      <c r="I156" s="203"/>
      <c r="J156" s="204">
        <f>ROUND(I156*H156,2)</f>
        <v>0</v>
      </c>
      <c r="K156" s="200" t="s">
        <v>1</v>
      </c>
      <c r="L156" s="39"/>
      <c r="M156" s="205" t="s">
        <v>1</v>
      </c>
      <c r="N156" s="206" t="s">
        <v>43</v>
      </c>
      <c r="O156" s="77"/>
      <c r="P156" s="207">
        <f>O156*H156</f>
        <v>0</v>
      </c>
      <c r="Q156" s="207">
        <v>0</v>
      </c>
      <c r="R156" s="207">
        <f>Q156*H156</f>
        <v>0</v>
      </c>
      <c r="S156" s="207">
        <v>0</v>
      </c>
      <c r="T156" s="208">
        <f>S156*H156</f>
        <v>0</v>
      </c>
      <c r="U156" s="38"/>
      <c r="V156" s="38"/>
      <c r="W156" s="38"/>
      <c r="X156" s="38"/>
      <c r="Y156" s="38"/>
      <c r="Z156" s="38"/>
      <c r="AA156" s="38"/>
      <c r="AB156" s="38"/>
      <c r="AC156" s="38"/>
      <c r="AD156" s="38"/>
      <c r="AE156" s="38"/>
      <c r="AR156" s="209" t="s">
        <v>182</v>
      </c>
      <c r="AT156" s="209" t="s">
        <v>177</v>
      </c>
      <c r="AU156" s="209" t="s">
        <v>85</v>
      </c>
      <c r="AY156" s="19" t="s">
        <v>175</v>
      </c>
      <c r="BE156" s="210">
        <f>IF(N156="základní",J156,0)</f>
        <v>0</v>
      </c>
      <c r="BF156" s="210">
        <f>IF(N156="snížená",J156,0)</f>
        <v>0</v>
      </c>
      <c r="BG156" s="210">
        <f>IF(N156="zákl. přenesená",J156,0)</f>
        <v>0</v>
      </c>
      <c r="BH156" s="210">
        <f>IF(N156="sníž. přenesená",J156,0)</f>
        <v>0</v>
      </c>
      <c r="BI156" s="210">
        <f>IF(N156="nulová",J156,0)</f>
        <v>0</v>
      </c>
      <c r="BJ156" s="19" t="s">
        <v>85</v>
      </c>
      <c r="BK156" s="210">
        <f>ROUND(I156*H156,2)</f>
        <v>0</v>
      </c>
      <c r="BL156" s="19" t="s">
        <v>182</v>
      </c>
      <c r="BM156" s="209" t="s">
        <v>449</v>
      </c>
    </row>
    <row r="157" spans="1:65" s="2" customFormat="1" ht="16.5" customHeight="1">
      <c r="A157" s="38"/>
      <c r="B157" s="197"/>
      <c r="C157" s="198" t="s">
        <v>308</v>
      </c>
      <c r="D157" s="198" t="s">
        <v>177</v>
      </c>
      <c r="E157" s="199" t="s">
        <v>1454</v>
      </c>
      <c r="F157" s="200" t="s">
        <v>1455</v>
      </c>
      <c r="G157" s="201" t="s">
        <v>198</v>
      </c>
      <c r="H157" s="202">
        <v>720</v>
      </c>
      <c r="I157" s="203"/>
      <c r="J157" s="204">
        <f>ROUND(I157*H157,2)</f>
        <v>0</v>
      </c>
      <c r="K157" s="200" t="s">
        <v>1</v>
      </c>
      <c r="L157" s="39"/>
      <c r="M157" s="205" t="s">
        <v>1</v>
      </c>
      <c r="N157" s="206" t="s">
        <v>43</v>
      </c>
      <c r="O157" s="77"/>
      <c r="P157" s="207">
        <f>O157*H157</f>
        <v>0</v>
      </c>
      <c r="Q157" s="207">
        <v>0</v>
      </c>
      <c r="R157" s="207">
        <f>Q157*H157</f>
        <v>0</v>
      </c>
      <c r="S157" s="207">
        <v>0</v>
      </c>
      <c r="T157" s="208">
        <f>S157*H157</f>
        <v>0</v>
      </c>
      <c r="U157" s="38"/>
      <c r="V157" s="38"/>
      <c r="W157" s="38"/>
      <c r="X157" s="38"/>
      <c r="Y157" s="38"/>
      <c r="Z157" s="38"/>
      <c r="AA157" s="38"/>
      <c r="AB157" s="38"/>
      <c r="AC157" s="38"/>
      <c r="AD157" s="38"/>
      <c r="AE157" s="38"/>
      <c r="AR157" s="209" t="s">
        <v>182</v>
      </c>
      <c r="AT157" s="209" t="s">
        <v>177</v>
      </c>
      <c r="AU157" s="209" t="s">
        <v>85</v>
      </c>
      <c r="AY157" s="19" t="s">
        <v>175</v>
      </c>
      <c r="BE157" s="210">
        <f>IF(N157="základní",J157,0)</f>
        <v>0</v>
      </c>
      <c r="BF157" s="210">
        <f>IF(N157="snížená",J157,0)</f>
        <v>0</v>
      </c>
      <c r="BG157" s="210">
        <f>IF(N157="zákl. přenesená",J157,0)</f>
        <v>0</v>
      </c>
      <c r="BH157" s="210">
        <f>IF(N157="sníž. přenesená",J157,0)</f>
        <v>0</v>
      </c>
      <c r="BI157" s="210">
        <f>IF(N157="nulová",J157,0)</f>
        <v>0</v>
      </c>
      <c r="BJ157" s="19" t="s">
        <v>85</v>
      </c>
      <c r="BK157" s="210">
        <f>ROUND(I157*H157,2)</f>
        <v>0</v>
      </c>
      <c r="BL157" s="19" t="s">
        <v>182</v>
      </c>
      <c r="BM157" s="209" t="s">
        <v>459</v>
      </c>
    </row>
    <row r="158" spans="1:65" s="2" customFormat="1" ht="16.5" customHeight="1">
      <c r="A158" s="38"/>
      <c r="B158" s="197"/>
      <c r="C158" s="198" t="s">
        <v>314</v>
      </c>
      <c r="D158" s="198" t="s">
        <v>177</v>
      </c>
      <c r="E158" s="199" t="s">
        <v>1456</v>
      </c>
      <c r="F158" s="200" t="s">
        <v>1457</v>
      </c>
      <c r="G158" s="201" t="s">
        <v>198</v>
      </c>
      <c r="H158" s="202">
        <v>130</v>
      </c>
      <c r="I158" s="203"/>
      <c r="J158" s="204">
        <f>ROUND(I158*H158,2)</f>
        <v>0</v>
      </c>
      <c r="K158" s="200" t="s">
        <v>1</v>
      </c>
      <c r="L158" s="39"/>
      <c r="M158" s="205" t="s">
        <v>1</v>
      </c>
      <c r="N158" s="206" t="s">
        <v>43</v>
      </c>
      <c r="O158" s="77"/>
      <c r="P158" s="207">
        <f>O158*H158</f>
        <v>0</v>
      </c>
      <c r="Q158" s="207">
        <v>0</v>
      </c>
      <c r="R158" s="207">
        <f>Q158*H158</f>
        <v>0</v>
      </c>
      <c r="S158" s="207">
        <v>0</v>
      </c>
      <c r="T158" s="208">
        <f>S158*H158</f>
        <v>0</v>
      </c>
      <c r="U158" s="38"/>
      <c r="V158" s="38"/>
      <c r="W158" s="38"/>
      <c r="X158" s="38"/>
      <c r="Y158" s="38"/>
      <c r="Z158" s="38"/>
      <c r="AA158" s="38"/>
      <c r="AB158" s="38"/>
      <c r="AC158" s="38"/>
      <c r="AD158" s="38"/>
      <c r="AE158" s="38"/>
      <c r="AR158" s="209" t="s">
        <v>182</v>
      </c>
      <c r="AT158" s="209" t="s">
        <v>177</v>
      </c>
      <c r="AU158" s="209" t="s">
        <v>85</v>
      </c>
      <c r="AY158" s="19" t="s">
        <v>175</v>
      </c>
      <c r="BE158" s="210">
        <f>IF(N158="základní",J158,0)</f>
        <v>0</v>
      </c>
      <c r="BF158" s="210">
        <f>IF(N158="snížená",J158,0)</f>
        <v>0</v>
      </c>
      <c r="BG158" s="210">
        <f>IF(N158="zákl. přenesená",J158,0)</f>
        <v>0</v>
      </c>
      <c r="BH158" s="210">
        <f>IF(N158="sníž. přenesená",J158,0)</f>
        <v>0</v>
      </c>
      <c r="BI158" s="210">
        <f>IF(N158="nulová",J158,0)</f>
        <v>0</v>
      </c>
      <c r="BJ158" s="19" t="s">
        <v>85</v>
      </c>
      <c r="BK158" s="210">
        <f>ROUND(I158*H158,2)</f>
        <v>0</v>
      </c>
      <c r="BL158" s="19" t="s">
        <v>182</v>
      </c>
      <c r="BM158" s="209" t="s">
        <v>473</v>
      </c>
    </row>
    <row r="159" spans="1:65" s="2" customFormat="1" ht="16.5" customHeight="1">
      <c r="A159" s="38"/>
      <c r="B159" s="197"/>
      <c r="C159" s="198" t="s">
        <v>320</v>
      </c>
      <c r="D159" s="198" t="s">
        <v>177</v>
      </c>
      <c r="E159" s="199" t="s">
        <v>1458</v>
      </c>
      <c r="F159" s="200" t="s">
        <v>1459</v>
      </c>
      <c r="G159" s="201" t="s">
        <v>198</v>
      </c>
      <c r="H159" s="202">
        <v>450</v>
      </c>
      <c r="I159" s="203"/>
      <c r="J159" s="204">
        <f>ROUND(I159*H159,2)</f>
        <v>0</v>
      </c>
      <c r="K159" s="200" t="s">
        <v>1</v>
      </c>
      <c r="L159" s="39"/>
      <c r="M159" s="205" t="s">
        <v>1</v>
      </c>
      <c r="N159" s="206" t="s">
        <v>43</v>
      </c>
      <c r="O159" s="77"/>
      <c r="P159" s="207">
        <f>O159*H159</f>
        <v>0</v>
      </c>
      <c r="Q159" s="207">
        <v>0</v>
      </c>
      <c r="R159" s="207">
        <f>Q159*H159</f>
        <v>0</v>
      </c>
      <c r="S159" s="207">
        <v>0</v>
      </c>
      <c r="T159" s="208">
        <f>S159*H159</f>
        <v>0</v>
      </c>
      <c r="U159" s="38"/>
      <c r="V159" s="38"/>
      <c r="W159" s="38"/>
      <c r="X159" s="38"/>
      <c r="Y159" s="38"/>
      <c r="Z159" s="38"/>
      <c r="AA159" s="38"/>
      <c r="AB159" s="38"/>
      <c r="AC159" s="38"/>
      <c r="AD159" s="38"/>
      <c r="AE159" s="38"/>
      <c r="AR159" s="209" t="s">
        <v>182</v>
      </c>
      <c r="AT159" s="209" t="s">
        <v>177</v>
      </c>
      <c r="AU159" s="209" t="s">
        <v>85</v>
      </c>
      <c r="AY159" s="19" t="s">
        <v>175</v>
      </c>
      <c r="BE159" s="210">
        <f>IF(N159="základní",J159,0)</f>
        <v>0</v>
      </c>
      <c r="BF159" s="210">
        <f>IF(N159="snížená",J159,0)</f>
        <v>0</v>
      </c>
      <c r="BG159" s="210">
        <f>IF(N159="zákl. přenesená",J159,0)</f>
        <v>0</v>
      </c>
      <c r="BH159" s="210">
        <f>IF(N159="sníž. přenesená",J159,0)</f>
        <v>0</v>
      </c>
      <c r="BI159" s="210">
        <f>IF(N159="nulová",J159,0)</f>
        <v>0</v>
      </c>
      <c r="BJ159" s="19" t="s">
        <v>85</v>
      </c>
      <c r="BK159" s="210">
        <f>ROUND(I159*H159,2)</f>
        <v>0</v>
      </c>
      <c r="BL159" s="19" t="s">
        <v>182</v>
      </c>
      <c r="BM159" s="209" t="s">
        <v>484</v>
      </c>
    </row>
    <row r="160" spans="1:65" s="2" customFormat="1" ht="16.5" customHeight="1">
      <c r="A160" s="38"/>
      <c r="B160" s="197"/>
      <c r="C160" s="198" t="s">
        <v>324</v>
      </c>
      <c r="D160" s="198" t="s">
        <v>177</v>
      </c>
      <c r="E160" s="199" t="s">
        <v>1460</v>
      </c>
      <c r="F160" s="200" t="s">
        <v>1461</v>
      </c>
      <c r="G160" s="201" t="s">
        <v>198</v>
      </c>
      <c r="H160" s="202">
        <v>30</v>
      </c>
      <c r="I160" s="203"/>
      <c r="J160" s="204">
        <f>ROUND(I160*H160,2)</f>
        <v>0</v>
      </c>
      <c r="K160" s="200" t="s">
        <v>1</v>
      </c>
      <c r="L160" s="39"/>
      <c r="M160" s="205" t="s">
        <v>1</v>
      </c>
      <c r="N160" s="206" t="s">
        <v>43</v>
      </c>
      <c r="O160" s="77"/>
      <c r="P160" s="207">
        <f>O160*H160</f>
        <v>0</v>
      </c>
      <c r="Q160" s="207">
        <v>0</v>
      </c>
      <c r="R160" s="207">
        <f>Q160*H160</f>
        <v>0</v>
      </c>
      <c r="S160" s="207">
        <v>0</v>
      </c>
      <c r="T160" s="208">
        <f>S160*H160</f>
        <v>0</v>
      </c>
      <c r="U160" s="38"/>
      <c r="V160" s="38"/>
      <c r="W160" s="38"/>
      <c r="X160" s="38"/>
      <c r="Y160" s="38"/>
      <c r="Z160" s="38"/>
      <c r="AA160" s="38"/>
      <c r="AB160" s="38"/>
      <c r="AC160" s="38"/>
      <c r="AD160" s="38"/>
      <c r="AE160" s="38"/>
      <c r="AR160" s="209" t="s">
        <v>182</v>
      </c>
      <c r="AT160" s="209" t="s">
        <v>177</v>
      </c>
      <c r="AU160" s="209" t="s">
        <v>85</v>
      </c>
      <c r="AY160" s="19" t="s">
        <v>175</v>
      </c>
      <c r="BE160" s="210">
        <f>IF(N160="základní",J160,0)</f>
        <v>0</v>
      </c>
      <c r="BF160" s="210">
        <f>IF(N160="snížená",J160,0)</f>
        <v>0</v>
      </c>
      <c r="BG160" s="210">
        <f>IF(N160="zákl. přenesená",J160,0)</f>
        <v>0</v>
      </c>
      <c r="BH160" s="210">
        <f>IF(N160="sníž. přenesená",J160,0)</f>
        <v>0</v>
      </c>
      <c r="BI160" s="210">
        <f>IF(N160="nulová",J160,0)</f>
        <v>0</v>
      </c>
      <c r="BJ160" s="19" t="s">
        <v>85</v>
      </c>
      <c r="BK160" s="210">
        <f>ROUND(I160*H160,2)</f>
        <v>0</v>
      </c>
      <c r="BL160" s="19" t="s">
        <v>182</v>
      </c>
      <c r="BM160" s="209" t="s">
        <v>493</v>
      </c>
    </row>
    <row r="161" spans="1:65" s="2" customFormat="1" ht="16.5" customHeight="1">
      <c r="A161" s="38"/>
      <c r="B161" s="197"/>
      <c r="C161" s="198" t="s">
        <v>329</v>
      </c>
      <c r="D161" s="198" t="s">
        <v>177</v>
      </c>
      <c r="E161" s="199" t="s">
        <v>1462</v>
      </c>
      <c r="F161" s="200" t="s">
        <v>1463</v>
      </c>
      <c r="G161" s="201" t="s">
        <v>198</v>
      </c>
      <c r="H161" s="202">
        <v>60</v>
      </c>
      <c r="I161" s="203"/>
      <c r="J161" s="204">
        <f>ROUND(I161*H161,2)</f>
        <v>0</v>
      </c>
      <c r="K161" s="200" t="s">
        <v>1</v>
      </c>
      <c r="L161" s="39"/>
      <c r="M161" s="205" t="s">
        <v>1</v>
      </c>
      <c r="N161" s="206" t="s">
        <v>43</v>
      </c>
      <c r="O161" s="77"/>
      <c r="P161" s="207">
        <f>O161*H161</f>
        <v>0</v>
      </c>
      <c r="Q161" s="207">
        <v>0</v>
      </c>
      <c r="R161" s="207">
        <f>Q161*H161</f>
        <v>0</v>
      </c>
      <c r="S161" s="207">
        <v>0</v>
      </c>
      <c r="T161" s="208">
        <f>S161*H161</f>
        <v>0</v>
      </c>
      <c r="U161" s="38"/>
      <c r="V161" s="38"/>
      <c r="W161" s="38"/>
      <c r="X161" s="38"/>
      <c r="Y161" s="38"/>
      <c r="Z161" s="38"/>
      <c r="AA161" s="38"/>
      <c r="AB161" s="38"/>
      <c r="AC161" s="38"/>
      <c r="AD161" s="38"/>
      <c r="AE161" s="38"/>
      <c r="AR161" s="209" t="s">
        <v>182</v>
      </c>
      <c r="AT161" s="209" t="s">
        <v>177</v>
      </c>
      <c r="AU161" s="209" t="s">
        <v>85</v>
      </c>
      <c r="AY161" s="19" t="s">
        <v>175</v>
      </c>
      <c r="BE161" s="210">
        <f>IF(N161="základní",J161,0)</f>
        <v>0</v>
      </c>
      <c r="BF161" s="210">
        <f>IF(N161="snížená",J161,0)</f>
        <v>0</v>
      </c>
      <c r="BG161" s="210">
        <f>IF(N161="zákl. přenesená",J161,0)</f>
        <v>0</v>
      </c>
      <c r="BH161" s="210">
        <f>IF(N161="sníž. přenesená",J161,0)</f>
        <v>0</v>
      </c>
      <c r="BI161" s="210">
        <f>IF(N161="nulová",J161,0)</f>
        <v>0</v>
      </c>
      <c r="BJ161" s="19" t="s">
        <v>85</v>
      </c>
      <c r="BK161" s="210">
        <f>ROUND(I161*H161,2)</f>
        <v>0</v>
      </c>
      <c r="BL161" s="19" t="s">
        <v>182</v>
      </c>
      <c r="BM161" s="209" t="s">
        <v>503</v>
      </c>
    </row>
    <row r="162" spans="1:65" s="2" customFormat="1" ht="16.5" customHeight="1">
      <c r="A162" s="38"/>
      <c r="B162" s="197"/>
      <c r="C162" s="198" t="s">
        <v>335</v>
      </c>
      <c r="D162" s="198" t="s">
        <v>177</v>
      </c>
      <c r="E162" s="199" t="s">
        <v>1464</v>
      </c>
      <c r="F162" s="200" t="s">
        <v>1465</v>
      </c>
      <c r="G162" s="201" t="s">
        <v>198</v>
      </c>
      <c r="H162" s="202">
        <v>530</v>
      </c>
      <c r="I162" s="203"/>
      <c r="J162" s="204">
        <f>ROUND(I162*H162,2)</f>
        <v>0</v>
      </c>
      <c r="K162" s="200" t="s">
        <v>1</v>
      </c>
      <c r="L162" s="39"/>
      <c r="M162" s="205" t="s">
        <v>1</v>
      </c>
      <c r="N162" s="206" t="s">
        <v>43</v>
      </c>
      <c r="O162" s="77"/>
      <c r="P162" s="207">
        <f>O162*H162</f>
        <v>0</v>
      </c>
      <c r="Q162" s="207">
        <v>0</v>
      </c>
      <c r="R162" s="207">
        <f>Q162*H162</f>
        <v>0</v>
      </c>
      <c r="S162" s="207">
        <v>0</v>
      </c>
      <c r="T162" s="208">
        <f>S162*H162</f>
        <v>0</v>
      </c>
      <c r="U162" s="38"/>
      <c r="V162" s="38"/>
      <c r="W162" s="38"/>
      <c r="X162" s="38"/>
      <c r="Y162" s="38"/>
      <c r="Z162" s="38"/>
      <c r="AA162" s="38"/>
      <c r="AB162" s="38"/>
      <c r="AC162" s="38"/>
      <c r="AD162" s="38"/>
      <c r="AE162" s="38"/>
      <c r="AR162" s="209" t="s">
        <v>182</v>
      </c>
      <c r="AT162" s="209" t="s">
        <v>177</v>
      </c>
      <c r="AU162" s="209" t="s">
        <v>85</v>
      </c>
      <c r="AY162" s="19" t="s">
        <v>175</v>
      </c>
      <c r="BE162" s="210">
        <f>IF(N162="základní",J162,0)</f>
        <v>0</v>
      </c>
      <c r="BF162" s="210">
        <f>IF(N162="snížená",J162,0)</f>
        <v>0</v>
      </c>
      <c r="BG162" s="210">
        <f>IF(N162="zákl. přenesená",J162,0)</f>
        <v>0</v>
      </c>
      <c r="BH162" s="210">
        <f>IF(N162="sníž. přenesená",J162,0)</f>
        <v>0</v>
      </c>
      <c r="BI162" s="210">
        <f>IF(N162="nulová",J162,0)</f>
        <v>0</v>
      </c>
      <c r="BJ162" s="19" t="s">
        <v>85</v>
      </c>
      <c r="BK162" s="210">
        <f>ROUND(I162*H162,2)</f>
        <v>0</v>
      </c>
      <c r="BL162" s="19" t="s">
        <v>182</v>
      </c>
      <c r="BM162" s="209" t="s">
        <v>518</v>
      </c>
    </row>
    <row r="163" spans="1:63" s="12" customFormat="1" ht="25.9" customHeight="1">
      <c r="A163" s="12"/>
      <c r="B163" s="184"/>
      <c r="C163" s="12"/>
      <c r="D163" s="185" t="s">
        <v>77</v>
      </c>
      <c r="E163" s="186" t="s">
        <v>1466</v>
      </c>
      <c r="F163" s="186" t="s">
        <v>1467</v>
      </c>
      <c r="G163" s="12"/>
      <c r="H163" s="12"/>
      <c r="I163" s="187"/>
      <c r="J163" s="188">
        <f>BK163</f>
        <v>0</v>
      </c>
      <c r="K163" s="12"/>
      <c r="L163" s="184"/>
      <c r="M163" s="189"/>
      <c r="N163" s="190"/>
      <c r="O163" s="190"/>
      <c r="P163" s="191">
        <f>SUM(P164:P179)</f>
        <v>0</v>
      </c>
      <c r="Q163" s="190"/>
      <c r="R163" s="191">
        <f>SUM(R164:R179)</f>
        <v>0</v>
      </c>
      <c r="S163" s="190"/>
      <c r="T163" s="192">
        <f>SUM(T164:T179)</f>
        <v>0</v>
      </c>
      <c r="U163" s="12"/>
      <c r="V163" s="12"/>
      <c r="W163" s="12"/>
      <c r="X163" s="12"/>
      <c r="Y163" s="12"/>
      <c r="Z163" s="12"/>
      <c r="AA163" s="12"/>
      <c r="AB163" s="12"/>
      <c r="AC163" s="12"/>
      <c r="AD163" s="12"/>
      <c r="AE163" s="12"/>
      <c r="AR163" s="185" t="s">
        <v>85</v>
      </c>
      <c r="AT163" s="193" t="s">
        <v>77</v>
      </c>
      <c r="AU163" s="193" t="s">
        <v>78</v>
      </c>
      <c r="AY163" s="185" t="s">
        <v>175</v>
      </c>
      <c r="BK163" s="194">
        <f>SUM(BK164:BK179)</f>
        <v>0</v>
      </c>
    </row>
    <row r="164" spans="1:65" s="2" customFormat="1" ht="16.5" customHeight="1">
      <c r="A164" s="38"/>
      <c r="B164" s="197"/>
      <c r="C164" s="198" t="s">
        <v>339</v>
      </c>
      <c r="D164" s="198" t="s">
        <v>177</v>
      </c>
      <c r="E164" s="199" t="s">
        <v>1468</v>
      </c>
      <c r="F164" s="200" t="s">
        <v>1469</v>
      </c>
      <c r="G164" s="201" t="s">
        <v>1348</v>
      </c>
      <c r="H164" s="202">
        <v>18</v>
      </c>
      <c r="I164" s="203"/>
      <c r="J164" s="204">
        <f>ROUND(I164*H164,2)</f>
        <v>0</v>
      </c>
      <c r="K164" s="200" t="s">
        <v>1</v>
      </c>
      <c r="L164" s="39"/>
      <c r="M164" s="205" t="s">
        <v>1</v>
      </c>
      <c r="N164" s="206" t="s">
        <v>43</v>
      </c>
      <c r="O164" s="77"/>
      <c r="P164" s="207">
        <f>O164*H164</f>
        <v>0</v>
      </c>
      <c r="Q164" s="207">
        <v>0</v>
      </c>
      <c r="R164" s="207">
        <f>Q164*H164</f>
        <v>0</v>
      </c>
      <c r="S164" s="207">
        <v>0</v>
      </c>
      <c r="T164" s="208">
        <f>S164*H164</f>
        <v>0</v>
      </c>
      <c r="U164" s="38"/>
      <c r="V164" s="38"/>
      <c r="W164" s="38"/>
      <c r="X164" s="38"/>
      <c r="Y164" s="38"/>
      <c r="Z164" s="38"/>
      <c r="AA164" s="38"/>
      <c r="AB164" s="38"/>
      <c r="AC164" s="38"/>
      <c r="AD164" s="38"/>
      <c r="AE164" s="38"/>
      <c r="AR164" s="209" t="s">
        <v>182</v>
      </c>
      <c r="AT164" s="209" t="s">
        <v>177</v>
      </c>
      <c r="AU164" s="209" t="s">
        <v>85</v>
      </c>
      <c r="AY164" s="19" t="s">
        <v>175</v>
      </c>
      <c r="BE164" s="210">
        <f>IF(N164="základní",J164,0)</f>
        <v>0</v>
      </c>
      <c r="BF164" s="210">
        <f>IF(N164="snížená",J164,0)</f>
        <v>0</v>
      </c>
      <c r="BG164" s="210">
        <f>IF(N164="zákl. přenesená",J164,0)</f>
        <v>0</v>
      </c>
      <c r="BH164" s="210">
        <f>IF(N164="sníž. přenesená",J164,0)</f>
        <v>0</v>
      </c>
      <c r="BI164" s="210">
        <f>IF(N164="nulová",J164,0)</f>
        <v>0</v>
      </c>
      <c r="BJ164" s="19" t="s">
        <v>85</v>
      </c>
      <c r="BK164" s="210">
        <f>ROUND(I164*H164,2)</f>
        <v>0</v>
      </c>
      <c r="BL164" s="19" t="s">
        <v>182</v>
      </c>
      <c r="BM164" s="209" t="s">
        <v>528</v>
      </c>
    </row>
    <row r="165" spans="1:65" s="2" customFormat="1" ht="21.75" customHeight="1">
      <c r="A165" s="38"/>
      <c r="B165" s="197"/>
      <c r="C165" s="198" t="s">
        <v>344</v>
      </c>
      <c r="D165" s="198" t="s">
        <v>177</v>
      </c>
      <c r="E165" s="199" t="s">
        <v>1470</v>
      </c>
      <c r="F165" s="200" t="s">
        <v>1471</v>
      </c>
      <c r="G165" s="201" t="s">
        <v>1348</v>
      </c>
      <c r="H165" s="202">
        <v>5</v>
      </c>
      <c r="I165" s="203"/>
      <c r="J165" s="204">
        <f>ROUND(I165*H165,2)</f>
        <v>0</v>
      </c>
      <c r="K165" s="200" t="s">
        <v>1</v>
      </c>
      <c r="L165" s="39"/>
      <c r="M165" s="205" t="s">
        <v>1</v>
      </c>
      <c r="N165" s="206" t="s">
        <v>43</v>
      </c>
      <c r="O165" s="77"/>
      <c r="P165" s="207">
        <f>O165*H165</f>
        <v>0</v>
      </c>
      <c r="Q165" s="207">
        <v>0</v>
      </c>
      <c r="R165" s="207">
        <f>Q165*H165</f>
        <v>0</v>
      </c>
      <c r="S165" s="207">
        <v>0</v>
      </c>
      <c r="T165" s="208">
        <f>S165*H165</f>
        <v>0</v>
      </c>
      <c r="U165" s="38"/>
      <c r="V165" s="38"/>
      <c r="W165" s="38"/>
      <c r="X165" s="38"/>
      <c r="Y165" s="38"/>
      <c r="Z165" s="38"/>
      <c r="AA165" s="38"/>
      <c r="AB165" s="38"/>
      <c r="AC165" s="38"/>
      <c r="AD165" s="38"/>
      <c r="AE165" s="38"/>
      <c r="AR165" s="209" t="s">
        <v>182</v>
      </c>
      <c r="AT165" s="209" t="s">
        <v>177</v>
      </c>
      <c r="AU165" s="209" t="s">
        <v>85</v>
      </c>
      <c r="AY165" s="19" t="s">
        <v>175</v>
      </c>
      <c r="BE165" s="210">
        <f>IF(N165="základní",J165,0)</f>
        <v>0</v>
      </c>
      <c r="BF165" s="210">
        <f>IF(N165="snížená",J165,0)</f>
        <v>0</v>
      </c>
      <c r="BG165" s="210">
        <f>IF(N165="zákl. přenesená",J165,0)</f>
        <v>0</v>
      </c>
      <c r="BH165" s="210">
        <f>IF(N165="sníž. přenesená",J165,0)</f>
        <v>0</v>
      </c>
      <c r="BI165" s="210">
        <f>IF(N165="nulová",J165,0)</f>
        <v>0</v>
      </c>
      <c r="BJ165" s="19" t="s">
        <v>85</v>
      </c>
      <c r="BK165" s="210">
        <f>ROUND(I165*H165,2)</f>
        <v>0</v>
      </c>
      <c r="BL165" s="19" t="s">
        <v>182</v>
      </c>
      <c r="BM165" s="209" t="s">
        <v>537</v>
      </c>
    </row>
    <row r="166" spans="1:65" s="2" customFormat="1" ht="16.5" customHeight="1">
      <c r="A166" s="38"/>
      <c r="B166" s="197"/>
      <c r="C166" s="198" t="s">
        <v>348</v>
      </c>
      <c r="D166" s="198" t="s">
        <v>177</v>
      </c>
      <c r="E166" s="199" t="s">
        <v>1472</v>
      </c>
      <c r="F166" s="200" t="s">
        <v>1473</v>
      </c>
      <c r="G166" s="201" t="s">
        <v>1348</v>
      </c>
      <c r="H166" s="202">
        <v>4</v>
      </c>
      <c r="I166" s="203"/>
      <c r="J166" s="204">
        <f>ROUND(I166*H166,2)</f>
        <v>0</v>
      </c>
      <c r="K166" s="200" t="s">
        <v>1</v>
      </c>
      <c r="L166" s="39"/>
      <c r="M166" s="205" t="s">
        <v>1</v>
      </c>
      <c r="N166" s="206" t="s">
        <v>43</v>
      </c>
      <c r="O166" s="77"/>
      <c r="P166" s="207">
        <f>O166*H166</f>
        <v>0</v>
      </c>
      <c r="Q166" s="207">
        <v>0</v>
      </c>
      <c r="R166" s="207">
        <f>Q166*H166</f>
        <v>0</v>
      </c>
      <c r="S166" s="207">
        <v>0</v>
      </c>
      <c r="T166" s="208">
        <f>S166*H166</f>
        <v>0</v>
      </c>
      <c r="U166" s="38"/>
      <c r="V166" s="38"/>
      <c r="W166" s="38"/>
      <c r="X166" s="38"/>
      <c r="Y166" s="38"/>
      <c r="Z166" s="38"/>
      <c r="AA166" s="38"/>
      <c r="AB166" s="38"/>
      <c r="AC166" s="38"/>
      <c r="AD166" s="38"/>
      <c r="AE166" s="38"/>
      <c r="AR166" s="209" t="s">
        <v>182</v>
      </c>
      <c r="AT166" s="209" t="s">
        <v>177</v>
      </c>
      <c r="AU166" s="209" t="s">
        <v>85</v>
      </c>
      <c r="AY166" s="19" t="s">
        <v>175</v>
      </c>
      <c r="BE166" s="210">
        <f>IF(N166="základní",J166,0)</f>
        <v>0</v>
      </c>
      <c r="BF166" s="210">
        <f>IF(N166="snížená",J166,0)</f>
        <v>0</v>
      </c>
      <c r="BG166" s="210">
        <f>IF(N166="zákl. přenesená",J166,0)</f>
        <v>0</v>
      </c>
      <c r="BH166" s="210">
        <f>IF(N166="sníž. přenesená",J166,0)</f>
        <v>0</v>
      </c>
      <c r="BI166" s="210">
        <f>IF(N166="nulová",J166,0)</f>
        <v>0</v>
      </c>
      <c r="BJ166" s="19" t="s">
        <v>85</v>
      </c>
      <c r="BK166" s="210">
        <f>ROUND(I166*H166,2)</f>
        <v>0</v>
      </c>
      <c r="BL166" s="19" t="s">
        <v>182</v>
      </c>
      <c r="BM166" s="209" t="s">
        <v>546</v>
      </c>
    </row>
    <row r="167" spans="1:65" s="2" customFormat="1" ht="16.5" customHeight="1">
      <c r="A167" s="38"/>
      <c r="B167" s="197"/>
      <c r="C167" s="198" t="s">
        <v>353</v>
      </c>
      <c r="D167" s="198" t="s">
        <v>177</v>
      </c>
      <c r="E167" s="199" t="s">
        <v>1474</v>
      </c>
      <c r="F167" s="200" t="s">
        <v>1475</v>
      </c>
      <c r="G167" s="201" t="s">
        <v>1348</v>
      </c>
      <c r="H167" s="202">
        <v>4</v>
      </c>
      <c r="I167" s="203"/>
      <c r="J167" s="204">
        <f>ROUND(I167*H167,2)</f>
        <v>0</v>
      </c>
      <c r="K167" s="200" t="s">
        <v>1</v>
      </c>
      <c r="L167" s="39"/>
      <c r="M167" s="205" t="s">
        <v>1</v>
      </c>
      <c r="N167" s="206" t="s">
        <v>43</v>
      </c>
      <c r="O167" s="77"/>
      <c r="P167" s="207">
        <f>O167*H167</f>
        <v>0</v>
      </c>
      <c r="Q167" s="207">
        <v>0</v>
      </c>
      <c r="R167" s="207">
        <f>Q167*H167</f>
        <v>0</v>
      </c>
      <c r="S167" s="207">
        <v>0</v>
      </c>
      <c r="T167" s="208">
        <f>S167*H167</f>
        <v>0</v>
      </c>
      <c r="U167" s="38"/>
      <c r="V167" s="38"/>
      <c r="W167" s="38"/>
      <c r="X167" s="38"/>
      <c r="Y167" s="38"/>
      <c r="Z167" s="38"/>
      <c r="AA167" s="38"/>
      <c r="AB167" s="38"/>
      <c r="AC167" s="38"/>
      <c r="AD167" s="38"/>
      <c r="AE167" s="38"/>
      <c r="AR167" s="209" t="s">
        <v>182</v>
      </c>
      <c r="AT167" s="209" t="s">
        <v>177</v>
      </c>
      <c r="AU167" s="209" t="s">
        <v>85</v>
      </c>
      <c r="AY167" s="19" t="s">
        <v>175</v>
      </c>
      <c r="BE167" s="210">
        <f>IF(N167="základní",J167,0)</f>
        <v>0</v>
      </c>
      <c r="BF167" s="210">
        <f>IF(N167="snížená",J167,0)</f>
        <v>0</v>
      </c>
      <c r="BG167" s="210">
        <f>IF(N167="zákl. přenesená",J167,0)</f>
        <v>0</v>
      </c>
      <c r="BH167" s="210">
        <f>IF(N167="sníž. přenesená",J167,0)</f>
        <v>0</v>
      </c>
      <c r="BI167" s="210">
        <f>IF(N167="nulová",J167,0)</f>
        <v>0</v>
      </c>
      <c r="BJ167" s="19" t="s">
        <v>85</v>
      </c>
      <c r="BK167" s="210">
        <f>ROUND(I167*H167,2)</f>
        <v>0</v>
      </c>
      <c r="BL167" s="19" t="s">
        <v>182</v>
      </c>
      <c r="BM167" s="209" t="s">
        <v>556</v>
      </c>
    </row>
    <row r="168" spans="1:65" s="2" customFormat="1" ht="16.5" customHeight="1">
      <c r="A168" s="38"/>
      <c r="B168" s="197"/>
      <c r="C168" s="198" t="s">
        <v>360</v>
      </c>
      <c r="D168" s="198" t="s">
        <v>177</v>
      </c>
      <c r="E168" s="199" t="s">
        <v>1476</v>
      </c>
      <c r="F168" s="200" t="s">
        <v>1477</v>
      </c>
      <c r="G168" s="201" t="s">
        <v>1348</v>
      </c>
      <c r="H168" s="202">
        <v>1</v>
      </c>
      <c r="I168" s="203"/>
      <c r="J168" s="204">
        <f>ROUND(I168*H168,2)</f>
        <v>0</v>
      </c>
      <c r="K168" s="200" t="s">
        <v>1</v>
      </c>
      <c r="L168" s="39"/>
      <c r="M168" s="205" t="s">
        <v>1</v>
      </c>
      <c r="N168" s="206" t="s">
        <v>43</v>
      </c>
      <c r="O168" s="77"/>
      <c r="P168" s="207">
        <f>O168*H168</f>
        <v>0</v>
      </c>
      <c r="Q168" s="207">
        <v>0</v>
      </c>
      <c r="R168" s="207">
        <f>Q168*H168</f>
        <v>0</v>
      </c>
      <c r="S168" s="207">
        <v>0</v>
      </c>
      <c r="T168" s="208">
        <f>S168*H168</f>
        <v>0</v>
      </c>
      <c r="U168" s="38"/>
      <c r="V168" s="38"/>
      <c r="W168" s="38"/>
      <c r="X168" s="38"/>
      <c r="Y168" s="38"/>
      <c r="Z168" s="38"/>
      <c r="AA168" s="38"/>
      <c r="AB168" s="38"/>
      <c r="AC168" s="38"/>
      <c r="AD168" s="38"/>
      <c r="AE168" s="38"/>
      <c r="AR168" s="209" t="s">
        <v>182</v>
      </c>
      <c r="AT168" s="209" t="s">
        <v>177</v>
      </c>
      <c r="AU168" s="209" t="s">
        <v>85</v>
      </c>
      <c r="AY168" s="19" t="s">
        <v>175</v>
      </c>
      <c r="BE168" s="210">
        <f>IF(N168="základní",J168,0)</f>
        <v>0</v>
      </c>
      <c r="BF168" s="210">
        <f>IF(N168="snížená",J168,0)</f>
        <v>0</v>
      </c>
      <c r="BG168" s="210">
        <f>IF(N168="zákl. přenesená",J168,0)</f>
        <v>0</v>
      </c>
      <c r="BH168" s="210">
        <f>IF(N168="sníž. přenesená",J168,0)</f>
        <v>0</v>
      </c>
      <c r="BI168" s="210">
        <f>IF(N168="nulová",J168,0)</f>
        <v>0</v>
      </c>
      <c r="BJ168" s="19" t="s">
        <v>85</v>
      </c>
      <c r="BK168" s="210">
        <f>ROUND(I168*H168,2)</f>
        <v>0</v>
      </c>
      <c r="BL168" s="19" t="s">
        <v>182</v>
      </c>
      <c r="BM168" s="209" t="s">
        <v>570</v>
      </c>
    </row>
    <row r="169" spans="1:65" s="2" customFormat="1" ht="16.5" customHeight="1">
      <c r="A169" s="38"/>
      <c r="B169" s="197"/>
      <c r="C169" s="198" t="s">
        <v>366</v>
      </c>
      <c r="D169" s="198" t="s">
        <v>177</v>
      </c>
      <c r="E169" s="199" t="s">
        <v>1478</v>
      </c>
      <c r="F169" s="200" t="s">
        <v>1479</v>
      </c>
      <c r="G169" s="201" t="s">
        <v>1348</v>
      </c>
      <c r="H169" s="202">
        <v>7</v>
      </c>
      <c r="I169" s="203"/>
      <c r="J169" s="204">
        <f>ROUND(I169*H169,2)</f>
        <v>0</v>
      </c>
      <c r="K169" s="200" t="s">
        <v>1</v>
      </c>
      <c r="L169" s="39"/>
      <c r="M169" s="205" t="s">
        <v>1</v>
      </c>
      <c r="N169" s="206" t="s">
        <v>43</v>
      </c>
      <c r="O169" s="77"/>
      <c r="P169" s="207">
        <f>O169*H169</f>
        <v>0</v>
      </c>
      <c r="Q169" s="207">
        <v>0</v>
      </c>
      <c r="R169" s="207">
        <f>Q169*H169</f>
        <v>0</v>
      </c>
      <c r="S169" s="207">
        <v>0</v>
      </c>
      <c r="T169" s="208">
        <f>S169*H169</f>
        <v>0</v>
      </c>
      <c r="U169" s="38"/>
      <c r="V169" s="38"/>
      <c r="W169" s="38"/>
      <c r="X169" s="38"/>
      <c r="Y169" s="38"/>
      <c r="Z169" s="38"/>
      <c r="AA169" s="38"/>
      <c r="AB169" s="38"/>
      <c r="AC169" s="38"/>
      <c r="AD169" s="38"/>
      <c r="AE169" s="38"/>
      <c r="AR169" s="209" t="s">
        <v>182</v>
      </c>
      <c r="AT169" s="209" t="s">
        <v>177</v>
      </c>
      <c r="AU169" s="209" t="s">
        <v>85</v>
      </c>
      <c r="AY169" s="19" t="s">
        <v>175</v>
      </c>
      <c r="BE169" s="210">
        <f>IF(N169="základní",J169,0)</f>
        <v>0</v>
      </c>
      <c r="BF169" s="210">
        <f>IF(N169="snížená",J169,0)</f>
        <v>0</v>
      </c>
      <c r="BG169" s="210">
        <f>IF(N169="zákl. přenesená",J169,0)</f>
        <v>0</v>
      </c>
      <c r="BH169" s="210">
        <f>IF(N169="sníž. přenesená",J169,0)</f>
        <v>0</v>
      </c>
      <c r="BI169" s="210">
        <f>IF(N169="nulová",J169,0)</f>
        <v>0</v>
      </c>
      <c r="BJ169" s="19" t="s">
        <v>85</v>
      </c>
      <c r="BK169" s="210">
        <f>ROUND(I169*H169,2)</f>
        <v>0</v>
      </c>
      <c r="BL169" s="19" t="s">
        <v>182</v>
      </c>
      <c r="BM169" s="209" t="s">
        <v>580</v>
      </c>
    </row>
    <row r="170" spans="1:65" s="2" customFormat="1" ht="16.5" customHeight="1">
      <c r="A170" s="38"/>
      <c r="B170" s="197"/>
      <c r="C170" s="198" t="s">
        <v>371</v>
      </c>
      <c r="D170" s="198" t="s">
        <v>177</v>
      </c>
      <c r="E170" s="199" t="s">
        <v>1480</v>
      </c>
      <c r="F170" s="200" t="s">
        <v>1481</v>
      </c>
      <c r="G170" s="201" t="s">
        <v>1343</v>
      </c>
      <c r="H170" s="202">
        <v>10</v>
      </c>
      <c r="I170" s="203"/>
      <c r="J170" s="204">
        <f>ROUND(I170*H170,2)</f>
        <v>0</v>
      </c>
      <c r="K170" s="200" t="s">
        <v>1</v>
      </c>
      <c r="L170" s="39"/>
      <c r="M170" s="205" t="s">
        <v>1</v>
      </c>
      <c r="N170" s="206" t="s">
        <v>43</v>
      </c>
      <c r="O170" s="77"/>
      <c r="P170" s="207">
        <f>O170*H170</f>
        <v>0</v>
      </c>
      <c r="Q170" s="207">
        <v>0</v>
      </c>
      <c r="R170" s="207">
        <f>Q170*H170</f>
        <v>0</v>
      </c>
      <c r="S170" s="207">
        <v>0</v>
      </c>
      <c r="T170" s="208">
        <f>S170*H170</f>
        <v>0</v>
      </c>
      <c r="U170" s="38"/>
      <c r="V170" s="38"/>
      <c r="W170" s="38"/>
      <c r="X170" s="38"/>
      <c r="Y170" s="38"/>
      <c r="Z170" s="38"/>
      <c r="AA170" s="38"/>
      <c r="AB170" s="38"/>
      <c r="AC170" s="38"/>
      <c r="AD170" s="38"/>
      <c r="AE170" s="38"/>
      <c r="AR170" s="209" t="s">
        <v>182</v>
      </c>
      <c r="AT170" s="209" t="s">
        <v>177</v>
      </c>
      <c r="AU170" s="209" t="s">
        <v>85</v>
      </c>
      <c r="AY170" s="19" t="s">
        <v>175</v>
      </c>
      <c r="BE170" s="210">
        <f>IF(N170="základní",J170,0)</f>
        <v>0</v>
      </c>
      <c r="BF170" s="210">
        <f>IF(N170="snížená",J170,0)</f>
        <v>0</v>
      </c>
      <c r="BG170" s="210">
        <f>IF(N170="zákl. přenesená",J170,0)</f>
        <v>0</v>
      </c>
      <c r="BH170" s="210">
        <f>IF(N170="sníž. přenesená",J170,0)</f>
        <v>0</v>
      </c>
      <c r="BI170" s="210">
        <f>IF(N170="nulová",J170,0)</f>
        <v>0</v>
      </c>
      <c r="BJ170" s="19" t="s">
        <v>85</v>
      </c>
      <c r="BK170" s="210">
        <f>ROUND(I170*H170,2)</f>
        <v>0</v>
      </c>
      <c r="BL170" s="19" t="s">
        <v>182</v>
      </c>
      <c r="BM170" s="209" t="s">
        <v>598</v>
      </c>
    </row>
    <row r="171" spans="1:65" s="2" customFormat="1" ht="16.5" customHeight="1">
      <c r="A171" s="38"/>
      <c r="B171" s="197"/>
      <c r="C171" s="198" t="s">
        <v>376</v>
      </c>
      <c r="D171" s="198" t="s">
        <v>177</v>
      </c>
      <c r="E171" s="199" t="s">
        <v>1482</v>
      </c>
      <c r="F171" s="200" t="s">
        <v>1483</v>
      </c>
      <c r="G171" s="201" t="s">
        <v>1343</v>
      </c>
      <c r="H171" s="202">
        <v>1</v>
      </c>
      <c r="I171" s="203"/>
      <c r="J171" s="204">
        <f>ROUND(I171*H171,2)</f>
        <v>0</v>
      </c>
      <c r="K171" s="200" t="s">
        <v>1</v>
      </c>
      <c r="L171" s="39"/>
      <c r="M171" s="205" t="s">
        <v>1</v>
      </c>
      <c r="N171" s="206" t="s">
        <v>43</v>
      </c>
      <c r="O171" s="77"/>
      <c r="P171" s="207">
        <f>O171*H171</f>
        <v>0</v>
      </c>
      <c r="Q171" s="207">
        <v>0</v>
      </c>
      <c r="R171" s="207">
        <f>Q171*H171</f>
        <v>0</v>
      </c>
      <c r="S171" s="207">
        <v>0</v>
      </c>
      <c r="T171" s="208">
        <f>S171*H171</f>
        <v>0</v>
      </c>
      <c r="U171" s="38"/>
      <c r="V171" s="38"/>
      <c r="W171" s="38"/>
      <c r="X171" s="38"/>
      <c r="Y171" s="38"/>
      <c r="Z171" s="38"/>
      <c r="AA171" s="38"/>
      <c r="AB171" s="38"/>
      <c r="AC171" s="38"/>
      <c r="AD171" s="38"/>
      <c r="AE171" s="38"/>
      <c r="AR171" s="209" t="s">
        <v>182</v>
      </c>
      <c r="AT171" s="209" t="s">
        <v>177</v>
      </c>
      <c r="AU171" s="209" t="s">
        <v>85</v>
      </c>
      <c r="AY171" s="19" t="s">
        <v>175</v>
      </c>
      <c r="BE171" s="210">
        <f>IF(N171="základní",J171,0)</f>
        <v>0</v>
      </c>
      <c r="BF171" s="210">
        <f>IF(N171="snížená",J171,0)</f>
        <v>0</v>
      </c>
      <c r="BG171" s="210">
        <f>IF(N171="zákl. přenesená",J171,0)</f>
        <v>0</v>
      </c>
      <c r="BH171" s="210">
        <f>IF(N171="sníž. přenesená",J171,0)</f>
        <v>0</v>
      </c>
      <c r="BI171" s="210">
        <f>IF(N171="nulová",J171,0)</f>
        <v>0</v>
      </c>
      <c r="BJ171" s="19" t="s">
        <v>85</v>
      </c>
      <c r="BK171" s="210">
        <f>ROUND(I171*H171,2)</f>
        <v>0</v>
      </c>
      <c r="BL171" s="19" t="s">
        <v>182</v>
      </c>
      <c r="BM171" s="209" t="s">
        <v>608</v>
      </c>
    </row>
    <row r="172" spans="1:65" s="2" customFormat="1" ht="16.5" customHeight="1">
      <c r="A172" s="38"/>
      <c r="B172" s="197"/>
      <c r="C172" s="198" t="s">
        <v>382</v>
      </c>
      <c r="D172" s="198" t="s">
        <v>177</v>
      </c>
      <c r="E172" s="199" t="s">
        <v>1484</v>
      </c>
      <c r="F172" s="200" t="s">
        <v>1485</v>
      </c>
      <c r="G172" s="201" t="s">
        <v>1343</v>
      </c>
      <c r="H172" s="202">
        <v>8</v>
      </c>
      <c r="I172" s="203"/>
      <c r="J172" s="204">
        <f>ROUND(I172*H172,2)</f>
        <v>0</v>
      </c>
      <c r="K172" s="200" t="s">
        <v>1</v>
      </c>
      <c r="L172" s="39"/>
      <c r="M172" s="205" t="s">
        <v>1</v>
      </c>
      <c r="N172" s="206" t="s">
        <v>43</v>
      </c>
      <c r="O172" s="77"/>
      <c r="P172" s="207">
        <f>O172*H172</f>
        <v>0</v>
      </c>
      <c r="Q172" s="207">
        <v>0</v>
      </c>
      <c r="R172" s="207">
        <f>Q172*H172</f>
        <v>0</v>
      </c>
      <c r="S172" s="207">
        <v>0</v>
      </c>
      <c r="T172" s="208">
        <f>S172*H172</f>
        <v>0</v>
      </c>
      <c r="U172" s="38"/>
      <c r="V172" s="38"/>
      <c r="W172" s="38"/>
      <c r="X172" s="38"/>
      <c r="Y172" s="38"/>
      <c r="Z172" s="38"/>
      <c r="AA172" s="38"/>
      <c r="AB172" s="38"/>
      <c r="AC172" s="38"/>
      <c r="AD172" s="38"/>
      <c r="AE172" s="38"/>
      <c r="AR172" s="209" t="s">
        <v>182</v>
      </c>
      <c r="AT172" s="209" t="s">
        <v>177</v>
      </c>
      <c r="AU172" s="209" t="s">
        <v>85</v>
      </c>
      <c r="AY172" s="19" t="s">
        <v>175</v>
      </c>
      <c r="BE172" s="210">
        <f>IF(N172="základní",J172,0)</f>
        <v>0</v>
      </c>
      <c r="BF172" s="210">
        <f>IF(N172="snížená",J172,0)</f>
        <v>0</v>
      </c>
      <c r="BG172" s="210">
        <f>IF(N172="zákl. přenesená",J172,0)</f>
        <v>0</v>
      </c>
      <c r="BH172" s="210">
        <f>IF(N172="sníž. přenesená",J172,0)</f>
        <v>0</v>
      </c>
      <c r="BI172" s="210">
        <f>IF(N172="nulová",J172,0)</f>
        <v>0</v>
      </c>
      <c r="BJ172" s="19" t="s">
        <v>85</v>
      </c>
      <c r="BK172" s="210">
        <f>ROUND(I172*H172,2)</f>
        <v>0</v>
      </c>
      <c r="BL172" s="19" t="s">
        <v>182</v>
      </c>
      <c r="BM172" s="209" t="s">
        <v>619</v>
      </c>
    </row>
    <row r="173" spans="1:65" s="2" customFormat="1" ht="16.5" customHeight="1">
      <c r="A173" s="38"/>
      <c r="B173" s="197"/>
      <c r="C173" s="198" t="s">
        <v>388</v>
      </c>
      <c r="D173" s="198" t="s">
        <v>177</v>
      </c>
      <c r="E173" s="199" t="s">
        <v>1486</v>
      </c>
      <c r="F173" s="200" t="s">
        <v>1487</v>
      </c>
      <c r="G173" s="201" t="s">
        <v>1343</v>
      </c>
      <c r="H173" s="202">
        <v>3</v>
      </c>
      <c r="I173" s="203"/>
      <c r="J173" s="204">
        <f>ROUND(I173*H173,2)</f>
        <v>0</v>
      </c>
      <c r="K173" s="200" t="s">
        <v>1</v>
      </c>
      <c r="L173" s="39"/>
      <c r="M173" s="205" t="s">
        <v>1</v>
      </c>
      <c r="N173" s="206" t="s">
        <v>43</v>
      </c>
      <c r="O173" s="77"/>
      <c r="P173" s="207">
        <f>O173*H173</f>
        <v>0</v>
      </c>
      <c r="Q173" s="207">
        <v>0</v>
      </c>
      <c r="R173" s="207">
        <f>Q173*H173</f>
        <v>0</v>
      </c>
      <c r="S173" s="207">
        <v>0</v>
      </c>
      <c r="T173" s="208">
        <f>S173*H173</f>
        <v>0</v>
      </c>
      <c r="U173" s="38"/>
      <c r="V173" s="38"/>
      <c r="W173" s="38"/>
      <c r="X173" s="38"/>
      <c r="Y173" s="38"/>
      <c r="Z173" s="38"/>
      <c r="AA173" s="38"/>
      <c r="AB173" s="38"/>
      <c r="AC173" s="38"/>
      <c r="AD173" s="38"/>
      <c r="AE173" s="38"/>
      <c r="AR173" s="209" t="s">
        <v>182</v>
      </c>
      <c r="AT173" s="209" t="s">
        <v>177</v>
      </c>
      <c r="AU173" s="209" t="s">
        <v>85</v>
      </c>
      <c r="AY173" s="19" t="s">
        <v>175</v>
      </c>
      <c r="BE173" s="210">
        <f>IF(N173="základní",J173,0)</f>
        <v>0</v>
      </c>
      <c r="BF173" s="210">
        <f>IF(N173="snížená",J173,0)</f>
        <v>0</v>
      </c>
      <c r="BG173" s="210">
        <f>IF(N173="zákl. přenesená",J173,0)</f>
        <v>0</v>
      </c>
      <c r="BH173" s="210">
        <f>IF(N173="sníž. přenesená",J173,0)</f>
        <v>0</v>
      </c>
      <c r="BI173" s="210">
        <f>IF(N173="nulová",J173,0)</f>
        <v>0</v>
      </c>
      <c r="BJ173" s="19" t="s">
        <v>85</v>
      </c>
      <c r="BK173" s="210">
        <f>ROUND(I173*H173,2)</f>
        <v>0</v>
      </c>
      <c r="BL173" s="19" t="s">
        <v>182</v>
      </c>
      <c r="BM173" s="209" t="s">
        <v>626</v>
      </c>
    </row>
    <row r="174" spans="1:65" s="2" customFormat="1" ht="21.75" customHeight="1">
      <c r="A174" s="38"/>
      <c r="B174" s="197"/>
      <c r="C174" s="198" t="s">
        <v>393</v>
      </c>
      <c r="D174" s="198" t="s">
        <v>177</v>
      </c>
      <c r="E174" s="199" t="s">
        <v>1488</v>
      </c>
      <c r="F174" s="200" t="s">
        <v>1489</v>
      </c>
      <c r="G174" s="201" t="s">
        <v>1343</v>
      </c>
      <c r="H174" s="202">
        <v>1</v>
      </c>
      <c r="I174" s="203"/>
      <c r="J174" s="204">
        <f>ROUND(I174*H174,2)</f>
        <v>0</v>
      </c>
      <c r="K174" s="200" t="s">
        <v>1</v>
      </c>
      <c r="L174" s="39"/>
      <c r="M174" s="205" t="s">
        <v>1</v>
      </c>
      <c r="N174" s="206" t="s">
        <v>43</v>
      </c>
      <c r="O174" s="77"/>
      <c r="P174" s="207">
        <f>O174*H174</f>
        <v>0</v>
      </c>
      <c r="Q174" s="207">
        <v>0</v>
      </c>
      <c r="R174" s="207">
        <f>Q174*H174</f>
        <v>0</v>
      </c>
      <c r="S174" s="207">
        <v>0</v>
      </c>
      <c r="T174" s="208">
        <f>S174*H174</f>
        <v>0</v>
      </c>
      <c r="U174" s="38"/>
      <c r="V174" s="38"/>
      <c r="W174" s="38"/>
      <c r="X174" s="38"/>
      <c r="Y174" s="38"/>
      <c r="Z174" s="38"/>
      <c r="AA174" s="38"/>
      <c r="AB174" s="38"/>
      <c r="AC174" s="38"/>
      <c r="AD174" s="38"/>
      <c r="AE174" s="38"/>
      <c r="AR174" s="209" t="s">
        <v>182</v>
      </c>
      <c r="AT174" s="209" t="s">
        <v>177</v>
      </c>
      <c r="AU174" s="209" t="s">
        <v>85</v>
      </c>
      <c r="AY174" s="19" t="s">
        <v>175</v>
      </c>
      <c r="BE174" s="210">
        <f>IF(N174="základní",J174,0)</f>
        <v>0</v>
      </c>
      <c r="BF174" s="210">
        <f>IF(N174="snížená",J174,0)</f>
        <v>0</v>
      </c>
      <c r="BG174" s="210">
        <f>IF(N174="zákl. přenesená",J174,0)</f>
        <v>0</v>
      </c>
      <c r="BH174" s="210">
        <f>IF(N174="sníž. přenesená",J174,0)</f>
        <v>0</v>
      </c>
      <c r="BI174" s="210">
        <f>IF(N174="nulová",J174,0)</f>
        <v>0</v>
      </c>
      <c r="BJ174" s="19" t="s">
        <v>85</v>
      </c>
      <c r="BK174" s="210">
        <f>ROUND(I174*H174,2)</f>
        <v>0</v>
      </c>
      <c r="BL174" s="19" t="s">
        <v>182</v>
      </c>
      <c r="BM174" s="209" t="s">
        <v>635</v>
      </c>
    </row>
    <row r="175" spans="1:65" s="2" customFormat="1" ht="16.5" customHeight="1">
      <c r="A175" s="38"/>
      <c r="B175" s="197"/>
      <c r="C175" s="198" t="s">
        <v>398</v>
      </c>
      <c r="D175" s="198" t="s">
        <v>177</v>
      </c>
      <c r="E175" s="199" t="s">
        <v>1490</v>
      </c>
      <c r="F175" s="200" t="s">
        <v>1491</v>
      </c>
      <c r="G175" s="201" t="s">
        <v>1343</v>
      </c>
      <c r="H175" s="202">
        <v>4</v>
      </c>
      <c r="I175" s="203"/>
      <c r="J175" s="204">
        <f>ROUND(I175*H175,2)</f>
        <v>0</v>
      </c>
      <c r="K175" s="200" t="s">
        <v>1</v>
      </c>
      <c r="L175" s="39"/>
      <c r="M175" s="205" t="s">
        <v>1</v>
      </c>
      <c r="N175" s="206" t="s">
        <v>43</v>
      </c>
      <c r="O175" s="77"/>
      <c r="P175" s="207">
        <f>O175*H175</f>
        <v>0</v>
      </c>
      <c r="Q175" s="207">
        <v>0</v>
      </c>
      <c r="R175" s="207">
        <f>Q175*H175</f>
        <v>0</v>
      </c>
      <c r="S175" s="207">
        <v>0</v>
      </c>
      <c r="T175" s="208">
        <f>S175*H175</f>
        <v>0</v>
      </c>
      <c r="U175" s="38"/>
      <c r="V175" s="38"/>
      <c r="W175" s="38"/>
      <c r="X175" s="38"/>
      <c r="Y175" s="38"/>
      <c r="Z175" s="38"/>
      <c r="AA175" s="38"/>
      <c r="AB175" s="38"/>
      <c r="AC175" s="38"/>
      <c r="AD175" s="38"/>
      <c r="AE175" s="38"/>
      <c r="AR175" s="209" t="s">
        <v>182</v>
      </c>
      <c r="AT175" s="209" t="s">
        <v>177</v>
      </c>
      <c r="AU175" s="209" t="s">
        <v>85</v>
      </c>
      <c r="AY175" s="19" t="s">
        <v>175</v>
      </c>
      <c r="BE175" s="210">
        <f>IF(N175="základní",J175,0)</f>
        <v>0</v>
      </c>
      <c r="BF175" s="210">
        <f>IF(N175="snížená",J175,0)</f>
        <v>0</v>
      </c>
      <c r="BG175" s="210">
        <f>IF(N175="zákl. přenesená",J175,0)</f>
        <v>0</v>
      </c>
      <c r="BH175" s="210">
        <f>IF(N175="sníž. přenesená",J175,0)</f>
        <v>0</v>
      </c>
      <c r="BI175" s="210">
        <f>IF(N175="nulová",J175,0)</f>
        <v>0</v>
      </c>
      <c r="BJ175" s="19" t="s">
        <v>85</v>
      </c>
      <c r="BK175" s="210">
        <f>ROUND(I175*H175,2)</f>
        <v>0</v>
      </c>
      <c r="BL175" s="19" t="s">
        <v>182</v>
      </c>
      <c r="BM175" s="209" t="s">
        <v>646</v>
      </c>
    </row>
    <row r="176" spans="1:65" s="2" customFormat="1" ht="16.5" customHeight="1">
      <c r="A176" s="38"/>
      <c r="B176" s="197"/>
      <c r="C176" s="198" t="s">
        <v>402</v>
      </c>
      <c r="D176" s="198" t="s">
        <v>177</v>
      </c>
      <c r="E176" s="199" t="s">
        <v>1492</v>
      </c>
      <c r="F176" s="200" t="s">
        <v>1493</v>
      </c>
      <c r="G176" s="201" t="s">
        <v>1343</v>
      </c>
      <c r="H176" s="202">
        <v>2</v>
      </c>
      <c r="I176" s="203"/>
      <c r="J176" s="204">
        <f>ROUND(I176*H176,2)</f>
        <v>0</v>
      </c>
      <c r="K176" s="200" t="s">
        <v>1</v>
      </c>
      <c r="L176" s="39"/>
      <c r="M176" s="205" t="s">
        <v>1</v>
      </c>
      <c r="N176" s="206" t="s">
        <v>43</v>
      </c>
      <c r="O176" s="77"/>
      <c r="P176" s="207">
        <f>O176*H176</f>
        <v>0</v>
      </c>
      <c r="Q176" s="207">
        <v>0</v>
      </c>
      <c r="R176" s="207">
        <f>Q176*H176</f>
        <v>0</v>
      </c>
      <c r="S176" s="207">
        <v>0</v>
      </c>
      <c r="T176" s="208">
        <f>S176*H176</f>
        <v>0</v>
      </c>
      <c r="U176" s="38"/>
      <c r="V176" s="38"/>
      <c r="W176" s="38"/>
      <c r="X176" s="38"/>
      <c r="Y176" s="38"/>
      <c r="Z176" s="38"/>
      <c r="AA176" s="38"/>
      <c r="AB176" s="38"/>
      <c r="AC176" s="38"/>
      <c r="AD176" s="38"/>
      <c r="AE176" s="38"/>
      <c r="AR176" s="209" t="s">
        <v>182</v>
      </c>
      <c r="AT176" s="209" t="s">
        <v>177</v>
      </c>
      <c r="AU176" s="209" t="s">
        <v>85</v>
      </c>
      <c r="AY176" s="19" t="s">
        <v>175</v>
      </c>
      <c r="BE176" s="210">
        <f>IF(N176="základní",J176,0)</f>
        <v>0</v>
      </c>
      <c r="BF176" s="210">
        <f>IF(N176="snížená",J176,0)</f>
        <v>0</v>
      </c>
      <c r="BG176" s="210">
        <f>IF(N176="zákl. přenesená",J176,0)</f>
        <v>0</v>
      </c>
      <c r="BH176" s="210">
        <f>IF(N176="sníž. přenesená",J176,0)</f>
        <v>0</v>
      </c>
      <c r="BI176" s="210">
        <f>IF(N176="nulová",J176,0)</f>
        <v>0</v>
      </c>
      <c r="BJ176" s="19" t="s">
        <v>85</v>
      </c>
      <c r="BK176" s="210">
        <f>ROUND(I176*H176,2)</f>
        <v>0</v>
      </c>
      <c r="BL176" s="19" t="s">
        <v>182</v>
      </c>
      <c r="BM176" s="209" t="s">
        <v>656</v>
      </c>
    </row>
    <row r="177" spans="1:65" s="2" customFormat="1" ht="16.5" customHeight="1">
      <c r="A177" s="38"/>
      <c r="B177" s="197"/>
      <c r="C177" s="198" t="s">
        <v>407</v>
      </c>
      <c r="D177" s="198" t="s">
        <v>177</v>
      </c>
      <c r="E177" s="199" t="s">
        <v>1494</v>
      </c>
      <c r="F177" s="200" t="s">
        <v>1495</v>
      </c>
      <c r="G177" s="201" t="s">
        <v>1343</v>
      </c>
      <c r="H177" s="202">
        <v>1</v>
      </c>
      <c r="I177" s="203"/>
      <c r="J177" s="204">
        <f>ROUND(I177*H177,2)</f>
        <v>0</v>
      </c>
      <c r="K177" s="200" t="s">
        <v>1</v>
      </c>
      <c r="L177" s="39"/>
      <c r="M177" s="205" t="s">
        <v>1</v>
      </c>
      <c r="N177" s="206" t="s">
        <v>43</v>
      </c>
      <c r="O177" s="77"/>
      <c r="P177" s="207">
        <f>O177*H177</f>
        <v>0</v>
      </c>
      <c r="Q177" s="207">
        <v>0</v>
      </c>
      <c r="R177" s="207">
        <f>Q177*H177</f>
        <v>0</v>
      </c>
      <c r="S177" s="207">
        <v>0</v>
      </c>
      <c r="T177" s="208">
        <f>S177*H177</f>
        <v>0</v>
      </c>
      <c r="U177" s="38"/>
      <c r="V177" s="38"/>
      <c r="W177" s="38"/>
      <c r="X177" s="38"/>
      <c r="Y177" s="38"/>
      <c r="Z177" s="38"/>
      <c r="AA177" s="38"/>
      <c r="AB177" s="38"/>
      <c r="AC177" s="38"/>
      <c r="AD177" s="38"/>
      <c r="AE177" s="38"/>
      <c r="AR177" s="209" t="s">
        <v>182</v>
      </c>
      <c r="AT177" s="209" t="s">
        <v>177</v>
      </c>
      <c r="AU177" s="209" t="s">
        <v>85</v>
      </c>
      <c r="AY177" s="19" t="s">
        <v>175</v>
      </c>
      <c r="BE177" s="210">
        <f>IF(N177="základní",J177,0)</f>
        <v>0</v>
      </c>
      <c r="BF177" s="210">
        <f>IF(N177="snížená",J177,0)</f>
        <v>0</v>
      </c>
      <c r="BG177" s="210">
        <f>IF(N177="zákl. přenesená",J177,0)</f>
        <v>0</v>
      </c>
      <c r="BH177" s="210">
        <f>IF(N177="sníž. přenesená",J177,0)</f>
        <v>0</v>
      </c>
      <c r="BI177" s="210">
        <f>IF(N177="nulová",J177,0)</f>
        <v>0</v>
      </c>
      <c r="BJ177" s="19" t="s">
        <v>85</v>
      </c>
      <c r="BK177" s="210">
        <f>ROUND(I177*H177,2)</f>
        <v>0</v>
      </c>
      <c r="BL177" s="19" t="s">
        <v>182</v>
      </c>
      <c r="BM177" s="209" t="s">
        <v>668</v>
      </c>
    </row>
    <row r="178" spans="1:65" s="2" customFormat="1" ht="16.5" customHeight="1">
      <c r="A178" s="38"/>
      <c r="B178" s="197"/>
      <c r="C178" s="198" t="s">
        <v>412</v>
      </c>
      <c r="D178" s="198" t="s">
        <v>177</v>
      </c>
      <c r="E178" s="199" t="s">
        <v>1496</v>
      </c>
      <c r="F178" s="200" t="s">
        <v>1497</v>
      </c>
      <c r="G178" s="201" t="s">
        <v>1343</v>
      </c>
      <c r="H178" s="202">
        <v>3</v>
      </c>
      <c r="I178" s="203"/>
      <c r="J178" s="204">
        <f>ROUND(I178*H178,2)</f>
        <v>0</v>
      </c>
      <c r="K178" s="200" t="s">
        <v>1</v>
      </c>
      <c r="L178" s="39"/>
      <c r="M178" s="205" t="s">
        <v>1</v>
      </c>
      <c r="N178" s="206" t="s">
        <v>43</v>
      </c>
      <c r="O178" s="77"/>
      <c r="P178" s="207">
        <f>O178*H178</f>
        <v>0</v>
      </c>
      <c r="Q178" s="207">
        <v>0</v>
      </c>
      <c r="R178" s="207">
        <f>Q178*H178</f>
        <v>0</v>
      </c>
      <c r="S178" s="207">
        <v>0</v>
      </c>
      <c r="T178" s="208">
        <f>S178*H178</f>
        <v>0</v>
      </c>
      <c r="U178" s="38"/>
      <c r="V178" s="38"/>
      <c r="W178" s="38"/>
      <c r="X178" s="38"/>
      <c r="Y178" s="38"/>
      <c r="Z178" s="38"/>
      <c r="AA178" s="38"/>
      <c r="AB178" s="38"/>
      <c r="AC178" s="38"/>
      <c r="AD178" s="38"/>
      <c r="AE178" s="38"/>
      <c r="AR178" s="209" t="s">
        <v>182</v>
      </c>
      <c r="AT178" s="209" t="s">
        <v>177</v>
      </c>
      <c r="AU178" s="209" t="s">
        <v>85</v>
      </c>
      <c r="AY178" s="19" t="s">
        <v>175</v>
      </c>
      <c r="BE178" s="210">
        <f>IF(N178="základní",J178,0)</f>
        <v>0</v>
      </c>
      <c r="BF178" s="210">
        <f>IF(N178="snížená",J178,0)</f>
        <v>0</v>
      </c>
      <c r="BG178" s="210">
        <f>IF(N178="zákl. přenesená",J178,0)</f>
        <v>0</v>
      </c>
      <c r="BH178" s="210">
        <f>IF(N178="sníž. přenesená",J178,0)</f>
        <v>0</v>
      </c>
      <c r="BI178" s="210">
        <f>IF(N178="nulová",J178,0)</f>
        <v>0</v>
      </c>
      <c r="BJ178" s="19" t="s">
        <v>85</v>
      </c>
      <c r="BK178" s="210">
        <f>ROUND(I178*H178,2)</f>
        <v>0</v>
      </c>
      <c r="BL178" s="19" t="s">
        <v>182</v>
      </c>
      <c r="BM178" s="209" t="s">
        <v>679</v>
      </c>
    </row>
    <row r="179" spans="1:65" s="2" customFormat="1" ht="16.5" customHeight="1">
      <c r="A179" s="38"/>
      <c r="B179" s="197"/>
      <c r="C179" s="198" t="s">
        <v>445</v>
      </c>
      <c r="D179" s="198" t="s">
        <v>177</v>
      </c>
      <c r="E179" s="199" t="s">
        <v>1498</v>
      </c>
      <c r="F179" s="200" t="s">
        <v>1499</v>
      </c>
      <c r="G179" s="201" t="s">
        <v>1343</v>
      </c>
      <c r="H179" s="202">
        <v>5</v>
      </c>
      <c r="I179" s="203"/>
      <c r="J179" s="204">
        <f>ROUND(I179*H179,2)</f>
        <v>0</v>
      </c>
      <c r="K179" s="200" t="s">
        <v>1</v>
      </c>
      <c r="L179" s="39"/>
      <c r="M179" s="205" t="s">
        <v>1</v>
      </c>
      <c r="N179" s="206" t="s">
        <v>43</v>
      </c>
      <c r="O179" s="77"/>
      <c r="P179" s="207">
        <f>O179*H179</f>
        <v>0</v>
      </c>
      <c r="Q179" s="207">
        <v>0</v>
      </c>
      <c r="R179" s="207">
        <f>Q179*H179</f>
        <v>0</v>
      </c>
      <c r="S179" s="207">
        <v>0</v>
      </c>
      <c r="T179" s="208">
        <f>S179*H179</f>
        <v>0</v>
      </c>
      <c r="U179" s="38"/>
      <c r="V179" s="38"/>
      <c r="W179" s="38"/>
      <c r="X179" s="38"/>
      <c r="Y179" s="38"/>
      <c r="Z179" s="38"/>
      <c r="AA179" s="38"/>
      <c r="AB179" s="38"/>
      <c r="AC179" s="38"/>
      <c r="AD179" s="38"/>
      <c r="AE179" s="38"/>
      <c r="AR179" s="209" t="s">
        <v>182</v>
      </c>
      <c r="AT179" s="209" t="s">
        <v>177</v>
      </c>
      <c r="AU179" s="209" t="s">
        <v>85</v>
      </c>
      <c r="AY179" s="19" t="s">
        <v>175</v>
      </c>
      <c r="BE179" s="210">
        <f>IF(N179="základní",J179,0)</f>
        <v>0</v>
      </c>
      <c r="BF179" s="210">
        <f>IF(N179="snížená",J179,0)</f>
        <v>0</v>
      </c>
      <c r="BG179" s="210">
        <f>IF(N179="zákl. přenesená",J179,0)</f>
        <v>0</v>
      </c>
      <c r="BH179" s="210">
        <f>IF(N179="sníž. přenesená",J179,0)</f>
        <v>0</v>
      </c>
      <c r="BI179" s="210">
        <f>IF(N179="nulová",J179,0)</f>
        <v>0</v>
      </c>
      <c r="BJ179" s="19" t="s">
        <v>85</v>
      </c>
      <c r="BK179" s="210">
        <f>ROUND(I179*H179,2)</f>
        <v>0</v>
      </c>
      <c r="BL179" s="19" t="s">
        <v>182</v>
      </c>
      <c r="BM179" s="209" t="s">
        <v>689</v>
      </c>
    </row>
    <row r="180" spans="1:63" s="12" customFormat="1" ht="25.9" customHeight="1">
      <c r="A180" s="12"/>
      <c r="B180" s="184"/>
      <c r="C180" s="12"/>
      <c r="D180" s="185" t="s">
        <v>77</v>
      </c>
      <c r="E180" s="186" t="s">
        <v>1500</v>
      </c>
      <c r="F180" s="186" t="s">
        <v>1501</v>
      </c>
      <c r="G180" s="12"/>
      <c r="H180" s="12"/>
      <c r="I180" s="187"/>
      <c r="J180" s="188">
        <f>BK180</f>
        <v>0</v>
      </c>
      <c r="K180" s="12"/>
      <c r="L180" s="184"/>
      <c r="M180" s="189"/>
      <c r="N180" s="190"/>
      <c r="O180" s="190"/>
      <c r="P180" s="191">
        <f>SUM(P181:P185)</f>
        <v>0</v>
      </c>
      <c r="Q180" s="190"/>
      <c r="R180" s="191">
        <f>SUM(R181:R185)</f>
        <v>0</v>
      </c>
      <c r="S180" s="190"/>
      <c r="T180" s="192">
        <f>SUM(T181:T185)</f>
        <v>0</v>
      </c>
      <c r="U180" s="12"/>
      <c r="V180" s="12"/>
      <c r="W180" s="12"/>
      <c r="X180" s="12"/>
      <c r="Y180" s="12"/>
      <c r="Z180" s="12"/>
      <c r="AA180" s="12"/>
      <c r="AB180" s="12"/>
      <c r="AC180" s="12"/>
      <c r="AD180" s="12"/>
      <c r="AE180" s="12"/>
      <c r="AR180" s="185" t="s">
        <v>85</v>
      </c>
      <c r="AT180" s="193" t="s">
        <v>77</v>
      </c>
      <c r="AU180" s="193" t="s">
        <v>78</v>
      </c>
      <c r="AY180" s="185" t="s">
        <v>175</v>
      </c>
      <c r="BK180" s="194">
        <f>SUM(BK181:BK185)</f>
        <v>0</v>
      </c>
    </row>
    <row r="181" spans="1:65" s="2" customFormat="1" ht="16.5" customHeight="1">
      <c r="A181" s="38"/>
      <c r="B181" s="197"/>
      <c r="C181" s="198" t="s">
        <v>449</v>
      </c>
      <c r="D181" s="198" t="s">
        <v>177</v>
      </c>
      <c r="E181" s="199" t="s">
        <v>1502</v>
      </c>
      <c r="F181" s="200" t="s">
        <v>1503</v>
      </c>
      <c r="G181" s="201" t="s">
        <v>1343</v>
      </c>
      <c r="H181" s="202">
        <v>28</v>
      </c>
      <c r="I181" s="203"/>
      <c r="J181" s="204">
        <f>ROUND(I181*H181,2)</f>
        <v>0</v>
      </c>
      <c r="K181" s="200" t="s">
        <v>1</v>
      </c>
      <c r="L181" s="39"/>
      <c r="M181" s="205" t="s">
        <v>1</v>
      </c>
      <c r="N181" s="206" t="s">
        <v>43</v>
      </c>
      <c r="O181" s="77"/>
      <c r="P181" s="207">
        <f>O181*H181</f>
        <v>0</v>
      </c>
      <c r="Q181" s="207">
        <v>0</v>
      </c>
      <c r="R181" s="207">
        <f>Q181*H181</f>
        <v>0</v>
      </c>
      <c r="S181" s="207">
        <v>0</v>
      </c>
      <c r="T181" s="208">
        <f>S181*H181</f>
        <v>0</v>
      </c>
      <c r="U181" s="38"/>
      <c r="V181" s="38"/>
      <c r="W181" s="38"/>
      <c r="X181" s="38"/>
      <c r="Y181" s="38"/>
      <c r="Z181" s="38"/>
      <c r="AA181" s="38"/>
      <c r="AB181" s="38"/>
      <c r="AC181" s="38"/>
      <c r="AD181" s="38"/>
      <c r="AE181" s="38"/>
      <c r="AR181" s="209" t="s">
        <v>182</v>
      </c>
      <c r="AT181" s="209" t="s">
        <v>177</v>
      </c>
      <c r="AU181" s="209" t="s">
        <v>85</v>
      </c>
      <c r="AY181" s="19" t="s">
        <v>175</v>
      </c>
      <c r="BE181" s="210">
        <f>IF(N181="základní",J181,0)</f>
        <v>0</v>
      </c>
      <c r="BF181" s="210">
        <f>IF(N181="snížená",J181,0)</f>
        <v>0</v>
      </c>
      <c r="BG181" s="210">
        <f>IF(N181="zákl. přenesená",J181,0)</f>
        <v>0</v>
      </c>
      <c r="BH181" s="210">
        <f>IF(N181="sníž. přenesená",J181,0)</f>
        <v>0</v>
      </c>
      <c r="BI181" s="210">
        <f>IF(N181="nulová",J181,0)</f>
        <v>0</v>
      </c>
      <c r="BJ181" s="19" t="s">
        <v>85</v>
      </c>
      <c r="BK181" s="210">
        <f>ROUND(I181*H181,2)</f>
        <v>0</v>
      </c>
      <c r="BL181" s="19" t="s">
        <v>182</v>
      </c>
      <c r="BM181" s="209" t="s">
        <v>699</v>
      </c>
    </row>
    <row r="182" spans="1:65" s="2" customFormat="1" ht="16.5" customHeight="1">
      <c r="A182" s="38"/>
      <c r="B182" s="197"/>
      <c r="C182" s="198" t="s">
        <v>453</v>
      </c>
      <c r="D182" s="198" t="s">
        <v>177</v>
      </c>
      <c r="E182" s="199" t="s">
        <v>1504</v>
      </c>
      <c r="F182" s="200" t="s">
        <v>1505</v>
      </c>
      <c r="G182" s="201" t="s">
        <v>1343</v>
      </c>
      <c r="H182" s="202">
        <v>140</v>
      </c>
      <c r="I182" s="203"/>
      <c r="J182" s="204">
        <f>ROUND(I182*H182,2)</f>
        <v>0</v>
      </c>
      <c r="K182" s="200" t="s">
        <v>1</v>
      </c>
      <c r="L182" s="39"/>
      <c r="M182" s="205" t="s">
        <v>1</v>
      </c>
      <c r="N182" s="206" t="s">
        <v>43</v>
      </c>
      <c r="O182" s="77"/>
      <c r="P182" s="207">
        <f>O182*H182</f>
        <v>0</v>
      </c>
      <c r="Q182" s="207">
        <v>0</v>
      </c>
      <c r="R182" s="207">
        <f>Q182*H182</f>
        <v>0</v>
      </c>
      <c r="S182" s="207">
        <v>0</v>
      </c>
      <c r="T182" s="208">
        <f>S182*H182</f>
        <v>0</v>
      </c>
      <c r="U182" s="38"/>
      <c r="V182" s="38"/>
      <c r="W182" s="38"/>
      <c r="X182" s="38"/>
      <c r="Y182" s="38"/>
      <c r="Z182" s="38"/>
      <c r="AA182" s="38"/>
      <c r="AB182" s="38"/>
      <c r="AC182" s="38"/>
      <c r="AD182" s="38"/>
      <c r="AE182" s="38"/>
      <c r="AR182" s="209" t="s">
        <v>182</v>
      </c>
      <c r="AT182" s="209" t="s">
        <v>177</v>
      </c>
      <c r="AU182" s="209" t="s">
        <v>85</v>
      </c>
      <c r="AY182" s="19" t="s">
        <v>175</v>
      </c>
      <c r="BE182" s="210">
        <f>IF(N182="základní",J182,0)</f>
        <v>0</v>
      </c>
      <c r="BF182" s="210">
        <f>IF(N182="snížená",J182,0)</f>
        <v>0</v>
      </c>
      <c r="BG182" s="210">
        <f>IF(N182="zákl. přenesená",J182,0)</f>
        <v>0</v>
      </c>
      <c r="BH182" s="210">
        <f>IF(N182="sníž. přenesená",J182,0)</f>
        <v>0</v>
      </c>
      <c r="BI182" s="210">
        <f>IF(N182="nulová",J182,0)</f>
        <v>0</v>
      </c>
      <c r="BJ182" s="19" t="s">
        <v>85</v>
      </c>
      <c r="BK182" s="210">
        <f>ROUND(I182*H182,2)</f>
        <v>0</v>
      </c>
      <c r="BL182" s="19" t="s">
        <v>182</v>
      </c>
      <c r="BM182" s="209" t="s">
        <v>714</v>
      </c>
    </row>
    <row r="183" spans="1:65" s="2" customFormat="1" ht="16.5" customHeight="1">
      <c r="A183" s="38"/>
      <c r="B183" s="197"/>
      <c r="C183" s="198" t="s">
        <v>459</v>
      </c>
      <c r="D183" s="198" t="s">
        <v>177</v>
      </c>
      <c r="E183" s="199" t="s">
        <v>1506</v>
      </c>
      <c r="F183" s="200" t="s">
        <v>1507</v>
      </c>
      <c r="G183" s="201" t="s">
        <v>1343</v>
      </c>
      <c r="H183" s="202">
        <v>450</v>
      </c>
      <c r="I183" s="203"/>
      <c r="J183" s="204">
        <f>ROUND(I183*H183,2)</f>
        <v>0</v>
      </c>
      <c r="K183" s="200" t="s">
        <v>1</v>
      </c>
      <c r="L183" s="39"/>
      <c r="M183" s="205" t="s">
        <v>1</v>
      </c>
      <c r="N183" s="206" t="s">
        <v>43</v>
      </c>
      <c r="O183" s="77"/>
      <c r="P183" s="207">
        <f>O183*H183</f>
        <v>0</v>
      </c>
      <c r="Q183" s="207">
        <v>0</v>
      </c>
      <c r="R183" s="207">
        <f>Q183*H183</f>
        <v>0</v>
      </c>
      <c r="S183" s="207">
        <v>0</v>
      </c>
      <c r="T183" s="208">
        <f>S183*H183</f>
        <v>0</v>
      </c>
      <c r="U183" s="38"/>
      <c r="V183" s="38"/>
      <c r="W183" s="38"/>
      <c r="X183" s="38"/>
      <c r="Y183" s="38"/>
      <c r="Z183" s="38"/>
      <c r="AA183" s="38"/>
      <c r="AB183" s="38"/>
      <c r="AC183" s="38"/>
      <c r="AD183" s="38"/>
      <c r="AE183" s="38"/>
      <c r="AR183" s="209" t="s">
        <v>182</v>
      </c>
      <c r="AT183" s="209" t="s">
        <v>177</v>
      </c>
      <c r="AU183" s="209" t="s">
        <v>85</v>
      </c>
      <c r="AY183" s="19" t="s">
        <v>175</v>
      </c>
      <c r="BE183" s="210">
        <f>IF(N183="základní",J183,0)</f>
        <v>0</v>
      </c>
      <c r="BF183" s="210">
        <f>IF(N183="snížená",J183,0)</f>
        <v>0</v>
      </c>
      <c r="BG183" s="210">
        <f>IF(N183="zákl. přenesená",J183,0)</f>
        <v>0</v>
      </c>
      <c r="BH183" s="210">
        <f>IF(N183="sníž. přenesená",J183,0)</f>
        <v>0</v>
      </c>
      <c r="BI183" s="210">
        <f>IF(N183="nulová",J183,0)</f>
        <v>0</v>
      </c>
      <c r="BJ183" s="19" t="s">
        <v>85</v>
      </c>
      <c r="BK183" s="210">
        <f>ROUND(I183*H183,2)</f>
        <v>0</v>
      </c>
      <c r="BL183" s="19" t="s">
        <v>182</v>
      </c>
      <c r="BM183" s="209" t="s">
        <v>722</v>
      </c>
    </row>
    <row r="184" spans="1:65" s="2" customFormat="1" ht="16.5" customHeight="1">
      <c r="A184" s="38"/>
      <c r="B184" s="197"/>
      <c r="C184" s="198" t="s">
        <v>466</v>
      </c>
      <c r="D184" s="198" t="s">
        <v>177</v>
      </c>
      <c r="E184" s="199" t="s">
        <v>1508</v>
      </c>
      <c r="F184" s="200" t="s">
        <v>1509</v>
      </c>
      <c r="G184" s="201" t="s">
        <v>1343</v>
      </c>
      <c r="H184" s="202">
        <v>1</v>
      </c>
      <c r="I184" s="203"/>
      <c r="J184" s="204">
        <f>ROUND(I184*H184,2)</f>
        <v>0</v>
      </c>
      <c r="K184" s="200" t="s">
        <v>1</v>
      </c>
      <c r="L184" s="39"/>
      <c r="M184" s="205" t="s">
        <v>1</v>
      </c>
      <c r="N184" s="206" t="s">
        <v>43</v>
      </c>
      <c r="O184" s="77"/>
      <c r="P184" s="207">
        <f>O184*H184</f>
        <v>0</v>
      </c>
      <c r="Q184" s="207">
        <v>0</v>
      </c>
      <c r="R184" s="207">
        <f>Q184*H184</f>
        <v>0</v>
      </c>
      <c r="S184" s="207">
        <v>0</v>
      </c>
      <c r="T184" s="208">
        <f>S184*H184</f>
        <v>0</v>
      </c>
      <c r="U184" s="38"/>
      <c r="V184" s="38"/>
      <c r="W184" s="38"/>
      <c r="X184" s="38"/>
      <c r="Y184" s="38"/>
      <c r="Z184" s="38"/>
      <c r="AA184" s="38"/>
      <c r="AB184" s="38"/>
      <c r="AC184" s="38"/>
      <c r="AD184" s="38"/>
      <c r="AE184" s="38"/>
      <c r="AR184" s="209" t="s">
        <v>182</v>
      </c>
      <c r="AT184" s="209" t="s">
        <v>177</v>
      </c>
      <c r="AU184" s="209" t="s">
        <v>85</v>
      </c>
      <c r="AY184" s="19" t="s">
        <v>175</v>
      </c>
      <c r="BE184" s="210">
        <f>IF(N184="základní",J184,0)</f>
        <v>0</v>
      </c>
      <c r="BF184" s="210">
        <f>IF(N184="snížená",J184,0)</f>
        <v>0</v>
      </c>
      <c r="BG184" s="210">
        <f>IF(N184="zákl. přenesená",J184,0)</f>
        <v>0</v>
      </c>
      <c r="BH184" s="210">
        <f>IF(N184="sníž. přenesená",J184,0)</f>
        <v>0</v>
      </c>
      <c r="BI184" s="210">
        <f>IF(N184="nulová",J184,0)</f>
        <v>0</v>
      </c>
      <c r="BJ184" s="19" t="s">
        <v>85</v>
      </c>
      <c r="BK184" s="210">
        <f>ROUND(I184*H184,2)</f>
        <v>0</v>
      </c>
      <c r="BL184" s="19" t="s">
        <v>182</v>
      </c>
      <c r="BM184" s="209" t="s">
        <v>732</v>
      </c>
    </row>
    <row r="185" spans="1:65" s="2" customFormat="1" ht="21.75" customHeight="1">
      <c r="A185" s="38"/>
      <c r="B185" s="197"/>
      <c r="C185" s="198" t="s">
        <v>473</v>
      </c>
      <c r="D185" s="198" t="s">
        <v>177</v>
      </c>
      <c r="E185" s="199" t="s">
        <v>1510</v>
      </c>
      <c r="F185" s="200" t="s">
        <v>1511</v>
      </c>
      <c r="G185" s="201" t="s">
        <v>1348</v>
      </c>
      <c r="H185" s="202">
        <v>1</v>
      </c>
      <c r="I185" s="203"/>
      <c r="J185" s="204">
        <f>ROUND(I185*H185,2)</f>
        <v>0</v>
      </c>
      <c r="K185" s="200" t="s">
        <v>1</v>
      </c>
      <c r="L185" s="39"/>
      <c r="M185" s="205" t="s">
        <v>1</v>
      </c>
      <c r="N185" s="206" t="s">
        <v>43</v>
      </c>
      <c r="O185" s="77"/>
      <c r="P185" s="207">
        <f>O185*H185</f>
        <v>0</v>
      </c>
      <c r="Q185" s="207">
        <v>0</v>
      </c>
      <c r="R185" s="207">
        <f>Q185*H185</f>
        <v>0</v>
      </c>
      <c r="S185" s="207">
        <v>0</v>
      </c>
      <c r="T185" s="208">
        <f>S185*H185</f>
        <v>0</v>
      </c>
      <c r="U185" s="38"/>
      <c r="V185" s="38"/>
      <c r="W185" s="38"/>
      <c r="X185" s="38"/>
      <c r="Y185" s="38"/>
      <c r="Z185" s="38"/>
      <c r="AA185" s="38"/>
      <c r="AB185" s="38"/>
      <c r="AC185" s="38"/>
      <c r="AD185" s="38"/>
      <c r="AE185" s="38"/>
      <c r="AR185" s="209" t="s">
        <v>182</v>
      </c>
      <c r="AT185" s="209" t="s">
        <v>177</v>
      </c>
      <c r="AU185" s="209" t="s">
        <v>85</v>
      </c>
      <c r="AY185" s="19" t="s">
        <v>175</v>
      </c>
      <c r="BE185" s="210">
        <f>IF(N185="základní",J185,0)</f>
        <v>0</v>
      </c>
      <c r="BF185" s="210">
        <f>IF(N185="snížená",J185,0)</f>
        <v>0</v>
      </c>
      <c r="BG185" s="210">
        <f>IF(N185="zákl. přenesená",J185,0)</f>
        <v>0</v>
      </c>
      <c r="BH185" s="210">
        <f>IF(N185="sníž. přenesená",J185,0)</f>
        <v>0</v>
      </c>
      <c r="BI185" s="210">
        <f>IF(N185="nulová",J185,0)</f>
        <v>0</v>
      </c>
      <c r="BJ185" s="19" t="s">
        <v>85</v>
      </c>
      <c r="BK185" s="210">
        <f>ROUND(I185*H185,2)</f>
        <v>0</v>
      </c>
      <c r="BL185" s="19" t="s">
        <v>182</v>
      </c>
      <c r="BM185" s="209" t="s">
        <v>741</v>
      </c>
    </row>
    <row r="186" spans="1:63" s="12" customFormat="1" ht="25.9" customHeight="1">
      <c r="A186" s="12"/>
      <c r="B186" s="184"/>
      <c r="C186" s="12"/>
      <c r="D186" s="185" t="s">
        <v>77</v>
      </c>
      <c r="E186" s="186" t="s">
        <v>1512</v>
      </c>
      <c r="F186" s="186" t="s">
        <v>1513</v>
      </c>
      <c r="G186" s="12"/>
      <c r="H186" s="12"/>
      <c r="I186" s="187"/>
      <c r="J186" s="188">
        <f>BK186</f>
        <v>0</v>
      </c>
      <c r="K186" s="12"/>
      <c r="L186" s="184"/>
      <c r="M186" s="189"/>
      <c r="N186" s="190"/>
      <c r="O186" s="190"/>
      <c r="P186" s="191">
        <f>SUM(P187:P196)</f>
        <v>0</v>
      </c>
      <c r="Q186" s="190"/>
      <c r="R186" s="191">
        <f>SUM(R187:R196)</f>
        <v>0</v>
      </c>
      <c r="S186" s="190"/>
      <c r="T186" s="192">
        <f>SUM(T187:T196)</f>
        <v>0</v>
      </c>
      <c r="U186" s="12"/>
      <c r="V186" s="12"/>
      <c r="W186" s="12"/>
      <c r="X186" s="12"/>
      <c r="Y186" s="12"/>
      <c r="Z186" s="12"/>
      <c r="AA186" s="12"/>
      <c r="AB186" s="12"/>
      <c r="AC186" s="12"/>
      <c r="AD186" s="12"/>
      <c r="AE186" s="12"/>
      <c r="AR186" s="185" t="s">
        <v>85</v>
      </c>
      <c r="AT186" s="193" t="s">
        <v>77</v>
      </c>
      <c r="AU186" s="193" t="s">
        <v>78</v>
      </c>
      <c r="AY186" s="185" t="s">
        <v>175</v>
      </c>
      <c r="BK186" s="194">
        <f>SUM(BK187:BK196)</f>
        <v>0</v>
      </c>
    </row>
    <row r="187" spans="1:65" s="2" customFormat="1" ht="21.75" customHeight="1">
      <c r="A187" s="38"/>
      <c r="B187" s="197"/>
      <c r="C187" s="198" t="s">
        <v>478</v>
      </c>
      <c r="D187" s="198" t="s">
        <v>177</v>
      </c>
      <c r="E187" s="199" t="s">
        <v>1514</v>
      </c>
      <c r="F187" s="200" t="s">
        <v>1515</v>
      </c>
      <c r="G187" s="201" t="s">
        <v>198</v>
      </c>
      <c r="H187" s="202">
        <v>120</v>
      </c>
      <c r="I187" s="203"/>
      <c r="J187" s="204">
        <f>ROUND(I187*H187,2)</f>
        <v>0</v>
      </c>
      <c r="K187" s="200" t="s">
        <v>1</v>
      </c>
      <c r="L187" s="39"/>
      <c r="M187" s="205" t="s">
        <v>1</v>
      </c>
      <c r="N187" s="206" t="s">
        <v>43</v>
      </c>
      <c r="O187" s="77"/>
      <c r="P187" s="207">
        <f>O187*H187</f>
        <v>0</v>
      </c>
      <c r="Q187" s="207">
        <v>0</v>
      </c>
      <c r="R187" s="207">
        <f>Q187*H187</f>
        <v>0</v>
      </c>
      <c r="S187" s="207">
        <v>0</v>
      </c>
      <c r="T187" s="208">
        <f>S187*H187</f>
        <v>0</v>
      </c>
      <c r="U187" s="38"/>
      <c r="V187" s="38"/>
      <c r="W187" s="38"/>
      <c r="X187" s="38"/>
      <c r="Y187" s="38"/>
      <c r="Z187" s="38"/>
      <c r="AA187" s="38"/>
      <c r="AB187" s="38"/>
      <c r="AC187" s="38"/>
      <c r="AD187" s="38"/>
      <c r="AE187" s="38"/>
      <c r="AR187" s="209" t="s">
        <v>182</v>
      </c>
      <c r="AT187" s="209" t="s">
        <v>177</v>
      </c>
      <c r="AU187" s="209" t="s">
        <v>85</v>
      </c>
      <c r="AY187" s="19" t="s">
        <v>175</v>
      </c>
      <c r="BE187" s="210">
        <f>IF(N187="základní",J187,0)</f>
        <v>0</v>
      </c>
      <c r="BF187" s="210">
        <f>IF(N187="snížená",J187,0)</f>
        <v>0</v>
      </c>
      <c r="BG187" s="210">
        <f>IF(N187="zákl. přenesená",J187,0)</f>
        <v>0</v>
      </c>
      <c r="BH187" s="210">
        <f>IF(N187="sníž. přenesená",J187,0)</f>
        <v>0</v>
      </c>
      <c r="BI187" s="210">
        <f>IF(N187="nulová",J187,0)</f>
        <v>0</v>
      </c>
      <c r="BJ187" s="19" t="s">
        <v>85</v>
      </c>
      <c r="BK187" s="210">
        <f>ROUND(I187*H187,2)</f>
        <v>0</v>
      </c>
      <c r="BL187" s="19" t="s">
        <v>182</v>
      </c>
      <c r="BM187" s="209" t="s">
        <v>750</v>
      </c>
    </row>
    <row r="188" spans="1:65" s="2" customFormat="1" ht="21.75" customHeight="1">
      <c r="A188" s="38"/>
      <c r="B188" s="197"/>
      <c r="C188" s="198" t="s">
        <v>484</v>
      </c>
      <c r="D188" s="198" t="s">
        <v>177</v>
      </c>
      <c r="E188" s="199" t="s">
        <v>1516</v>
      </c>
      <c r="F188" s="200" t="s">
        <v>1517</v>
      </c>
      <c r="G188" s="201" t="s">
        <v>198</v>
      </c>
      <c r="H188" s="202">
        <v>130</v>
      </c>
      <c r="I188" s="203"/>
      <c r="J188" s="204">
        <f>ROUND(I188*H188,2)</f>
        <v>0</v>
      </c>
      <c r="K188" s="200" t="s">
        <v>1</v>
      </c>
      <c r="L188" s="39"/>
      <c r="M188" s="205" t="s">
        <v>1</v>
      </c>
      <c r="N188" s="206" t="s">
        <v>43</v>
      </c>
      <c r="O188" s="77"/>
      <c r="P188" s="207">
        <f>O188*H188</f>
        <v>0</v>
      </c>
      <c r="Q188" s="207">
        <v>0</v>
      </c>
      <c r="R188" s="207">
        <f>Q188*H188</f>
        <v>0</v>
      </c>
      <c r="S188" s="207">
        <v>0</v>
      </c>
      <c r="T188" s="208">
        <f>S188*H188</f>
        <v>0</v>
      </c>
      <c r="U188" s="38"/>
      <c r="V188" s="38"/>
      <c r="W188" s="38"/>
      <c r="X188" s="38"/>
      <c r="Y188" s="38"/>
      <c r="Z188" s="38"/>
      <c r="AA188" s="38"/>
      <c r="AB188" s="38"/>
      <c r="AC188" s="38"/>
      <c r="AD188" s="38"/>
      <c r="AE188" s="38"/>
      <c r="AR188" s="209" t="s">
        <v>182</v>
      </c>
      <c r="AT188" s="209" t="s">
        <v>177</v>
      </c>
      <c r="AU188" s="209" t="s">
        <v>85</v>
      </c>
      <c r="AY188" s="19" t="s">
        <v>175</v>
      </c>
      <c r="BE188" s="210">
        <f>IF(N188="základní",J188,0)</f>
        <v>0</v>
      </c>
      <c r="BF188" s="210">
        <f>IF(N188="snížená",J188,0)</f>
        <v>0</v>
      </c>
      <c r="BG188" s="210">
        <f>IF(N188="zákl. přenesená",J188,0)</f>
        <v>0</v>
      </c>
      <c r="BH188" s="210">
        <f>IF(N188="sníž. přenesená",J188,0)</f>
        <v>0</v>
      </c>
      <c r="BI188" s="210">
        <f>IF(N188="nulová",J188,0)</f>
        <v>0</v>
      </c>
      <c r="BJ188" s="19" t="s">
        <v>85</v>
      </c>
      <c r="BK188" s="210">
        <f>ROUND(I188*H188,2)</f>
        <v>0</v>
      </c>
      <c r="BL188" s="19" t="s">
        <v>182</v>
      </c>
      <c r="BM188" s="209" t="s">
        <v>758</v>
      </c>
    </row>
    <row r="189" spans="1:65" s="2" customFormat="1" ht="21.75" customHeight="1">
      <c r="A189" s="38"/>
      <c r="B189" s="197"/>
      <c r="C189" s="198" t="s">
        <v>489</v>
      </c>
      <c r="D189" s="198" t="s">
        <v>177</v>
      </c>
      <c r="E189" s="199" t="s">
        <v>1518</v>
      </c>
      <c r="F189" s="200" t="s">
        <v>1519</v>
      </c>
      <c r="G189" s="201" t="s">
        <v>1343</v>
      </c>
      <c r="H189" s="202">
        <v>450</v>
      </c>
      <c r="I189" s="203"/>
      <c r="J189" s="204">
        <f>ROUND(I189*H189,2)</f>
        <v>0</v>
      </c>
      <c r="K189" s="200" t="s">
        <v>1</v>
      </c>
      <c r="L189" s="39"/>
      <c r="M189" s="205" t="s">
        <v>1</v>
      </c>
      <c r="N189" s="206" t="s">
        <v>43</v>
      </c>
      <c r="O189" s="77"/>
      <c r="P189" s="207">
        <f>O189*H189</f>
        <v>0</v>
      </c>
      <c r="Q189" s="207">
        <v>0</v>
      </c>
      <c r="R189" s="207">
        <f>Q189*H189</f>
        <v>0</v>
      </c>
      <c r="S189" s="207">
        <v>0</v>
      </c>
      <c r="T189" s="208">
        <f>S189*H189</f>
        <v>0</v>
      </c>
      <c r="U189" s="38"/>
      <c r="V189" s="38"/>
      <c r="W189" s="38"/>
      <c r="X189" s="38"/>
      <c r="Y189" s="38"/>
      <c r="Z189" s="38"/>
      <c r="AA189" s="38"/>
      <c r="AB189" s="38"/>
      <c r="AC189" s="38"/>
      <c r="AD189" s="38"/>
      <c r="AE189" s="38"/>
      <c r="AR189" s="209" t="s">
        <v>182</v>
      </c>
      <c r="AT189" s="209" t="s">
        <v>177</v>
      </c>
      <c r="AU189" s="209" t="s">
        <v>85</v>
      </c>
      <c r="AY189" s="19" t="s">
        <v>175</v>
      </c>
      <c r="BE189" s="210">
        <f>IF(N189="základní",J189,0)</f>
        <v>0</v>
      </c>
      <c r="BF189" s="210">
        <f>IF(N189="snížená",J189,0)</f>
        <v>0</v>
      </c>
      <c r="BG189" s="210">
        <f>IF(N189="zákl. přenesená",J189,0)</f>
        <v>0</v>
      </c>
      <c r="BH189" s="210">
        <f>IF(N189="sníž. přenesená",J189,0)</f>
        <v>0</v>
      </c>
      <c r="BI189" s="210">
        <f>IF(N189="nulová",J189,0)</f>
        <v>0</v>
      </c>
      <c r="BJ189" s="19" t="s">
        <v>85</v>
      </c>
      <c r="BK189" s="210">
        <f>ROUND(I189*H189,2)</f>
        <v>0</v>
      </c>
      <c r="BL189" s="19" t="s">
        <v>182</v>
      </c>
      <c r="BM189" s="209" t="s">
        <v>766</v>
      </c>
    </row>
    <row r="190" spans="1:65" s="2" customFormat="1" ht="16.5" customHeight="1">
      <c r="A190" s="38"/>
      <c r="B190" s="197"/>
      <c r="C190" s="198" t="s">
        <v>493</v>
      </c>
      <c r="D190" s="198" t="s">
        <v>177</v>
      </c>
      <c r="E190" s="199" t="s">
        <v>1520</v>
      </c>
      <c r="F190" s="200" t="s">
        <v>1521</v>
      </c>
      <c r="G190" s="201" t="s">
        <v>198</v>
      </c>
      <c r="H190" s="202">
        <v>240</v>
      </c>
      <c r="I190" s="203"/>
      <c r="J190" s="204">
        <f>ROUND(I190*H190,2)</f>
        <v>0</v>
      </c>
      <c r="K190" s="200" t="s">
        <v>1</v>
      </c>
      <c r="L190" s="39"/>
      <c r="M190" s="205" t="s">
        <v>1</v>
      </c>
      <c r="N190" s="206" t="s">
        <v>43</v>
      </c>
      <c r="O190" s="77"/>
      <c r="P190" s="207">
        <f>O190*H190</f>
        <v>0</v>
      </c>
      <c r="Q190" s="207">
        <v>0</v>
      </c>
      <c r="R190" s="207">
        <f>Q190*H190</f>
        <v>0</v>
      </c>
      <c r="S190" s="207">
        <v>0</v>
      </c>
      <c r="T190" s="208">
        <f>S190*H190</f>
        <v>0</v>
      </c>
      <c r="U190" s="38"/>
      <c r="V190" s="38"/>
      <c r="W190" s="38"/>
      <c r="X190" s="38"/>
      <c r="Y190" s="38"/>
      <c r="Z190" s="38"/>
      <c r="AA190" s="38"/>
      <c r="AB190" s="38"/>
      <c r="AC190" s="38"/>
      <c r="AD190" s="38"/>
      <c r="AE190" s="38"/>
      <c r="AR190" s="209" t="s">
        <v>182</v>
      </c>
      <c r="AT190" s="209" t="s">
        <v>177</v>
      </c>
      <c r="AU190" s="209" t="s">
        <v>85</v>
      </c>
      <c r="AY190" s="19" t="s">
        <v>175</v>
      </c>
      <c r="BE190" s="210">
        <f>IF(N190="základní",J190,0)</f>
        <v>0</v>
      </c>
      <c r="BF190" s="210">
        <f>IF(N190="snížená",J190,0)</f>
        <v>0</v>
      </c>
      <c r="BG190" s="210">
        <f>IF(N190="zákl. přenesená",J190,0)</f>
        <v>0</v>
      </c>
      <c r="BH190" s="210">
        <f>IF(N190="sníž. přenesená",J190,0)</f>
        <v>0</v>
      </c>
      <c r="BI190" s="210">
        <f>IF(N190="nulová",J190,0)</f>
        <v>0</v>
      </c>
      <c r="BJ190" s="19" t="s">
        <v>85</v>
      </c>
      <c r="BK190" s="210">
        <f>ROUND(I190*H190,2)</f>
        <v>0</v>
      </c>
      <c r="BL190" s="19" t="s">
        <v>182</v>
      </c>
      <c r="BM190" s="209" t="s">
        <v>778</v>
      </c>
    </row>
    <row r="191" spans="1:65" s="2" customFormat="1" ht="16.5" customHeight="1">
      <c r="A191" s="38"/>
      <c r="B191" s="197"/>
      <c r="C191" s="198" t="s">
        <v>498</v>
      </c>
      <c r="D191" s="198" t="s">
        <v>177</v>
      </c>
      <c r="E191" s="199" t="s">
        <v>1522</v>
      </c>
      <c r="F191" s="200" t="s">
        <v>1523</v>
      </c>
      <c r="G191" s="201" t="s">
        <v>198</v>
      </c>
      <c r="H191" s="202">
        <v>160</v>
      </c>
      <c r="I191" s="203"/>
      <c r="J191" s="204">
        <f>ROUND(I191*H191,2)</f>
        <v>0</v>
      </c>
      <c r="K191" s="200" t="s">
        <v>1</v>
      </c>
      <c r="L191" s="39"/>
      <c r="M191" s="205" t="s">
        <v>1</v>
      </c>
      <c r="N191" s="206" t="s">
        <v>43</v>
      </c>
      <c r="O191" s="77"/>
      <c r="P191" s="207">
        <f>O191*H191</f>
        <v>0</v>
      </c>
      <c r="Q191" s="207">
        <v>0</v>
      </c>
      <c r="R191" s="207">
        <f>Q191*H191</f>
        <v>0</v>
      </c>
      <c r="S191" s="207">
        <v>0</v>
      </c>
      <c r="T191" s="208">
        <f>S191*H191</f>
        <v>0</v>
      </c>
      <c r="U191" s="38"/>
      <c r="V191" s="38"/>
      <c r="W191" s="38"/>
      <c r="X191" s="38"/>
      <c r="Y191" s="38"/>
      <c r="Z191" s="38"/>
      <c r="AA191" s="38"/>
      <c r="AB191" s="38"/>
      <c r="AC191" s="38"/>
      <c r="AD191" s="38"/>
      <c r="AE191" s="38"/>
      <c r="AR191" s="209" t="s">
        <v>182</v>
      </c>
      <c r="AT191" s="209" t="s">
        <v>177</v>
      </c>
      <c r="AU191" s="209" t="s">
        <v>85</v>
      </c>
      <c r="AY191" s="19" t="s">
        <v>175</v>
      </c>
      <c r="BE191" s="210">
        <f>IF(N191="základní",J191,0)</f>
        <v>0</v>
      </c>
      <c r="BF191" s="210">
        <f>IF(N191="snížená",J191,0)</f>
        <v>0</v>
      </c>
      <c r="BG191" s="210">
        <f>IF(N191="zákl. přenesená",J191,0)</f>
        <v>0</v>
      </c>
      <c r="BH191" s="210">
        <f>IF(N191="sníž. přenesená",J191,0)</f>
        <v>0</v>
      </c>
      <c r="BI191" s="210">
        <f>IF(N191="nulová",J191,0)</f>
        <v>0</v>
      </c>
      <c r="BJ191" s="19" t="s">
        <v>85</v>
      </c>
      <c r="BK191" s="210">
        <f>ROUND(I191*H191,2)</f>
        <v>0</v>
      </c>
      <c r="BL191" s="19" t="s">
        <v>182</v>
      </c>
      <c r="BM191" s="209" t="s">
        <v>787</v>
      </c>
    </row>
    <row r="192" spans="1:65" s="2" customFormat="1" ht="21.75" customHeight="1">
      <c r="A192" s="38"/>
      <c r="B192" s="197"/>
      <c r="C192" s="198" t="s">
        <v>503</v>
      </c>
      <c r="D192" s="198" t="s">
        <v>177</v>
      </c>
      <c r="E192" s="199" t="s">
        <v>1524</v>
      </c>
      <c r="F192" s="200" t="s">
        <v>1525</v>
      </c>
      <c r="G192" s="201" t="s">
        <v>198</v>
      </c>
      <c r="H192" s="202">
        <v>44</v>
      </c>
      <c r="I192" s="203"/>
      <c r="J192" s="204">
        <f>ROUND(I192*H192,2)</f>
        <v>0</v>
      </c>
      <c r="K192" s="200" t="s">
        <v>1</v>
      </c>
      <c r="L192" s="39"/>
      <c r="M192" s="205" t="s">
        <v>1</v>
      </c>
      <c r="N192" s="206" t="s">
        <v>43</v>
      </c>
      <c r="O192" s="77"/>
      <c r="P192" s="207">
        <f>O192*H192</f>
        <v>0</v>
      </c>
      <c r="Q192" s="207">
        <v>0</v>
      </c>
      <c r="R192" s="207">
        <f>Q192*H192</f>
        <v>0</v>
      </c>
      <c r="S192" s="207">
        <v>0</v>
      </c>
      <c r="T192" s="208">
        <f>S192*H192</f>
        <v>0</v>
      </c>
      <c r="U192" s="38"/>
      <c r="V192" s="38"/>
      <c r="W192" s="38"/>
      <c r="X192" s="38"/>
      <c r="Y192" s="38"/>
      <c r="Z192" s="38"/>
      <c r="AA192" s="38"/>
      <c r="AB192" s="38"/>
      <c r="AC192" s="38"/>
      <c r="AD192" s="38"/>
      <c r="AE192" s="38"/>
      <c r="AR192" s="209" t="s">
        <v>182</v>
      </c>
      <c r="AT192" s="209" t="s">
        <v>177</v>
      </c>
      <c r="AU192" s="209" t="s">
        <v>85</v>
      </c>
      <c r="AY192" s="19" t="s">
        <v>175</v>
      </c>
      <c r="BE192" s="210">
        <f>IF(N192="základní",J192,0)</f>
        <v>0</v>
      </c>
      <c r="BF192" s="210">
        <f>IF(N192="snížená",J192,0)</f>
        <v>0</v>
      </c>
      <c r="BG192" s="210">
        <f>IF(N192="zákl. přenesená",J192,0)</f>
        <v>0</v>
      </c>
      <c r="BH192" s="210">
        <f>IF(N192="sníž. přenesená",J192,0)</f>
        <v>0</v>
      </c>
      <c r="BI192" s="210">
        <f>IF(N192="nulová",J192,0)</f>
        <v>0</v>
      </c>
      <c r="BJ192" s="19" t="s">
        <v>85</v>
      </c>
      <c r="BK192" s="210">
        <f>ROUND(I192*H192,2)</f>
        <v>0</v>
      </c>
      <c r="BL192" s="19" t="s">
        <v>182</v>
      </c>
      <c r="BM192" s="209" t="s">
        <v>799</v>
      </c>
    </row>
    <row r="193" spans="1:65" s="2" customFormat="1" ht="16.5" customHeight="1">
      <c r="A193" s="38"/>
      <c r="B193" s="197"/>
      <c r="C193" s="198" t="s">
        <v>509</v>
      </c>
      <c r="D193" s="198" t="s">
        <v>177</v>
      </c>
      <c r="E193" s="199" t="s">
        <v>1526</v>
      </c>
      <c r="F193" s="200" t="s">
        <v>1527</v>
      </c>
      <c r="G193" s="201" t="s">
        <v>1343</v>
      </c>
      <c r="H193" s="202">
        <v>4</v>
      </c>
      <c r="I193" s="203"/>
      <c r="J193" s="204">
        <f>ROUND(I193*H193,2)</f>
        <v>0</v>
      </c>
      <c r="K193" s="200" t="s">
        <v>1</v>
      </c>
      <c r="L193" s="39"/>
      <c r="M193" s="205" t="s">
        <v>1</v>
      </c>
      <c r="N193" s="206" t="s">
        <v>43</v>
      </c>
      <c r="O193" s="77"/>
      <c r="P193" s="207">
        <f>O193*H193</f>
        <v>0</v>
      </c>
      <c r="Q193" s="207">
        <v>0</v>
      </c>
      <c r="R193" s="207">
        <f>Q193*H193</f>
        <v>0</v>
      </c>
      <c r="S193" s="207">
        <v>0</v>
      </c>
      <c r="T193" s="208">
        <f>S193*H193</f>
        <v>0</v>
      </c>
      <c r="U193" s="38"/>
      <c r="V193" s="38"/>
      <c r="W193" s="38"/>
      <c r="X193" s="38"/>
      <c r="Y193" s="38"/>
      <c r="Z193" s="38"/>
      <c r="AA193" s="38"/>
      <c r="AB193" s="38"/>
      <c r="AC193" s="38"/>
      <c r="AD193" s="38"/>
      <c r="AE193" s="38"/>
      <c r="AR193" s="209" t="s">
        <v>182</v>
      </c>
      <c r="AT193" s="209" t="s">
        <v>177</v>
      </c>
      <c r="AU193" s="209" t="s">
        <v>85</v>
      </c>
      <c r="AY193" s="19" t="s">
        <v>175</v>
      </c>
      <c r="BE193" s="210">
        <f>IF(N193="základní",J193,0)</f>
        <v>0</v>
      </c>
      <c r="BF193" s="210">
        <f>IF(N193="snížená",J193,0)</f>
        <v>0</v>
      </c>
      <c r="BG193" s="210">
        <f>IF(N193="zákl. přenesená",J193,0)</f>
        <v>0</v>
      </c>
      <c r="BH193" s="210">
        <f>IF(N193="sníž. přenesená",J193,0)</f>
        <v>0</v>
      </c>
      <c r="BI193" s="210">
        <f>IF(N193="nulová",J193,0)</f>
        <v>0</v>
      </c>
      <c r="BJ193" s="19" t="s">
        <v>85</v>
      </c>
      <c r="BK193" s="210">
        <f>ROUND(I193*H193,2)</f>
        <v>0</v>
      </c>
      <c r="BL193" s="19" t="s">
        <v>182</v>
      </c>
      <c r="BM193" s="209" t="s">
        <v>810</v>
      </c>
    </row>
    <row r="194" spans="1:65" s="2" customFormat="1" ht="16.5" customHeight="1">
      <c r="A194" s="38"/>
      <c r="B194" s="197"/>
      <c r="C194" s="198" t="s">
        <v>518</v>
      </c>
      <c r="D194" s="198" t="s">
        <v>177</v>
      </c>
      <c r="E194" s="199" t="s">
        <v>1528</v>
      </c>
      <c r="F194" s="200" t="s">
        <v>1529</v>
      </c>
      <c r="G194" s="201" t="s">
        <v>1343</v>
      </c>
      <c r="H194" s="202">
        <v>30</v>
      </c>
      <c r="I194" s="203"/>
      <c r="J194" s="204">
        <f>ROUND(I194*H194,2)</f>
        <v>0</v>
      </c>
      <c r="K194" s="200" t="s">
        <v>1</v>
      </c>
      <c r="L194" s="39"/>
      <c r="M194" s="205" t="s">
        <v>1</v>
      </c>
      <c r="N194" s="206" t="s">
        <v>43</v>
      </c>
      <c r="O194" s="77"/>
      <c r="P194" s="207">
        <f>O194*H194</f>
        <v>0</v>
      </c>
      <c r="Q194" s="207">
        <v>0</v>
      </c>
      <c r="R194" s="207">
        <f>Q194*H194</f>
        <v>0</v>
      </c>
      <c r="S194" s="207">
        <v>0</v>
      </c>
      <c r="T194" s="208">
        <f>S194*H194</f>
        <v>0</v>
      </c>
      <c r="U194" s="38"/>
      <c r="V194" s="38"/>
      <c r="W194" s="38"/>
      <c r="X194" s="38"/>
      <c r="Y194" s="38"/>
      <c r="Z194" s="38"/>
      <c r="AA194" s="38"/>
      <c r="AB194" s="38"/>
      <c r="AC194" s="38"/>
      <c r="AD194" s="38"/>
      <c r="AE194" s="38"/>
      <c r="AR194" s="209" t="s">
        <v>182</v>
      </c>
      <c r="AT194" s="209" t="s">
        <v>177</v>
      </c>
      <c r="AU194" s="209" t="s">
        <v>85</v>
      </c>
      <c r="AY194" s="19" t="s">
        <v>175</v>
      </c>
      <c r="BE194" s="210">
        <f>IF(N194="základní",J194,0)</f>
        <v>0</v>
      </c>
      <c r="BF194" s="210">
        <f>IF(N194="snížená",J194,0)</f>
        <v>0</v>
      </c>
      <c r="BG194" s="210">
        <f>IF(N194="zákl. přenesená",J194,0)</f>
        <v>0</v>
      </c>
      <c r="BH194" s="210">
        <f>IF(N194="sníž. přenesená",J194,0)</f>
        <v>0</v>
      </c>
      <c r="BI194" s="210">
        <f>IF(N194="nulová",J194,0)</f>
        <v>0</v>
      </c>
      <c r="BJ194" s="19" t="s">
        <v>85</v>
      </c>
      <c r="BK194" s="210">
        <f>ROUND(I194*H194,2)</f>
        <v>0</v>
      </c>
      <c r="BL194" s="19" t="s">
        <v>182</v>
      </c>
      <c r="BM194" s="209" t="s">
        <v>819</v>
      </c>
    </row>
    <row r="195" spans="1:65" s="2" customFormat="1" ht="16.5" customHeight="1">
      <c r="A195" s="38"/>
      <c r="B195" s="197"/>
      <c r="C195" s="198" t="s">
        <v>521</v>
      </c>
      <c r="D195" s="198" t="s">
        <v>177</v>
      </c>
      <c r="E195" s="199" t="s">
        <v>1530</v>
      </c>
      <c r="F195" s="200" t="s">
        <v>1531</v>
      </c>
      <c r="G195" s="201" t="s">
        <v>198</v>
      </c>
      <c r="H195" s="202">
        <v>9</v>
      </c>
      <c r="I195" s="203"/>
      <c r="J195" s="204">
        <f>ROUND(I195*H195,2)</f>
        <v>0</v>
      </c>
      <c r="K195" s="200" t="s">
        <v>1</v>
      </c>
      <c r="L195" s="39"/>
      <c r="M195" s="205" t="s">
        <v>1</v>
      </c>
      <c r="N195" s="206" t="s">
        <v>43</v>
      </c>
      <c r="O195" s="77"/>
      <c r="P195" s="207">
        <f>O195*H195</f>
        <v>0</v>
      </c>
      <c r="Q195" s="207">
        <v>0</v>
      </c>
      <c r="R195" s="207">
        <f>Q195*H195</f>
        <v>0</v>
      </c>
      <c r="S195" s="207">
        <v>0</v>
      </c>
      <c r="T195" s="208">
        <f>S195*H195</f>
        <v>0</v>
      </c>
      <c r="U195" s="38"/>
      <c r="V195" s="38"/>
      <c r="W195" s="38"/>
      <c r="X195" s="38"/>
      <c r="Y195" s="38"/>
      <c r="Z195" s="38"/>
      <c r="AA195" s="38"/>
      <c r="AB195" s="38"/>
      <c r="AC195" s="38"/>
      <c r="AD195" s="38"/>
      <c r="AE195" s="38"/>
      <c r="AR195" s="209" t="s">
        <v>182</v>
      </c>
      <c r="AT195" s="209" t="s">
        <v>177</v>
      </c>
      <c r="AU195" s="209" t="s">
        <v>85</v>
      </c>
      <c r="AY195" s="19" t="s">
        <v>175</v>
      </c>
      <c r="BE195" s="210">
        <f>IF(N195="základní",J195,0)</f>
        <v>0</v>
      </c>
      <c r="BF195" s="210">
        <f>IF(N195="snížená",J195,0)</f>
        <v>0</v>
      </c>
      <c r="BG195" s="210">
        <f>IF(N195="zákl. přenesená",J195,0)</f>
        <v>0</v>
      </c>
      <c r="BH195" s="210">
        <f>IF(N195="sníž. přenesená",J195,0)</f>
        <v>0</v>
      </c>
      <c r="BI195" s="210">
        <f>IF(N195="nulová",J195,0)</f>
        <v>0</v>
      </c>
      <c r="BJ195" s="19" t="s">
        <v>85</v>
      </c>
      <c r="BK195" s="210">
        <f>ROUND(I195*H195,2)</f>
        <v>0</v>
      </c>
      <c r="BL195" s="19" t="s">
        <v>182</v>
      </c>
      <c r="BM195" s="209" t="s">
        <v>827</v>
      </c>
    </row>
    <row r="196" spans="1:65" s="2" customFormat="1" ht="16.5" customHeight="1">
      <c r="A196" s="38"/>
      <c r="B196" s="197"/>
      <c r="C196" s="198" t="s">
        <v>528</v>
      </c>
      <c r="D196" s="198" t="s">
        <v>177</v>
      </c>
      <c r="E196" s="199" t="s">
        <v>1532</v>
      </c>
      <c r="F196" s="200" t="s">
        <v>1533</v>
      </c>
      <c r="G196" s="201" t="s">
        <v>198</v>
      </c>
      <c r="H196" s="202">
        <v>21</v>
      </c>
      <c r="I196" s="203"/>
      <c r="J196" s="204">
        <f>ROUND(I196*H196,2)</f>
        <v>0</v>
      </c>
      <c r="K196" s="200" t="s">
        <v>1</v>
      </c>
      <c r="L196" s="39"/>
      <c r="M196" s="205" t="s">
        <v>1</v>
      </c>
      <c r="N196" s="206" t="s">
        <v>43</v>
      </c>
      <c r="O196" s="77"/>
      <c r="P196" s="207">
        <f>O196*H196</f>
        <v>0</v>
      </c>
      <c r="Q196" s="207">
        <v>0</v>
      </c>
      <c r="R196" s="207">
        <f>Q196*H196</f>
        <v>0</v>
      </c>
      <c r="S196" s="207">
        <v>0</v>
      </c>
      <c r="T196" s="208">
        <f>S196*H196</f>
        <v>0</v>
      </c>
      <c r="U196" s="38"/>
      <c r="V196" s="38"/>
      <c r="W196" s="38"/>
      <c r="X196" s="38"/>
      <c r="Y196" s="38"/>
      <c r="Z196" s="38"/>
      <c r="AA196" s="38"/>
      <c r="AB196" s="38"/>
      <c r="AC196" s="38"/>
      <c r="AD196" s="38"/>
      <c r="AE196" s="38"/>
      <c r="AR196" s="209" t="s">
        <v>182</v>
      </c>
      <c r="AT196" s="209" t="s">
        <v>177</v>
      </c>
      <c r="AU196" s="209" t="s">
        <v>85</v>
      </c>
      <c r="AY196" s="19" t="s">
        <v>175</v>
      </c>
      <c r="BE196" s="210">
        <f>IF(N196="základní",J196,0)</f>
        <v>0</v>
      </c>
      <c r="BF196" s="210">
        <f>IF(N196="snížená",J196,0)</f>
        <v>0</v>
      </c>
      <c r="BG196" s="210">
        <f>IF(N196="zákl. přenesená",J196,0)</f>
        <v>0</v>
      </c>
      <c r="BH196" s="210">
        <f>IF(N196="sníž. přenesená",J196,0)</f>
        <v>0</v>
      </c>
      <c r="BI196" s="210">
        <f>IF(N196="nulová",J196,0)</f>
        <v>0</v>
      </c>
      <c r="BJ196" s="19" t="s">
        <v>85</v>
      </c>
      <c r="BK196" s="210">
        <f>ROUND(I196*H196,2)</f>
        <v>0</v>
      </c>
      <c r="BL196" s="19" t="s">
        <v>182</v>
      </c>
      <c r="BM196" s="209" t="s">
        <v>837</v>
      </c>
    </row>
    <row r="197" spans="1:63" s="12" customFormat="1" ht="25.9" customHeight="1">
      <c r="A197" s="12"/>
      <c r="B197" s="184"/>
      <c r="C197" s="12"/>
      <c r="D197" s="185" t="s">
        <v>77</v>
      </c>
      <c r="E197" s="186" t="s">
        <v>1534</v>
      </c>
      <c r="F197" s="186" t="s">
        <v>1535</v>
      </c>
      <c r="G197" s="12"/>
      <c r="H197" s="12"/>
      <c r="I197" s="187"/>
      <c r="J197" s="188">
        <f>BK197</f>
        <v>0</v>
      </c>
      <c r="K197" s="12"/>
      <c r="L197" s="184"/>
      <c r="M197" s="189"/>
      <c r="N197" s="190"/>
      <c r="O197" s="190"/>
      <c r="P197" s="191">
        <f>SUM(P198:P205)</f>
        <v>0</v>
      </c>
      <c r="Q197" s="190"/>
      <c r="R197" s="191">
        <f>SUM(R198:R205)</f>
        <v>0</v>
      </c>
      <c r="S197" s="190"/>
      <c r="T197" s="192">
        <f>SUM(T198:T205)</f>
        <v>0</v>
      </c>
      <c r="U197" s="12"/>
      <c r="V197" s="12"/>
      <c r="W197" s="12"/>
      <c r="X197" s="12"/>
      <c r="Y197" s="12"/>
      <c r="Z197" s="12"/>
      <c r="AA197" s="12"/>
      <c r="AB197" s="12"/>
      <c r="AC197" s="12"/>
      <c r="AD197" s="12"/>
      <c r="AE197" s="12"/>
      <c r="AR197" s="185" t="s">
        <v>85</v>
      </c>
      <c r="AT197" s="193" t="s">
        <v>77</v>
      </c>
      <c r="AU197" s="193" t="s">
        <v>78</v>
      </c>
      <c r="AY197" s="185" t="s">
        <v>175</v>
      </c>
      <c r="BK197" s="194">
        <f>SUM(BK198:BK205)</f>
        <v>0</v>
      </c>
    </row>
    <row r="198" spans="1:65" s="2" customFormat="1" ht="21.75" customHeight="1">
      <c r="A198" s="38"/>
      <c r="B198" s="197"/>
      <c r="C198" s="198" t="s">
        <v>533</v>
      </c>
      <c r="D198" s="198" t="s">
        <v>177</v>
      </c>
      <c r="E198" s="199" t="s">
        <v>1536</v>
      </c>
      <c r="F198" s="200" t="s">
        <v>1537</v>
      </c>
      <c r="G198" s="201" t="s">
        <v>1343</v>
      </c>
      <c r="H198" s="202">
        <v>22</v>
      </c>
      <c r="I198" s="203"/>
      <c r="J198" s="204">
        <f>ROUND(I198*H198,2)</f>
        <v>0</v>
      </c>
      <c r="K198" s="200" t="s">
        <v>1</v>
      </c>
      <c r="L198" s="39"/>
      <c r="M198" s="205" t="s">
        <v>1</v>
      </c>
      <c r="N198" s="206" t="s">
        <v>43</v>
      </c>
      <c r="O198" s="77"/>
      <c r="P198" s="207">
        <f>O198*H198</f>
        <v>0</v>
      </c>
      <c r="Q198" s="207">
        <v>0</v>
      </c>
      <c r="R198" s="207">
        <f>Q198*H198</f>
        <v>0</v>
      </c>
      <c r="S198" s="207">
        <v>0</v>
      </c>
      <c r="T198" s="208">
        <f>S198*H198</f>
        <v>0</v>
      </c>
      <c r="U198" s="38"/>
      <c r="V198" s="38"/>
      <c r="W198" s="38"/>
      <c r="X198" s="38"/>
      <c r="Y198" s="38"/>
      <c r="Z198" s="38"/>
      <c r="AA198" s="38"/>
      <c r="AB198" s="38"/>
      <c r="AC198" s="38"/>
      <c r="AD198" s="38"/>
      <c r="AE198" s="38"/>
      <c r="AR198" s="209" t="s">
        <v>182</v>
      </c>
      <c r="AT198" s="209" t="s">
        <v>177</v>
      </c>
      <c r="AU198" s="209" t="s">
        <v>85</v>
      </c>
      <c r="AY198" s="19" t="s">
        <v>175</v>
      </c>
      <c r="BE198" s="210">
        <f>IF(N198="základní",J198,0)</f>
        <v>0</v>
      </c>
      <c r="BF198" s="210">
        <f>IF(N198="snížená",J198,0)</f>
        <v>0</v>
      </c>
      <c r="BG198" s="210">
        <f>IF(N198="zákl. přenesená",J198,0)</f>
        <v>0</v>
      </c>
      <c r="BH198" s="210">
        <f>IF(N198="sníž. přenesená",J198,0)</f>
        <v>0</v>
      </c>
      <c r="BI198" s="210">
        <f>IF(N198="nulová",J198,0)</f>
        <v>0</v>
      </c>
      <c r="BJ198" s="19" t="s">
        <v>85</v>
      </c>
      <c r="BK198" s="210">
        <f>ROUND(I198*H198,2)</f>
        <v>0</v>
      </c>
      <c r="BL198" s="19" t="s">
        <v>182</v>
      </c>
      <c r="BM198" s="209" t="s">
        <v>846</v>
      </c>
    </row>
    <row r="199" spans="1:65" s="2" customFormat="1" ht="21.75" customHeight="1">
      <c r="A199" s="38"/>
      <c r="B199" s="197"/>
      <c r="C199" s="198" t="s">
        <v>537</v>
      </c>
      <c r="D199" s="198" t="s">
        <v>177</v>
      </c>
      <c r="E199" s="199" t="s">
        <v>1538</v>
      </c>
      <c r="F199" s="200" t="s">
        <v>1539</v>
      </c>
      <c r="G199" s="201" t="s">
        <v>1343</v>
      </c>
      <c r="H199" s="202">
        <v>10</v>
      </c>
      <c r="I199" s="203"/>
      <c r="J199" s="204">
        <f>ROUND(I199*H199,2)</f>
        <v>0</v>
      </c>
      <c r="K199" s="200" t="s">
        <v>1</v>
      </c>
      <c r="L199" s="39"/>
      <c r="M199" s="205" t="s">
        <v>1</v>
      </c>
      <c r="N199" s="206" t="s">
        <v>43</v>
      </c>
      <c r="O199" s="77"/>
      <c r="P199" s="207">
        <f>O199*H199</f>
        <v>0</v>
      </c>
      <c r="Q199" s="207">
        <v>0</v>
      </c>
      <c r="R199" s="207">
        <f>Q199*H199</f>
        <v>0</v>
      </c>
      <c r="S199" s="207">
        <v>0</v>
      </c>
      <c r="T199" s="208">
        <f>S199*H199</f>
        <v>0</v>
      </c>
      <c r="U199" s="38"/>
      <c r="V199" s="38"/>
      <c r="W199" s="38"/>
      <c r="X199" s="38"/>
      <c r="Y199" s="38"/>
      <c r="Z199" s="38"/>
      <c r="AA199" s="38"/>
      <c r="AB199" s="38"/>
      <c r="AC199" s="38"/>
      <c r="AD199" s="38"/>
      <c r="AE199" s="38"/>
      <c r="AR199" s="209" t="s">
        <v>182</v>
      </c>
      <c r="AT199" s="209" t="s">
        <v>177</v>
      </c>
      <c r="AU199" s="209" t="s">
        <v>85</v>
      </c>
      <c r="AY199" s="19" t="s">
        <v>175</v>
      </c>
      <c r="BE199" s="210">
        <f>IF(N199="základní",J199,0)</f>
        <v>0</v>
      </c>
      <c r="BF199" s="210">
        <f>IF(N199="snížená",J199,0)</f>
        <v>0</v>
      </c>
      <c r="BG199" s="210">
        <f>IF(N199="zákl. přenesená",J199,0)</f>
        <v>0</v>
      </c>
      <c r="BH199" s="210">
        <f>IF(N199="sníž. přenesená",J199,0)</f>
        <v>0</v>
      </c>
      <c r="BI199" s="210">
        <f>IF(N199="nulová",J199,0)</f>
        <v>0</v>
      </c>
      <c r="BJ199" s="19" t="s">
        <v>85</v>
      </c>
      <c r="BK199" s="210">
        <f>ROUND(I199*H199,2)</f>
        <v>0</v>
      </c>
      <c r="BL199" s="19" t="s">
        <v>182</v>
      </c>
      <c r="BM199" s="209" t="s">
        <v>856</v>
      </c>
    </row>
    <row r="200" spans="1:65" s="2" customFormat="1" ht="21.75" customHeight="1">
      <c r="A200" s="38"/>
      <c r="B200" s="197"/>
      <c r="C200" s="198" t="s">
        <v>542</v>
      </c>
      <c r="D200" s="198" t="s">
        <v>177</v>
      </c>
      <c r="E200" s="199" t="s">
        <v>1540</v>
      </c>
      <c r="F200" s="200" t="s">
        <v>1541</v>
      </c>
      <c r="G200" s="201" t="s">
        <v>1343</v>
      </c>
      <c r="H200" s="202">
        <v>7</v>
      </c>
      <c r="I200" s="203"/>
      <c r="J200" s="204">
        <f>ROUND(I200*H200,2)</f>
        <v>0</v>
      </c>
      <c r="K200" s="200" t="s">
        <v>1</v>
      </c>
      <c r="L200" s="39"/>
      <c r="M200" s="205" t="s">
        <v>1</v>
      </c>
      <c r="N200" s="206" t="s">
        <v>43</v>
      </c>
      <c r="O200" s="77"/>
      <c r="P200" s="207">
        <f>O200*H200</f>
        <v>0</v>
      </c>
      <c r="Q200" s="207">
        <v>0</v>
      </c>
      <c r="R200" s="207">
        <f>Q200*H200</f>
        <v>0</v>
      </c>
      <c r="S200" s="207">
        <v>0</v>
      </c>
      <c r="T200" s="208">
        <f>S200*H200</f>
        <v>0</v>
      </c>
      <c r="U200" s="38"/>
      <c r="V200" s="38"/>
      <c r="W200" s="38"/>
      <c r="X200" s="38"/>
      <c r="Y200" s="38"/>
      <c r="Z200" s="38"/>
      <c r="AA200" s="38"/>
      <c r="AB200" s="38"/>
      <c r="AC200" s="38"/>
      <c r="AD200" s="38"/>
      <c r="AE200" s="38"/>
      <c r="AR200" s="209" t="s">
        <v>182</v>
      </c>
      <c r="AT200" s="209" t="s">
        <v>177</v>
      </c>
      <c r="AU200" s="209" t="s">
        <v>85</v>
      </c>
      <c r="AY200" s="19" t="s">
        <v>175</v>
      </c>
      <c r="BE200" s="210">
        <f>IF(N200="základní",J200,0)</f>
        <v>0</v>
      </c>
      <c r="BF200" s="210">
        <f>IF(N200="snížená",J200,0)</f>
        <v>0</v>
      </c>
      <c r="BG200" s="210">
        <f>IF(N200="zákl. přenesená",J200,0)</f>
        <v>0</v>
      </c>
      <c r="BH200" s="210">
        <f>IF(N200="sníž. přenesená",J200,0)</f>
        <v>0</v>
      </c>
      <c r="BI200" s="210">
        <f>IF(N200="nulová",J200,0)</f>
        <v>0</v>
      </c>
      <c r="BJ200" s="19" t="s">
        <v>85</v>
      </c>
      <c r="BK200" s="210">
        <f>ROUND(I200*H200,2)</f>
        <v>0</v>
      </c>
      <c r="BL200" s="19" t="s">
        <v>182</v>
      </c>
      <c r="BM200" s="209" t="s">
        <v>866</v>
      </c>
    </row>
    <row r="201" spans="1:65" s="2" customFormat="1" ht="21.75" customHeight="1">
      <c r="A201" s="38"/>
      <c r="B201" s="197"/>
      <c r="C201" s="198" t="s">
        <v>546</v>
      </c>
      <c r="D201" s="198" t="s">
        <v>177</v>
      </c>
      <c r="E201" s="199" t="s">
        <v>1542</v>
      </c>
      <c r="F201" s="200" t="s">
        <v>1543</v>
      </c>
      <c r="G201" s="201" t="s">
        <v>1343</v>
      </c>
      <c r="H201" s="202">
        <v>69</v>
      </c>
      <c r="I201" s="203"/>
      <c r="J201" s="204">
        <f>ROUND(I201*H201,2)</f>
        <v>0</v>
      </c>
      <c r="K201" s="200" t="s">
        <v>1</v>
      </c>
      <c r="L201" s="39"/>
      <c r="M201" s="205" t="s">
        <v>1</v>
      </c>
      <c r="N201" s="206" t="s">
        <v>43</v>
      </c>
      <c r="O201" s="77"/>
      <c r="P201" s="207">
        <f>O201*H201</f>
        <v>0</v>
      </c>
      <c r="Q201" s="207">
        <v>0</v>
      </c>
      <c r="R201" s="207">
        <f>Q201*H201</f>
        <v>0</v>
      </c>
      <c r="S201" s="207">
        <v>0</v>
      </c>
      <c r="T201" s="208">
        <f>S201*H201</f>
        <v>0</v>
      </c>
      <c r="U201" s="38"/>
      <c r="V201" s="38"/>
      <c r="W201" s="38"/>
      <c r="X201" s="38"/>
      <c r="Y201" s="38"/>
      <c r="Z201" s="38"/>
      <c r="AA201" s="38"/>
      <c r="AB201" s="38"/>
      <c r="AC201" s="38"/>
      <c r="AD201" s="38"/>
      <c r="AE201" s="38"/>
      <c r="AR201" s="209" t="s">
        <v>182</v>
      </c>
      <c r="AT201" s="209" t="s">
        <v>177</v>
      </c>
      <c r="AU201" s="209" t="s">
        <v>85</v>
      </c>
      <c r="AY201" s="19" t="s">
        <v>175</v>
      </c>
      <c r="BE201" s="210">
        <f>IF(N201="základní",J201,0)</f>
        <v>0</v>
      </c>
      <c r="BF201" s="210">
        <f>IF(N201="snížená",J201,0)</f>
        <v>0</v>
      </c>
      <c r="BG201" s="210">
        <f>IF(N201="zákl. přenesená",J201,0)</f>
        <v>0</v>
      </c>
      <c r="BH201" s="210">
        <f>IF(N201="sníž. přenesená",J201,0)</f>
        <v>0</v>
      </c>
      <c r="BI201" s="210">
        <f>IF(N201="nulová",J201,0)</f>
        <v>0</v>
      </c>
      <c r="BJ201" s="19" t="s">
        <v>85</v>
      </c>
      <c r="BK201" s="210">
        <f>ROUND(I201*H201,2)</f>
        <v>0</v>
      </c>
      <c r="BL201" s="19" t="s">
        <v>182</v>
      </c>
      <c r="BM201" s="209" t="s">
        <v>878</v>
      </c>
    </row>
    <row r="202" spans="1:65" s="2" customFormat="1" ht="21.75" customHeight="1">
      <c r="A202" s="38"/>
      <c r="B202" s="197"/>
      <c r="C202" s="198" t="s">
        <v>550</v>
      </c>
      <c r="D202" s="198" t="s">
        <v>177</v>
      </c>
      <c r="E202" s="199" t="s">
        <v>1544</v>
      </c>
      <c r="F202" s="200" t="s">
        <v>1545</v>
      </c>
      <c r="G202" s="201" t="s">
        <v>1343</v>
      </c>
      <c r="H202" s="202">
        <v>20</v>
      </c>
      <c r="I202" s="203"/>
      <c r="J202" s="204">
        <f>ROUND(I202*H202,2)</f>
        <v>0</v>
      </c>
      <c r="K202" s="200" t="s">
        <v>1</v>
      </c>
      <c r="L202" s="39"/>
      <c r="M202" s="205" t="s">
        <v>1</v>
      </c>
      <c r="N202" s="206" t="s">
        <v>43</v>
      </c>
      <c r="O202" s="77"/>
      <c r="P202" s="207">
        <f>O202*H202</f>
        <v>0</v>
      </c>
      <c r="Q202" s="207">
        <v>0</v>
      </c>
      <c r="R202" s="207">
        <f>Q202*H202</f>
        <v>0</v>
      </c>
      <c r="S202" s="207">
        <v>0</v>
      </c>
      <c r="T202" s="208">
        <f>S202*H202</f>
        <v>0</v>
      </c>
      <c r="U202" s="38"/>
      <c r="V202" s="38"/>
      <c r="W202" s="38"/>
      <c r="X202" s="38"/>
      <c r="Y202" s="38"/>
      <c r="Z202" s="38"/>
      <c r="AA202" s="38"/>
      <c r="AB202" s="38"/>
      <c r="AC202" s="38"/>
      <c r="AD202" s="38"/>
      <c r="AE202" s="38"/>
      <c r="AR202" s="209" t="s">
        <v>182</v>
      </c>
      <c r="AT202" s="209" t="s">
        <v>177</v>
      </c>
      <c r="AU202" s="209" t="s">
        <v>85</v>
      </c>
      <c r="AY202" s="19" t="s">
        <v>175</v>
      </c>
      <c r="BE202" s="210">
        <f>IF(N202="základní",J202,0)</f>
        <v>0</v>
      </c>
      <c r="BF202" s="210">
        <f>IF(N202="snížená",J202,0)</f>
        <v>0</v>
      </c>
      <c r="BG202" s="210">
        <f>IF(N202="zákl. přenesená",J202,0)</f>
        <v>0</v>
      </c>
      <c r="BH202" s="210">
        <f>IF(N202="sníž. přenesená",J202,0)</f>
        <v>0</v>
      </c>
      <c r="BI202" s="210">
        <f>IF(N202="nulová",J202,0)</f>
        <v>0</v>
      </c>
      <c r="BJ202" s="19" t="s">
        <v>85</v>
      </c>
      <c r="BK202" s="210">
        <f>ROUND(I202*H202,2)</f>
        <v>0</v>
      </c>
      <c r="BL202" s="19" t="s">
        <v>182</v>
      </c>
      <c r="BM202" s="209" t="s">
        <v>888</v>
      </c>
    </row>
    <row r="203" spans="1:65" s="2" customFormat="1" ht="21.75" customHeight="1">
      <c r="A203" s="38"/>
      <c r="B203" s="197"/>
      <c r="C203" s="198" t="s">
        <v>556</v>
      </c>
      <c r="D203" s="198" t="s">
        <v>177</v>
      </c>
      <c r="E203" s="199" t="s">
        <v>1546</v>
      </c>
      <c r="F203" s="200" t="s">
        <v>1547</v>
      </c>
      <c r="G203" s="201" t="s">
        <v>1343</v>
      </c>
      <c r="H203" s="202">
        <v>25</v>
      </c>
      <c r="I203" s="203"/>
      <c r="J203" s="204">
        <f>ROUND(I203*H203,2)</f>
        <v>0</v>
      </c>
      <c r="K203" s="200" t="s">
        <v>1</v>
      </c>
      <c r="L203" s="39"/>
      <c r="M203" s="205" t="s">
        <v>1</v>
      </c>
      <c r="N203" s="206" t="s">
        <v>43</v>
      </c>
      <c r="O203" s="77"/>
      <c r="P203" s="207">
        <f>O203*H203</f>
        <v>0</v>
      </c>
      <c r="Q203" s="207">
        <v>0</v>
      </c>
      <c r="R203" s="207">
        <f>Q203*H203</f>
        <v>0</v>
      </c>
      <c r="S203" s="207">
        <v>0</v>
      </c>
      <c r="T203" s="208">
        <f>S203*H203</f>
        <v>0</v>
      </c>
      <c r="U203" s="38"/>
      <c r="V203" s="38"/>
      <c r="W203" s="38"/>
      <c r="X203" s="38"/>
      <c r="Y203" s="38"/>
      <c r="Z203" s="38"/>
      <c r="AA203" s="38"/>
      <c r="AB203" s="38"/>
      <c r="AC203" s="38"/>
      <c r="AD203" s="38"/>
      <c r="AE203" s="38"/>
      <c r="AR203" s="209" t="s">
        <v>182</v>
      </c>
      <c r="AT203" s="209" t="s">
        <v>177</v>
      </c>
      <c r="AU203" s="209" t="s">
        <v>85</v>
      </c>
      <c r="AY203" s="19" t="s">
        <v>175</v>
      </c>
      <c r="BE203" s="210">
        <f>IF(N203="základní",J203,0)</f>
        <v>0</v>
      </c>
      <c r="BF203" s="210">
        <f>IF(N203="snížená",J203,0)</f>
        <v>0</v>
      </c>
      <c r="BG203" s="210">
        <f>IF(N203="zákl. přenesená",J203,0)</f>
        <v>0</v>
      </c>
      <c r="BH203" s="210">
        <f>IF(N203="sníž. přenesená",J203,0)</f>
        <v>0</v>
      </c>
      <c r="BI203" s="210">
        <f>IF(N203="nulová",J203,0)</f>
        <v>0</v>
      </c>
      <c r="BJ203" s="19" t="s">
        <v>85</v>
      </c>
      <c r="BK203" s="210">
        <f>ROUND(I203*H203,2)</f>
        <v>0</v>
      </c>
      <c r="BL203" s="19" t="s">
        <v>182</v>
      </c>
      <c r="BM203" s="209" t="s">
        <v>897</v>
      </c>
    </row>
    <row r="204" spans="1:65" s="2" customFormat="1" ht="21.75" customHeight="1">
      <c r="A204" s="38"/>
      <c r="B204" s="197"/>
      <c r="C204" s="198" t="s">
        <v>561</v>
      </c>
      <c r="D204" s="198" t="s">
        <v>177</v>
      </c>
      <c r="E204" s="199" t="s">
        <v>1548</v>
      </c>
      <c r="F204" s="200" t="s">
        <v>1549</v>
      </c>
      <c r="G204" s="201" t="s">
        <v>1343</v>
      </c>
      <c r="H204" s="202">
        <v>4</v>
      </c>
      <c r="I204" s="203"/>
      <c r="J204" s="204">
        <f>ROUND(I204*H204,2)</f>
        <v>0</v>
      </c>
      <c r="K204" s="200" t="s">
        <v>1</v>
      </c>
      <c r="L204" s="39"/>
      <c r="M204" s="205" t="s">
        <v>1</v>
      </c>
      <c r="N204" s="206" t="s">
        <v>43</v>
      </c>
      <c r="O204" s="77"/>
      <c r="P204" s="207">
        <f>O204*H204</f>
        <v>0</v>
      </c>
      <c r="Q204" s="207">
        <v>0</v>
      </c>
      <c r="R204" s="207">
        <f>Q204*H204</f>
        <v>0</v>
      </c>
      <c r="S204" s="207">
        <v>0</v>
      </c>
      <c r="T204" s="208">
        <f>S204*H204</f>
        <v>0</v>
      </c>
      <c r="U204" s="38"/>
      <c r="V204" s="38"/>
      <c r="W204" s="38"/>
      <c r="X204" s="38"/>
      <c r="Y204" s="38"/>
      <c r="Z204" s="38"/>
      <c r="AA204" s="38"/>
      <c r="AB204" s="38"/>
      <c r="AC204" s="38"/>
      <c r="AD204" s="38"/>
      <c r="AE204" s="38"/>
      <c r="AR204" s="209" t="s">
        <v>182</v>
      </c>
      <c r="AT204" s="209" t="s">
        <v>177</v>
      </c>
      <c r="AU204" s="209" t="s">
        <v>85</v>
      </c>
      <c r="AY204" s="19" t="s">
        <v>175</v>
      </c>
      <c r="BE204" s="210">
        <f>IF(N204="základní",J204,0)</f>
        <v>0</v>
      </c>
      <c r="BF204" s="210">
        <f>IF(N204="snížená",J204,0)</f>
        <v>0</v>
      </c>
      <c r="BG204" s="210">
        <f>IF(N204="zákl. přenesená",J204,0)</f>
        <v>0</v>
      </c>
      <c r="BH204" s="210">
        <f>IF(N204="sníž. přenesená",J204,0)</f>
        <v>0</v>
      </c>
      <c r="BI204" s="210">
        <f>IF(N204="nulová",J204,0)</f>
        <v>0</v>
      </c>
      <c r="BJ204" s="19" t="s">
        <v>85</v>
      </c>
      <c r="BK204" s="210">
        <f>ROUND(I204*H204,2)</f>
        <v>0</v>
      </c>
      <c r="BL204" s="19" t="s">
        <v>182</v>
      </c>
      <c r="BM204" s="209" t="s">
        <v>907</v>
      </c>
    </row>
    <row r="205" spans="1:65" s="2" customFormat="1" ht="21.75" customHeight="1">
      <c r="A205" s="38"/>
      <c r="B205" s="197"/>
      <c r="C205" s="198" t="s">
        <v>570</v>
      </c>
      <c r="D205" s="198" t="s">
        <v>177</v>
      </c>
      <c r="E205" s="199" t="s">
        <v>1550</v>
      </c>
      <c r="F205" s="200" t="s">
        <v>1551</v>
      </c>
      <c r="G205" s="201" t="s">
        <v>1343</v>
      </c>
      <c r="H205" s="202">
        <v>13</v>
      </c>
      <c r="I205" s="203"/>
      <c r="J205" s="204">
        <f>ROUND(I205*H205,2)</f>
        <v>0</v>
      </c>
      <c r="K205" s="200" t="s">
        <v>1</v>
      </c>
      <c r="L205" s="39"/>
      <c r="M205" s="205" t="s">
        <v>1</v>
      </c>
      <c r="N205" s="206" t="s">
        <v>43</v>
      </c>
      <c r="O205" s="77"/>
      <c r="P205" s="207">
        <f>O205*H205</f>
        <v>0</v>
      </c>
      <c r="Q205" s="207">
        <v>0</v>
      </c>
      <c r="R205" s="207">
        <f>Q205*H205</f>
        <v>0</v>
      </c>
      <c r="S205" s="207">
        <v>0</v>
      </c>
      <c r="T205" s="208">
        <f>S205*H205</f>
        <v>0</v>
      </c>
      <c r="U205" s="38"/>
      <c r="V205" s="38"/>
      <c r="W205" s="38"/>
      <c r="X205" s="38"/>
      <c r="Y205" s="38"/>
      <c r="Z205" s="38"/>
      <c r="AA205" s="38"/>
      <c r="AB205" s="38"/>
      <c r="AC205" s="38"/>
      <c r="AD205" s="38"/>
      <c r="AE205" s="38"/>
      <c r="AR205" s="209" t="s">
        <v>182</v>
      </c>
      <c r="AT205" s="209" t="s">
        <v>177</v>
      </c>
      <c r="AU205" s="209" t="s">
        <v>85</v>
      </c>
      <c r="AY205" s="19" t="s">
        <v>175</v>
      </c>
      <c r="BE205" s="210">
        <f>IF(N205="základní",J205,0)</f>
        <v>0</v>
      </c>
      <c r="BF205" s="210">
        <f>IF(N205="snížená",J205,0)</f>
        <v>0</v>
      </c>
      <c r="BG205" s="210">
        <f>IF(N205="zákl. přenesená",J205,0)</f>
        <v>0</v>
      </c>
      <c r="BH205" s="210">
        <f>IF(N205="sníž. přenesená",J205,0)</f>
        <v>0</v>
      </c>
      <c r="BI205" s="210">
        <f>IF(N205="nulová",J205,0)</f>
        <v>0</v>
      </c>
      <c r="BJ205" s="19" t="s">
        <v>85</v>
      </c>
      <c r="BK205" s="210">
        <f>ROUND(I205*H205,2)</f>
        <v>0</v>
      </c>
      <c r="BL205" s="19" t="s">
        <v>182</v>
      </c>
      <c r="BM205" s="209" t="s">
        <v>917</v>
      </c>
    </row>
    <row r="206" spans="1:63" s="12" customFormat="1" ht="25.9" customHeight="1">
      <c r="A206" s="12"/>
      <c r="B206" s="184"/>
      <c r="C206" s="12"/>
      <c r="D206" s="185" t="s">
        <v>77</v>
      </c>
      <c r="E206" s="186" t="s">
        <v>1552</v>
      </c>
      <c r="F206" s="186" t="s">
        <v>1553</v>
      </c>
      <c r="G206" s="12"/>
      <c r="H206" s="12"/>
      <c r="I206" s="187"/>
      <c r="J206" s="188">
        <f>BK206</f>
        <v>0</v>
      </c>
      <c r="K206" s="12"/>
      <c r="L206" s="184"/>
      <c r="M206" s="189"/>
      <c r="N206" s="190"/>
      <c r="O206" s="190"/>
      <c r="P206" s="191">
        <f>SUM(P207:P218)</f>
        <v>0</v>
      </c>
      <c r="Q206" s="190"/>
      <c r="R206" s="191">
        <f>SUM(R207:R218)</f>
        <v>0</v>
      </c>
      <c r="S206" s="190"/>
      <c r="T206" s="192">
        <f>SUM(T207:T218)</f>
        <v>0</v>
      </c>
      <c r="U206" s="12"/>
      <c r="V206" s="12"/>
      <c r="W206" s="12"/>
      <c r="X206" s="12"/>
      <c r="Y206" s="12"/>
      <c r="Z206" s="12"/>
      <c r="AA206" s="12"/>
      <c r="AB206" s="12"/>
      <c r="AC206" s="12"/>
      <c r="AD206" s="12"/>
      <c r="AE206" s="12"/>
      <c r="AR206" s="185" t="s">
        <v>85</v>
      </c>
      <c r="AT206" s="193" t="s">
        <v>77</v>
      </c>
      <c r="AU206" s="193" t="s">
        <v>78</v>
      </c>
      <c r="AY206" s="185" t="s">
        <v>175</v>
      </c>
      <c r="BK206" s="194">
        <f>SUM(BK207:BK218)</f>
        <v>0</v>
      </c>
    </row>
    <row r="207" spans="1:65" s="2" customFormat="1" ht="16.5" customHeight="1">
      <c r="A207" s="38"/>
      <c r="B207" s="197"/>
      <c r="C207" s="198" t="s">
        <v>575</v>
      </c>
      <c r="D207" s="198" t="s">
        <v>177</v>
      </c>
      <c r="E207" s="199" t="s">
        <v>1554</v>
      </c>
      <c r="F207" s="200" t="s">
        <v>1555</v>
      </c>
      <c r="G207" s="201" t="s">
        <v>198</v>
      </c>
      <c r="H207" s="202">
        <v>390</v>
      </c>
      <c r="I207" s="203"/>
      <c r="J207" s="204">
        <f>ROUND(I207*H207,2)</f>
        <v>0</v>
      </c>
      <c r="K207" s="200" t="s">
        <v>1</v>
      </c>
      <c r="L207" s="39"/>
      <c r="M207" s="205" t="s">
        <v>1</v>
      </c>
      <c r="N207" s="206" t="s">
        <v>43</v>
      </c>
      <c r="O207" s="77"/>
      <c r="P207" s="207">
        <f>O207*H207</f>
        <v>0</v>
      </c>
      <c r="Q207" s="207">
        <v>0</v>
      </c>
      <c r="R207" s="207">
        <f>Q207*H207</f>
        <v>0</v>
      </c>
      <c r="S207" s="207">
        <v>0</v>
      </c>
      <c r="T207" s="208">
        <f>S207*H207</f>
        <v>0</v>
      </c>
      <c r="U207" s="38"/>
      <c r="V207" s="38"/>
      <c r="W207" s="38"/>
      <c r="X207" s="38"/>
      <c r="Y207" s="38"/>
      <c r="Z207" s="38"/>
      <c r="AA207" s="38"/>
      <c r="AB207" s="38"/>
      <c r="AC207" s="38"/>
      <c r="AD207" s="38"/>
      <c r="AE207" s="38"/>
      <c r="AR207" s="209" t="s">
        <v>182</v>
      </c>
      <c r="AT207" s="209" t="s">
        <v>177</v>
      </c>
      <c r="AU207" s="209" t="s">
        <v>85</v>
      </c>
      <c r="AY207" s="19" t="s">
        <v>175</v>
      </c>
      <c r="BE207" s="210">
        <f>IF(N207="základní",J207,0)</f>
        <v>0</v>
      </c>
      <c r="BF207" s="210">
        <f>IF(N207="snížená",J207,0)</f>
        <v>0</v>
      </c>
      <c r="BG207" s="210">
        <f>IF(N207="zákl. přenesená",J207,0)</f>
        <v>0</v>
      </c>
      <c r="BH207" s="210">
        <f>IF(N207="sníž. přenesená",J207,0)</f>
        <v>0</v>
      </c>
      <c r="BI207" s="210">
        <f>IF(N207="nulová",J207,0)</f>
        <v>0</v>
      </c>
      <c r="BJ207" s="19" t="s">
        <v>85</v>
      </c>
      <c r="BK207" s="210">
        <f>ROUND(I207*H207,2)</f>
        <v>0</v>
      </c>
      <c r="BL207" s="19" t="s">
        <v>182</v>
      </c>
      <c r="BM207" s="209" t="s">
        <v>926</v>
      </c>
    </row>
    <row r="208" spans="1:65" s="2" customFormat="1" ht="16.5" customHeight="1">
      <c r="A208" s="38"/>
      <c r="B208" s="197"/>
      <c r="C208" s="198" t="s">
        <v>580</v>
      </c>
      <c r="D208" s="198" t="s">
        <v>177</v>
      </c>
      <c r="E208" s="199" t="s">
        <v>1556</v>
      </c>
      <c r="F208" s="200" t="s">
        <v>1557</v>
      </c>
      <c r="G208" s="201" t="s">
        <v>1343</v>
      </c>
      <c r="H208" s="202">
        <v>5</v>
      </c>
      <c r="I208" s="203"/>
      <c r="J208" s="204">
        <f>ROUND(I208*H208,2)</f>
        <v>0</v>
      </c>
      <c r="K208" s="200" t="s">
        <v>1</v>
      </c>
      <c r="L208" s="39"/>
      <c r="M208" s="205" t="s">
        <v>1</v>
      </c>
      <c r="N208" s="206" t="s">
        <v>43</v>
      </c>
      <c r="O208" s="77"/>
      <c r="P208" s="207">
        <f>O208*H208</f>
        <v>0</v>
      </c>
      <c r="Q208" s="207">
        <v>0</v>
      </c>
      <c r="R208" s="207">
        <f>Q208*H208</f>
        <v>0</v>
      </c>
      <c r="S208" s="207">
        <v>0</v>
      </c>
      <c r="T208" s="208">
        <f>S208*H208</f>
        <v>0</v>
      </c>
      <c r="U208" s="38"/>
      <c r="V208" s="38"/>
      <c r="W208" s="38"/>
      <c r="X208" s="38"/>
      <c r="Y208" s="38"/>
      <c r="Z208" s="38"/>
      <c r="AA208" s="38"/>
      <c r="AB208" s="38"/>
      <c r="AC208" s="38"/>
      <c r="AD208" s="38"/>
      <c r="AE208" s="38"/>
      <c r="AR208" s="209" t="s">
        <v>182</v>
      </c>
      <c r="AT208" s="209" t="s">
        <v>177</v>
      </c>
      <c r="AU208" s="209" t="s">
        <v>85</v>
      </c>
      <c r="AY208" s="19" t="s">
        <v>175</v>
      </c>
      <c r="BE208" s="210">
        <f>IF(N208="základní",J208,0)</f>
        <v>0</v>
      </c>
      <c r="BF208" s="210">
        <f>IF(N208="snížená",J208,0)</f>
        <v>0</v>
      </c>
      <c r="BG208" s="210">
        <f>IF(N208="zákl. přenesená",J208,0)</f>
        <v>0</v>
      </c>
      <c r="BH208" s="210">
        <f>IF(N208="sníž. přenesená",J208,0)</f>
        <v>0</v>
      </c>
      <c r="BI208" s="210">
        <f>IF(N208="nulová",J208,0)</f>
        <v>0</v>
      </c>
      <c r="BJ208" s="19" t="s">
        <v>85</v>
      </c>
      <c r="BK208" s="210">
        <f>ROUND(I208*H208,2)</f>
        <v>0</v>
      </c>
      <c r="BL208" s="19" t="s">
        <v>182</v>
      </c>
      <c r="BM208" s="209" t="s">
        <v>936</v>
      </c>
    </row>
    <row r="209" spans="1:65" s="2" customFormat="1" ht="16.5" customHeight="1">
      <c r="A209" s="38"/>
      <c r="B209" s="197"/>
      <c r="C209" s="198" t="s">
        <v>585</v>
      </c>
      <c r="D209" s="198" t="s">
        <v>177</v>
      </c>
      <c r="E209" s="199" t="s">
        <v>1558</v>
      </c>
      <c r="F209" s="200" t="s">
        <v>1559</v>
      </c>
      <c r="G209" s="201" t="s">
        <v>1343</v>
      </c>
      <c r="H209" s="202">
        <v>290</v>
      </c>
      <c r="I209" s="203"/>
      <c r="J209" s="204">
        <f>ROUND(I209*H209,2)</f>
        <v>0</v>
      </c>
      <c r="K209" s="200" t="s">
        <v>1</v>
      </c>
      <c r="L209" s="39"/>
      <c r="M209" s="205" t="s">
        <v>1</v>
      </c>
      <c r="N209" s="206" t="s">
        <v>43</v>
      </c>
      <c r="O209" s="77"/>
      <c r="P209" s="207">
        <f>O209*H209</f>
        <v>0</v>
      </c>
      <c r="Q209" s="207">
        <v>0</v>
      </c>
      <c r="R209" s="207">
        <f>Q209*H209</f>
        <v>0</v>
      </c>
      <c r="S209" s="207">
        <v>0</v>
      </c>
      <c r="T209" s="208">
        <f>S209*H209</f>
        <v>0</v>
      </c>
      <c r="U209" s="38"/>
      <c r="V209" s="38"/>
      <c r="W209" s="38"/>
      <c r="X209" s="38"/>
      <c r="Y209" s="38"/>
      <c r="Z209" s="38"/>
      <c r="AA209" s="38"/>
      <c r="AB209" s="38"/>
      <c r="AC209" s="38"/>
      <c r="AD209" s="38"/>
      <c r="AE209" s="38"/>
      <c r="AR209" s="209" t="s">
        <v>182</v>
      </c>
      <c r="AT209" s="209" t="s">
        <v>177</v>
      </c>
      <c r="AU209" s="209" t="s">
        <v>85</v>
      </c>
      <c r="AY209" s="19" t="s">
        <v>175</v>
      </c>
      <c r="BE209" s="210">
        <f>IF(N209="základní",J209,0)</f>
        <v>0</v>
      </c>
      <c r="BF209" s="210">
        <f>IF(N209="snížená",J209,0)</f>
        <v>0</v>
      </c>
      <c r="BG209" s="210">
        <f>IF(N209="zákl. přenesená",J209,0)</f>
        <v>0</v>
      </c>
      <c r="BH209" s="210">
        <f>IF(N209="sníž. přenesená",J209,0)</f>
        <v>0</v>
      </c>
      <c r="BI209" s="210">
        <f>IF(N209="nulová",J209,0)</f>
        <v>0</v>
      </c>
      <c r="BJ209" s="19" t="s">
        <v>85</v>
      </c>
      <c r="BK209" s="210">
        <f>ROUND(I209*H209,2)</f>
        <v>0</v>
      </c>
      <c r="BL209" s="19" t="s">
        <v>182</v>
      </c>
      <c r="BM209" s="209" t="s">
        <v>949</v>
      </c>
    </row>
    <row r="210" spans="1:65" s="2" customFormat="1" ht="16.5" customHeight="1">
      <c r="A210" s="38"/>
      <c r="B210" s="197"/>
      <c r="C210" s="198" t="s">
        <v>598</v>
      </c>
      <c r="D210" s="198" t="s">
        <v>177</v>
      </c>
      <c r="E210" s="199" t="s">
        <v>1560</v>
      </c>
      <c r="F210" s="200" t="s">
        <v>1561</v>
      </c>
      <c r="G210" s="201" t="s">
        <v>1343</v>
      </c>
      <c r="H210" s="202">
        <v>4</v>
      </c>
      <c r="I210" s="203"/>
      <c r="J210" s="204">
        <f>ROUND(I210*H210,2)</f>
        <v>0</v>
      </c>
      <c r="K210" s="200" t="s">
        <v>1</v>
      </c>
      <c r="L210" s="39"/>
      <c r="M210" s="205" t="s">
        <v>1</v>
      </c>
      <c r="N210" s="206" t="s">
        <v>43</v>
      </c>
      <c r="O210" s="77"/>
      <c r="P210" s="207">
        <f>O210*H210</f>
        <v>0</v>
      </c>
      <c r="Q210" s="207">
        <v>0</v>
      </c>
      <c r="R210" s="207">
        <f>Q210*H210</f>
        <v>0</v>
      </c>
      <c r="S210" s="207">
        <v>0</v>
      </c>
      <c r="T210" s="208">
        <f>S210*H210</f>
        <v>0</v>
      </c>
      <c r="U210" s="38"/>
      <c r="V210" s="38"/>
      <c r="W210" s="38"/>
      <c r="X210" s="38"/>
      <c r="Y210" s="38"/>
      <c r="Z210" s="38"/>
      <c r="AA210" s="38"/>
      <c r="AB210" s="38"/>
      <c r="AC210" s="38"/>
      <c r="AD210" s="38"/>
      <c r="AE210" s="38"/>
      <c r="AR210" s="209" t="s">
        <v>182</v>
      </c>
      <c r="AT210" s="209" t="s">
        <v>177</v>
      </c>
      <c r="AU210" s="209" t="s">
        <v>85</v>
      </c>
      <c r="AY210" s="19" t="s">
        <v>175</v>
      </c>
      <c r="BE210" s="210">
        <f>IF(N210="základní",J210,0)</f>
        <v>0</v>
      </c>
      <c r="BF210" s="210">
        <f>IF(N210="snížená",J210,0)</f>
        <v>0</v>
      </c>
      <c r="BG210" s="210">
        <f>IF(N210="zákl. přenesená",J210,0)</f>
        <v>0</v>
      </c>
      <c r="BH210" s="210">
        <f>IF(N210="sníž. přenesená",J210,0)</f>
        <v>0</v>
      </c>
      <c r="BI210" s="210">
        <f>IF(N210="nulová",J210,0)</f>
        <v>0</v>
      </c>
      <c r="BJ210" s="19" t="s">
        <v>85</v>
      </c>
      <c r="BK210" s="210">
        <f>ROUND(I210*H210,2)</f>
        <v>0</v>
      </c>
      <c r="BL210" s="19" t="s">
        <v>182</v>
      </c>
      <c r="BM210" s="209" t="s">
        <v>961</v>
      </c>
    </row>
    <row r="211" spans="1:65" s="2" customFormat="1" ht="16.5" customHeight="1">
      <c r="A211" s="38"/>
      <c r="B211" s="197"/>
      <c r="C211" s="198" t="s">
        <v>604</v>
      </c>
      <c r="D211" s="198" t="s">
        <v>177</v>
      </c>
      <c r="E211" s="199" t="s">
        <v>1562</v>
      </c>
      <c r="F211" s="200" t="s">
        <v>1563</v>
      </c>
      <c r="G211" s="201" t="s">
        <v>1343</v>
      </c>
      <c r="H211" s="202">
        <v>96</v>
      </c>
      <c r="I211" s="203"/>
      <c r="J211" s="204">
        <f>ROUND(I211*H211,2)</f>
        <v>0</v>
      </c>
      <c r="K211" s="200" t="s">
        <v>1</v>
      </c>
      <c r="L211" s="39"/>
      <c r="M211" s="205" t="s">
        <v>1</v>
      </c>
      <c r="N211" s="206" t="s">
        <v>43</v>
      </c>
      <c r="O211" s="77"/>
      <c r="P211" s="207">
        <f>O211*H211</f>
        <v>0</v>
      </c>
      <c r="Q211" s="207">
        <v>0</v>
      </c>
      <c r="R211" s="207">
        <f>Q211*H211</f>
        <v>0</v>
      </c>
      <c r="S211" s="207">
        <v>0</v>
      </c>
      <c r="T211" s="208">
        <f>S211*H211</f>
        <v>0</v>
      </c>
      <c r="U211" s="38"/>
      <c r="V211" s="38"/>
      <c r="W211" s="38"/>
      <c r="X211" s="38"/>
      <c r="Y211" s="38"/>
      <c r="Z211" s="38"/>
      <c r="AA211" s="38"/>
      <c r="AB211" s="38"/>
      <c r="AC211" s="38"/>
      <c r="AD211" s="38"/>
      <c r="AE211" s="38"/>
      <c r="AR211" s="209" t="s">
        <v>182</v>
      </c>
      <c r="AT211" s="209" t="s">
        <v>177</v>
      </c>
      <c r="AU211" s="209" t="s">
        <v>85</v>
      </c>
      <c r="AY211" s="19" t="s">
        <v>175</v>
      </c>
      <c r="BE211" s="210">
        <f>IF(N211="základní",J211,0)</f>
        <v>0</v>
      </c>
      <c r="BF211" s="210">
        <f>IF(N211="snížená",J211,0)</f>
        <v>0</v>
      </c>
      <c r="BG211" s="210">
        <f>IF(N211="zákl. přenesená",J211,0)</f>
        <v>0</v>
      </c>
      <c r="BH211" s="210">
        <f>IF(N211="sníž. přenesená",J211,0)</f>
        <v>0</v>
      </c>
      <c r="BI211" s="210">
        <f>IF(N211="nulová",J211,0)</f>
        <v>0</v>
      </c>
      <c r="BJ211" s="19" t="s">
        <v>85</v>
      </c>
      <c r="BK211" s="210">
        <f>ROUND(I211*H211,2)</f>
        <v>0</v>
      </c>
      <c r="BL211" s="19" t="s">
        <v>182</v>
      </c>
      <c r="BM211" s="209" t="s">
        <v>970</v>
      </c>
    </row>
    <row r="212" spans="1:65" s="2" customFormat="1" ht="16.5" customHeight="1">
      <c r="A212" s="38"/>
      <c r="B212" s="197"/>
      <c r="C212" s="198" t="s">
        <v>608</v>
      </c>
      <c r="D212" s="198" t="s">
        <v>177</v>
      </c>
      <c r="E212" s="199" t="s">
        <v>1564</v>
      </c>
      <c r="F212" s="200" t="s">
        <v>1565</v>
      </c>
      <c r="G212" s="201" t="s">
        <v>1343</v>
      </c>
      <c r="H212" s="202">
        <v>82</v>
      </c>
      <c r="I212" s="203"/>
      <c r="J212" s="204">
        <f>ROUND(I212*H212,2)</f>
        <v>0</v>
      </c>
      <c r="K212" s="200" t="s">
        <v>1</v>
      </c>
      <c r="L212" s="39"/>
      <c r="M212" s="205" t="s">
        <v>1</v>
      </c>
      <c r="N212" s="206" t="s">
        <v>43</v>
      </c>
      <c r="O212" s="77"/>
      <c r="P212" s="207">
        <f>O212*H212</f>
        <v>0</v>
      </c>
      <c r="Q212" s="207">
        <v>0</v>
      </c>
      <c r="R212" s="207">
        <f>Q212*H212</f>
        <v>0</v>
      </c>
      <c r="S212" s="207">
        <v>0</v>
      </c>
      <c r="T212" s="208">
        <f>S212*H212</f>
        <v>0</v>
      </c>
      <c r="U212" s="38"/>
      <c r="V212" s="38"/>
      <c r="W212" s="38"/>
      <c r="X212" s="38"/>
      <c r="Y212" s="38"/>
      <c r="Z212" s="38"/>
      <c r="AA212" s="38"/>
      <c r="AB212" s="38"/>
      <c r="AC212" s="38"/>
      <c r="AD212" s="38"/>
      <c r="AE212" s="38"/>
      <c r="AR212" s="209" t="s">
        <v>182</v>
      </c>
      <c r="AT212" s="209" t="s">
        <v>177</v>
      </c>
      <c r="AU212" s="209" t="s">
        <v>85</v>
      </c>
      <c r="AY212" s="19" t="s">
        <v>175</v>
      </c>
      <c r="BE212" s="210">
        <f>IF(N212="základní",J212,0)</f>
        <v>0</v>
      </c>
      <c r="BF212" s="210">
        <f>IF(N212="snížená",J212,0)</f>
        <v>0</v>
      </c>
      <c r="BG212" s="210">
        <f>IF(N212="zákl. přenesená",J212,0)</f>
        <v>0</v>
      </c>
      <c r="BH212" s="210">
        <f>IF(N212="sníž. přenesená",J212,0)</f>
        <v>0</v>
      </c>
      <c r="BI212" s="210">
        <f>IF(N212="nulová",J212,0)</f>
        <v>0</v>
      </c>
      <c r="BJ212" s="19" t="s">
        <v>85</v>
      </c>
      <c r="BK212" s="210">
        <f>ROUND(I212*H212,2)</f>
        <v>0</v>
      </c>
      <c r="BL212" s="19" t="s">
        <v>182</v>
      </c>
      <c r="BM212" s="209" t="s">
        <v>983</v>
      </c>
    </row>
    <row r="213" spans="1:65" s="2" customFormat="1" ht="16.5" customHeight="1">
      <c r="A213" s="38"/>
      <c r="B213" s="197"/>
      <c r="C213" s="198" t="s">
        <v>614</v>
      </c>
      <c r="D213" s="198" t="s">
        <v>177</v>
      </c>
      <c r="E213" s="199" t="s">
        <v>1566</v>
      </c>
      <c r="F213" s="200" t="s">
        <v>1567</v>
      </c>
      <c r="G213" s="201" t="s">
        <v>1343</v>
      </c>
      <c r="H213" s="202">
        <v>24</v>
      </c>
      <c r="I213" s="203"/>
      <c r="J213" s="204">
        <f>ROUND(I213*H213,2)</f>
        <v>0</v>
      </c>
      <c r="K213" s="200" t="s">
        <v>1</v>
      </c>
      <c r="L213" s="39"/>
      <c r="M213" s="205" t="s">
        <v>1</v>
      </c>
      <c r="N213" s="206" t="s">
        <v>43</v>
      </c>
      <c r="O213" s="77"/>
      <c r="P213" s="207">
        <f>O213*H213</f>
        <v>0</v>
      </c>
      <c r="Q213" s="207">
        <v>0</v>
      </c>
      <c r="R213" s="207">
        <f>Q213*H213</f>
        <v>0</v>
      </c>
      <c r="S213" s="207">
        <v>0</v>
      </c>
      <c r="T213" s="208">
        <f>S213*H213</f>
        <v>0</v>
      </c>
      <c r="U213" s="38"/>
      <c r="V213" s="38"/>
      <c r="W213" s="38"/>
      <c r="X213" s="38"/>
      <c r="Y213" s="38"/>
      <c r="Z213" s="38"/>
      <c r="AA213" s="38"/>
      <c r="AB213" s="38"/>
      <c r="AC213" s="38"/>
      <c r="AD213" s="38"/>
      <c r="AE213" s="38"/>
      <c r="AR213" s="209" t="s">
        <v>182</v>
      </c>
      <c r="AT213" s="209" t="s">
        <v>177</v>
      </c>
      <c r="AU213" s="209" t="s">
        <v>85</v>
      </c>
      <c r="AY213" s="19" t="s">
        <v>175</v>
      </c>
      <c r="BE213" s="210">
        <f>IF(N213="základní",J213,0)</f>
        <v>0</v>
      </c>
      <c r="BF213" s="210">
        <f>IF(N213="snížená",J213,0)</f>
        <v>0</v>
      </c>
      <c r="BG213" s="210">
        <f>IF(N213="zákl. přenesená",J213,0)</f>
        <v>0</v>
      </c>
      <c r="BH213" s="210">
        <f>IF(N213="sníž. přenesená",J213,0)</f>
        <v>0</v>
      </c>
      <c r="BI213" s="210">
        <f>IF(N213="nulová",J213,0)</f>
        <v>0</v>
      </c>
      <c r="BJ213" s="19" t="s">
        <v>85</v>
      </c>
      <c r="BK213" s="210">
        <f>ROUND(I213*H213,2)</f>
        <v>0</v>
      </c>
      <c r="BL213" s="19" t="s">
        <v>182</v>
      </c>
      <c r="BM213" s="209" t="s">
        <v>993</v>
      </c>
    </row>
    <row r="214" spans="1:65" s="2" customFormat="1" ht="16.5" customHeight="1">
      <c r="A214" s="38"/>
      <c r="B214" s="197"/>
      <c r="C214" s="198" t="s">
        <v>619</v>
      </c>
      <c r="D214" s="198" t="s">
        <v>177</v>
      </c>
      <c r="E214" s="199" t="s">
        <v>1568</v>
      </c>
      <c r="F214" s="200" t="s">
        <v>1569</v>
      </c>
      <c r="G214" s="201" t="s">
        <v>1348</v>
      </c>
      <c r="H214" s="202">
        <v>12</v>
      </c>
      <c r="I214" s="203"/>
      <c r="J214" s="204">
        <f>ROUND(I214*H214,2)</f>
        <v>0</v>
      </c>
      <c r="K214" s="200" t="s">
        <v>1</v>
      </c>
      <c r="L214" s="39"/>
      <c r="M214" s="205" t="s">
        <v>1</v>
      </c>
      <c r="N214" s="206" t="s">
        <v>43</v>
      </c>
      <c r="O214" s="77"/>
      <c r="P214" s="207">
        <f>O214*H214</f>
        <v>0</v>
      </c>
      <c r="Q214" s="207">
        <v>0</v>
      </c>
      <c r="R214" s="207">
        <f>Q214*H214</f>
        <v>0</v>
      </c>
      <c r="S214" s="207">
        <v>0</v>
      </c>
      <c r="T214" s="208">
        <f>S214*H214</f>
        <v>0</v>
      </c>
      <c r="U214" s="38"/>
      <c r="V214" s="38"/>
      <c r="W214" s="38"/>
      <c r="X214" s="38"/>
      <c r="Y214" s="38"/>
      <c r="Z214" s="38"/>
      <c r="AA214" s="38"/>
      <c r="AB214" s="38"/>
      <c r="AC214" s="38"/>
      <c r="AD214" s="38"/>
      <c r="AE214" s="38"/>
      <c r="AR214" s="209" t="s">
        <v>182</v>
      </c>
      <c r="AT214" s="209" t="s">
        <v>177</v>
      </c>
      <c r="AU214" s="209" t="s">
        <v>85</v>
      </c>
      <c r="AY214" s="19" t="s">
        <v>175</v>
      </c>
      <c r="BE214" s="210">
        <f>IF(N214="základní",J214,0)</f>
        <v>0</v>
      </c>
      <c r="BF214" s="210">
        <f>IF(N214="snížená",J214,0)</f>
        <v>0</v>
      </c>
      <c r="BG214" s="210">
        <f>IF(N214="zákl. přenesená",J214,0)</f>
        <v>0</v>
      </c>
      <c r="BH214" s="210">
        <f>IF(N214="sníž. přenesená",J214,0)</f>
        <v>0</v>
      </c>
      <c r="BI214" s="210">
        <f>IF(N214="nulová",J214,0)</f>
        <v>0</v>
      </c>
      <c r="BJ214" s="19" t="s">
        <v>85</v>
      </c>
      <c r="BK214" s="210">
        <f>ROUND(I214*H214,2)</f>
        <v>0</v>
      </c>
      <c r="BL214" s="19" t="s">
        <v>182</v>
      </c>
      <c r="BM214" s="209" t="s">
        <v>1004</v>
      </c>
    </row>
    <row r="215" spans="1:65" s="2" customFormat="1" ht="16.5" customHeight="1">
      <c r="A215" s="38"/>
      <c r="B215" s="197"/>
      <c r="C215" s="198" t="s">
        <v>624</v>
      </c>
      <c r="D215" s="198" t="s">
        <v>177</v>
      </c>
      <c r="E215" s="199" t="s">
        <v>1570</v>
      </c>
      <c r="F215" s="200" t="s">
        <v>1571</v>
      </c>
      <c r="G215" s="201" t="s">
        <v>1343</v>
      </c>
      <c r="H215" s="202">
        <v>12</v>
      </c>
      <c r="I215" s="203"/>
      <c r="J215" s="204">
        <f>ROUND(I215*H215,2)</f>
        <v>0</v>
      </c>
      <c r="K215" s="200" t="s">
        <v>1</v>
      </c>
      <c r="L215" s="39"/>
      <c r="M215" s="205" t="s">
        <v>1</v>
      </c>
      <c r="N215" s="206" t="s">
        <v>43</v>
      </c>
      <c r="O215" s="77"/>
      <c r="P215" s="207">
        <f>O215*H215</f>
        <v>0</v>
      </c>
      <c r="Q215" s="207">
        <v>0</v>
      </c>
      <c r="R215" s="207">
        <f>Q215*H215</f>
        <v>0</v>
      </c>
      <c r="S215" s="207">
        <v>0</v>
      </c>
      <c r="T215" s="208">
        <f>S215*H215</f>
        <v>0</v>
      </c>
      <c r="U215" s="38"/>
      <c r="V215" s="38"/>
      <c r="W215" s="38"/>
      <c r="X215" s="38"/>
      <c r="Y215" s="38"/>
      <c r="Z215" s="38"/>
      <c r="AA215" s="38"/>
      <c r="AB215" s="38"/>
      <c r="AC215" s="38"/>
      <c r="AD215" s="38"/>
      <c r="AE215" s="38"/>
      <c r="AR215" s="209" t="s">
        <v>182</v>
      </c>
      <c r="AT215" s="209" t="s">
        <v>177</v>
      </c>
      <c r="AU215" s="209" t="s">
        <v>85</v>
      </c>
      <c r="AY215" s="19" t="s">
        <v>175</v>
      </c>
      <c r="BE215" s="210">
        <f>IF(N215="základní",J215,0)</f>
        <v>0</v>
      </c>
      <c r="BF215" s="210">
        <f>IF(N215="snížená",J215,0)</f>
        <v>0</v>
      </c>
      <c r="BG215" s="210">
        <f>IF(N215="zákl. přenesená",J215,0)</f>
        <v>0</v>
      </c>
      <c r="BH215" s="210">
        <f>IF(N215="sníž. přenesená",J215,0)</f>
        <v>0</v>
      </c>
      <c r="BI215" s="210">
        <f>IF(N215="nulová",J215,0)</f>
        <v>0</v>
      </c>
      <c r="BJ215" s="19" t="s">
        <v>85</v>
      </c>
      <c r="BK215" s="210">
        <f>ROUND(I215*H215,2)</f>
        <v>0</v>
      </c>
      <c r="BL215" s="19" t="s">
        <v>182</v>
      </c>
      <c r="BM215" s="209" t="s">
        <v>1015</v>
      </c>
    </row>
    <row r="216" spans="1:65" s="2" customFormat="1" ht="16.5" customHeight="1">
      <c r="A216" s="38"/>
      <c r="B216" s="197"/>
      <c r="C216" s="198" t="s">
        <v>626</v>
      </c>
      <c r="D216" s="198" t="s">
        <v>177</v>
      </c>
      <c r="E216" s="199" t="s">
        <v>1440</v>
      </c>
      <c r="F216" s="200" t="s">
        <v>1441</v>
      </c>
      <c r="G216" s="201" t="s">
        <v>1348</v>
      </c>
      <c r="H216" s="202">
        <v>1</v>
      </c>
      <c r="I216" s="203"/>
      <c r="J216" s="204">
        <f>ROUND(I216*H216,2)</f>
        <v>0</v>
      </c>
      <c r="K216" s="200" t="s">
        <v>1</v>
      </c>
      <c r="L216" s="39"/>
      <c r="M216" s="205" t="s">
        <v>1</v>
      </c>
      <c r="N216" s="206" t="s">
        <v>43</v>
      </c>
      <c r="O216" s="77"/>
      <c r="P216" s="207">
        <f>O216*H216</f>
        <v>0</v>
      </c>
      <c r="Q216" s="207">
        <v>0</v>
      </c>
      <c r="R216" s="207">
        <f>Q216*H216</f>
        <v>0</v>
      </c>
      <c r="S216" s="207">
        <v>0</v>
      </c>
      <c r="T216" s="208">
        <f>S216*H216</f>
        <v>0</v>
      </c>
      <c r="U216" s="38"/>
      <c r="V216" s="38"/>
      <c r="W216" s="38"/>
      <c r="X216" s="38"/>
      <c r="Y216" s="38"/>
      <c r="Z216" s="38"/>
      <c r="AA216" s="38"/>
      <c r="AB216" s="38"/>
      <c r="AC216" s="38"/>
      <c r="AD216" s="38"/>
      <c r="AE216" s="38"/>
      <c r="AR216" s="209" t="s">
        <v>182</v>
      </c>
      <c r="AT216" s="209" t="s">
        <v>177</v>
      </c>
      <c r="AU216" s="209" t="s">
        <v>85</v>
      </c>
      <c r="AY216" s="19" t="s">
        <v>175</v>
      </c>
      <c r="BE216" s="210">
        <f>IF(N216="základní",J216,0)</f>
        <v>0</v>
      </c>
      <c r="BF216" s="210">
        <f>IF(N216="snížená",J216,0)</f>
        <v>0</v>
      </c>
      <c r="BG216" s="210">
        <f>IF(N216="zákl. přenesená",J216,0)</f>
        <v>0</v>
      </c>
      <c r="BH216" s="210">
        <f>IF(N216="sníž. přenesená",J216,0)</f>
        <v>0</v>
      </c>
      <c r="BI216" s="210">
        <f>IF(N216="nulová",J216,0)</f>
        <v>0</v>
      </c>
      <c r="BJ216" s="19" t="s">
        <v>85</v>
      </c>
      <c r="BK216" s="210">
        <f>ROUND(I216*H216,2)</f>
        <v>0</v>
      </c>
      <c r="BL216" s="19" t="s">
        <v>182</v>
      </c>
      <c r="BM216" s="209" t="s">
        <v>1026</v>
      </c>
    </row>
    <row r="217" spans="1:65" s="2" customFormat="1" ht="16.5" customHeight="1">
      <c r="A217" s="38"/>
      <c r="B217" s="197"/>
      <c r="C217" s="198" t="s">
        <v>631</v>
      </c>
      <c r="D217" s="198" t="s">
        <v>177</v>
      </c>
      <c r="E217" s="199" t="s">
        <v>1572</v>
      </c>
      <c r="F217" s="200" t="s">
        <v>1573</v>
      </c>
      <c r="G217" s="201" t="s">
        <v>1348</v>
      </c>
      <c r="H217" s="202">
        <v>1</v>
      </c>
      <c r="I217" s="203"/>
      <c r="J217" s="204">
        <f>ROUND(I217*H217,2)</f>
        <v>0</v>
      </c>
      <c r="K217" s="200" t="s">
        <v>1</v>
      </c>
      <c r="L217" s="39"/>
      <c r="M217" s="205" t="s">
        <v>1</v>
      </c>
      <c r="N217" s="206" t="s">
        <v>43</v>
      </c>
      <c r="O217" s="77"/>
      <c r="P217" s="207">
        <f>O217*H217</f>
        <v>0</v>
      </c>
      <c r="Q217" s="207">
        <v>0</v>
      </c>
      <c r="R217" s="207">
        <f>Q217*H217</f>
        <v>0</v>
      </c>
      <c r="S217" s="207">
        <v>0</v>
      </c>
      <c r="T217" s="208">
        <f>S217*H217</f>
        <v>0</v>
      </c>
      <c r="U217" s="38"/>
      <c r="V217" s="38"/>
      <c r="W217" s="38"/>
      <c r="X217" s="38"/>
      <c r="Y217" s="38"/>
      <c r="Z217" s="38"/>
      <c r="AA217" s="38"/>
      <c r="AB217" s="38"/>
      <c r="AC217" s="38"/>
      <c r="AD217" s="38"/>
      <c r="AE217" s="38"/>
      <c r="AR217" s="209" t="s">
        <v>182</v>
      </c>
      <c r="AT217" s="209" t="s">
        <v>177</v>
      </c>
      <c r="AU217" s="209" t="s">
        <v>85</v>
      </c>
      <c r="AY217" s="19" t="s">
        <v>175</v>
      </c>
      <c r="BE217" s="210">
        <f>IF(N217="základní",J217,0)</f>
        <v>0</v>
      </c>
      <c r="BF217" s="210">
        <f>IF(N217="snížená",J217,0)</f>
        <v>0</v>
      </c>
      <c r="BG217" s="210">
        <f>IF(N217="zákl. přenesená",J217,0)</f>
        <v>0</v>
      </c>
      <c r="BH217" s="210">
        <f>IF(N217="sníž. přenesená",J217,0)</f>
        <v>0</v>
      </c>
      <c r="BI217" s="210">
        <f>IF(N217="nulová",J217,0)</f>
        <v>0</v>
      </c>
      <c r="BJ217" s="19" t="s">
        <v>85</v>
      </c>
      <c r="BK217" s="210">
        <f>ROUND(I217*H217,2)</f>
        <v>0</v>
      </c>
      <c r="BL217" s="19" t="s">
        <v>182</v>
      </c>
      <c r="BM217" s="209" t="s">
        <v>1038</v>
      </c>
    </row>
    <row r="218" spans="1:65" s="2" customFormat="1" ht="16.5" customHeight="1">
      <c r="A218" s="38"/>
      <c r="B218" s="197"/>
      <c r="C218" s="198" t="s">
        <v>635</v>
      </c>
      <c r="D218" s="198" t="s">
        <v>177</v>
      </c>
      <c r="E218" s="199" t="s">
        <v>1574</v>
      </c>
      <c r="F218" s="200" t="s">
        <v>1575</v>
      </c>
      <c r="G218" s="201" t="s">
        <v>1348</v>
      </c>
      <c r="H218" s="202">
        <v>1</v>
      </c>
      <c r="I218" s="203"/>
      <c r="J218" s="204">
        <f>ROUND(I218*H218,2)</f>
        <v>0</v>
      </c>
      <c r="K218" s="200" t="s">
        <v>1</v>
      </c>
      <c r="L218" s="39"/>
      <c r="M218" s="205" t="s">
        <v>1</v>
      </c>
      <c r="N218" s="206" t="s">
        <v>43</v>
      </c>
      <c r="O218" s="77"/>
      <c r="P218" s="207">
        <f>O218*H218</f>
        <v>0</v>
      </c>
      <c r="Q218" s="207">
        <v>0</v>
      </c>
      <c r="R218" s="207">
        <f>Q218*H218</f>
        <v>0</v>
      </c>
      <c r="S218" s="207">
        <v>0</v>
      </c>
      <c r="T218" s="208">
        <f>S218*H218</f>
        <v>0</v>
      </c>
      <c r="U218" s="38"/>
      <c r="V218" s="38"/>
      <c r="W218" s="38"/>
      <c r="X218" s="38"/>
      <c r="Y218" s="38"/>
      <c r="Z218" s="38"/>
      <c r="AA218" s="38"/>
      <c r="AB218" s="38"/>
      <c r="AC218" s="38"/>
      <c r="AD218" s="38"/>
      <c r="AE218" s="38"/>
      <c r="AR218" s="209" t="s">
        <v>182</v>
      </c>
      <c r="AT218" s="209" t="s">
        <v>177</v>
      </c>
      <c r="AU218" s="209" t="s">
        <v>85</v>
      </c>
      <c r="AY218" s="19" t="s">
        <v>175</v>
      </c>
      <c r="BE218" s="210">
        <f>IF(N218="základní",J218,0)</f>
        <v>0</v>
      </c>
      <c r="BF218" s="210">
        <f>IF(N218="snížená",J218,0)</f>
        <v>0</v>
      </c>
      <c r="BG218" s="210">
        <f>IF(N218="zákl. přenesená",J218,0)</f>
        <v>0</v>
      </c>
      <c r="BH218" s="210">
        <f>IF(N218="sníž. přenesená",J218,0)</f>
        <v>0</v>
      </c>
      <c r="BI218" s="210">
        <f>IF(N218="nulová",J218,0)</f>
        <v>0</v>
      </c>
      <c r="BJ218" s="19" t="s">
        <v>85</v>
      </c>
      <c r="BK218" s="210">
        <f>ROUND(I218*H218,2)</f>
        <v>0</v>
      </c>
      <c r="BL218" s="19" t="s">
        <v>182</v>
      </c>
      <c r="BM218" s="209" t="s">
        <v>1048</v>
      </c>
    </row>
    <row r="219" spans="1:63" s="12" customFormat="1" ht="25.9" customHeight="1">
      <c r="A219" s="12"/>
      <c r="B219" s="184"/>
      <c r="C219" s="12"/>
      <c r="D219" s="185" t="s">
        <v>77</v>
      </c>
      <c r="E219" s="186" t="s">
        <v>1576</v>
      </c>
      <c r="F219" s="186" t="s">
        <v>1577</v>
      </c>
      <c r="G219" s="12"/>
      <c r="H219" s="12"/>
      <c r="I219" s="187"/>
      <c r="J219" s="188">
        <f>BK219</f>
        <v>0</v>
      </c>
      <c r="K219" s="12"/>
      <c r="L219" s="184"/>
      <c r="M219" s="189"/>
      <c r="N219" s="190"/>
      <c r="O219" s="190"/>
      <c r="P219" s="191">
        <f>SUM(P220:P226)</f>
        <v>0</v>
      </c>
      <c r="Q219" s="190"/>
      <c r="R219" s="191">
        <f>SUM(R220:R226)</f>
        <v>0</v>
      </c>
      <c r="S219" s="190"/>
      <c r="T219" s="192">
        <f>SUM(T220:T226)</f>
        <v>0</v>
      </c>
      <c r="U219" s="12"/>
      <c r="V219" s="12"/>
      <c r="W219" s="12"/>
      <c r="X219" s="12"/>
      <c r="Y219" s="12"/>
      <c r="Z219" s="12"/>
      <c r="AA219" s="12"/>
      <c r="AB219" s="12"/>
      <c r="AC219" s="12"/>
      <c r="AD219" s="12"/>
      <c r="AE219" s="12"/>
      <c r="AR219" s="185" t="s">
        <v>85</v>
      </c>
      <c r="AT219" s="193" t="s">
        <v>77</v>
      </c>
      <c r="AU219" s="193" t="s">
        <v>78</v>
      </c>
      <c r="AY219" s="185" t="s">
        <v>175</v>
      </c>
      <c r="BK219" s="194">
        <f>SUM(BK220:BK226)</f>
        <v>0</v>
      </c>
    </row>
    <row r="220" spans="1:65" s="2" customFormat="1" ht="16.5" customHeight="1">
      <c r="A220" s="38"/>
      <c r="B220" s="197"/>
      <c r="C220" s="198" t="s">
        <v>640</v>
      </c>
      <c r="D220" s="198" t="s">
        <v>177</v>
      </c>
      <c r="E220" s="199" t="s">
        <v>1419</v>
      </c>
      <c r="F220" s="200" t="s">
        <v>1420</v>
      </c>
      <c r="G220" s="201" t="s">
        <v>198</v>
      </c>
      <c r="H220" s="202">
        <v>430</v>
      </c>
      <c r="I220" s="203"/>
      <c r="J220" s="204">
        <f>ROUND(I220*H220,2)</f>
        <v>0</v>
      </c>
      <c r="K220" s="200" t="s">
        <v>1</v>
      </c>
      <c r="L220" s="39"/>
      <c r="M220" s="205" t="s">
        <v>1</v>
      </c>
      <c r="N220" s="206" t="s">
        <v>43</v>
      </c>
      <c r="O220" s="77"/>
      <c r="P220" s="207">
        <f>O220*H220</f>
        <v>0</v>
      </c>
      <c r="Q220" s="207">
        <v>0</v>
      </c>
      <c r="R220" s="207">
        <f>Q220*H220</f>
        <v>0</v>
      </c>
      <c r="S220" s="207">
        <v>0</v>
      </c>
      <c r="T220" s="208">
        <f>S220*H220</f>
        <v>0</v>
      </c>
      <c r="U220" s="38"/>
      <c r="V220" s="38"/>
      <c r="W220" s="38"/>
      <c r="X220" s="38"/>
      <c r="Y220" s="38"/>
      <c r="Z220" s="38"/>
      <c r="AA220" s="38"/>
      <c r="AB220" s="38"/>
      <c r="AC220" s="38"/>
      <c r="AD220" s="38"/>
      <c r="AE220" s="38"/>
      <c r="AR220" s="209" t="s">
        <v>182</v>
      </c>
      <c r="AT220" s="209" t="s">
        <v>177</v>
      </c>
      <c r="AU220" s="209" t="s">
        <v>85</v>
      </c>
      <c r="AY220" s="19" t="s">
        <v>175</v>
      </c>
      <c r="BE220" s="210">
        <f>IF(N220="základní",J220,0)</f>
        <v>0</v>
      </c>
      <c r="BF220" s="210">
        <f>IF(N220="snížená",J220,0)</f>
        <v>0</v>
      </c>
      <c r="BG220" s="210">
        <f>IF(N220="zákl. přenesená",J220,0)</f>
        <v>0</v>
      </c>
      <c r="BH220" s="210">
        <f>IF(N220="sníž. přenesená",J220,0)</f>
        <v>0</v>
      </c>
      <c r="BI220" s="210">
        <f>IF(N220="nulová",J220,0)</f>
        <v>0</v>
      </c>
      <c r="BJ220" s="19" t="s">
        <v>85</v>
      </c>
      <c r="BK220" s="210">
        <f>ROUND(I220*H220,2)</f>
        <v>0</v>
      </c>
      <c r="BL220" s="19" t="s">
        <v>182</v>
      </c>
      <c r="BM220" s="209" t="s">
        <v>1059</v>
      </c>
    </row>
    <row r="221" spans="1:65" s="2" customFormat="1" ht="16.5" customHeight="1">
      <c r="A221" s="38"/>
      <c r="B221" s="197"/>
      <c r="C221" s="198" t="s">
        <v>646</v>
      </c>
      <c r="D221" s="198" t="s">
        <v>177</v>
      </c>
      <c r="E221" s="199" t="s">
        <v>1421</v>
      </c>
      <c r="F221" s="200" t="s">
        <v>1422</v>
      </c>
      <c r="G221" s="201" t="s">
        <v>1343</v>
      </c>
      <c r="H221" s="202">
        <v>56</v>
      </c>
      <c r="I221" s="203"/>
      <c r="J221" s="204">
        <f>ROUND(I221*H221,2)</f>
        <v>0</v>
      </c>
      <c r="K221" s="200" t="s">
        <v>1</v>
      </c>
      <c r="L221" s="39"/>
      <c r="M221" s="205" t="s">
        <v>1</v>
      </c>
      <c r="N221" s="206" t="s">
        <v>43</v>
      </c>
      <c r="O221" s="77"/>
      <c r="P221" s="207">
        <f>O221*H221</f>
        <v>0</v>
      </c>
      <c r="Q221" s="207">
        <v>0</v>
      </c>
      <c r="R221" s="207">
        <f>Q221*H221</f>
        <v>0</v>
      </c>
      <c r="S221" s="207">
        <v>0</v>
      </c>
      <c r="T221" s="208">
        <f>S221*H221</f>
        <v>0</v>
      </c>
      <c r="U221" s="38"/>
      <c r="V221" s="38"/>
      <c r="W221" s="38"/>
      <c r="X221" s="38"/>
      <c r="Y221" s="38"/>
      <c r="Z221" s="38"/>
      <c r="AA221" s="38"/>
      <c r="AB221" s="38"/>
      <c r="AC221" s="38"/>
      <c r="AD221" s="38"/>
      <c r="AE221" s="38"/>
      <c r="AR221" s="209" t="s">
        <v>182</v>
      </c>
      <c r="AT221" s="209" t="s">
        <v>177</v>
      </c>
      <c r="AU221" s="209" t="s">
        <v>85</v>
      </c>
      <c r="AY221" s="19" t="s">
        <v>175</v>
      </c>
      <c r="BE221" s="210">
        <f>IF(N221="základní",J221,0)</f>
        <v>0</v>
      </c>
      <c r="BF221" s="210">
        <f>IF(N221="snížená",J221,0)</f>
        <v>0</v>
      </c>
      <c r="BG221" s="210">
        <f>IF(N221="zákl. přenesená",J221,0)</f>
        <v>0</v>
      </c>
      <c r="BH221" s="210">
        <f>IF(N221="sníž. přenesená",J221,0)</f>
        <v>0</v>
      </c>
      <c r="BI221" s="210">
        <f>IF(N221="nulová",J221,0)</f>
        <v>0</v>
      </c>
      <c r="BJ221" s="19" t="s">
        <v>85</v>
      </c>
      <c r="BK221" s="210">
        <f>ROUND(I221*H221,2)</f>
        <v>0</v>
      </c>
      <c r="BL221" s="19" t="s">
        <v>182</v>
      </c>
      <c r="BM221" s="209" t="s">
        <v>1071</v>
      </c>
    </row>
    <row r="222" spans="1:65" s="2" customFormat="1" ht="16.5" customHeight="1">
      <c r="A222" s="38"/>
      <c r="B222" s="197"/>
      <c r="C222" s="198" t="s">
        <v>651</v>
      </c>
      <c r="D222" s="198" t="s">
        <v>177</v>
      </c>
      <c r="E222" s="199" t="s">
        <v>1423</v>
      </c>
      <c r="F222" s="200" t="s">
        <v>1424</v>
      </c>
      <c r="G222" s="201" t="s">
        <v>198</v>
      </c>
      <c r="H222" s="202">
        <v>62</v>
      </c>
      <c r="I222" s="203"/>
      <c r="J222" s="204">
        <f>ROUND(I222*H222,2)</f>
        <v>0</v>
      </c>
      <c r="K222" s="200" t="s">
        <v>1</v>
      </c>
      <c r="L222" s="39"/>
      <c r="M222" s="205" t="s">
        <v>1</v>
      </c>
      <c r="N222" s="206" t="s">
        <v>43</v>
      </c>
      <c r="O222" s="77"/>
      <c r="P222" s="207">
        <f>O222*H222</f>
        <v>0</v>
      </c>
      <c r="Q222" s="207">
        <v>0</v>
      </c>
      <c r="R222" s="207">
        <f>Q222*H222</f>
        <v>0</v>
      </c>
      <c r="S222" s="207">
        <v>0</v>
      </c>
      <c r="T222" s="208">
        <f>S222*H222</f>
        <v>0</v>
      </c>
      <c r="U222" s="38"/>
      <c r="V222" s="38"/>
      <c r="W222" s="38"/>
      <c r="X222" s="38"/>
      <c r="Y222" s="38"/>
      <c r="Z222" s="38"/>
      <c r="AA222" s="38"/>
      <c r="AB222" s="38"/>
      <c r="AC222" s="38"/>
      <c r="AD222" s="38"/>
      <c r="AE222" s="38"/>
      <c r="AR222" s="209" t="s">
        <v>182</v>
      </c>
      <c r="AT222" s="209" t="s">
        <v>177</v>
      </c>
      <c r="AU222" s="209" t="s">
        <v>85</v>
      </c>
      <c r="AY222" s="19" t="s">
        <v>175</v>
      </c>
      <c r="BE222" s="210">
        <f>IF(N222="základní",J222,0)</f>
        <v>0</v>
      </c>
      <c r="BF222" s="210">
        <f>IF(N222="snížená",J222,0)</f>
        <v>0</v>
      </c>
      <c r="BG222" s="210">
        <f>IF(N222="zákl. přenesená",J222,0)</f>
        <v>0</v>
      </c>
      <c r="BH222" s="210">
        <f>IF(N222="sníž. přenesená",J222,0)</f>
        <v>0</v>
      </c>
      <c r="BI222" s="210">
        <f>IF(N222="nulová",J222,0)</f>
        <v>0</v>
      </c>
      <c r="BJ222" s="19" t="s">
        <v>85</v>
      </c>
      <c r="BK222" s="210">
        <f>ROUND(I222*H222,2)</f>
        <v>0</v>
      </c>
      <c r="BL222" s="19" t="s">
        <v>182</v>
      </c>
      <c r="BM222" s="209" t="s">
        <v>1080</v>
      </c>
    </row>
    <row r="223" spans="1:65" s="2" customFormat="1" ht="21.75" customHeight="1">
      <c r="A223" s="38"/>
      <c r="B223" s="197"/>
      <c r="C223" s="198" t="s">
        <v>656</v>
      </c>
      <c r="D223" s="198" t="s">
        <v>177</v>
      </c>
      <c r="E223" s="199" t="s">
        <v>1578</v>
      </c>
      <c r="F223" s="200" t="s">
        <v>1579</v>
      </c>
      <c r="G223" s="201" t="s">
        <v>1348</v>
      </c>
      <c r="H223" s="202">
        <v>1</v>
      </c>
      <c r="I223" s="203"/>
      <c r="J223" s="204">
        <f>ROUND(I223*H223,2)</f>
        <v>0</v>
      </c>
      <c r="K223" s="200" t="s">
        <v>1</v>
      </c>
      <c r="L223" s="39"/>
      <c r="M223" s="205" t="s">
        <v>1</v>
      </c>
      <c r="N223" s="206" t="s">
        <v>43</v>
      </c>
      <c r="O223" s="77"/>
      <c r="P223" s="207">
        <f>O223*H223</f>
        <v>0</v>
      </c>
      <c r="Q223" s="207">
        <v>0</v>
      </c>
      <c r="R223" s="207">
        <f>Q223*H223</f>
        <v>0</v>
      </c>
      <c r="S223" s="207">
        <v>0</v>
      </c>
      <c r="T223" s="208">
        <f>S223*H223</f>
        <v>0</v>
      </c>
      <c r="U223" s="38"/>
      <c r="V223" s="38"/>
      <c r="W223" s="38"/>
      <c r="X223" s="38"/>
      <c r="Y223" s="38"/>
      <c r="Z223" s="38"/>
      <c r="AA223" s="38"/>
      <c r="AB223" s="38"/>
      <c r="AC223" s="38"/>
      <c r="AD223" s="38"/>
      <c r="AE223" s="38"/>
      <c r="AR223" s="209" t="s">
        <v>182</v>
      </c>
      <c r="AT223" s="209" t="s">
        <v>177</v>
      </c>
      <c r="AU223" s="209" t="s">
        <v>85</v>
      </c>
      <c r="AY223" s="19" t="s">
        <v>175</v>
      </c>
      <c r="BE223" s="210">
        <f>IF(N223="základní",J223,0)</f>
        <v>0</v>
      </c>
      <c r="BF223" s="210">
        <f>IF(N223="snížená",J223,0)</f>
        <v>0</v>
      </c>
      <c r="BG223" s="210">
        <f>IF(N223="zákl. přenesená",J223,0)</f>
        <v>0</v>
      </c>
      <c r="BH223" s="210">
        <f>IF(N223="sníž. přenesená",J223,0)</f>
        <v>0</v>
      </c>
      <c r="BI223" s="210">
        <f>IF(N223="nulová",J223,0)</f>
        <v>0</v>
      </c>
      <c r="BJ223" s="19" t="s">
        <v>85</v>
      </c>
      <c r="BK223" s="210">
        <f>ROUND(I223*H223,2)</f>
        <v>0</v>
      </c>
      <c r="BL223" s="19" t="s">
        <v>182</v>
      </c>
      <c r="BM223" s="209" t="s">
        <v>1090</v>
      </c>
    </row>
    <row r="224" spans="1:65" s="2" customFormat="1" ht="16.5" customHeight="1">
      <c r="A224" s="38"/>
      <c r="B224" s="197"/>
      <c r="C224" s="198" t="s">
        <v>663</v>
      </c>
      <c r="D224" s="198" t="s">
        <v>177</v>
      </c>
      <c r="E224" s="199" t="s">
        <v>1580</v>
      </c>
      <c r="F224" s="200" t="s">
        <v>1441</v>
      </c>
      <c r="G224" s="201" t="s">
        <v>1348</v>
      </c>
      <c r="H224" s="202">
        <v>1</v>
      </c>
      <c r="I224" s="203"/>
      <c r="J224" s="204">
        <f>ROUND(I224*H224,2)</f>
        <v>0</v>
      </c>
      <c r="K224" s="200" t="s">
        <v>1</v>
      </c>
      <c r="L224" s="39"/>
      <c r="M224" s="205" t="s">
        <v>1</v>
      </c>
      <c r="N224" s="206" t="s">
        <v>43</v>
      </c>
      <c r="O224" s="77"/>
      <c r="P224" s="207">
        <f>O224*H224</f>
        <v>0</v>
      </c>
      <c r="Q224" s="207">
        <v>0</v>
      </c>
      <c r="R224" s="207">
        <f>Q224*H224</f>
        <v>0</v>
      </c>
      <c r="S224" s="207">
        <v>0</v>
      </c>
      <c r="T224" s="208">
        <f>S224*H224</f>
        <v>0</v>
      </c>
      <c r="U224" s="38"/>
      <c r="V224" s="38"/>
      <c r="W224" s="38"/>
      <c r="X224" s="38"/>
      <c r="Y224" s="38"/>
      <c r="Z224" s="38"/>
      <c r="AA224" s="38"/>
      <c r="AB224" s="38"/>
      <c r="AC224" s="38"/>
      <c r="AD224" s="38"/>
      <c r="AE224" s="38"/>
      <c r="AR224" s="209" t="s">
        <v>182</v>
      </c>
      <c r="AT224" s="209" t="s">
        <v>177</v>
      </c>
      <c r="AU224" s="209" t="s">
        <v>85</v>
      </c>
      <c r="AY224" s="19" t="s">
        <v>175</v>
      </c>
      <c r="BE224" s="210">
        <f>IF(N224="základní",J224,0)</f>
        <v>0</v>
      </c>
      <c r="BF224" s="210">
        <f>IF(N224="snížená",J224,0)</f>
        <v>0</v>
      </c>
      <c r="BG224" s="210">
        <f>IF(N224="zákl. přenesená",J224,0)</f>
        <v>0</v>
      </c>
      <c r="BH224" s="210">
        <f>IF(N224="sníž. přenesená",J224,0)</f>
        <v>0</v>
      </c>
      <c r="BI224" s="210">
        <f>IF(N224="nulová",J224,0)</f>
        <v>0</v>
      </c>
      <c r="BJ224" s="19" t="s">
        <v>85</v>
      </c>
      <c r="BK224" s="210">
        <f>ROUND(I224*H224,2)</f>
        <v>0</v>
      </c>
      <c r="BL224" s="19" t="s">
        <v>182</v>
      </c>
      <c r="BM224" s="209" t="s">
        <v>1112</v>
      </c>
    </row>
    <row r="225" spans="1:65" s="2" customFormat="1" ht="16.5" customHeight="1">
      <c r="A225" s="38"/>
      <c r="B225" s="197"/>
      <c r="C225" s="198" t="s">
        <v>668</v>
      </c>
      <c r="D225" s="198" t="s">
        <v>177</v>
      </c>
      <c r="E225" s="199" t="s">
        <v>1581</v>
      </c>
      <c r="F225" s="200" t="s">
        <v>1443</v>
      </c>
      <c r="G225" s="201" t="s">
        <v>1348</v>
      </c>
      <c r="H225" s="202">
        <v>1</v>
      </c>
      <c r="I225" s="203"/>
      <c r="J225" s="204">
        <f>ROUND(I225*H225,2)</f>
        <v>0</v>
      </c>
      <c r="K225" s="200" t="s">
        <v>1</v>
      </c>
      <c r="L225" s="39"/>
      <c r="M225" s="205" t="s">
        <v>1</v>
      </c>
      <c r="N225" s="206" t="s">
        <v>43</v>
      </c>
      <c r="O225" s="77"/>
      <c r="P225" s="207">
        <f>O225*H225</f>
        <v>0</v>
      </c>
      <c r="Q225" s="207">
        <v>0</v>
      </c>
      <c r="R225" s="207">
        <f>Q225*H225</f>
        <v>0</v>
      </c>
      <c r="S225" s="207">
        <v>0</v>
      </c>
      <c r="T225" s="208">
        <f>S225*H225</f>
        <v>0</v>
      </c>
      <c r="U225" s="38"/>
      <c r="V225" s="38"/>
      <c r="W225" s="38"/>
      <c r="X225" s="38"/>
      <c r="Y225" s="38"/>
      <c r="Z225" s="38"/>
      <c r="AA225" s="38"/>
      <c r="AB225" s="38"/>
      <c r="AC225" s="38"/>
      <c r="AD225" s="38"/>
      <c r="AE225" s="38"/>
      <c r="AR225" s="209" t="s">
        <v>182</v>
      </c>
      <c r="AT225" s="209" t="s">
        <v>177</v>
      </c>
      <c r="AU225" s="209" t="s">
        <v>85</v>
      </c>
      <c r="AY225" s="19" t="s">
        <v>175</v>
      </c>
      <c r="BE225" s="210">
        <f>IF(N225="základní",J225,0)</f>
        <v>0</v>
      </c>
      <c r="BF225" s="210">
        <f>IF(N225="snížená",J225,0)</f>
        <v>0</v>
      </c>
      <c r="BG225" s="210">
        <f>IF(N225="zákl. přenesená",J225,0)</f>
        <v>0</v>
      </c>
      <c r="BH225" s="210">
        <f>IF(N225="sníž. přenesená",J225,0)</f>
        <v>0</v>
      </c>
      <c r="BI225" s="210">
        <f>IF(N225="nulová",J225,0)</f>
        <v>0</v>
      </c>
      <c r="BJ225" s="19" t="s">
        <v>85</v>
      </c>
      <c r="BK225" s="210">
        <f>ROUND(I225*H225,2)</f>
        <v>0</v>
      </c>
      <c r="BL225" s="19" t="s">
        <v>182</v>
      </c>
      <c r="BM225" s="209" t="s">
        <v>1122</v>
      </c>
    </row>
    <row r="226" spans="1:65" s="2" customFormat="1" ht="16.5" customHeight="1">
      <c r="A226" s="38"/>
      <c r="B226" s="197"/>
      <c r="C226" s="198" t="s">
        <v>674</v>
      </c>
      <c r="D226" s="198" t="s">
        <v>177</v>
      </c>
      <c r="E226" s="199" t="s">
        <v>1582</v>
      </c>
      <c r="F226" s="200" t="s">
        <v>1575</v>
      </c>
      <c r="G226" s="201" t="s">
        <v>1348</v>
      </c>
      <c r="H226" s="202">
        <v>1</v>
      </c>
      <c r="I226" s="203"/>
      <c r="J226" s="204">
        <f>ROUND(I226*H226,2)</f>
        <v>0</v>
      </c>
      <c r="K226" s="200" t="s">
        <v>1</v>
      </c>
      <c r="L226" s="39"/>
      <c r="M226" s="205" t="s">
        <v>1</v>
      </c>
      <c r="N226" s="206" t="s">
        <v>43</v>
      </c>
      <c r="O226" s="77"/>
      <c r="P226" s="207">
        <f>O226*H226</f>
        <v>0</v>
      </c>
      <c r="Q226" s="207">
        <v>0</v>
      </c>
      <c r="R226" s="207">
        <f>Q226*H226</f>
        <v>0</v>
      </c>
      <c r="S226" s="207">
        <v>0</v>
      </c>
      <c r="T226" s="208">
        <f>S226*H226</f>
        <v>0</v>
      </c>
      <c r="U226" s="38"/>
      <c r="V226" s="38"/>
      <c r="W226" s="38"/>
      <c r="X226" s="38"/>
      <c r="Y226" s="38"/>
      <c r="Z226" s="38"/>
      <c r="AA226" s="38"/>
      <c r="AB226" s="38"/>
      <c r="AC226" s="38"/>
      <c r="AD226" s="38"/>
      <c r="AE226" s="38"/>
      <c r="AR226" s="209" t="s">
        <v>182</v>
      </c>
      <c r="AT226" s="209" t="s">
        <v>177</v>
      </c>
      <c r="AU226" s="209" t="s">
        <v>85</v>
      </c>
      <c r="AY226" s="19" t="s">
        <v>175</v>
      </c>
      <c r="BE226" s="210">
        <f>IF(N226="základní",J226,0)</f>
        <v>0</v>
      </c>
      <c r="BF226" s="210">
        <f>IF(N226="snížená",J226,0)</f>
        <v>0</v>
      </c>
      <c r="BG226" s="210">
        <f>IF(N226="zákl. přenesená",J226,0)</f>
        <v>0</v>
      </c>
      <c r="BH226" s="210">
        <f>IF(N226="sníž. přenesená",J226,0)</f>
        <v>0</v>
      </c>
      <c r="BI226" s="210">
        <f>IF(N226="nulová",J226,0)</f>
        <v>0</v>
      </c>
      <c r="BJ226" s="19" t="s">
        <v>85</v>
      </c>
      <c r="BK226" s="210">
        <f>ROUND(I226*H226,2)</f>
        <v>0</v>
      </c>
      <c r="BL226" s="19" t="s">
        <v>182</v>
      </c>
      <c r="BM226" s="209" t="s">
        <v>1137</v>
      </c>
    </row>
    <row r="227" spans="1:63" s="12" customFormat="1" ht="25.9" customHeight="1">
      <c r="A227" s="12"/>
      <c r="B227" s="184"/>
      <c r="C227" s="12"/>
      <c r="D227" s="185" t="s">
        <v>77</v>
      </c>
      <c r="E227" s="186" t="s">
        <v>1583</v>
      </c>
      <c r="F227" s="186" t="s">
        <v>1584</v>
      </c>
      <c r="G227" s="12"/>
      <c r="H227" s="12"/>
      <c r="I227" s="187"/>
      <c r="J227" s="188">
        <f>BK227</f>
        <v>0</v>
      </c>
      <c r="K227" s="12"/>
      <c r="L227" s="184"/>
      <c r="M227" s="189"/>
      <c r="N227" s="190"/>
      <c r="O227" s="190"/>
      <c r="P227" s="191">
        <f>SUM(P228:P234)</f>
        <v>0</v>
      </c>
      <c r="Q227" s="190"/>
      <c r="R227" s="191">
        <f>SUM(R228:R234)</f>
        <v>0</v>
      </c>
      <c r="S227" s="190"/>
      <c r="T227" s="192">
        <f>SUM(T228:T234)</f>
        <v>0</v>
      </c>
      <c r="U227" s="12"/>
      <c r="V227" s="12"/>
      <c r="W227" s="12"/>
      <c r="X227" s="12"/>
      <c r="Y227" s="12"/>
      <c r="Z227" s="12"/>
      <c r="AA227" s="12"/>
      <c r="AB227" s="12"/>
      <c r="AC227" s="12"/>
      <c r="AD227" s="12"/>
      <c r="AE227" s="12"/>
      <c r="AR227" s="185" t="s">
        <v>85</v>
      </c>
      <c r="AT227" s="193" t="s">
        <v>77</v>
      </c>
      <c r="AU227" s="193" t="s">
        <v>78</v>
      </c>
      <c r="AY227" s="185" t="s">
        <v>175</v>
      </c>
      <c r="BK227" s="194">
        <f>SUM(BK228:BK234)</f>
        <v>0</v>
      </c>
    </row>
    <row r="228" spans="1:65" s="2" customFormat="1" ht="16.5" customHeight="1">
      <c r="A228" s="38"/>
      <c r="B228" s="197"/>
      <c r="C228" s="198" t="s">
        <v>679</v>
      </c>
      <c r="D228" s="198" t="s">
        <v>177</v>
      </c>
      <c r="E228" s="199" t="s">
        <v>1585</v>
      </c>
      <c r="F228" s="200" t="s">
        <v>1586</v>
      </c>
      <c r="G228" s="201" t="s">
        <v>1348</v>
      </c>
      <c r="H228" s="202">
        <v>1</v>
      </c>
      <c r="I228" s="203"/>
      <c r="J228" s="204">
        <f>ROUND(I228*H228,2)</f>
        <v>0</v>
      </c>
      <c r="K228" s="200" t="s">
        <v>1</v>
      </c>
      <c r="L228" s="39"/>
      <c r="M228" s="205" t="s">
        <v>1</v>
      </c>
      <c r="N228" s="206" t="s">
        <v>43</v>
      </c>
      <c r="O228" s="77"/>
      <c r="P228" s="207">
        <f>O228*H228</f>
        <v>0</v>
      </c>
      <c r="Q228" s="207">
        <v>0</v>
      </c>
      <c r="R228" s="207">
        <f>Q228*H228</f>
        <v>0</v>
      </c>
      <c r="S228" s="207">
        <v>0</v>
      </c>
      <c r="T228" s="208">
        <f>S228*H228</f>
        <v>0</v>
      </c>
      <c r="U228" s="38"/>
      <c r="V228" s="38"/>
      <c r="W228" s="38"/>
      <c r="X228" s="38"/>
      <c r="Y228" s="38"/>
      <c r="Z228" s="38"/>
      <c r="AA228" s="38"/>
      <c r="AB228" s="38"/>
      <c r="AC228" s="38"/>
      <c r="AD228" s="38"/>
      <c r="AE228" s="38"/>
      <c r="AR228" s="209" t="s">
        <v>182</v>
      </c>
      <c r="AT228" s="209" t="s">
        <v>177</v>
      </c>
      <c r="AU228" s="209" t="s">
        <v>85</v>
      </c>
      <c r="AY228" s="19" t="s">
        <v>175</v>
      </c>
      <c r="BE228" s="210">
        <f>IF(N228="základní",J228,0)</f>
        <v>0</v>
      </c>
      <c r="BF228" s="210">
        <f>IF(N228="snížená",J228,0)</f>
        <v>0</v>
      </c>
      <c r="BG228" s="210">
        <f>IF(N228="zákl. přenesená",J228,0)</f>
        <v>0</v>
      </c>
      <c r="BH228" s="210">
        <f>IF(N228="sníž. přenesená",J228,0)</f>
        <v>0</v>
      </c>
      <c r="BI228" s="210">
        <f>IF(N228="nulová",J228,0)</f>
        <v>0</v>
      </c>
      <c r="BJ228" s="19" t="s">
        <v>85</v>
      </c>
      <c r="BK228" s="210">
        <f>ROUND(I228*H228,2)</f>
        <v>0</v>
      </c>
      <c r="BL228" s="19" t="s">
        <v>182</v>
      </c>
      <c r="BM228" s="209" t="s">
        <v>1148</v>
      </c>
    </row>
    <row r="229" spans="1:65" s="2" customFormat="1" ht="16.5" customHeight="1">
      <c r="A229" s="38"/>
      <c r="B229" s="197"/>
      <c r="C229" s="198" t="s">
        <v>684</v>
      </c>
      <c r="D229" s="198" t="s">
        <v>177</v>
      </c>
      <c r="E229" s="199" t="s">
        <v>1587</v>
      </c>
      <c r="F229" s="200" t="s">
        <v>1588</v>
      </c>
      <c r="G229" s="201" t="s">
        <v>1348</v>
      </c>
      <c r="H229" s="202">
        <v>1</v>
      </c>
      <c r="I229" s="203"/>
      <c r="J229" s="204">
        <f>ROUND(I229*H229,2)</f>
        <v>0</v>
      </c>
      <c r="K229" s="200" t="s">
        <v>1</v>
      </c>
      <c r="L229" s="39"/>
      <c r="M229" s="205" t="s">
        <v>1</v>
      </c>
      <c r="N229" s="206" t="s">
        <v>43</v>
      </c>
      <c r="O229" s="77"/>
      <c r="P229" s="207">
        <f>O229*H229</f>
        <v>0</v>
      </c>
      <c r="Q229" s="207">
        <v>0</v>
      </c>
      <c r="R229" s="207">
        <f>Q229*H229</f>
        <v>0</v>
      </c>
      <c r="S229" s="207">
        <v>0</v>
      </c>
      <c r="T229" s="208">
        <f>S229*H229</f>
        <v>0</v>
      </c>
      <c r="U229" s="38"/>
      <c r="V229" s="38"/>
      <c r="W229" s="38"/>
      <c r="X229" s="38"/>
      <c r="Y229" s="38"/>
      <c r="Z229" s="38"/>
      <c r="AA229" s="38"/>
      <c r="AB229" s="38"/>
      <c r="AC229" s="38"/>
      <c r="AD229" s="38"/>
      <c r="AE229" s="38"/>
      <c r="AR229" s="209" t="s">
        <v>182</v>
      </c>
      <c r="AT229" s="209" t="s">
        <v>177</v>
      </c>
      <c r="AU229" s="209" t="s">
        <v>85</v>
      </c>
      <c r="AY229" s="19" t="s">
        <v>175</v>
      </c>
      <c r="BE229" s="210">
        <f>IF(N229="základní",J229,0)</f>
        <v>0</v>
      </c>
      <c r="BF229" s="210">
        <f>IF(N229="snížená",J229,0)</f>
        <v>0</v>
      </c>
      <c r="BG229" s="210">
        <f>IF(N229="zákl. přenesená",J229,0)</f>
        <v>0</v>
      </c>
      <c r="BH229" s="210">
        <f>IF(N229="sníž. přenesená",J229,0)</f>
        <v>0</v>
      </c>
      <c r="BI229" s="210">
        <f>IF(N229="nulová",J229,0)</f>
        <v>0</v>
      </c>
      <c r="BJ229" s="19" t="s">
        <v>85</v>
      </c>
      <c r="BK229" s="210">
        <f>ROUND(I229*H229,2)</f>
        <v>0</v>
      </c>
      <c r="BL229" s="19" t="s">
        <v>182</v>
      </c>
      <c r="BM229" s="209" t="s">
        <v>892</v>
      </c>
    </row>
    <row r="230" spans="1:65" s="2" customFormat="1" ht="16.5" customHeight="1">
      <c r="A230" s="38"/>
      <c r="B230" s="197"/>
      <c r="C230" s="198" t="s">
        <v>689</v>
      </c>
      <c r="D230" s="198" t="s">
        <v>177</v>
      </c>
      <c r="E230" s="199" t="s">
        <v>1589</v>
      </c>
      <c r="F230" s="200" t="s">
        <v>1590</v>
      </c>
      <c r="G230" s="201" t="s">
        <v>180</v>
      </c>
      <c r="H230" s="202">
        <v>0.8</v>
      </c>
      <c r="I230" s="203"/>
      <c r="J230" s="204">
        <f>ROUND(I230*H230,2)</f>
        <v>0</v>
      </c>
      <c r="K230" s="200" t="s">
        <v>1</v>
      </c>
      <c r="L230" s="39"/>
      <c r="M230" s="205" t="s">
        <v>1</v>
      </c>
      <c r="N230" s="206" t="s">
        <v>43</v>
      </c>
      <c r="O230" s="77"/>
      <c r="P230" s="207">
        <f>O230*H230</f>
        <v>0</v>
      </c>
      <c r="Q230" s="207">
        <v>0</v>
      </c>
      <c r="R230" s="207">
        <f>Q230*H230</f>
        <v>0</v>
      </c>
      <c r="S230" s="207">
        <v>0</v>
      </c>
      <c r="T230" s="208">
        <f>S230*H230</f>
        <v>0</v>
      </c>
      <c r="U230" s="38"/>
      <c r="V230" s="38"/>
      <c r="W230" s="38"/>
      <c r="X230" s="38"/>
      <c r="Y230" s="38"/>
      <c r="Z230" s="38"/>
      <c r="AA230" s="38"/>
      <c r="AB230" s="38"/>
      <c r="AC230" s="38"/>
      <c r="AD230" s="38"/>
      <c r="AE230" s="38"/>
      <c r="AR230" s="209" t="s">
        <v>182</v>
      </c>
      <c r="AT230" s="209" t="s">
        <v>177</v>
      </c>
      <c r="AU230" s="209" t="s">
        <v>85</v>
      </c>
      <c r="AY230" s="19" t="s">
        <v>175</v>
      </c>
      <c r="BE230" s="210">
        <f>IF(N230="základní",J230,0)</f>
        <v>0</v>
      </c>
      <c r="BF230" s="210">
        <f>IF(N230="snížená",J230,0)</f>
        <v>0</v>
      </c>
      <c r="BG230" s="210">
        <f>IF(N230="zákl. přenesená",J230,0)</f>
        <v>0</v>
      </c>
      <c r="BH230" s="210">
        <f>IF(N230="sníž. přenesená",J230,0)</f>
        <v>0</v>
      </c>
      <c r="BI230" s="210">
        <f>IF(N230="nulová",J230,0)</f>
        <v>0</v>
      </c>
      <c r="BJ230" s="19" t="s">
        <v>85</v>
      </c>
      <c r="BK230" s="210">
        <f>ROUND(I230*H230,2)</f>
        <v>0</v>
      </c>
      <c r="BL230" s="19" t="s">
        <v>182</v>
      </c>
      <c r="BM230" s="209" t="s">
        <v>1168</v>
      </c>
    </row>
    <row r="231" spans="1:65" s="2" customFormat="1" ht="16.5" customHeight="1">
      <c r="A231" s="38"/>
      <c r="B231" s="197"/>
      <c r="C231" s="198" t="s">
        <v>695</v>
      </c>
      <c r="D231" s="198" t="s">
        <v>177</v>
      </c>
      <c r="E231" s="199" t="s">
        <v>1591</v>
      </c>
      <c r="F231" s="200" t="s">
        <v>1592</v>
      </c>
      <c r="G231" s="201" t="s">
        <v>1333</v>
      </c>
      <c r="H231" s="202">
        <v>750</v>
      </c>
      <c r="I231" s="203"/>
      <c r="J231" s="204">
        <f>ROUND(I231*H231,2)</f>
        <v>0</v>
      </c>
      <c r="K231" s="200" t="s">
        <v>1</v>
      </c>
      <c r="L231" s="39"/>
      <c r="M231" s="205" t="s">
        <v>1</v>
      </c>
      <c r="N231" s="206" t="s">
        <v>43</v>
      </c>
      <c r="O231" s="77"/>
      <c r="P231" s="207">
        <f>O231*H231</f>
        <v>0</v>
      </c>
      <c r="Q231" s="207">
        <v>0</v>
      </c>
      <c r="R231" s="207">
        <f>Q231*H231</f>
        <v>0</v>
      </c>
      <c r="S231" s="207">
        <v>0</v>
      </c>
      <c r="T231" s="208">
        <f>S231*H231</f>
        <v>0</v>
      </c>
      <c r="U231" s="38"/>
      <c r="V231" s="38"/>
      <c r="W231" s="38"/>
      <c r="X231" s="38"/>
      <c r="Y231" s="38"/>
      <c r="Z231" s="38"/>
      <c r="AA231" s="38"/>
      <c r="AB231" s="38"/>
      <c r="AC231" s="38"/>
      <c r="AD231" s="38"/>
      <c r="AE231" s="38"/>
      <c r="AR231" s="209" t="s">
        <v>182</v>
      </c>
      <c r="AT231" s="209" t="s">
        <v>177</v>
      </c>
      <c r="AU231" s="209" t="s">
        <v>85</v>
      </c>
      <c r="AY231" s="19" t="s">
        <v>175</v>
      </c>
      <c r="BE231" s="210">
        <f>IF(N231="základní",J231,0)</f>
        <v>0</v>
      </c>
      <c r="BF231" s="210">
        <f>IF(N231="snížená",J231,0)</f>
        <v>0</v>
      </c>
      <c r="BG231" s="210">
        <f>IF(N231="zákl. přenesená",J231,0)</f>
        <v>0</v>
      </c>
      <c r="BH231" s="210">
        <f>IF(N231="sníž. přenesená",J231,0)</f>
        <v>0</v>
      </c>
      <c r="BI231" s="210">
        <f>IF(N231="nulová",J231,0)</f>
        <v>0</v>
      </c>
      <c r="BJ231" s="19" t="s">
        <v>85</v>
      </c>
      <c r="BK231" s="210">
        <f>ROUND(I231*H231,2)</f>
        <v>0</v>
      </c>
      <c r="BL231" s="19" t="s">
        <v>182</v>
      </c>
      <c r="BM231" s="209" t="s">
        <v>1179</v>
      </c>
    </row>
    <row r="232" spans="1:65" s="2" customFormat="1" ht="16.5" customHeight="1">
      <c r="A232" s="38"/>
      <c r="B232" s="197"/>
      <c r="C232" s="198" t="s">
        <v>699</v>
      </c>
      <c r="D232" s="198" t="s">
        <v>177</v>
      </c>
      <c r="E232" s="199" t="s">
        <v>1593</v>
      </c>
      <c r="F232" s="200" t="s">
        <v>1594</v>
      </c>
      <c r="G232" s="201" t="s">
        <v>1348</v>
      </c>
      <c r="H232" s="202">
        <v>1</v>
      </c>
      <c r="I232" s="203"/>
      <c r="J232" s="204">
        <f>ROUND(I232*H232,2)</f>
        <v>0</v>
      </c>
      <c r="K232" s="200" t="s">
        <v>1</v>
      </c>
      <c r="L232" s="39"/>
      <c r="M232" s="205" t="s">
        <v>1</v>
      </c>
      <c r="N232" s="206" t="s">
        <v>43</v>
      </c>
      <c r="O232" s="77"/>
      <c r="P232" s="207">
        <f>O232*H232</f>
        <v>0</v>
      </c>
      <c r="Q232" s="207">
        <v>0</v>
      </c>
      <c r="R232" s="207">
        <f>Q232*H232</f>
        <v>0</v>
      </c>
      <c r="S232" s="207">
        <v>0</v>
      </c>
      <c r="T232" s="208">
        <f>S232*H232</f>
        <v>0</v>
      </c>
      <c r="U232" s="38"/>
      <c r="V232" s="38"/>
      <c r="W232" s="38"/>
      <c r="X232" s="38"/>
      <c r="Y232" s="38"/>
      <c r="Z232" s="38"/>
      <c r="AA232" s="38"/>
      <c r="AB232" s="38"/>
      <c r="AC232" s="38"/>
      <c r="AD232" s="38"/>
      <c r="AE232" s="38"/>
      <c r="AR232" s="209" t="s">
        <v>182</v>
      </c>
      <c r="AT232" s="209" t="s">
        <v>177</v>
      </c>
      <c r="AU232" s="209" t="s">
        <v>85</v>
      </c>
      <c r="AY232" s="19" t="s">
        <v>175</v>
      </c>
      <c r="BE232" s="210">
        <f>IF(N232="základní",J232,0)</f>
        <v>0</v>
      </c>
      <c r="BF232" s="210">
        <f>IF(N232="snížená",J232,0)</f>
        <v>0</v>
      </c>
      <c r="BG232" s="210">
        <f>IF(N232="zákl. přenesená",J232,0)</f>
        <v>0</v>
      </c>
      <c r="BH232" s="210">
        <f>IF(N232="sníž. přenesená",J232,0)</f>
        <v>0</v>
      </c>
      <c r="BI232" s="210">
        <f>IF(N232="nulová",J232,0)</f>
        <v>0</v>
      </c>
      <c r="BJ232" s="19" t="s">
        <v>85</v>
      </c>
      <c r="BK232" s="210">
        <f>ROUND(I232*H232,2)</f>
        <v>0</v>
      </c>
      <c r="BL232" s="19" t="s">
        <v>182</v>
      </c>
      <c r="BM232" s="209" t="s">
        <v>1187</v>
      </c>
    </row>
    <row r="233" spans="1:65" s="2" customFormat="1" ht="16.5" customHeight="1">
      <c r="A233" s="38"/>
      <c r="B233" s="197"/>
      <c r="C233" s="198" t="s">
        <v>709</v>
      </c>
      <c r="D233" s="198" t="s">
        <v>177</v>
      </c>
      <c r="E233" s="199" t="s">
        <v>1595</v>
      </c>
      <c r="F233" s="200" t="s">
        <v>1596</v>
      </c>
      <c r="G233" s="201" t="s">
        <v>256</v>
      </c>
      <c r="H233" s="202">
        <v>1.2</v>
      </c>
      <c r="I233" s="203"/>
      <c r="J233" s="204">
        <f>ROUND(I233*H233,2)</f>
        <v>0</v>
      </c>
      <c r="K233" s="200" t="s">
        <v>1</v>
      </c>
      <c r="L233" s="39"/>
      <c r="M233" s="205" t="s">
        <v>1</v>
      </c>
      <c r="N233" s="206" t="s">
        <v>43</v>
      </c>
      <c r="O233" s="77"/>
      <c r="P233" s="207">
        <f>O233*H233</f>
        <v>0</v>
      </c>
      <c r="Q233" s="207">
        <v>0</v>
      </c>
      <c r="R233" s="207">
        <f>Q233*H233</f>
        <v>0</v>
      </c>
      <c r="S233" s="207">
        <v>0</v>
      </c>
      <c r="T233" s="208">
        <f>S233*H233</f>
        <v>0</v>
      </c>
      <c r="U233" s="38"/>
      <c r="V233" s="38"/>
      <c r="W233" s="38"/>
      <c r="X233" s="38"/>
      <c r="Y233" s="38"/>
      <c r="Z233" s="38"/>
      <c r="AA233" s="38"/>
      <c r="AB233" s="38"/>
      <c r="AC233" s="38"/>
      <c r="AD233" s="38"/>
      <c r="AE233" s="38"/>
      <c r="AR233" s="209" t="s">
        <v>182</v>
      </c>
      <c r="AT233" s="209" t="s">
        <v>177</v>
      </c>
      <c r="AU233" s="209" t="s">
        <v>85</v>
      </c>
      <c r="AY233" s="19" t="s">
        <v>175</v>
      </c>
      <c r="BE233" s="210">
        <f>IF(N233="základní",J233,0)</f>
        <v>0</v>
      </c>
      <c r="BF233" s="210">
        <f>IF(N233="snížená",J233,0)</f>
        <v>0</v>
      </c>
      <c r="BG233" s="210">
        <f>IF(N233="zákl. přenesená",J233,0)</f>
        <v>0</v>
      </c>
      <c r="BH233" s="210">
        <f>IF(N233="sníž. přenesená",J233,0)</f>
        <v>0</v>
      </c>
      <c r="BI233" s="210">
        <f>IF(N233="nulová",J233,0)</f>
        <v>0</v>
      </c>
      <c r="BJ233" s="19" t="s">
        <v>85</v>
      </c>
      <c r="BK233" s="210">
        <f>ROUND(I233*H233,2)</f>
        <v>0</v>
      </c>
      <c r="BL233" s="19" t="s">
        <v>182</v>
      </c>
      <c r="BM233" s="209" t="s">
        <v>1197</v>
      </c>
    </row>
    <row r="234" spans="1:65" s="2" customFormat="1" ht="16.5" customHeight="1">
      <c r="A234" s="38"/>
      <c r="B234" s="197"/>
      <c r="C234" s="198" t="s">
        <v>714</v>
      </c>
      <c r="D234" s="198" t="s">
        <v>177</v>
      </c>
      <c r="E234" s="199" t="s">
        <v>1597</v>
      </c>
      <c r="F234" s="200" t="s">
        <v>1598</v>
      </c>
      <c r="G234" s="201" t="s">
        <v>1348</v>
      </c>
      <c r="H234" s="202">
        <v>1</v>
      </c>
      <c r="I234" s="203"/>
      <c r="J234" s="204">
        <f>ROUND(I234*H234,2)</f>
        <v>0</v>
      </c>
      <c r="K234" s="200" t="s">
        <v>1</v>
      </c>
      <c r="L234" s="39"/>
      <c r="M234" s="259" t="s">
        <v>1</v>
      </c>
      <c r="N234" s="260" t="s">
        <v>43</v>
      </c>
      <c r="O234" s="261"/>
      <c r="P234" s="262">
        <f>O234*H234</f>
        <v>0</v>
      </c>
      <c r="Q234" s="262">
        <v>0</v>
      </c>
      <c r="R234" s="262">
        <f>Q234*H234</f>
        <v>0</v>
      </c>
      <c r="S234" s="262">
        <v>0</v>
      </c>
      <c r="T234" s="263">
        <f>S234*H234</f>
        <v>0</v>
      </c>
      <c r="U234" s="38"/>
      <c r="V234" s="38"/>
      <c r="W234" s="38"/>
      <c r="X234" s="38"/>
      <c r="Y234" s="38"/>
      <c r="Z234" s="38"/>
      <c r="AA234" s="38"/>
      <c r="AB234" s="38"/>
      <c r="AC234" s="38"/>
      <c r="AD234" s="38"/>
      <c r="AE234" s="38"/>
      <c r="AR234" s="209" t="s">
        <v>182</v>
      </c>
      <c r="AT234" s="209" t="s">
        <v>177</v>
      </c>
      <c r="AU234" s="209" t="s">
        <v>85</v>
      </c>
      <c r="AY234" s="19" t="s">
        <v>175</v>
      </c>
      <c r="BE234" s="210">
        <f>IF(N234="základní",J234,0)</f>
        <v>0</v>
      </c>
      <c r="BF234" s="210">
        <f>IF(N234="snížená",J234,0)</f>
        <v>0</v>
      </c>
      <c r="BG234" s="210">
        <f>IF(N234="zákl. přenesená",J234,0)</f>
        <v>0</v>
      </c>
      <c r="BH234" s="210">
        <f>IF(N234="sníž. přenesená",J234,0)</f>
        <v>0</v>
      </c>
      <c r="BI234" s="210">
        <f>IF(N234="nulová",J234,0)</f>
        <v>0</v>
      </c>
      <c r="BJ234" s="19" t="s">
        <v>85</v>
      </c>
      <c r="BK234" s="210">
        <f>ROUND(I234*H234,2)</f>
        <v>0</v>
      </c>
      <c r="BL234" s="19" t="s">
        <v>182</v>
      </c>
      <c r="BM234" s="209" t="s">
        <v>1216</v>
      </c>
    </row>
    <row r="235" spans="1:31" s="2" customFormat="1" ht="6.95" customHeight="1">
      <c r="A235" s="38"/>
      <c r="B235" s="60"/>
      <c r="C235" s="61"/>
      <c r="D235" s="61"/>
      <c r="E235" s="61"/>
      <c r="F235" s="61"/>
      <c r="G235" s="61"/>
      <c r="H235" s="61"/>
      <c r="I235" s="157"/>
      <c r="J235" s="61"/>
      <c r="K235" s="61"/>
      <c r="L235" s="39"/>
      <c r="M235" s="38"/>
      <c r="O235" s="38"/>
      <c r="P235" s="38"/>
      <c r="Q235" s="38"/>
      <c r="R235" s="38"/>
      <c r="S235" s="38"/>
      <c r="T235" s="38"/>
      <c r="U235" s="38"/>
      <c r="V235" s="38"/>
      <c r="W235" s="38"/>
      <c r="X235" s="38"/>
      <c r="Y235" s="38"/>
      <c r="Z235" s="38"/>
      <c r="AA235" s="38"/>
      <c r="AB235" s="38"/>
      <c r="AC235" s="38"/>
      <c r="AD235" s="38"/>
      <c r="AE235" s="38"/>
    </row>
  </sheetData>
  <autoFilter ref="C129:K234"/>
  <mergeCells count="12">
    <mergeCell ref="E7:H7"/>
    <mergeCell ref="E9:H9"/>
    <mergeCell ref="E11:H11"/>
    <mergeCell ref="E20:H20"/>
    <mergeCell ref="E29:H29"/>
    <mergeCell ref="E85:H85"/>
    <mergeCell ref="E87:H87"/>
    <mergeCell ref="E89:H89"/>
    <mergeCell ref="E118:H118"/>
    <mergeCell ref="E120:H120"/>
    <mergeCell ref="E122:H12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5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8" t="s">
        <v>5</v>
      </c>
      <c r="M2" s="1"/>
      <c r="N2" s="1"/>
      <c r="O2" s="1"/>
      <c r="P2" s="1"/>
      <c r="Q2" s="1"/>
      <c r="R2" s="1"/>
      <c r="S2" s="1"/>
      <c r="T2" s="1"/>
      <c r="U2" s="1"/>
      <c r="V2" s="1"/>
      <c r="AT2" s="19" t="s">
        <v>102</v>
      </c>
    </row>
    <row r="3" spans="2:46" s="1" customFormat="1" ht="6.95" customHeight="1">
      <c r="B3" s="20"/>
      <c r="C3" s="21"/>
      <c r="D3" s="21"/>
      <c r="E3" s="21"/>
      <c r="F3" s="21"/>
      <c r="G3" s="21"/>
      <c r="H3" s="21"/>
      <c r="I3" s="130"/>
      <c r="J3" s="21"/>
      <c r="K3" s="21"/>
      <c r="L3" s="22"/>
      <c r="AT3" s="19" t="s">
        <v>87</v>
      </c>
    </row>
    <row r="4" spans="2:46" s="1" customFormat="1" ht="24.95" customHeight="1">
      <c r="B4" s="22"/>
      <c r="D4" s="23" t="s">
        <v>127</v>
      </c>
      <c r="I4" s="129"/>
      <c r="L4" s="22"/>
      <c r="M4" s="131" t="s">
        <v>10</v>
      </c>
      <c r="AT4" s="19" t="s">
        <v>3</v>
      </c>
    </row>
    <row r="5" spans="2:12" s="1" customFormat="1" ht="6.95" customHeight="1">
      <c r="B5" s="22"/>
      <c r="I5" s="129"/>
      <c r="L5" s="22"/>
    </row>
    <row r="6" spans="2:12" s="1" customFormat="1" ht="12" customHeight="1">
      <c r="B6" s="22"/>
      <c r="D6" s="32" t="s">
        <v>16</v>
      </c>
      <c r="I6" s="129"/>
      <c r="L6" s="22"/>
    </row>
    <row r="7" spans="2:12" s="1" customFormat="1" ht="16.5" customHeight="1">
      <c r="B7" s="22"/>
      <c r="E7" s="132" t="str">
        <f>'Rekapitulace stavby'!K6</f>
        <v>Rekonstrukce objektu garáží nákladních vozidel - Rychnov nad Kněžnou</v>
      </c>
      <c r="F7" s="32"/>
      <c r="G7" s="32"/>
      <c r="H7" s="32"/>
      <c r="I7" s="129"/>
      <c r="L7" s="22"/>
    </row>
    <row r="8" spans="2:12" ht="12">
      <c r="B8" s="22"/>
      <c r="D8" s="32" t="s">
        <v>128</v>
      </c>
      <c r="L8" s="22"/>
    </row>
    <row r="9" spans="2:12" s="1" customFormat="1" ht="16.5" customHeight="1">
      <c r="B9" s="22"/>
      <c r="E9" s="132" t="s">
        <v>1390</v>
      </c>
      <c r="F9" s="1"/>
      <c r="G9" s="1"/>
      <c r="H9" s="1"/>
      <c r="I9" s="129"/>
      <c r="L9" s="22"/>
    </row>
    <row r="10" spans="2:12" s="1" customFormat="1" ht="12" customHeight="1">
      <c r="B10" s="22"/>
      <c r="D10" s="32" t="s">
        <v>1337</v>
      </c>
      <c r="I10" s="129"/>
      <c r="L10" s="22"/>
    </row>
    <row r="11" spans="1:31" s="2" customFormat="1" ht="16.5" customHeight="1">
      <c r="A11" s="38"/>
      <c r="B11" s="39"/>
      <c r="C11" s="38"/>
      <c r="D11" s="38"/>
      <c r="E11" s="142" t="s">
        <v>1391</v>
      </c>
      <c r="F11" s="38"/>
      <c r="G11" s="38"/>
      <c r="H11" s="38"/>
      <c r="I11" s="133"/>
      <c r="J11" s="38"/>
      <c r="K11" s="38"/>
      <c r="L11" s="55"/>
      <c r="S11" s="38"/>
      <c r="T11" s="38"/>
      <c r="U11" s="38"/>
      <c r="V11" s="38"/>
      <c r="W11" s="38"/>
      <c r="X11" s="38"/>
      <c r="Y11" s="38"/>
      <c r="Z11" s="38"/>
      <c r="AA11" s="38"/>
      <c r="AB11" s="38"/>
      <c r="AC11" s="38"/>
      <c r="AD11" s="38"/>
      <c r="AE11" s="38"/>
    </row>
    <row r="12" spans="1:31" s="2" customFormat="1" ht="12" customHeight="1">
      <c r="A12" s="38"/>
      <c r="B12" s="39"/>
      <c r="C12" s="38"/>
      <c r="D12" s="32" t="s">
        <v>1599</v>
      </c>
      <c r="E12" s="38"/>
      <c r="F12" s="38"/>
      <c r="G12" s="38"/>
      <c r="H12" s="38"/>
      <c r="I12" s="133"/>
      <c r="J12" s="38"/>
      <c r="K12" s="38"/>
      <c r="L12" s="55"/>
      <c r="S12" s="38"/>
      <c r="T12" s="38"/>
      <c r="U12" s="38"/>
      <c r="V12" s="38"/>
      <c r="W12" s="38"/>
      <c r="X12" s="38"/>
      <c r="Y12" s="38"/>
      <c r="Z12" s="38"/>
      <c r="AA12" s="38"/>
      <c r="AB12" s="38"/>
      <c r="AC12" s="38"/>
      <c r="AD12" s="38"/>
      <c r="AE12" s="38"/>
    </row>
    <row r="13" spans="1:31" s="2" customFormat="1" ht="16.5" customHeight="1">
      <c r="A13" s="38"/>
      <c r="B13" s="39"/>
      <c r="C13" s="38"/>
      <c r="D13" s="38"/>
      <c r="E13" s="67" t="s">
        <v>1600</v>
      </c>
      <c r="F13" s="38"/>
      <c r="G13" s="38"/>
      <c r="H13" s="38"/>
      <c r="I13" s="133"/>
      <c r="J13" s="38"/>
      <c r="K13" s="38"/>
      <c r="L13" s="55"/>
      <c r="S13" s="38"/>
      <c r="T13" s="38"/>
      <c r="U13" s="38"/>
      <c r="V13" s="38"/>
      <c r="W13" s="38"/>
      <c r="X13" s="38"/>
      <c r="Y13" s="38"/>
      <c r="Z13" s="38"/>
      <c r="AA13" s="38"/>
      <c r="AB13" s="38"/>
      <c r="AC13" s="38"/>
      <c r="AD13" s="38"/>
      <c r="AE13" s="38"/>
    </row>
    <row r="14" spans="1:31" s="2" customFormat="1" ht="12">
      <c r="A14" s="38"/>
      <c r="B14" s="39"/>
      <c r="C14" s="38"/>
      <c r="D14" s="38"/>
      <c r="E14" s="38"/>
      <c r="F14" s="38"/>
      <c r="G14" s="38"/>
      <c r="H14" s="38"/>
      <c r="I14" s="133"/>
      <c r="J14" s="38"/>
      <c r="K14" s="38"/>
      <c r="L14" s="55"/>
      <c r="S14" s="38"/>
      <c r="T14" s="38"/>
      <c r="U14" s="38"/>
      <c r="V14" s="38"/>
      <c r="W14" s="38"/>
      <c r="X14" s="38"/>
      <c r="Y14" s="38"/>
      <c r="Z14" s="38"/>
      <c r="AA14" s="38"/>
      <c r="AB14" s="38"/>
      <c r="AC14" s="38"/>
      <c r="AD14" s="38"/>
      <c r="AE14" s="38"/>
    </row>
    <row r="15" spans="1:31" s="2" customFormat="1" ht="12" customHeight="1">
      <c r="A15" s="38"/>
      <c r="B15" s="39"/>
      <c r="C15" s="38"/>
      <c r="D15" s="32" t="s">
        <v>18</v>
      </c>
      <c r="E15" s="38"/>
      <c r="F15" s="27" t="s">
        <v>1</v>
      </c>
      <c r="G15" s="38"/>
      <c r="H15" s="38"/>
      <c r="I15" s="134" t="s">
        <v>19</v>
      </c>
      <c r="J15" s="27" t="s">
        <v>1</v>
      </c>
      <c r="K15" s="38"/>
      <c r="L15" s="55"/>
      <c r="S15" s="38"/>
      <c r="T15" s="38"/>
      <c r="U15" s="38"/>
      <c r="V15" s="38"/>
      <c r="W15" s="38"/>
      <c r="X15" s="38"/>
      <c r="Y15" s="38"/>
      <c r="Z15" s="38"/>
      <c r="AA15" s="38"/>
      <c r="AB15" s="38"/>
      <c r="AC15" s="38"/>
      <c r="AD15" s="38"/>
      <c r="AE15" s="38"/>
    </row>
    <row r="16" spans="1:31" s="2" customFormat="1" ht="12" customHeight="1">
      <c r="A16" s="38"/>
      <c r="B16" s="39"/>
      <c r="C16" s="38"/>
      <c r="D16" s="32" t="s">
        <v>20</v>
      </c>
      <c r="E16" s="38"/>
      <c r="F16" s="27" t="s">
        <v>21</v>
      </c>
      <c r="G16" s="38"/>
      <c r="H16" s="38"/>
      <c r="I16" s="134" t="s">
        <v>22</v>
      </c>
      <c r="J16" s="69" t="str">
        <f>'Rekapitulace stavby'!AN8</f>
        <v>26. 3. 2019</v>
      </c>
      <c r="K16" s="38"/>
      <c r="L16" s="55"/>
      <c r="S16" s="38"/>
      <c r="T16" s="38"/>
      <c r="U16" s="38"/>
      <c r="V16" s="38"/>
      <c r="W16" s="38"/>
      <c r="X16" s="38"/>
      <c r="Y16" s="38"/>
      <c r="Z16" s="38"/>
      <c r="AA16" s="38"/>
      <c r="AB16" s="38"/>
      <c r="AC16" s="38"/>
      <c r="AD16" s="38"/>
      <c r="AE16" s="38"/>
    </row>
    <row r="17" spans="1:31" s="2" customFormat="1" ht="10.8" customHeight="1">
      <c r="A17" s="38"/>
      <c r="B17" s="39"/>
      <c r="C17" s="38"/>
      <c r="D17" s="38"/>
      <c r="E17" s="38"/>
      <c r="F17" s="38"/>
      <c r="G17" s="38"/>
      <c r="H17" s="38"/>
      <c r="I17" s="133"/>
      <c r="J17" s="38"/>
      <c r="K17" s="38"/>
      <c r="L17" s="55"/>
      <c r="S17" s="38"/>
      <c r="T17" s="38"/>
      <c r="U17" s="38"/>
      <c r="V17" s="38"/>
      <c r="W17" s="38"/>
      <c r="X17" s="38"/>
      <c r="Y17" s="38"/>
      <c r="Z17" s="38"/>
      <c r="AA17" s="38"/>
      <c r="AB17" s="38"/>
      <c r="AC17" s="38"/>
      <c r="AD17" s="38"/>
      <c r="AE17" s="38"/>
    </row>
    <row r="18" spans="1:31" s="2" customFormat="1" ht="12" customHeight="1">
      <c r="A18" s="38"/>
      <c r="B18" s="39"/>
      <c r="C18" s="38"/>
      <c r="D18" s="32" t="s">
        <v>24</v>
      </c>
      <c r="E18" s="38"/>
      <c r="F18" s="38"/>
      <c r="G18" s="38"/>
      <c r="H18" s="38"/>
      <c r="I18" s="134" t="s">
        <v>25</v>
      </c>
      <c r="J18" s="27" t="s">
        <v>26</v>
      </c>
      <c r="K18" s="38"/>
      <c r="L18" s="55"/>
      <c r="S18" s="38"/>
      <c r="T18" s="38"/>
      <c r="U18" s="38"/>
      <c r="V18" s="38"/>
      <c r="W18" s="38"/>
      <c r="X18" s="38"/>
      <c r="Y18" s="38"/>
      <c r="Z18" s="38"/>
      <c r="AA18" s="38"/>
      <c r="AB18" s="38"/>
      <c r="AC18" s="38"/>
      <c r="AD18" s="38"/>
      <c r="AE18" s="38"/>
    </row>
    <row r="19" spans="1:31" s="2" customFormat="1" ht="18" customHeight="1">
      <c r="A19" s="38"/>
      <c r="B19" s="39"/>
      <c r="C19" s="38"/>
      <c r="D19" s="38"/>
      <c r="E19" s="27" t="s">
        <v>27</v>
      </c>
      <c r="F19" s="38"/>
      <c r="G19" s="38"/>
      <c r="H19" s="38"/>
      <c r="I19" s="134" t="s">
        <v>28</v>
      </c>
      <c r="J19" s="27" t="s">
        <v>1</v>
      </c>
      <c r="K19" s="38"/>
      <c r="L19" s="55"/>
      <c r="S19" s="38"/>
      <c r="T19" s="38"/>
      <c r="U19" s="38"/>
      <c r="V19" s="38"/>
      <c r="W19" s="38"/>
      <c r="X19" s="38"/>
      <c r="Y19" s="38"/>
      <c r="Z19" s="38"/>
      <c r="AA19" s="38"/>
      <c r="AB19" s="38"/>
      <c r="AC19" s="38"/>
      <c r="AD19" s="38"/>
      <c r="AE19" s="38"/>
    </row>
    <row r="20" spans="1:31" s="2" customFormat="1" ht="6.95" customHeight="1">
      <c r="A20" s="38"/>
      <c r="B20" s="39"/>
      <c r="C20" s="38"/>
      <c r="D20" s="38"/>
      <c r="E20" s="38"/>
      <c r="F20" s="38"/>
      <c r="G20" s="38"/>
      <c r="H20" s="38"/>
      <c r="I20" s="133"/>
      <c r="J20" s="38"/>
      <c r="K20" s="38"/>
      <c r="L20" s="55"/>
      <c r="S20" s="38"/>
      <c r="T20" s="38"/>
      <c r="U20" s="38"/>
      <c r="V20" s="38"/>
      <c r="W20" s="38"/>
      <c r="X20" s="38"/>
      <c r="Y20" s="38"/>
      <c r="Z20" s="38"/>
      <c r="AA20" s="38"/>
      <c r="AB20" s="38"/>
      <c r="AC20" s="38"/>
      <c r="AD20" s="38"/>
      <c r="AE20" s="38"/>
    </row>
    <row r="21" spans="1:31" s="2" customFormat="1" ht="12" customHeight="1">
      <c r="A21" s="38"/>
      <c r="B21" s="39"/>
      <c r="C21" s="38"/>
      <c r="D21" s="32" t="s">
        <v>29</v>
      </c>
      <c r="E21" s="38"/>
      <c r="F21" s="38"/>
      <c r="G21" s="38"/>
      <c r="H21" s="38"/>
      <c r="I21" s="134" t="s">
        <v>25</v>
      </c>
      <c r="J21" s="33" t="str">
        <f>'Rekapitulace stavby'!AN13</f>
        <v>Vyplň údaj</v>
      </c>
      <c r="K21" s="38"/>
      <c r="L21" s="55"/>
      <c r="S21" s="38"/>
      <c r="T21" s="38"/>
      <c r="U21" s="38"/>
      <c r="V21" s="38"/>
      <c r="W21" s="38"/>
      <c r="X21" s="38"/>
      <c r="Y21" s="38"/>
      <c r="Z21" s="38"/>
      <c r="AA21" s="38"/>
      <c r="AB21" s="38"/>
      <c r="AC21" s="38"/>
      <c r="AD21" s="38"/>
      <c r="AE21" s="38"/>
    </row>
    <row r="22" spans="1:31" s="2" customFormat="1" ht="18" customHeight="1">
      <c r="A22" s="38"/>
      <c r="B22" s="39"/>
      <c r="C22" s="38"/>
      <c r="D22" s="38"/>
      <c r="E22" s="33" t="str">
        <f>'Rekapitulace stavby'!E14</f>
        <v>Vyplň údaj</v>
      </c>
      <c r="F22" s="27"/>
      <c r="G22" s="27"/>
      <c r="H22" s="27"/>
      <c r="I22" s="134" t="s">
        <v>28</v>
      </c>
      <c r="J22" s="33" t="str">
        <f>'Rekapitulace stavby'!AN14</f>
        <v>Vyplň údaj</v>
      </c>
      <c r="K22" s="38"/>
      <c r="L22" s="55"/>
      <c r="S22" s="38"/>
      <c r="T22" s="38"/>
      <c r="U22" s="38"/>
      <c r="V22" s="38"/>
      <c r="W22" s="38"/>
      <c r="X22" s="38"/>
      <c r="Y22" s="38"/>
      <c r="Z22" s="38"/>
      <c r="AA22" s="38"/>
      <c r="AB22" s="38"/>
      <c r="AC22" s="38"/>
      <c r="AD22" s="38"/>
      <c r="AE22" s="38"/>
    </row>
    <row r="23" spans="1:31" s="2" customFormat="1" ht="6.95" customHeight="1">
      <c r="A23" s="38"/>
      <c r="B23" s="39"/>
      <c r="C23" s="38"/>
      <c r="D23" s="38"/>
      <c r="E23" s="38"/>
      <c r="F23" s="38"/>
      <c r="G23" s="38"/>
      <c r="H23" s="38"/>
      <c r="I23" s="133"/>
      <c r="J23" s="38"/>
      <c r="K23" s="38"/>
      <c r="L23" s="55"/>
      <c r="S23" s="38"/>
      <c r="T23" s="38"/>
      <c r="U23" s="38"/>
      <c r="V23" s="38"/>
      <c r="W23" s="38"/>
      <c r="X23" s="38"/>
      <c r="Y23" s="38"/>
      <c r="Z23" s="38"/>
      <c r="AA23" s="38"/>
      <c r="AB23" s="38"/>
      <c r="AC23" s="38"/>
      <c r="AD23" s="38"/>
      <c r="AE23" s="38"/>
    </row>
    <row r="24" spans="1:31" s="2" customFormat="1" ht="12" customHeight="1">
      <c r="A24" s="38"/>
      <c r="B24" s="39"/>
      <c r="C24" s="38"/>
      <c r="D24" s="32" t="s">
        <v>31</v>
      </c>
      <c r="E24" s="38"/>
      <c r="F24" s="38"/>
      <c r="G24" s="38"/>
      <c r="H24" s="38"/>
      <c r="I24" s="134" t="s">
        <v>25</v>
      </c>
      <c r="J24" s="27" t="s">
        <v>1</v>
      </c>
      <c r="K24" s="38"/>
      <c r="L24" s="55"/>
      <c r="S24" s="38"/>
      <c r="T24" s="38"/>
      <c r="U24" s="38"/>
      <c r="V24" s="38"/>
      <c r="W24" s="38"/>
      <c r="X24" s="38"/>
      <c r="Y24" s="38"/>
      <c r="Z24" s="38"/>
      <c r="AA24" s="38"/>
      <c r="AB24" s="38"/>
      <c r="AC24" s="38"/>
      <c r="AD24" s="38"/>
      <c r="AE24" s="38"/>
    </row>
    <row r="25" spans="1:31" s="2" customFormat="1" ht="18" customHeight="1">
      <c r="A25" s="38"/>
      <c r="B25" s="39"/>
      <c r="C25" s="38"/>
      <c r="D25" s="38"/>
      <c r="E25" s="27" t="s">
        <v>32</v>
      </c>
      <c r="F25" s="38"/>
      <c r="G25" s="38"/>
      <c r="H25" s="38"/>
      <c r="I25" s="134" t="s">
        <v>28</v>
      </c>
      <c r="J25" s="27" t="s">
        <v>1</v>
      </c>
      <c r="K25" s="38"/>
      <c r="L25" s="55"/>
      <c r="S25" s="38"/>
      <c r="T25" s="38"/>
      <c r="U25" s="38"/>
      <c r="V25" s="38"/>
      <c r="W25" s="38"/>
      <c r="X25" s="38"/>
      <c r="Y25" s="38"/>
      <c r="Z25" s="38"/>
      <c r="AA25" s="38"/>
      <c r="AB25" s="38"/>
      <c r="AC25" s="38"/>
      <c r="AD25" s="38"/>
      <c r="AE25" s="38"/>
    </row>
    <row r="26" spans="1:31" s="2" customFormat="1" ht="6.95" customHeight="1">
      <c r="A26" s="38"/>
      <c r="B26" s="39"/>
      <c r="C26" s="38"/>
      <c r="D26" s="38"/>
      <c r="E26" s="38"/>
      <c r="F26" s="38"/>
      <c r="G26" s="38"/>
      <c r="H26" s="38"/>
      <c r="I26" s="133"/>
      <c r="J26" s="38"/>
      <c r="K26" s="38"/>
      <c r="L26" s="55"/>
      <c r="S26" s="38"/>
      <c r="T26" s="38"/>
      <c r="U26" s="38"/>
      <c r="V26" s="38"/>
      <c r="W26" s="38"/>
      <c r="X26" s="38"/>
      <c r="Y26" s="38"/>
      <c r="Z26" s="38"/>
      <c r="AA26" s="38"/>
      <c r="AB26" s="38"/>
      <c r="AC26" s="38"/>
      <c r="AD26" s="38"/>
      <c r="AE26" s="38"/>
    </row>
    <row r="27" spans="1:31" s="2" customFormat="1" ht="12" customHeight="1">
      <c r="A27" s="38"/>
      <c r="B27" s="39"/>
      <c r="C27" s="38"/>
      <c r="D27" s="32" t="s">
        <v>34</v>
      </c>
      <c r="E27" s="38"/>
      <c r="F27" s="38"/>
      <c r="G27" s="38"/>
      <c r="H27" s="38"/>
      <c r="I27" s="134" t="s">
        <v>25</v>
      </c>
      <c r="J27" s="27" t="str">
        <f>IF('Rekapitulace stavby'!AN19="","",'Rekapitulace stavby'!AN19)</f>
        <v/>
      </c>
      <c r="K27" s="38"/>
      <c r="L27" s="55"/>
      <c r="S27" s="38"/>
      <c r="T27" s="38"/>
      <c r="U27" s="38"/>
      <c r="V27" s="38"/>
      <c r="W27" s="38"/>
      <c r="X27" s="38"/>
      <c r="Y27" s="38"/>
      <c r="Z27" s="38"/>
      <c r="AA27" s="38"/>
      <c r="AB27" s="38"/>
      <c r="AC27" s="38"/>
      <c r="AD27" s="38"/>
      <c r="AE27" s="38"/>
    </row>
    <row r="28" spans="1:31" s="2" customFormat="1" ht="18" customHeight="1">
      <c r="A28" s="38"/>
      <c r="B28" s="39"/>
      <c r="C28" s="38"/>
      <c r="D28" s="38"/>
      <c r="E28" s="27" t="str">
        <f>IF('Rekapitulace stavby'!E20="","",'Rekapitulace stavby'!E20)</f>
        <v xml:space="preserve"> </v>
      </c>
      <c r="F28" s="38"/>
      <c r="G28" s="38"/>
      <c r="H28" s="38"/>
      <c r="I28" s="134" t="s">
        <v>28</v>
      </c>
      <c r="J28" s="27" t="str">
        <f>IF('Rekapitulace stavby'!AN20="","",'Rekapitulace stavby'!AN20)</f>
        <v/>
      </c>
      <c r="K28" s="38"/>
      <c r="L28" s="55"/>
      <c r="S28" s="38"/>
      <c r="T28" s="38"/>
      <c r="U28" s="38"/>
      <c r="V28" s="38"/>
      <c r="W28" s="38"/>
      <c r="X28" s="38"/>
      <c r="Y28" s="38"/>
      <c r="Z28" s="38"/>
      <c r="AA28" s="38"/>
      <c r="AB28" s="38"/>
      <c r="AC28" s="38"/>
      <c r="AD28" s="38"/>
      <c r="AE28" s="38"/>
    </row>
    <row r="29" spans="1:31" s="2" customFormat="1" ht="6.95" customHeight="1">
      <c r="A29" s="38"/>
      <c r="B29" s="39"/>
      <c r="C29" s="38"/>
      <c r="D29" s="38"/>
      <c r="E29" s="38"/>
      <c r="F29" s="38"/>
      <c r="G29" s="38"/>
      <c r="H29" s="38"/>
      <c r="I29" s="133"/>
      <c r="J29" s="38"/>
      <c r="K29" s="38"/>
      <c r="L29" s="55"/>
      <c r="S29" s="38"/>
      <c r="T29" s="38"/>
      <c r="U29" s="38"/>
      <c r="V29" s="38"/>
      <c r="W29" s="38"/>
      <c r="X29" s="38"/>
      <c r="Y29" s="38"/>
      <c r="Z29" s="38"/>
      <c r="AA29" s="38"/>
      <c r="AB29" s="38"/>
      <c r="AC29" s="38"/>
      <c r="AD29" s="38"/>
      <c r="AE29" s="38"/>
    </row>
    <row r="30" spans="1:31" s="2" customFormat="1" ht="12" customHeight="1">
      <c r="A30" s="38"/>
      <c r="B30" s="39"/>
      <c r="C30" s="38"/>
      <c r="D30" s="32" t="s">
        <v>36</v>
      </c>
      <c r="E30" s="38"/>
      <c r="F30" s="38"/>
      <c r="G30" s="38"/>
      <c r="H30" s="38"/>
      <c r="I30" s="133"/>
      <c r="J30" s="38"/>
      <c r="K30" s="38"/>
      <c r="L30" s="55"/>
      <c r="S30" s="38"/>
      <c r="T30" s="38"/>
      <c r="U30" s="38"/>
      <c r="V30" s="38"/>
      <c r="W30" s="38"/>
      <c r="X30" s="38"/>
      <c r="Y30" s="38"/>
      <c r="Z30" s="38"/>
      <c r="AA30" s="38"/>
      <c r="AB30" s="38"/>
      <c r="AC30" s="38"/>
      <c r="AD30" s="38"/>
      <c r="AE30" s="38"/>
    </row>
    <row r="31" spans="1:31" s="8" customFormat="1" ht="214.5" customHeight="1">
      <c r="A31" s="135"/>
      <c r="B31" s="136"/>
      <c r="C31" s="135"/>
      <c r="D31" s="135"/>
      <c r="E31" s="36" t="s">
        <v>130</v>
      </c>
      <c r="F31" s="36"/>
      <c r="G31" s="36"/>
      <c r="H31" s="36"/>
      <c r="I31" s="137"/>
      <c r="J31" s="135"/>
      <c r="K31" s="135"/>
      <c r="L31" s="138"/>
      <c r="S31" s="135"/>
      <c r="T31" s="135"/>
      <c r="U31" s="135"/>
      <c r="V31" s="135"/>
      <c r="W31" s="135"/>
      <c r="X31" s="135"/>
      <c r="Y31" s="135"/>
      <c r="Z31" s="135"/>
      <c r="AA31" s="135"/>
      <c r="AB31" s="135"/>
      <c r="AC31" s="135"/>
      <c r="AD31" s="135"/>
      <c r="AE31" s="135"/>
    </row>
    <row r="32" spans="1:31" s="2" customFormat="1" ht="6.95" customHeight="1">
      <c r="A32" s="38"/>
      <c r="B32" s="39"/>
      <c r="C32" s="38"/>
      <c r="D32" s="38"/>
      <c r="E32" s="38"/>
      <c r="F32" s="38"/>
      <c r="G32" s="38"/>
      <c r="H32" s="38"/>
      <c r="I32" s="133"/>
      <c r="J32" s="38"/>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139"/>
      <c r="J33" s="90"/>
      <c r="K33" s="90"/>
      <c r="L33" s="55"/>
      <c r="S33" s="38"/>
      <c r="T33" s="38"/>
      <c r="U33" s="38"/>
      <c r="V33" s="38"/>
      <c r="W33" s="38"/>
      <c r="X33" s="38"/>
      <c r="Y33" s="38"/>
      <c r="Z33" s="38"/>
      <c r="AA33" s="38"/>
      <c r="AB33" s="38"/>
      <c r="AC33" s="38"/>
      <c r="AD33" s="38"/>
      <c r="AE33" s="38"/>
    </row>
    <row r="34" spans="1:31" s="2" customFormat="1" ht="25.4" customHeight="1">
      <c r="A34" s="38"/>
      <c r="B34" s="39"/>
      <c r="C34" s="38"/>
      <c r="D34" s="140" t="s">
        <v>38</v>
      </c>
      <c r="E34" s="38"/>
      <c r="F34" s="38"/>
      <c r="G34" s="38"/>
      <c r="H34" s="38"/>
      <c r="I34" s="133"/>
      <c r="J34" s="96">
        <f>ROUND(J125,2)</f>
        <v>0</v>
      </c>
      <c r="K34" s="38"/>
      <c r="L34" s="55"/>
      <c r="S34" s="38"/>
      <c r="T34" s="38"/>
      <c r="U34" s="38"/>
      <c r="V34" s="38"/>
      <c r="W34" s="38"/>
      <c r="X34" s="38"/>
      <c r="Y34" s="38"/>
      <c r="Z34" s="38"/>
      <c r="AA34" s="38"/>
      <c r="AB34" s="38"/>
      <c r="AC34" s="38"/>
      <c r="AD34" s="38"/>
      <c r="AE34" s="38"/>
    </row>
    <row r="35" spans="1:31" s="2" customFormat="1" ht="6.95" customHeight="1">
      <c r="A35" s="38"/>
      <c r="B35" s="39"/>
      <c r="C35" s="38"/>
      <c r="D35" s="90"/>
      <c r="E35" s="90"/>
      <c r="F35" s="90"/>
      <c r="G35" s="90"/>
      <c r="H35" s="90"/>
      <c r="I35" s="139"/>
      <c r="J35" s="90"/>
      <c r="K35" s="90"/>
      <c r="L35" s="55"/>
      <c r="S35" s="38"/>
      <c r="T35" s="38"/>
      <c r="U35" s="38"/>
      <c r="V35" s="38"/>
      <c r="W35" s="38"/>
      <c r="X35" s="38"/>
      <c r="Y35" s="38"/>
      <c r="Z35" s="38"/>
      <c r="AA35" s="38"/>
      <c r="AB35" s="38"/>
      <c r="AC35" s="38"/>
      <c r="AD35" s="38"/>
      <c r="AE35" s="38"/>
    </row>
    <row r="36" spans="1:31" s="2" customFormat="1" ht="14.4" customHeight="1">
      <c r="A36" s="38"/>
      <c r="B36" s="39"/>
      <c r="C36" s="38"/>
      <c r="D36" s="38"/>
      <c r="E36" s="38"/>
      <c r="F36" s="43" t="s">
        <v>40</v>
      </c>
      <c r="G36" s="38"/>
      <c r="H36" s="38"/>
      <c r="I36" s="141" t="s">
        <v>39</v>
      </c>
      <c r="J36" s="43" t="s">
        <v>41</v>
      </c>
      <c r="K36" s="38"/>
      <c r="L36" s="55"/>
      <c r="S36" s="38"/>
      <c r="T36" s="38"/>
      <c r="U36" s="38"/>
      <c r="V36" s="38"/>
      <c r="W36" s="38"/>
      <c r="X36" s="38"/>
      <c r="Y36" s="38"/>
      <c r="Z36" s="38"/>
      <c r="AA36" s="38"/>
      <c r="AB36" s="38"/>
      <c r="AC36" s="38"/>
      <c r="AD36" s="38"/>
      <c r="AE36" s="38"/>
    </row>
    <row r="37" spans="1:31" s="2" customFormat="1" ht="14.4" customHeight="1">
      <c r="A37" s="38"/>
      <c r="B37" s="39"/>
      <c r="C37" s="38"/>
      <c r="D37" s="142" t="s">
        <v>42</v>
      </c>
      <c r="E37" s="32" t="s">
        <v>43</v>
      </c>
      <c r="F37" s="143">
        <f>ROUND((SUM(BE125:BE152)),2)</f>
        <v>0</v>
      </c>
      <c r="G37" s="38"/>
      <c r="H37" s="38"/>
      <c r="I37" s="144">
        <v>0.21</v>
      </c>
      <c r="J37" s="143">
        <f>ROUND(((SUM(BE125:BE152))*I37),2)</f>
        <v>0</v>
      </c>
      <c r="K37" s="38"/>
      <c r="L37" s="55"/>
      <c r="S37" s="38"/>
      <c r="T37" s="38"/>
      <c r="U37" s="38"/>
      <c r="V37" s="38"/>
      <c r="W37" s="38"/>
      <c r="X37" s="38"/>
      <c r="Y37" s="38"/>
      <c r="Z37" s="38"/>
      <c r="AA37" s="38"/>
      <c r="AB37" s="38"/>
      <c r="AC37" s="38"/>
      <c r="AD37" s="38"/>
      <c r="AE37" s="38"/>
    </row>
    <row r="38" spans="1:31" s="2" customFormat="1" ht="14.4" customHeight="1">
      <c r="A38" s="38"/>
      <c r="B38" s="39"/>
      <c r="C38" s="38"/>
      <c r="D38" s="38"/>
      <c r="E38" s="32" t="s">
        <v>44</v>
      </c>
      <c r="F38" s="143">
        <f>ROUND((SUM(BF125:BF152)),2)</f>
        <v>0</v>
      </c>
      <c r="G38" s="38"/>
      <c r="H38" s="38"/>
      <c r="I38" s="144">
        <v>0.15</v>
      </c>
      <c r="J38" s="143">
        <f>ROUND(((SUM(BF125:BF152))*I38),2)</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45</v>
      </c>
      <c r="F39" s="143">
        <f>ROUND((SUM(BG125:BG152)),2)</f>
        <v>0</v>
      </c>
      <c r="G39" s="38"/>
      <c r="H39" s="38"/>
      <c r="I39" s="144">
        <v>0.21</v>
      </c>
      <c r="J39" s="143">
        <f>0</f>
        <v>0</v>
      </c>
      <c r="K39" s="38"/>
      <c r="L39" s="55"/>
      <c r="S39" s="38"/>
      <c r="T39" s="38"/>
      <c r="U39" s="38"/>
      <c r="V39" s="38"/>
      <c r="W39" s="38"/>
      <c r="X39" s="38"/>
      <c r="Y39" s="38"/>
      <c r="Z39" s="38"/>
      <c r="AA39" s="38"/>
      <c r="AB39" s="38"/>
      <c r="AC39" s="38"/>
      <c r="AD39" s="38"/>
      <c r="AE39" s="38"/>
    </row>
    <row r="40" spans="1:31" s="2" customFormat="1" ht="14.4" customHeight="1" hidden="1">
      <c r="A40" s="38"/>
      <c r="B40" s="39"/>
      <c r="C40" s="38"/>
      <c r="D40" s="38"/>
      <c r="E40" s="32" t="s">
        <v>46</v>
      </c>
      <c r="F40" s="143">
        <f>ROUND((SUM(BH125:BH152)),2)</f>
        <v>0</v>
      </c>
      <c r="G40" s="38"/>
      <c r="H40" s="38"/>
      <c r="I40" s="144">
        <v>0.15</v>
      </c>
      <c r="J40" s="143">
        <f>0</f>
        <v>0</v>
      </c>
      <c r="K40" s="38"/>
      <c r="L40" s="55"/>
      <c r="S40" s="38"/>
      <c r="T40" s="38"/>
      <c r="U40" s="38"/>
      <c r="V40" s="38"/>
      <c r="W40" s="38"/>
      <c r="X40" s="38"/>
      <c r="Y40" s="38"/>
      <c r="Z40" s="38"/>
      <c r="AA40" s="38"/>
      <c r="AB40" s="38"/>
      <c r="AC40" s="38"/>
      <c r="AD40" s="38"/>
      <c r="AE40" s="38"/>
    </row>
    <row r="41" spans="1:31" s="2" customFormat="1" ht="14.4" customHeight="1" hidden="1">
      <c r="A41" s="38"/>
      <c r="B41" s="39"/>
      <c r="C41" s="38"/>
      <c r="D41" s="38"/>
      <c r="E41" s="32" t="s">
        <v>47</v>
      </c>
      <c r="F41" s="143">
        <f>ROUND((SUM(BI125:BI152)),2)</f>
        <v>0</v>
      </c>
      <c r="G41" s="38"/>
      <c r="H41" s="38"/>
      <c r="I41" s="144">
        <v>0</v>
      </c>
      <c r="J41" s="143">
        <f>0</f>
        <v>0</v>
      </c>
      <c r="K41" s="38"/>
      <c r="L41" s="55"/>
      <c r="S41" s="38"/>
      <c r="T41" s="38"/>
      <c r="U41" s="38"/>
      <c r="V41" s="38"/>
      <c r="W41" s="38"/>
      <c r="X41" s="38"/>
      <c r="Y41" s="38"/>
      <c r="Z41" s="38"/>
      <c r="AA41" s="38"/>
      <c r="AB41" s="38"/>
      <c r="AC41" s="38"/>
      <c r="AD41" s="38"/>
      <c r="AE41" s="38"/>
    </row>
    <row r="42" spans="1:31" s="2" customFormat="1" ht="6.95" customHeight="1">
      <c r="A42" s="38"/>
      <c r="B42" s="39"/>
      <c r="C42" s="38"/>
      <c r="D42" s="38"/>
      <c r="E42" s="38"/>
      <c r="F42" s="38"/>
      <c r="G42" s="38"/>
      <c r="H42" s="38"/>
      <c r="I42" s="133"/>
      <c r="J42" s="38"/>
      <c r="K42" s="38"/>
      <c r="L42" s="55"/>
      <c r="S42" s="38"/>
      <c r="T42" s="38"/>
      <c r="U42" s="38"/>
      <c r="V42" s="38"/>
      <c r="W42" s="38"/>
      <c r="X42" s="38"/>
      <c r="Y42" s="38"/>
      <c r="Z42" s="38"/>
      <c r="AA42" s="38"/>
      <c r="AB42" s="38"/>
      <c r="AC42" s="38"/>
      <c r="AD42" s="38"/>
      <c r="AE42" s="38"/>
    </row>
    <row r="43" spans="1:31" s="2" customFormat="1" ht="25.4" customHeight="1">
      <c r="A43" s="38"/>
      <c r="B43" s="39"/>
      <c r="C43" s="145"/>
      <c r="D43" s="146" t="s">
        <v>48</v>
      </c>
      <c r="E43" s="81"/>
      <c r="F43" s="81"/>
      <c r="G43" s="147" t="s">
        <v>49</v>
      </c>
      <c r="H43" s="148" t="s">
        <v>50</v>
      </c>
      <c r="I43" s="149"/>
      <c r="J43" s="150">
        <f>SUM(J34:J41)</f>
        <v>0</v>
      </c>
      <c r="K43" s="151"/>
      <c r="L43" s="55"/>
      <c r="S43" s="38"/>
      <c r="T43" s="38"/>
      <c r="U43" s="38"/>
      <c r="V43" s="38"/>
      <c r="W43" s="38"/>
      <c r="X43" s="38"/>
      <c r="Y43" s="38"/>
      <c r="Z43" s="38"/>
      <c r="AA43" s="38"/>
      <c r="AB43" s="38"/>
      <c r="AC43" s="38"/>
      <c r="AD43" s="38"/>
      <c r="AE43" s="38"/>
    </row>
    <row r="44" spans="1:31" s="2" customFormat="1" ht="14.4" customHeight="1">
      <c r="A44" s="38"/>
      <c r="B44" s="39"/>
      <c r="C44" s="38"/>
      <c r="D44" s="38"/>
      <c r="E44" s="38"/>
      <c r="F44" s="38"/>
      <c r="G44" s="38"/>
      <c r="H44" s="38"/>
      <c r="I44" s="133"/>
      <c r="J44" s="38"/>
      <c r="K44" s="38"/>
      <c r="L44" s="55"/>
      <c r="S44" s="38"/>
      <c r="T44" s="38"/>
      <c r="U44" s="38"/>
      <c r="V44" s="38"/>
      <c r="W44" s="38"/>
      <c r="X44" s="38"/>
      <c r="Y44" s="38"/>
      <c r="Z44" s="38"/>
      <c r="AA44" s="38"/>
      <c r="AB44" s="38"/>
      <c r="AC44" s="38"/>
      <c r="AD44" s="38"/>
      <c r="AE44" s="38"/>
    </row>
    <row r="45" spans="2:12" s="1" customFormat="1" ht="14.4" customHeight="1">
      <c r="B45" s="22"/>
      <c r="I45" s="129"/>
      <c r="L45" s="22"/>
    </row>
    <row r="46" spans="2:12" s="1" customFormat="1" ht="14.4" customHeight="1">
      <c r="B46" s="22"/>
      <c r="I46" s="129"/>
      <c r="L46" s="22"/>
    </row>
    <row r="47" spans="2:12" s="1" customFormat="1" ht="14.4" customHeight="1">
      <c r="B47" s="22"/>
      <c r="I47" s="129"/>
      <c r="L47" s="22"/>
    </row>
    <row r="48" spans="2:12" s="1" customFormat="1" ht="14.4" customHeight="1">
      <c r="B48" s="22"/>
      <c r="I48" s="129"/>
      <c r="L48" s="22"/>
    </row>
    <row r="49" spans="2:12" s="1" customFormat="1" ht="14.4" customHeight="1">
      <c r="B49" s="22"/>
      <c r="I49" s="129"/>
      <c r="L49" s="22"/>
    </row>
    <row r="50" spans="2:12" s="2" customFormat="1" ht="14.4" customHeight="1">
      <c r="B50" s="55"/>
      <c r="D50" s="56" t="s">
        <v>51</v>
      </c>
      <c r="E50" s="57"/>
      <c r="F50" s="57"/>
      <c r="G50" s="56" t="s">
        <v>52</v>
      </c>
      <c r="H50" s="57"/>
      <c r="I50" s="152"/>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53</v>
      </c>
      <c r="E61" s="41"/>
      <c r="F61" s="153" t="s">
        <v>54</v>
      </c>
      <c r="G61" s="58" t="s">
        <v>53</v>
      </c>
      <c r="H61" s="41"/>
      <c r="I61" s="154"/>
      <c r="J61" s="155" t="s">
        <v>54</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55</v>
      </c>
      <c r="E65" s="59"/>
      <c r="F65" s="59"/>
      <c r="G65" s="56" t="s">
        <v>56</v>
      </c>
      <c r="H65" s="59"/>
      <c r="I65" s="156"/>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53</v>
      </c>
      <c r="E76" s="41"/>
      <c r="F76" s="153" t="s">
        <v>54</v>
      </c>
      <c r="G76" s="58" t="s">
        <v>53</v>
      </c>
      <c r="H76" s="41"/>
      <c r="I76" s="154"/>
      <c r="J76" s="155" t="s">
        <v>54</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157"/>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158"/>
      <c r="J81" s="63"/>
      <c r="K81" s="63"/>
      <c r="L81" s="55"/>
      <c r="S81" s="38"/>
      <c r="T81" s="38"/>
      <c r="U81" s="38"/>
      <c r="V81" s="38"/>
      <c r="W81" s="38"/>
      <c r="X81" s="38"/>
      <c r="Y81" s="38"/>
      <c r="Z81" s="38"/>
      <c r="AA81" s="38"/>
      <c r="AB81" s="38"/>
      <c r="AC81" s="38"/>
      <c r="AD81" s="38"/>
      <c r="AE81" s="38"/>
    </row>
    <row r="82" spans="1:31" s="2" customFormat="1" ht="24.95" customHeight="1">
      <c r="A82" s="38"/>
      <c r="B82" s="39"/>
      <c r="C82" s="23" t="s">
        <v>131</v>
      </c>
      <c r="D82" s="38"/>
      <c r="E82" s="38"/>
      <c r="F82" s="38"/>
      <c r="G82" s="38"/>
      <c r="H82" s="38"/>
      <c r="I82" s="133"/>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133"/>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133"/>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32" t="str">
        <f>E7</f>
        <v>Rekonstrukce objektu garáží nákladních vozidel - Rychnov nad Kněžnou</v>
      </c>
      <c r="F85" s="32"/>
      <c r="G85" s="32"/>
      <c r="H85" s="32"/>
      <c r="I85" s="133"/>
      <c r="J85" s="38"/>
      <c r="K85" s="38"/>
      <c r="L85" s="55"/>
      <c r="S85" s="38"/>
      <c r="T85" s="38"/>
      <c r="U85" s="38"/>
      <c r="V85" s="38"/>
      <c r="W85" s="38"/>
      <c r="X85" s="38"/>
      <c r="Y85" s="38"/>
      <c r="Z85" s="38"/>
      <c r="AA85" s="38"/>
      <c r="AB85" s="38"/>
      <c r="AC85" s="38"/>
      <c r="AD85" s="38"/>
      <c r="AE85" s="38"/>
    </row>
    <row r="86" spans="2:12" s="1" customFormat="1" ht="12" customHeight="1">
      <c r="B86" s="22"/>
      <c r="C86" s="32" t="s">
        <v>128</v>
      </c>
      <c r="I86" s="129"/>
      <c r="L86" s="22"/>
    </row>
    <row r="87" spans="2:12" s="1" customFormat="1" ht="16.5" customHeight="1">
      <c r="B87" s="22"/>
      <c r="E87" s="132" t="s">
        <v>1390</v>
      </c>
      <c r="F87" s="1"/>
      <c r="G87" s="1"/>
      <c r="H87" s="1"/>
      <c r="I87" s="129"/>
      <c r="L87" s="22"/>
    </row>
    <row r="88" spans="2:12" s="1" customFormat="1" ht="12" customHeight="1">
      <c r="B88" s="22"/>
      <c r="C88" s="32" t="s">
        <v>1337</v>
      </c>
      <c r="I88" s="129"/>
      <c r="L88" s="22"/>
    </row>
    <row r="89" spans="1:31" s="2" customFormat="1" ht="16.5" customHeight="1">
      <c r="A89" s="38"/>
      <c r="B89" s="39"/>
      <c r="C89" s="38"/>
      <c r="D89" s="38"/>
      <c r="E89" s="142" t="s">
        <v>1391</v>
      </c>
      <c r="F89" s="38"/>
      <c r="G89" s="38"/>
      <c r="H89" s="38"/>
      <c r="I89" s="133"/>
      <c r="J89" s="38"/>
      <c r="K89" s="38"/>
      <c r="L89" s="55"/>
      <c r="S89" s="38"/>
      <c r="T89" s="38"/>
      <c r="U89" s="38"/>
      <c r="V89" s="38"/>
      <c r="W89" s="38"/>
      <c r="X89" s="38"/>
      <c r="Y89" s="38"/>
      <c r="Z89" s="38"/>
      <c r="AA89" s="38"/>
      <c r="AB89" s="38"/>
      <c r="AC89" s="38"/>
      <c r="AD89" s="38"/>
      <c r="AE89" s="38"/>
    </row>
    <row r="90" spans="1:31" s="2" customFormat="1" ht="12" customHeight="1">
      <c r="A90" s="38"/>
      <c r="B90" s="39"/>
      <c r="C90" s="32" t="s">
        <v>1599</v>
      </c>
      <c r="D90" s="38"/>
      <c r="E90" s="38"/>
      <c r="F90" s="38"/>
      <c r="G90" s="38"/>
      <c r="H90" s="38"/>
      <c r="I90" s="133"/>
      <c r="J90" s="38"/>
      <c r="K90" s="38"/>
      <c r="L90" s="55"/>
      <c r="S90" s="38"/>
      <c r="T90" s="38"/>
      <c r="U90" s="38"/>
      <c r="V90" s="38"/>
      <c r="W90" s="38"/>
      <c r="X90" s="38"/>
      <c r="Y90" s="38"/>
      <c r="Z90" s="38"/>
      <c r="AA90" s="38"/>
      <c r="AB90" s="38"/>
      <c r="AC90" s="38"/>
      <c r="AD90" s="38"/>
      <c r="AE90" s="38"/>
    </row>
    <row r="91" spans="1:31" s="2" customFormat="1" ht="16.5" customHeight="1">
      <c r="A91" s="38"/>
      <c r="B91" s="39"/>
      <c r="C91" s="38"/>
      <c r="D91" s="38"/>
      <c r="E91" s="67" t="str">
        <f>E13</f>
        <v>02.2 - RG</v>
      </c>
      <c r="F91" s="38"/>
      <c r="G91" s="38"/>
      <c r="H91" s="38"/>
      <c r="I91" s="133"/>
      <c r="J91" s="38"/>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133"/>
      <c r="J92" s="38"/>
      <c r="K92" s="38"/>
      <c r="L92" s="55"/>
      <c r="S92" s="38"/>
      <c r="T92" s="38"/>
      <c r="U92" s="38"/>
      <c r="V92" s="38"/>
      <c r="W92" s="38"/>
      <c r="X92" s="38"/>
      <c r="Y92" s="38"/>
      <c r="Z92" s="38"/>
      <c r="AA92" s="38"/>
      <c r="AB92" s="38"/>
      <c r="AC92" s="38"/>
      <c r="AD92" s="38"/>
      <c r="AE92" s="38"/>
    </row>
    <row r="93" spans="1:31" s="2" customFormat="1" ht="12" customHeight="1">
      <c r="A93" s="38"/>
      <c r="B93" s="39"/>
      <c r="C93" s="32" t="s">
        <v>20</v>
      </c>
      <c r="D93" s="38"/>
      <c r="E93" s="38"/>
      <c r="F93" s="27" t="str">
        <f>F16</f>
        <v>p.č. 2461/49 k.ú. Rychnov nad Kněžnou</v>
      </c>
      <c r="G93" s="38"/>
      <c r="H93" s="38"/>
      <c r="I93" s="134" t="s">
        <v>22</v>
      </c>
      <c r="J93" s="69" t="str">
        <f>IF(J16="","",J16)</f>
        <v>26. 3. 2019</v>
      </c>
      <c r="K93" s="38"/>
      <c r="L93" s="55"/>
      <c r="S93" s="38"/>
      <c r="T93" s="38"/>
      <c r="U93" s="38"/>
      <c r="V93" s="38"/>
      <c r="W93" s="38"/>
      <c r="X93" s="38"/>
      <c r="Y93" s="38"/>
      <c r="Z93" s="38"/>
      <c r="AA93" s="38"/>
      <c r="AB93" s="38"/>
      <c r="AC93" s="38"/>
      <c r="AD93" s="38"/>
      <c r="AE93" s="38"/>
    </row>
    <row r="94" spans="1:31" s="2" customFormat="1" ht="6.95" customHeight="1">
      <c r="A94" s="38"/>
      <c r="B94" s="39"/>
      <c r="C94" s="38"/>
      <c r="D94" s="38"/>
      <c r="E94" s="38"/>
      <c r="F94" s="38"/>
      <c r="G94" s="38"/>
      <c r="H94" s="38"/>
      <c r="I94" s="133"/>
      <c r="J94" s="38"/>
      <c r="K94" s="38"/>
      <c r="L94" s="55"/>
      <c r="S94" s="38"/>
      <c r="T94" s="38"/>
      <c r="U94" s="38"/>
      <c r="V94" s="38"/>
      <c r="W94" s="38"/>
      <c r="X94" s="38"/>
      <c r="Y94" s="38"/>
      <c r="Z94" s="38"/>
      <c r="AA94" s="38"/>
      <c r="AB94" s="38"/>
      <c r="AC94" s="38"/>
      <c r="AD94" s="38"/>
      <c r="AE94" s="38"/>
    </row>
    <row r="95" spans="1:31" s="2" customFormat="1" ht="40.05" customHeight="1">
      <c r="A95" s="38"/>
      <c r="B95" s="39"/>
      <c r="C95" s="32" t="s">
        <v>24</v>
      </c>
      <c r="D95" s="38"/>
      <c r="E95" s="38"/>
      <c r="F95" s="27" t="str">
        <f>E19</f>
        <v>Údržba silnic královéhradeckého kraje, a.s.</v>
      </c>
      <c r="G95" s="38"/>
      <c r="H95" s="38"/>
      <c r="I95" s="134" t="s">
        <v>31</v>
      </c>
      <c r="J95" s="36" t="str">
        <f>E25</f>
        <v>IRBOS s.r.o., Čestice 115, Kostelec n/O</v>
      </c>
      <c r="K95" s="38"/>
      <c r="L95" s="55"/>
      <c r="S95" s="38"/>
      <c r="T95" s="38"/>
      <c r="U95" s="38"/>
      <c r="V95" s="38"/>
      <c r="W95" s="38"/>
      <c r="X95" s="38"/>
      <c r="Y95" s="38"/>
      <c r="Z95" s="38"/>
      <c r="AA95" s="38"/>
      <c r="AB95" s="38"/>
      <c r="AC95" s="38"/>
      <c r="AD95" s="38"/>
      <c r="AE95" s="38"/>
    </row>
    <row r="96" spans="1:31" s="2" customFormat="1" ht="15.15" customHeight="1">
      <c r="A96" s="38"/>
      <c r="B96" s="39"/>
      <c r="C96" s="32" t="s">
        <v>29</v>
      </c>
      <c r="D96" s="38"/>
      <c r="E96" s="38"/>
      <c r="F96" s="27" t="str">
        <f>IF(E22="","",E22)</f>
        <v>Vyplň údaj</v>
      </c>
      <c r="G96" s="38"/>
      <c r="H96" s="38"/>
      <c r="I96" s="134" t="s">
        <v>34</v>
      </c>
      <c r="J96" s="36" t="str">
        <f>E28</f>
        <v xml:space="preserve"> </v>
      </c>
      <c r="K96" s="38"/>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133"/>
      <c r="J97" s="38"/>
      <c r="K97" s="38"/>
      <c r="L97" s="55"/>
      <c r="S97" s="38"/>
      <c r="T97" s="38"/>
      <c r="U97" s="38"/>
      <c r="V97" s="38"/>
      <c r="W97" s="38"/>
      <c r="X97" s="38"/>
      <c r="Y97" s="38"/>
      <c r="Z97" s="38"/>
      <c r="AA97" s="38"/>
      <c r="AB97" s="38"/>
      <c r="AC97" s="38"/>
      <c r="AD97" s="38"/>
      <c r="AE97" s="38"/>
    </row>
    <row r="98" spans="1:31" s="2" customFormat="1" ht="29.25" customHeight="1">
      <c r="A98" s="38"/>
      <c r="B98" s="39"/>
      <c r="C98" s="159" t="s">
        <v>132</v>
      </c>
      <c r="D98" s="145"/>
      <c r="E98" s="145"/>
      <c r="F98" s="145"/>
      <c r="G98" s="145"/>
      <c r="H98" s="145"/>
      <c r="I98" s="160"/>
      <c r="J98" s="161" t="s">
        <v>133</v>
      </c>
      <c r="K98" s="145"/>
      <c r="L98" s="55"/>
      <c r="S98" s="38"/>
      <c r="T98" s="38"/>
      <c r="U98" s="38"/>
      <c r="V98" s="38"/>
      <c r="W98" s="38"/>
      <c r="X98" s="38"/>
      <c r="Y98" s="38"/>
      <c r="Z98" s="38"/>
      <c r="AA98" s="38"/>
      <c r="AB98" s="38"/>
      <c r="AC98" s="38"/>
      <c r="AD98" s="38"/>
      <c r="AE98" s="38"/>
    </row>
    <row r="99" spans="1:31" s="2" customFormat="1" ht="10.3" customHeight="1">
      <c r="A99" s="38"/>
      <c r="B99" s="39"/>
      <c r="C99" s="38"/>
      <c r="D99" s="38"/>
      <c r="E99" s="38"/>
      <c r="F99" s="38"/>
      <c r="G99" s="38"/>
      <c r="H99" s="38"/>
      <c r="I99" s="133"/>
      <c r="J99" s="38"/>
      <c r="K99" s="38"/>
      <c r="L99" s="55"/>
      <c r="S99" s="38"/>
      <c r="T99" s="38"/>
      <c r="U99" s="38"/>
      <c r="V99" s="38"/>
      <c r="W99" s="38"/>
      <c r="X99" s="38"/>
      <c r="Y99" s="38"/>
      <c r="Z99" s="38"/>
      <c r="AA99" s="38"/>
      <c r="AB99" s="38"/>
      <c r="AC99" s="38"/>
      <c r="AD99" s="38"/>
      <c r="AE99" s="38"/>
    </row>
    <row r="100" spans="1:47" s="2" customFormat="1" ht="22.8" customHeight="1">
      <c r="A100" s="38"/>
      <c r="B100" s="39"/>
      <c r="C100" s="162" t="s">
        <v>134</v>
      </c>
      <c r="D100" s="38"/>
      <c r="E100" s="38"/>
      <c r="F100" s="38"/>
      <c r="G100" s="38"/>
      <c r="H100" s="38"/>
      <c r="I100" s="133"/>
      <c r="J100" s="96">
        <f>J125</f>
        <v>0</v>
      </c>
      <c r="K100" s="38"/>
      <c r="L100" s="55"/>
      <c r="S100" s="38"/>
      <c r="T100" s="38"/>
      <c r="U100" s="38"/>
      <c r="V100" s="38"/>
      <c r="W100" s="38"/>
      <c r="X100" s="38"/>
      <c r="Y100" s="38"/>
      <c r="Z100" s="38"/>
      <c r="AA100" s="38"/>
      <c r="AB100" s="38"/>
      <c r="AC100" s="38"/>
      <c r="AD100" s="38"/>
      <c r="AE100" s="38"/>
      <c r="AU100" s="19" t="s">
        <v>135</v>
      </c>
    </row>
    <row r="101" spans="1:31" s="9" customFormat="1" ht="24.95" customHeight="1">
      <c r="A101" s="9"/>
      <c r="B101" s="163"/>
      <c r="C101" s="9"/>
      <c r="D101" s="164" t="s">
        <v>1601</v>
      </c>
      <c r="E101" s="165"/>
      <c r="F101" s="165"/>
      <c r="G101" s="165"/>
      <c r="H101" s="165"/>
      <c r="I101" s="166"/>
      <c r="J101" s="167">
        <f>J126</f>
        <v>0</v>
      </c>
      <c r="K101" s="9"/>
      <c r="L101" s="163"/>
      <c r="S101" s="9"/>
      <c r="T101" s="9"/>
      <c r="U101" s="9"/>
      <c r="V101" s="9"/>
      <c r="W101" s="9"/>
      <c r="X101" s="9"/>
      <c r="Y101" s="9"/>
      <c r="Z101" s="9"/>
      <c r="AA101" s="9"/>
      <c r="AB101" s="9"/>
      <c r="AC101" s="9"/>
      <c r="AD101" s="9"/>
      <c r="AE101" s="9"/>
    </row>
    <row r="102" spans="1:31" s="2" customFormat="1" ht="21.8" customHeight="1">
      <c r="A102" s="38"/>
      <c r="B102" s="39"/>
      <c r="C102" s="38"/>
      <c r="D102" s="38"/>
      <c r="E102" s="38"/>
      <c r="F102" s="38"/>
      <c r="G102" s="38"/>
      <c r="H102" s="38"/>
      <c r="I102" s="133"/>
      <c r="J102" s="38"/>
      <c r="K102" s="38"/>
      <c r="L102" s="55"/>
      <c r="S102" s="38"/>
      <c r="T102" s="38"/>
      <c r="U102" s="38"/>
      <c r="V102" s="38"/>
      <c r="W102" s="38"/>
      <c r="X102" s="38"/>
      <c r="Y102" s="38"/>
      <c r="Z102" s="38"/>
      <c r="AA102" s="38"/>
      <c r="AB102" s="38"/>
      <c r="AC102" s="38"/>
      <c r="AD102" s="38"/>
      <c r="AE102" s="38"/>
    </row>
    <row r="103" spans="1:31" s="2" customFormat="1" ht="6.95" customHeight="1">
      <c r="A103" s="38"/>
      <c r="B103" s="60"/>
      <c r="C103" s="61"/>
      <c r="D103" s="61"/>
      <c r="E103" s="61"/>
      <c r="F103" s="61"/>
      <c r="G103" s="61"/>
      <c r="H103" s="61"/>
      <c r="I103" s="157"/>
      <c r="J103" s="61"/>
      <c r="K103" s="61"/>
      <c r="L103" s="55"/>
      <c r="S103" s="38"/>
      <c r="T103" s="38"/>
      <c r="U103" s="38"/>
      <c r="V103" s="38"/>
      <c r="W103" s="38"/>
      <c r="X103" s="38"/>
      <c r="Y103" s="38"/>
      <c r="Z103" s="38"/>
      <c r="AA103" s="38"/>
      <c r="AB103" s="38"/>
      <c r="AC103" s="38"/>
      <c r="AD103" s="38"/>
      <c r="AE103" s="38"/>
    </row>
    <row r="107" spans="1:31" s="2" customFormat="1" ht="6.95" customHeight="1">
      <c r="A107" s="38"/>
      <c r="B107" s="62"/>
      <c r="C107" s="63"/>
      <c r="D107" s="63"/>
      <c r="E107" s="63"/>
      <c r="F107" s="63"/>
      <c r="G107" s="63"/>
      <c r="H107" s="63"/>
      <c r="I107" s="158"/>
      <c r="J107" s="63"/>
      <c r="K107" s="63"/>
      <c r="L107" s="55"/>
      <c r="S107" s="38"/>
      <c r="T107" s="38"/>
      <c r="U107" s="38"/>
      <c r="V107" s="38"/>
      <c r="W107" s="38"/>
      <c r="X107" s="38"/>
      <c r="Y107" s="38"/>
      <c r="Z107" s="38"/>
      <c r="AA107" s="38"/>
      <c r="AB107" s="38"/>
      <c r="AC107" s="38"/>
      <c r="AD107" s="38"/>
      <c r="AE107" s="38"/>
    </row>
    <row r="108" spans="1:31" s="2" customFormat="1" ht="24.95" customHeight="1">
      <c r="A108" s="38"/>
      <c r="B108" s="39"/>
      <c r="C108" s="23" t="s">
        <v>160</v>
      </c>
      <c r="D108" s="38"/>
      <c r="E108" s="38"/>
      <c r="F108" s="38"/>
      <c r="G108" s="38"/>
      <c r="H108" s="38"/>
      <c r="I108" s="133"/>
      <c r="J108" s="38"/>
      <c r="K108" s="38"/>
      <c r="L108" s="55"/>
      <c r="S108" s="38"/>
      <c r="T108" s="38"/>
      <c r="U108" s="38"/>
      <c r="V108" s="38"/>
      <c r="W108" s="38"/>
      <c r="X108" s="38"/>
      <c r="Y108" s="38"/>
      <c r="Z108" s="38"/>
      <c r="AA108" s="38"/>
      <c r="AB108" s="38"/>
      <c r="AC108" s="38"/>
      <c r="AD108" s="38"/>
      <c r="AE108" s="38"/>
    </row>
    <row r="109" spans="1:31" s="2" customFormat="1" ht="6.95" customHeight="1">
      <c r="A109" s="38"/>
      <c r="B109" s="39"/>
      <c r="C109" s="38"/>
      <c r="D109" s="38"/>
      <c r="E109" s="38"/>
      <c r="F109" s="38"/>
      <c r="G109" s="38"/>
      <c r="H109" s="38"/>
      <c r="I109" s="133"/>
      <c r="J109" s="38"/>
      <c r="K109" s="38"/>
      <c r="L109" s="55"/>
      <c r="S109" s="38"/>
      <c r="T109" s="38"/>
      <c r="U109" s="38"/>
      <c r="V109" s="38"/>
      <c r="W109" s="38"/>
      <c r="X109" s="38"/>
      <c r="Y109" s="38"/>
      <c r="Z109" s="38"/>
      <c r="AA109" s="38"/>
      <c r="AB109" s="38"/>
      <c r="AC109" s="38"/>
      <c r="AD109" s="38"/>
      <c r="AE109" s="38"/>
    </row>
    <row r="110" spans="1:31" s="2" customFormat="1" ht="12" customHeight="1">
      <c r="A110" s="38"/>
      <c r="B110" s="39"/>
      <c r="C110" s="32" t="s">
        <v>16</v>
      </c>
      <c r="D110" s="38"/>
      <c r="E110" s="38"/>
      <c r="F110" s="38"/>
      <c r="G110" s="38"/>
      <c r="H110" s="38"/>
      <c r="I110" s="133"/>
      <c r="J110" s="38"/>
      <c r="K110" s="38"/>
      <c r="L110" s="55"/>
      <c r="S110" s="38"/>
      <c r="T110" s="38"/>
      <c r="U110" s="38"/>
      <c r="V110" s="38"/>
      <c r="W110" s="38"/>
      <c r="X110" s="38"/>
      <c r="Y110" s="38"/>
      <c r="Z110" s="38"/>
      <c r="AA110" s="38"/>
      <c r="AB110" s="38"/>
      <c r="AC110" s="38"/>
      <c r="AD110" s="38"/>
      <c r="AE110" s="38"/>
    </row>
    <row r="111" spans="1:31" s="2" customFormat="1" ht="16.5" customHeight="1">
      <c r="A111" s="38"/>
      <c r="B111" s="39"/>
      <c r="C111" s="38"/>
      <c r="D111" s="38"/>
      <c r="E111" s="132" t="str">
        <f>E7</f>
        <v>Rekonstrukce objektu garáží nákladních vozidel - Rychnov nad Kněžnou</v>
      </c>
      <c r="F111" s="32"/>
      <c r="G111" s="32"/>
      <c r="H111" s="32"/>
      <c r="I111" s="133"/>
      <c r="J111" s="38"/>
      <c r="K111" s="38"/>
      <c r="L111" s="55"/>
      <c r="S111" s="38"/>
      <c r="T111" s="38"/>
      <c r="U111" s="38"/>
      <c r="V111" s="38"/>
      <c r="W111" s="38"/>
      <c r="X111" s="38"/>
      <c r="Y111" s="38"/>
      <c r="Z111" s="38"/>
      <c r="AA111" s="38"/>
      <c r="AB111" s="38"/>
      <c r="AC111" s="38"/>
      <c r="AD111" s="38"/>
      <c r="AE111" s="38"/>
    </row>
    <row r="112" spans="2:12" s="1" customFormat="1" ht="12" customHeight="1">
      <c r="B112" s="22"/>
      <c r="C112" s="32" t="s">
        <v>128</v>
      </c>
      <c r="I112" s="129"/>
      <c r="L112" s="22"/>
    </row>
    <row r="113" spans="2:12" s="1" customFormat="1" ht="16.5" customHeight="1">
      <c r="B113" s="22"/>
      <c r="E113" s="132" t="s">
        <v>1390</v>
      </c>
      <c r="F113" s="1"/>
      <c r="G113" s="1"/>
      <c r="H113" s="1"/>
      <c r="I113" s="129"/>
      <c r="L113" s="22"/>
    </row>
    <row r="114" spans="2:12" s="1" customFormat="1" ht="12" customHeight="1">
      <c r="B114" s="22"/>
      <c r="C114" s="32" t="s">
        <v>1337</v>
      </c>
      <c r="I114" s="129"/>
      <c r="L114" s="22"/>
    </row>
    <row r="115" spans="1:31" s="2" customFormat="1" ht="16.5" customHeight="1">
      <c r="A115" s="38"/>
      <c r="B115" s="39"/>
      <c r="C115" s="38"/>
      <c r="D115" s="38"/>
      <c r="E115" s="142" t="s">
        <v>1391</v>
      </c>
      <c r="F115" s="38"/>
      <c r="G115" s="38"/>
      <c r="H115" s="38"/>
      <c r="I115" s="133"/>
      <c r="J115" s="38"/>
      <c r="K115" s="38"/>
      <c r="L115" s="55"/>
      <c r="S115" s="38"/>
      <c r="T115" s="38"/>
      <c r="U115" s="38"/>
      <c r="V115" s="38"/>
      <c r="W115" s="38"/>
      <c r="X115" s="38"/>
      <c r="Y115" s="38"/>
      <c r="Z115" s="38"/>
      <c r="AA115" s="38"/>
      <c r="AB115" s="38"/>
      <c r="AC115" s="38"/>
      <c r="AD115" s="38"/>
      <c r="AE115" s="38"/>
    </row>
    <row r="116" spans="1:31" s="2" customFormat="1" ht="12" customHeight="1">
      <c r="A116" s="38"/>
      <c r="B116" s="39"/>
      <c r="C116" s="32" t="s">
        <v>1599</v>
      </c>
      <c r="D116" s="38"/>
      <c r="E116" s="38"/>
      <c r="F116" s="38"/>
      <c r="G116" s="38"/>
      <c r="H116" s="38"/>
      <c r="I116" s="133"/>
      <c r="J116" s="38"/>
      <c r="K116" s="38"/>
      <c r="L116" s="55"/>
      <c r="S116" s="38"/>
      <c r="T116" s="38"/>
      <c r="U116" s="38"/>
      <c r="V116" s="38"/>
      <c r="W116" s="38"/>
      <c r="X116" s="38"/>
      <c r="Y116" s="38"/>
      <c r="Z116" s="38"/>
      <c r="AA116" s="38"/>
      <c r="AB116" s="38"/>
      <c r="AC116" s="38"/>
      <c r="AD116" s="38"/>
      <c r="AE116" s="38"/>
    </row>
    <row r="117" spans="1:31" s="2" customFormat="1" ht="16.5" customHeight="1">
      <c r="A117" s="38"/>
      <c r="B117" s="39"/>
      <c r="C117" s="38"/>
      <c r="D117" s="38"/>
      <c r="E117" s="67" t="str">
        <f>E13</f>
        <v>02.2 - RG</v>
      </c>
      <c r="F117" s="38"/>
      <c r="G117" s="38"/>
      <c r="H117" s="38"/>
      <c r="I117" s="133"/>
      <c r="J117" s="38"/>
      <c r="K117" s="38"/>
      <c r="L117" s="55"/>
      <c r="S117" s="38"/>
      <c r="T117" s="38"/>
      <c r="U117" s="38"/>
      <c r="V117" s="38"/>
      <c r="W117" s="38"/>
      <c r="X117" s="38"/>
      <c r="Y117" s="38"/>
      <c r="Z117" s="38"/>
      <c r="AA117" s="38"/>
      <c r="AB117" s="38"/>
      <c r="AC117" s="38"/>
      <c r="AD117" s="38"/>
      <c r="AE117" s="38"/>
    </row>
    <row r="118" spans="1:31" s="2" customFormat="1" ht="6.95" customHeight="1">
      <c r="A118" s="38"/>
      <c r="B118" s="39"/>
      <c r="C118" s="38"/>
      <c r="D118" s="38"/>
      <c r="E118" s="38"/>
      <c r="F118" s="38"/>
      <c r="G118" s="38"/>
      <c r="H118" s="38"/>
      <c r="I118" s="133"/>
      <c r="J118" s="38"/>
      <c r="K118" s="38"/>
      <c r="L118" s="55"/>
      <c r="S118" s="38"/>
      <c r="T118" s="38"/>
      <c r="U118" s="38"/>
      <c r="V118" s="38"/>
      <c r="W118" s="38"/>
      <c r="X118" s="38"/>
      <c r="Y118" s="38"/>
      <c r="Z118" s="38"/>
      <c r="AA118" s="38"/>
      <c r="AB118" s="38"/>
      <c r="AC118" s="38"/>
      <c r="AD118" s="38"/>
      <c r="AE118" s="38"/>
    </row>
    <row r="119" spans="1:31" s="2" customFormat="1" ht="12" customHeight="1">
      <c r="A119" s="38"/>
      <c r="B119" s="39"/>
      <c r="C119" s="32" t="s">
        <v>20</v>
      </c>
      <c r="D119" s="38"/>
      <c r="E119" s="38"/>
      <c r="F119" s="27" t="str">
        <f>F16</f>
        <v>p.č. 2461/49 k.ú. Rychnov nad Kněžnou</v>
      </c>
      <c r="G119" s="38"/>
      <c r="H119" s="38"/>
      <c r="I119" s="134" t="s">
        <v>22</v>
      </c>
      <c r="J119" s="69" t="str">
        <f>IF(J16="","",J16)</f>
        <v>26. 3. 2019</v>
      </c>
      <c r="K119" s="38"/>
      <c r="L119" s="55"/>
      <c r="S119" s="38"/>
      <c r="T119" s="38"/>
      <c r="U119" s="38"/>
      <c r="V119" s="38"/>
      <c r="W119" s="38"/>
      <c r="X119" s="38"/>
      <c r="Y119" s="38"/>
      <c r="Z119" s="38"/>
      <c r="AA119" s="38"/>
      <c r="AB119" s="38"/>
      <c r="AC119" s="38"/>
      <c r="AD119" s="38"/>
      <c r="AE119" s="38"/>
    </row>
    <row r="120" spans="1:31" s="2" customFormat="1" ht="6.95" customHeight="1">
      <c r="A120" s="38"/>
      <c r="B120" s="39"/>
      <c r="C120" s="38"/>
      <c r="D120" s="38"/>
      <c r="E120" s="38"/>
      <c r="F120" s="38"/>
      <c r="G120" s="38"/>
      <c r="H120" s="38"/>
      <c r="I120" s="133"/>
      <c r="J120" s="38"/>
      <c r="K120" s="38"/>
      <c r="L120" s="55"/>
      <c r="S120" s="38"/>
      <c r="T120" s="38"/>
      <c r="U120" s="38"/>
      <c r="V120" s="38"/>
      <c r="W120" s="38"/>
      <c r="X120" s="38"/>
      <c r="Y120" s="38"/>
      <c r="Z120" s="38"/>
      <c r="AA120" s="38"/>
      <c r="AB120" s="38"/>
      <c r="AC120" s="38"/>
      <c r="AD120" s="38"/>
      <c r="AE120" s="38"/>
    </row>
    <row r="121" spans="1:31" s="2" customFormat="1" ht="40.05" customHeight="1">
      <c r="A121" s="38"/>
      <c r="B121" s="39"/>
      <c r="C121" s="32" t="s">
        <v>24</v>
      </c>
      <c r="D121" s="38"/>
      <c r="E121" s="38"/>
      <c r="F121" s="27" t="str">
        <f>E19</f>
        <v>Údržba silnic královéhradeckého kraje, a.s.</v>
      </c>
      <c r="G121" s="38"/>
      <c r="H121" s="38"/>
      <c r="I121" s="134" t="s">
        <v>31</v>
      </c>
      <c r="J121" s="36" t="str">
        <f>E25</f>
        <v>IRBOS s.r.o., Čestice 115, Kostelec n/O</v>
      </c>
      <c r="K121" s="38"/>
      <c r="L121" s="55"/>
      <c r="S121" s="38"/>
      <c r="T121" s="38"/>
      <c r="U121" s="38"/>
      <c r="V121" s="38"/>
      <c r="W121" s="38"/>
      <c r="X121" s="38"/>
      <c r="Y121" s="38"/>
      <c r="Z121" s="38"/>
      <c r="AA121" s="38"/>
      <c r="AB121" s="38"/>
      <c r="AC121" s="38"/>
      <c r="AD121" s="38"/>
      <c r="AE121" s="38"/>
    </row>
    <row r="122" spans="1:31" s="2" customFormat="1" ht="15.15" customHeight="1">
      <c r="A122" s="38"/>
      <c r="B122" s="39"/>
      <c r="C122" s="32" t="s">
        <v>29</v>
      </c>
      <c r="D122" s="38"/>
      <c r="E122" s="38"/>
      <c r="F122" s="27" t="str">
        <f>IF(E22="","",E22)</f>
        <v>Vyplň údaj</v>
      </c>
      <c r="G122" s="38"/>
      <c r="H122" s="38"/>
      <c r="I122" s="134" t="s">
        <v>34</v>
      </c>
      <c r="J122" s="36" t="str">
        <f>E28</f>
        <v xml:space="preserve"> </v>
      </c>
      <c r="K122" s="38"/>
      <c r="L122" s="55"/>
      <c r="S122" s="38"/>
      <c r="T122" s="38"/>
      <c r="U122" s="38"/>
      <c r="V122" s="38"/>
      <c r="W122" s="38"/>
      <c r="X122" s="38"/>
      <c r="Y122" s="38"/>
      <c r="Z122" s="38"/>
      <c r="AA122" s="38"/>
      <c r="AB122" s="38"/>
      <c r="AC122" s="38"/>
      <c r="AD122" s="38"/>
      <c r="AE122" s="38"/>
    </row>
    <row r="123" spans="1:31" s="2" customFormat="1" ht="10.3" customHeight="1">
      <c r="A123" s="38"/>
      <c r="B123" s="39"/>
      <c r="C123" s="38"/>
      <c r="D123" s="38"/>
      <c r="E123" s="38"/>
      <c r="F123" s="38"/>
      <c r="G123" s="38"/>
      <c r="H123" s="38"/>
      <c r="I123" s="133"/>
      <c r="J123" s="38"/>
      <c r="K123" s="38"/>
      <c r="L123" s="55"/>
      <c r="S123" s="38"/>
      <c r="T123" s="38"/>
      <c r="U123" s="38"/>
      <c r="V123" s="38"/>
      <c r="W123" s="38"/>
      <c r="X123" s="38"/>
      <c r="Y123" s="38"/>
      <c r="Z123" s="38"/>
      <c r="AA123" s="38"/>
      <c r="AB123" s="38"/>
      <c r="AC123" s="38"/>
      <c r="AD123" s="38"/>
      <c r="AE123" s="38"/>
    </row>
    <row r="124" spans="1:31" s="11" customFormat="1" ht="29.25" customHeight="1">
      <c r="A124" s="173"/>
      <c r="B124" s="174"/>
      <c r="C124" s="175" t="s">
        <v>161</v>
      </c>
      <c r="D124" s="176" t="s">
        <v>63</v>
      </c>
      <c r="E124" s="176" t="s">
        <v>59</v>
      </c>
      <c r="F124" s="176" t="s">
        <v>60</v>
      </c>
      <c r="G124" s="176" t="s">
        <v>162</v>
      </c>
      <c r="H124" s="176" t="s">
        <v>163</v>
      </c>
      <c r="I124" s="177" t="s">
        <v>164</v>
      </c>
      <c r="J124" s="176" t="s">
        <v>133</v>
      </c>
      <c r="K124" s="178" t="s">
        <v>165</v>
      </c>
      <c r="L124" s="179"/>
      <c r="M124" s="86" t="s">
        <v>1</v>
      </c>
      <c r="N124" s="87" t="s">
        <v>42</v>
      </c>
      <c r="O124" s="87" t="s">
        <v>166</v>
      </c>
      <c r="P124" s="87" t="s">
        <v>167</v>
      </c>
      <c r="Q124" s="87" t="s">
        <v>168</v>
      </c>
      <c r="R124" s="87" t="s">
        <v>169</v>
      </c>
      <c r="S124" s="87" t="s">
        <v>170</v>
      </c>
      <c r="T124" s="88" t="s">
        <v>171</v>
      </c>
      <c r="U124" s="173"/>
      <c r="V124" s="173"/>
      <c r="W124" s="173"/>
      <c r="X124" s="173"/>
      <c r="Y124" s="173"/>
      <c r="Z124" s="173"/>
      <c r="AA124" s="173"/>
      <c r="AB124" s="173"/>
      <c r="AC124" s="173"/>
      <c r="AD124" s="173"/>
      <c r="AE124" s="173"/>
    </row>
    <row r="125" spans="1:63" s="2" customFormat="1" ht="22.8" customHeight="1">
      <c r="A125" s="38"/>
      <c r="B125" s="39"/>
      <c r="C125" s="93" t="s">
        <v>172</v>
      </c>
      <c r="D125" s="38"/>
      <c r="E125" s="38"/>
      <c r="F125" s="38"/>
      <c r="G125" s="38"/>
      <c r="H125" s="38"/>
      <c r="I125" s="133"/>
      <c r="J125" s="180">
        <f>BK125</f>
        <v>0</v>
      </c>
      <c r="K125" s="38"/>
      <c r="L125" s="39"/>
      <c r="M125" s="89"/>
      <c r="N125" s="73"/>
      <c r="O125" s="90"/>
      <c r="P125" s="181">
        <f>P126</f>
        <v>0</v>
      </c>
      <c r="Q125" s="90"/>
      <c r="R125" s="181">
        <f>R126</f>
        <v>0</v>
      </c>
      <c r="S125" s="90"/>
      <c r="T125" s="182">
        <f>T126</f>
        <v>0</v>
      </c>
      <c r="U125" s="38"/>
      <c r="V125" s="38"/>
      <c r="W125" s="38"/>
      <c r="X125" s="38"/>
      <c r="Y125" s="38"/>
      <c r="Z125" s="38"/>
      <c r="AA125" s="38"/>
      <c r="AB125" s="38"/>
      <c r="AC125" s="38"/>
      <c r="AD125" s="38"/>
      <c r="AE125" s="38"/>
      <c r="AT125" s="19" t="s">
        <v>77</v>
      </c>
      <c r="AU125" s="19" t="s">
        <v>135</v>
      </c>
      <c r="BK125" s="183">
        <f>BK126</f>
        <v>0</v>
      </c>
    </row>
    <row r="126" spans="1:63" s="12" customFormat="1" ht="25.9" customHeight="1">
      <c r="A126" s="12"/>
      <c r="B126" s="184"/>
      <c r="C126" s="12"/>
      <c r="D126" s="185" t="s">
        <v>77</v>
      </c>
      <c r="E126" s="186" t="s">
        <v>1340</v>
      </c>
      <c r="F126" s="186" t="s">
        <v>1602</v>
      </c>
      <c r="G126" s="12"/>
      <c r="H126" s="12"/>
      <c r="I126" s="187"/>
      <c r="J126" s="188">
        <f>BK126</f>
        <v>0</v>
      </c>
      <c r="K126" s="12"/>
      <c r="L126" s="184"/>
      <c r="M126" s="189"/>
      <c r="N126" s="190"/>
      <c r="O126" s="190"/>
      <c r="P126" s="191">
        <f>SUM(P127:P152)</f>
        <v>0</v>
      </c>
      <c r="Q126" s="190"/>
      <c r="R126" s="191">
        <f>SUM(R127:R152)</f>
        <v>0</v>
      </c>
      <c r="S126" s="190"/>
      <c r="T126" s="192">
        <f>SUM(T127:T152)</f>
        <v>0</v>
      </c>
      <c r="U126" s="12"/>
      <c r="V126" s="12"/>
      <c r="W126" s="12"/>
      <c r="X126" s="12"/>
      <c r="Y126" s="12"/>
      <c r="Z126" s="12"/>
      <c r="AA126" s="12"/>
      <c r="AB126" s="12"/>
      <c r="AC126" s="12"/>
      <c r="AD126" s="12"/>
      <c r="AE126" s="12"/>
      <c r="AR126" s="185" t="s">
        <v>85</v>
      </c>
      <c r="AT126" s="193" t="s">
        <v>77</v>
      </c>
      <c r="AU126" s="193" t="s">
        <v>78</v>
      </c>
      <c r="AY126" s="185" t="s">
        <v>175</v>
      </c>
      <c r="BK126" s="194">
        <f>SUM(BK127:BK152)</f>
        <v>0</v>
      </c>
    </row>
    <row r="127" spans="1:65" s="2" customFormat="1" ht="16.5" customHeight="1">
      <c r="A127" s="38"/>
      <c r="B127" s="197"/>
      <c r="C127" s="198" t="s">
        <v>85</v>
      </c>
      <c r="D127" s="198" t="s">
        <v>177</v>
      </c>
      <c r="E127" s="199" t="s">
        <v>1603</v>
      </c>
      <c r="F127" s="200" t="s">
        <v>1604</v>
      </c>
      <c r="G127" s="201" t="s">
        <v>1605</v>
      </c>
      <c r="H127" s="202">
        <v>0</v>
      </c>
      <c r="I127" s="203"/>
      <c r="J127" s="204">
        <f>ROUND(I127*H127,2)</f>
        <v>0</v>
      </c>
      <c r="K127" s="200" t="s">
        <v>1</v>
      </c>
      <c r="L127" s="39"/>
      <c r="M127" s="205" t="s">
        <v>1</v>
      </c>
      <c r="N127" s="206" t="s">
        <v>43</v>
      </c>
      <c r="O127" s="77"/>
      <c r="P127" s="207">
        <f>O127*H127</f>
        <v>0</v>
      </c>
      <c r="Q127" s="207">
        <v>0</v>
      </c>
      <c r="R127" s="207">
        <f>Q127*H127</f>
        <v>0</v>
      </c>
      <c r="S127" s="207">
        <v>0</v>
      </c>
      <c r="T127" s="208">
        <f>S127*H127</f>
        <v>0</v>
      </c>
      <c r="U127" s="38"/>
      <c r="V127" s="38"/>
      <c r="W127" s="38"/>
      <c r="X127" s="38"/>
      <c r="Y127" s="38"/>
      <c r="Z127" s="38"/>
      <c r="AA127" s="38"/>
      <c r="AB127" s="38"/>
      <c r="AC127" s="38"/>
      <c r="AD127" s="38"/>
      <c r="AE127" s="38"/>
      <c r="AR127" s="209" t="s">
        <v>182</v>
      </c>
      <c r="AT127" s="209" t="s">
        <v>177</v>
      </c>
      <c r="AU127" s="209" t="s">
        <v>85</v>
      </c>
      <c r="AY127" s="19" t="s">
        <v>175</v>
      </c>
      <c r="BE127" s="210">
        <f>IF(N127="základní",J127,0)</f>
        <v>0</v>
      </c>
      <c r="BF127" s="210">
        <f>IF(N127="snížená",J127,0)</f>
        <v>0</v>
      </c>
      <c r="BG127" s="210">
        <f>IF(N127="zákl. přenesená",J127,0)</f>
        <v>0</v>
      </c>
      <c r="BH127" s="210">
        <f>IF(N127="sníž. přenesená",J127,0)</f>
        <v>0</v>
      </c>
      <c r="BI127" s="210">
        <f>IF(N127="nulová",J127,0)</f>
        <v>0</v>
      </c>
      <c r="BJ127" s="19" t="s">
        <v>85</v>
      </c>
      <c r="BK127" s="210">
        <f>ROUND(I127*H127,2)</f>
        <v>0</v>
      </c>
      <c r="BL127" s="19" t="s">
        <v>182</v>
      </c>
      <c r="BM127" s="209" t="s">
        <v>87</v>
      </c>
    </row>
    <row r="128" spans="1:65" s="2" customFormat="1" ht="21.75" customHeight="1">
      <c r="A128" s="38"/>
      <c r="B128" s="197"/>
      <c r="C128" s="198" t="s">
        <v>87</v>
      </c>
      <c r="D128" s="198" t="s">
        <v>177</v>
      </c>
      <c r="E128" s="199" t="s">
        <v>1606</v>
      </c>
      <c r="F128" s="200" t="s">
        <v>1607</v>
      </c>
      <c r="G128" s="201" t="s">
        <v>1343</v>
      </c>
      <c r="H128" s="202">
        <v>1</v>
      </c>
      <c r="I128" s="203"/>
      <c r="J128" s="204">
        <f>ROUND(I128*H128,2)</f>
        <v>0</v>
      </c>
      <c r="K128" s="200" t="s">
        <v>1</v>
      </c>
      <c r="L128" s="39"/>
      <c r="M128" s="205" t="s">
        <v>1</v>
      </c>
      <c r="N128" s="206" t="s">
        <v>43</v>
      </c>
      <c r="O128" s="77"/>
      <c r="P128" s="207">
        <f>O128*H128</f>
        <v>0</v>
      </c>
      <c r="Q128" s="207">
        <v>0</v>
      </c>
      <c r="R128" s="207">
        <f>Q128*H128</f>
        <v>0</v>
      </c>
      <c r="S128" s="207">
        <v>0</v>
      </c>
      <c r="T128" s="208">
        <f>S128*H128</f>
        <v>0</v>
      </c>
      <c r="U128" s="38"/>
      <c r="V128" s="38"/>
      <c r="W128" s="38"/>
      <c r="X128" s="38"/>
      <c r="Y128" s="38"/>
      <c r="Z128" s="38"/>
      <c r="AA128" s="38"/>
      <c r="AB128" s="38"/>
      <c r="AC128" s="38"/>
      <c r="AD128" s="38"/>
      <c r="AE128" s="38"/>
      <c r="AR128" s="209" t="s">
        <v>182</v>
      </c>
      <c r="AT128" s="209" t="s">
        <v>177</v>
      </c>
      <c r="AU128" s="209" t="s">
        <v>85</v>
      </c>
      <c r="AY128" s="19" t="s">
        <v>175</v>
      </c>
      <c r="BE128" s="210">
        <f>IF(N128="základní",J128,0)</f>
        <v>0</v>
      </c>
      <c r="BF128" s="210">
        <f>IF(N128="snížená",J128,0)</f>
        <v>0</v>
      </c>
      <c r="BG128" s="210">
        <f>IF(N128="zákl. přenesená",J128,0)</f>
        <v>0</v>
      </c>
      <c r="BH128" s="210">
        <f>IF(N128="sníž. přenesená",J128,0)</f>
        <v>0</v>
      </c>
      <c r="BI128" s="210">
        <f>IF(N128="nulová",J128,0)</f>
        <v>0</v>
      </c>
      <c r="BJ128" s="19" t="s">
        <v>85</v>
      </c>
      <c r="BK128" s="210">
        <f>ROUND(I128*H128,2)</f>
        <v>0</v>
      </c>
      <c r="BL128" s="19" t="s">
        <v>182</v>
      </c>
      <c r="BM128" s="209" t="s">
        <v>182</v>
      </c>
    </row>
    <row r="129" spans="1:65" s="2" customFormat="1" ht="16.5" customHeight="1">
      <c r="A129" s="38"/>
      <c r="B129" s="197"/>
      <c r="C129" s="198" t="s">
        <v>99</v>
      </c>
      <c r="D129" s="198" t="s">
        <v>177</v>
      </c>
      <c r="E129" s="199" t="s">
        <v>1608</v>
      </c>
      <c r="F129" s="200" t="s">
        <v>1609</v>
      </c>
      <c r="G129" s="201" t="s">
        <v>1343</v>
      </c>
      <c r="H129" s="202">
        <v>1</v>
      </c>
      <c r="I129" s="203"/>
      <c r="J129" s="204">
        <f>ROUND(I129*H129,2)</f>
        <v>0</v>
      </c>
      <c r="K129" s="200" t="s">
        <v>1</v>
      </c>
      <c r="L129" s="39"/>
      <c r="M129" s="205" t="s">
        <v>1</v>
      </c>
      <c r="N129" s="206" t="s">
        <v>43</v>
      </c>
      <c r="O129" s="77"/>
      <c r="P129" s="207">
        <f>O129*H129</f>
        <v>0</v>
      </c>
      <c r="Q129" s="207">
        <v>0</v>
      </c>
      <c r="R129" s="207">
        <f>Q129*H129</f>
        <v>0</v>
      </c>
      <c r="S129" s="207">
        <v>0</v>
      </c>
      <c r="T129" s="208">
        <f>S129*H129</f>
        <v>0</v>
      </c>
      <c r="U129" s="38"/>
      <c r="V129" s="38"/>
      <c r="W129" s="38"/>
      <c r="X129" s="38"/>
      <c r="Y129" s="38"/>
      <c r="Z129" s="38"/>
      <c r="AA129" s="38"/>
      <c r="AB129" s="38"/>
      <c r="AC129" s="38"/>
      <c r="AD129" s="38"/>
      <c r="AE129" s="38"/>
      <c r="AR129" s="209" t="s">
        <v>182</v>
      </c>
      <c r="AT129" s="209" t="s">
        <v>177</v>
      </c>
      <c r="AU129" s="209" t="s">
        <v>85</v>
      </c>
      <c r="AY129" s="19" t="s">
        <v>175</v>
      </c>
      <c r="BE129" s="210">
        <f>IF(N129="základní",J129,0)</f>
        <v>0</v>
      </c>
      <c r="BF129" s="210">
        <f>IF(N129="snížená",J129,0)</f>
        <v>0</v>
      </c>
      <c r="BG129" s="210">
        <f>IF(N129="zákl. přenesená",J129,0)</f>
        <v>0</v>
      </c>
      <c r="BH129" s="210">
        <f>IF(N129="sníž. přenesená",J129,0)</f>
        <v>0</v>
      </c>
      <c r="BI129" s="210">
        <f>IF(N129="nulová",J129,0)</f>
        <v>0</v>
      </c>
      <c r="BJ129" s="19" t="s">
        <v>85</v>
      </c>
      <c r="BK129" s="210">
        <f>ROUND(I129*H129,2)</f>
        <v>0</v>
      </c>
      <c r="BL129" s="19" t="s">
        <v>182</v>
      </c>
      <c r="BM129" s="209" t="s">
        <v>206</v>
      </c>
    </row>
    <row r="130" spans="1:65" s="2" customFormat="1" ht="16.5" customHeight="1">
      <c r="A130" s="38"/>
      <c r="B130" s="197"/>
      <c r="C130" s="198" t="s">
        <v>182</v>
      </c>
      <c r="D130" s="198" t="s">
        <v>177</v>
      </c>
      <c r="E130" s="199" t="s">
        <v>1610</v>
      </c>
      <c r="F130" s="200" t="s">
        <v>1611</v>
      </c>
      <c r="G130" s="201" t="s">
        <v>1343</v>
      </c>
      <c r="H130" s="202">
        <v>1</v>
      </c>
      <c r="I130" s="203"/>
      <c r="J130" s="204">
        <f>ROUND(I130*H130,2)</f>
        <v>0</v>
      </c>
      <c r="K130" s="200" t="s">
        <v>1</v>
      </c>
      <c r="L130" s="39"/>
      <c r="M130" s="205" t="s">
        <v>1</v>
      </c>
      <c r="N130" s="206" t="s">
        <v>43</v>
      </c>
      <c r="O130" s="77"/>
      <c r="P130" s="207">
        <f>O130*H130</f>
        <v>0</v>
      </c>
      <c r="Q130" s="207">
        <v>0</v>
      </c>
      <c r="R130" s="207">
        <f>Q130*H130</f>
        <v>0</v>
      </c>
      <c r="S130" s="207">
        <v>0</v>
      </c>
      <c r="T130" s="208">
        <f>S130*H130</f>
        <v>0</v>
      </c>
      <c r="U130" s="38"/>
      <c r="V130" s="38"/>
      <c r="W130" s="38"/>
      <c r="X130" s="38"/>
      <c r="Y130" s="38"/>
      <c r="Z130" s="38"/>
      <c r="AA130" s="38"/>
      <c r="AB130" s="38"/>
      <c r="AC130" s="38"/>
      <c r="AD130" s="38"/>
      <c r="AE130" s="38"/>
      <c r="AR130" s="209" t="s">
        <v>182</v>
      </c>
      <c r="AT130" s="209" t="s">
        <v>177</v>
      </c>
      <c r="AU130" s="209" t="s">
        <v>85</v>
      </c>
      <c r="AY130" s="19" t="s">
        <v>175</v>
      </c>
      <c r="BE130" s="210">
        <f>IF(N130="základní",J130,0)</f>
        <v>0</v>
      </c>
      <c r="BF130" s="210">
        <f>IF(N130="snížená",J130,0)</f>
        <v>0</v>
      </c>
      <c r="BG130" s="210">
        <f>IF(N130="zákl. přenesená",J130,0)</f>
        <v>0</v>
      </c>
      <c r="BH130" s="210">
        <f>IF(N130="sníž. přenesená",J130,0)</f>
        <v>0</v>
      </c>
      <c r="BI130" s="210">
        <f>IF(N130="nulová",J130,0)</f>
        <v>0</v>
      </c>
      <c r="BJ130" s="19" t="s">
        <v>85</v>
      </c>
      <c r="BK130" s="210">
        <f>ROUND(I130*H130,2)</f>
        <v>0</v>
      </c>
      <c r="BL130" s="19" t="s">
        <v>182</v>
      </c>
      <c r="BM130" s="209" t="s">
        <v>215</v>
      </c>
    </row>
    <row r="131" spans="1:65" s="2" customFormat="1" ht="16.5" customHeight="1">
      <c r="A131" s="38"/>
      <c r="B131" s="197"/>
      <c r="C131" s="198" t="s">
        <v>200</v>
      </c>
      <c r="D131" s="198" t="s">
        <v>177</v>
      </c>
      <c r="E131" s="199" t="s">
        <v>1612</v>
      </c>
      <c r="F131" s="200" t="s">
        <v>1613</v>
      </c>
      <c r="G131" s="201" t="s">
        <v>1343</v>
      </c>
      <c r="H131" s="202">
        <v>1</v>
      </c>
      <c r="I131" s="203"/>
      <c r="J131" s="204">
        <f>ROUND(I131*H131,2)</f>
        <v>0</v>
      </c>
      <c r="K131" s="200" t="s">
        <v>1</v>
      </c>
      <c r="L131" s="39"/>
      <c r="M131" s="205" t="s">
        <v>1</v>
      </c>
      <c r="N131" s="206" t="s">
        <v>43</v>
      </c>
      <c r="O131" s="77"/>
      <c r="P131" s="207">
        <f>O131*H131</f>
        <v>0</v>
      </c>
      <c r="Q131" s="207">
        <v>0</v>
      </c>
      <c r="R131" s="207">
        <f>Q131*H131</f>
        <v>0</v>
      </c>
      <c r="S131" s="207">
        <v>0</v>
      </c>
      <c r="T131" s="208">
        <f>S131*H131</f>
        <v>0</v>
      </c>
      <c r="U131" s="38"/>
      <c r="V131" s="38"/>
      <c r="W131" s="38"/>
      <c r="X131" s="38"/>
      <c r="Y131" s="38"/>
      <c r="Z131" s="38"/>
      <c r="AA131" s="38"/>
      <c r="AB131" s="38"/>
      <c r="AC131" s="38"/>
      <c r="AD131" s="38"/>
      <c r="AE131" s="38"/>
      <c r="AR131" s="209" t="s">
        <v>182</v>
      </c>
      <c r="AT131" s="209" t="s">
        <v>177</v>
      </c>
      <c r="AU131" s="209" t="s">
        <v>85</v>
      </c>
      <c r="AY131" s="19" t="s">
        <v>175</v>
      </c>
      <c r="BE131" s="210">
        <f>IF(N131="základní",J131,0)</f>
        <v>0</v>
      </c>
      <c r="BF131" s="210">
        <f>IF(N131="snížená",J131,0)</f>
        <v>0</v>
      </c>
      <c r="BG131" s="210">
        <f>IF(N131="zákl. přenesená",J131,0)</f>
        <v>0</v>
      </c>
      <c r="BH131" s="210">
        <f>IF(N131="sníž. přenesená",J131,0)</f>
        <v>0</v>
      </c>
      <c r="BI131" s="210">
        <f>IF(N131="nulová",J131,0)</f>
        <v>0</v>
      </c>
      <c r="BJ131" s="19" t="s">
        <v>85</v>
      </c>
      <c r="BK131" s="210">
        <f>ROUND(I131*H131,2)</f>
        <v>0</v>
      </c>
      <c r="BL131" s="19" t="s">
        <v>182</v>
      </c>
      <c r="BM131" s="209" t="s">
        <v>225</v>
      </c>
    </row>
    <row r="132" spans="1:65" s="2" customFormat="1" ht="16.5" customHeight="1">
      <c r="A132" s="38"/>
      <c r="B132" s="197"/>
      <c r="C132" s="198" t="s">
        <v>206</v>
      </c>
      <c r="D132" s="198" t="s">
        <v>177</v>
      </c>
      <c r="E132" s="199" t="s">
        <v>1614</v>
      </c>
      <c r="F132" s="200" t="s">
        <v>1615</v>
      </c>
      <c r="G132" s="201" t="s">
        <v>1343</v>
      </c>
      <c r="H132" s="202">
        <v>18</v>
      </c>
      <c r="I132" s="203"/>
      <c r="J132" s="204">
        <f>ROUND(I132*H132,2)</f>
        <v>0</v>
      </c>
      <c r="K132" s="200" t="s">
        <v>1</v>
      </c>
      <c r="L132" s="39"/>
      <c r="M132" s="205" t="s">
        <v>1</v>
      </c>
      <c r="N132" s="206" t="s">
        <v>43</v>
      </c>
      <c r="O132" s="77"/>
      <c r="P132" s="207">
        <f>O132*H132</f>
        <v>0</v>
      </c>
      <c r="Q132" s="207">
        <v>0</v>
      </c>
      <c r="R132" s="207">
        <f>Q132*H132</f>
        <v>0</v>
      </c>
      <c r="S132" s="207">
        <v>0</v>
      </c>
      <c r="T132" s="208">
        <f>S132*H132</f>
        <v>0</v>
      </c>
      <c r="U132" s="38"/>
      <c r="V132" s="38"/>
      <c r="W132" s="38"/>
      <c r="X132" s="38"/>
      <c r="Y132" s="38"/>
      <c r="Z132" s="38"/>
      <c r="AA132" s="38"/>
      <c r="AB132" s="38"/>
      <c r="AC132" s="38"/>
      <c r="AD132" s="38"/>
      <c r="AE132" s="38"/>
      <c r="AR132" s="209" t="s">
        <v>182</v>
      </c>
      <c r="AT132" s="209" t="s">
        <v>177</v>
      </c>
      <c r="AU132" s="209" t="s">
        <v>85</v>
      </c>
      <c r="AY132" s="19" t="s">
        <v>175</v>
      </c>
      <c r="BE132" s="210">
        <f>IF(N132="základní",J132,0)</f>
        <v>0</v>
      </c>
      <c r="BF132" s="210">
        <f>IF(N132="snížená",J132,0)</f>
        <v>0</v>
      </c>
      <c r="BG132" s="210">
        <f>IF(N132="zákl. přenesená",J132,0)</f>
        <v>0</v>
      </c>
      <c r="BH132" s="210">
        <f>IF(N132="sníž. přenesená",J132,0)</f>
        <v>0</v>
      </c>
      <c r="BI132" s="210">
        <f>IF(N132="nulová",J132,0)</f>
        <v>0</v>
      </c>
      <c r="BJ132" s="19" t="s">
        <v>85</v>
      </c>
      <c r="BK132" s="210">
        <f>ROUND(I132*H132,2)</f>
        <v>0</v>
      </c>
      <c r="BL132" s="19" t="s">
        <v>182</v>
      </c>
      <c r="BM132" s="209" t="s">
        <v>234</v>
      </c>
    </row>
    <row r="133" spans="1:65" s="2" customFormat="1" ht="16.5" customHeight="1">
      <c r="A133" s="38"/>
      <c r="B133" s="197"/>
      <c r="C133" s="198" t="s">
        <v>211</v>
      </c>
      <c r="D133" s="198" t="s">
        <v>177</v>
      </c>
      <c r="E133" s="199" t="s">
        <v>1616</v>
      </c>
      <c r="F133" s="200" t="s">
        <v>1617</v>
      </c>
      <c r="G133" s="201" t="s">
        <v>1343</v>
      </c>
      <c r="H133" s="202">
        <v>3</v>
      </c>
      <c r="I133" s="203"/>
      <c r="J133" s="204">
        <f>ROUND(I133*H133,2)</f>
        <v>0</v>
      </c>
      <c r="K133" s="200" t="s">
        <v>1</v>
      </c>
      <c r="L133" s="39"/>
      <c r="M133" s="205" t="s">
        <v>1</v>
      </c>
      <c r="N133" s="206" t="s">
        <v>43</v>
      </c>
      <c r="O133" s="77"/>
      <c r="P133" s="207">
        <f>O133*H133</f>
        <v>0</v>
      </c>
      <c r="Q133" s="207">
        <v>0</v>
      </c>
      <c r="R133" s="207">
        <f>Q133*H133</f>
        <v>0</v>
      </c>
      <c r="S133" s="207">
        <v>0</v>
      </c>
      <c r="T133" s="208">
        <f>S133*H133</f>
        <v>0</v>
      </c>
      <c r="U133" s="38"/>
      <c r="V133" s="38"/>
      <c r="W133" s="38"/>
      <c r="X133" s="38"/>
      <c r="Y133" s="38"/>
      <c r="Z133" s="38"/>
      <c r="AA133" s="38"/>
      <c r="AB133" s="38"/>
      <c r="AC133" s="38"/>
      <c r="AD133" s="38"/>
      <c r="AE133" s="38"/>
      <c r="AR133" s="209" t="s">
        <v>182</v>
      </c>
      <c r="AT133" s="209" t="s">
        <v>177</v>
      </c>
      <c r="AU133" s="209" t="s">
        <v>85</v>
      </c>
      <c r="AY133" s="19" t="s">
        <v>175</v>
      </c>
      <c r="BE133" s="210">
        <f>IF(N133="základní",J133,0)</f>
        <v>0</v>
      </c>
      <c r="BF133" s="210">
        <f>IF(N133="snížená",J133,0)</f>
        <v>0</v>
      </c>
      <c r="BG133" s="210">
        <f>IF(N133="zákl. přenesená",J133,0)</f>
        <v>0</v>
      </c>
      <c r="BH133" s="210">
        <f>IF(N133="sníž. přenesená",J133,0)</f>
        <v>0</v>
      </c>
      <c r="BI133" s="210">
        <f>IF(N133="nulová",J133,0)</f>
        <v>0</v>
      </c>
      <c r="BJ133" s="19" t="s">
        <v>85</v>
      </c>
      <c r="BK133" s="210">
        <f>ROUND(I133*H133,2)</f>
        <v>0</v>
      </c>
      <c r="BL133" s="19" t="s">
        <v>182</v>
      </c>
      <c r="BM133" s="209" t="s">
        <v>244</v>
      </c>
    </row>
    <row r="134" spans="1:65" s="2" customFormat="1" ht="16.5" customHeight="1">
      <c r="A134" s="38"/>
      <c r="B134" s="197"/>
      <c r="C134" s="198" t="s">
        <v>215</v>
      </c>
      <c r="D134" s="198" t="s">
        <v>177</v>
      </c>
      <c r="E134" s="199" t="s">
        <v>1618</v>
      </c>
      <c r="F134" s="200" t="s">
        <v>1619</v>
      </c>
      <c r="G134" s="201" t="s">
        <v>1343</v>
      </c>
      <c r="H134" s="202">
        <v>18</v>
      </c>
      <c r="I134" s="203"/>
      <c r="J134" s="204">
        <f>ROUND(I134*H134,2)</f>
        <v>0</v>
      </c>
      <c r="K134" s="200" t="s">
        <v>1</v>
      </c>
      <c r="L134" s="39"/>
      <c r="M134" s="205" t="s">
        <v>1</v>
      </c>
      <c r="N134" s="206" t="s">
        <v>43</v>
      </c>
      <c r="O134" s="77"/>
      <c r="P134" s="207">
        <f>O134*H134</f>
        <v>0</v>
      </c>
      <c r="Q134" s="207">
        <v>0</v>
      </c>
      <c r="R134" s="207">
        <f>Q134*H134</f>
        <v>0</v>
      </c>
      <c r="S134" s="207">
        <v>0</v>
      </c>
      <c r="T134" s="208">
        <f>S134*H134</f>
        <v>0</v>
      </c>
      <c r="U134" s="38"/>
      <c r="V134" s="38"/>
      <c r="W134" s="38"/>
      <c r="X134" s="38"/>
      <c r="Y134" s="38"/>
      <c r="Z134" s="38"/>
      <c r="AA134" s="38"/>
      <c r="AB134" s="38"/>
      <c r="AC134" s="38"/>
      <c r="AD134" s="38"/>
      <c r="AE134" s="38"/>
      <c r="AR134" s="209" t="s">
        <v>182</v>
      </c>
      <c r="AT134" s="209" t="s">
        <v>177</v>
      </c>
      <c r="AU134" s="209" t="s">
        <v>85</v>
      </c>
      <c r="AY134" s="19" t="s">
        <v>175</v>
      </c>
      <c r="BE134" s="210">
        <f>IF(N134="základní",J134,0)</f>
        <v>0</v>
      </c>
      <c r="BF134" s="210">
        <f>IF(N134="snížená",J134,0)</f>
        <v>0</v>
      </c>
      <c r="BG134" s="210">
        <f>IF(N134="zákl. přenesená",J134,0)</f>
        <v>0</v>
      </c>
      <c r="BH134" s="210">
        <f>IF(N134="sníž. přenesená",J134,0)</f>
        <v>0</v>
      </c>
      <c r="BI134" s="210">
        <f>IF(N134="nulová",J134,0)</f>
        <v>0</v>
      </c>
      <c r="BJ134" s="19" t="s">
        <v>85</v>
      </c>
      <c r="BK134" s="210">
        <f>ROUND(I134*H134,2)</f>
        <v>0</v>
      </c>
      <c r="BL134" s="19" t="s">
        <v>182</v>
      </c>
      <c r="BM134" s="209" t="s">
        <v>253</v>
      </c>
    </row>
    <row r="135" spans="1:65" s="2" customFormat="1" ht="16.5" customHeight="1">
      <c r="A135" s="38"/>
      <c r="B135" s="197"/>
      <c r="C135" s="198" t="s">
        <v>221</v>
      </c>
      <c r="D135" s="198" t="s">
        <v>177</v>
      </c>
      <c r="E135" s="199" t="s">
        <v>1620</v>
      </c>
      <c r="F135" s="200" t="s">
        <v>1621</v>
      </c>
      <c r="G135" s="201" t="s">
        <v>1343</v>
      </c>
      <c r="H135" s="202">
        <v>1</v>
      </c>
      <c r="I135" s="203"/>
      <c r="J135" s="204">
        <f>ROUND(I135*H135,2)</f>
        <v>0</v>
      </c>
      <c r="K135" s="200" t="s">
        <v>1</v>
      </c>
      <c r="L135" s="39"/>
      <c r="M135" s="205" t="s">
        <v>1</v>
      </c>
      <c r="N135" s="206" t="s">
        <v>43</v>
      </c>
      <c r="O135" s="77"/>
      <c r="P135" s="207">
        <f>O135*H135</f>
        <v>0</v>
      </c>
      <c r="Q135" s="207">
        <v>0</v>
      </c>
      <c r="R135" s="207">
        <f>Q135*H135</f>
        <v>0</v>
      </c>
      <c r="S135" s="207">
        <v>0</v>
      </c>
      <c r="T135" s="208">
        <f>S135*H135</f>
        <v>0</v>
      </c>
      <c r="U135" s="38"/>
      <c r="V135" s="38"/>
      <c r="W135" s="38"/>
      <c r="X135" s="38"/>
      <c r="Y135" s="38"/>
      <c r="Z135" s="38"/>
      <c r="AA135" s="38"/>
      <c r="AB135" s="38"/>
      <c r="AC135" s="38"/>
      <c r="AD135" s="38"/>
      <c r="AE135" s="38"/>
      <c r="AR135" s="209" t="s">
        <v>182</v>
      </c>
      <c r="AT135" s="209" t="s">
        <v>177</v>
      </c>
      <c r="AU135" s="209" t="s">
        <v>85</v>
      </c>
      <c r="AY135" s="19" t="s">
        <v>175</v>
      </c>
      <c r="BE135" s="210">
        <f>IF(N135="základní",J135,0)</f>
        <v>0</v>
      </c>
      <c r="BF135" s="210">
        <f>IF(N135="snížená",J135,0)</f>
        <v>0</v>
      </c>
      <c r="BG135" s="210">
        <f>IF(N135="zákl. přenesená",J135,0)</f>
        <v>0</v>
      </c>
      <c r="BH135" s="210">
        <f>IF(N135="sníž. přenesená",J135,0)</f>
        <v>0</v>
      </c>
      <c r="BI135" s="210">
        <f>IF(N135="nulová",J135,0)</f>
        <v>0</v>
      </c>
      <c r="BJ135" s="19" t="s">
        <v>85</v>
      </c>
      <c r="BK135" s="210">
        <f>ROUND(I135*H135,2)</f>
        <v>0</v>
      </c>
      <c r="BL135" s="19" t="s">
        <v>182</v>
      </c>
      <c r="BM135" s="209" t="s">
        <v>263</v>
      </c>
    </row>
    <row r="136" spans="1:65" s="2" customFormat="1" ht="16.5" customHeight="1">
      <c r="A136" s="38"/>
      <c r="B136" s="197"/>
      <c r="C136" s="198" t="s">
        <v>225</v>
      </c>
      <c r="D136" s="198" t="s">
        <v>177</v>
      </c>
      <c r="E136" s="199" t="s">
        <v>1622</v>
      </c>
      <c r="F136" s="200" t="s">
        <v>1623</v>
      </c>
      <c r="G136" s="201" t="s">
        <v>1343</v>
      </c>
      <c r="H136" s="202">
        <v>2</v>
      </c>
      <c r="I136" s="203"/>
      <c r="J136" s="204">
        <f>ROUND(I136*H136,2)</f>
        <v>0</v>
      </c>
      <c r="K136" s="200" t="s">
        <v>1</v>
      </c>
      <c r="L136" s="39"/>
      <c r="M136" s="205" t="s">
        <v>1</v>
      </c>
      <c r="N136" s="206" t="s">
        <v>43</v>
      </c>
      <c r="O136" s="77"/>
      <c r="P136" s="207">
        <f>O136*H136</f>
        <v>0</v>
      </c>
      <c r="Q136" s="207">
        <v>0</v>
      </c>
      <c r="R136" s="207">
        <f>Q136*H136</f>
        <v>0</v>
      </c>
      <c r="S136" s="207">
        <v>0</v>
      </c>
      <c r="T136" s="208">
        <f>S136*H136</f>
        <v>0</v>
      </c>
      <c r="U136" s="38"/>
      <c r="V136" s="38"/>
      <c r="W136" s="38"/>
      <c r="X136" s="38"/>
      <c r="Y136" s="38"/>
      <c r="Z136" s="38"/>
      <c r="AA136" s="38"/>
      <c r="AB136" s="38"/>
      <c r="AC136" s="38"/>
      <c r="AD136" s="38"/>
      <c r="AE136" s="38"/>
      <c r="AR136" s="209" t="s">
        <v>182</v>
      </c>
      <c r="AT136" s="209" t="s">
        <v>177</v>
      </c>
      <c r="AU136" s="209" t="s">
        <v>85</v>
      </c>
      <c r="AY136" s="19" t="s">
        <v>175</v>
      </c>
      <c r="BE136" s="210">
        <f>IF(N136="základní",J136,0)</f>
        <v>0</v>
      </c>
      <c r="BF136" s="210">
        <f>IF(N136="snížená",J136,0)</f>
        <v>0</v>
      </c>
      <c r="BG136" s="210">
        <f>IF(N136="zákl. přenesená",J136,0)</f>
        <v>0</v>
      </c>
      <c r="BH136" s="210">
        <f>IF(N136="sníž. přenesená",J136,0)</f>
        <v>0</v>
      </c>
      <c r="BI136" s="210">
        <f>IF(N136="nulová",J136,0)</f>
        <v>0</v>
      </c>
      <c r="BJ136" s="19" t="s">
        <v>85</v>
      </c>
      <c r="BK136" s="210">
        <f>ROUND(I136*H136,2)</f>
        <v>0</v>
      </c>
      <c r="BL136" s="19" t="s">
        <v>182</v>
      </c>
      <c r="BM136" s="209" t="s">
        <v>285</v>
      </c>
    </row>
    <row r="137" spans="1:65" s="2" customFormat="1" ht="16.5" customHeight="1">
      <c r="A137" s="38"/>
      <c r="B137" s="197"/>
      <c r="C137" s="198" t="s">
        <v>230</v>
      </c>
      <c r="D137" s="198" t="s">
        <v>177</v>
      </c>
      <c r="E137" s="199" t="s">
        <v>1624</v>
      </c>
      <c r="F137" s="200" t="s">
        <v>1625</v>
      </c>
      <c r="G137" s="201" t="s">
        <v>1343</v>
      </c>
      <c r="H137" s="202">
        <v>3</v>
      </c>
      <c r="I137" s="203"/>
      <c r="J137" s="204">
        <f>ROUND(I137*H137,2)</f>
        <v>0</v>
      </c>
      <c r="K137" s="200" t="s">
        <v>1</v>
      </c>
      <c r="L137" s="39"/>
      <c r="M137" s="205" t="s">
        <v>1</v>
      </c>
      <c r="N137" s="206" t="s">
        <v>43</v>
      </c>
      <c r="O137" s="77"/>
      <c r="P137" s="207">
        <f>O137*H137</f>
        <v>0</v>
      </c>
      <c r="Q137" s="207">
        <v>0</v>
      </c>
      <c r="R137" s="207">
        <f>Q137*H137</f>
        <v>0</v>
      </c>
      <c r="S137" s="207">
        <v>0</v>
      </c>
      <c r="T137" s="208">
        <f>S137*H137</f>
        <v>0</v>
      </c>
      <c r="U137" s="38"/>
      <c r="V137" s="38"/>
      <c r="W137" s="38"/>
      <c r="X137" s="38"/>
      <c r="Y137" s="38"/>
      <c r="Z137" s="38"/>
      <c r="AA137" s="38"/>
      <c r="AB137" s="38"/>
      <c r="AC137" s="38"/>
      <c r="AD137" s="38"/>
      <c r="AE137" s="38"/>
      <c r="AR137" s="209" t="s">
        <v>182</v>
      </c>
      <c r="AT137" s="209" t="s">
        <v>177</v>
      </c>
      <c r="AU137" s="209" t="s">
        <v>85</v>
      </c>
      <c r="AY137" s="19" t="s">
        <v>175</v>
      </c>
      <c r="BE137" s="210">
        <f>IF(N137="základní",J137,0)</f>
        <v>0</v>
      </c>
      <c r="BF137" s="210">
        <f>IF(N137="snížená",J137,0)</f>
        <v>0</v>
      </c>
      <c r="BG137" s="210">
        <f>IF(N137="zákl. přenesená",J137,0)</f>
        <v>0</v>
      </c>
      <c r="BH137" s="210">
        <f>IF(N137="sníž. přenesená",J137,0)</f>
        <v>0</v>
      </c>
      <c r="BI137" s="210">
        <f>IF(N137="nulová",J137,0)</f>
        <v>0</v>
      </c>
      <c r="BJ137" s="19" t="s">
        <v>85</v>
      </c>
      <c r="BK137" s="210">
        <f>ROUND(I137*H137,2)</f>
        <v>0</v>
      </c>
      <c r="BL137" s="19" t="s">
        <v>182</v>
      </c>
      <c r="BM137" s="209" t="s">
        <v>294</v>
      </c>
    </row>
    <row r="138" spans="1:65" s="2" customFormat="1" ht="16.5" customHeight="1">
      <c r="A138" s="38"/>
      <c r="B138" s="197"/>
      <c r="C138" s="198" t="s">
        <v>234</v>
      </c>
      <c r="D138" s="198" t="s">
        <v>177</v>
      </c>
      <c r="E138" s="199" t="s">
        <v>1626</v>
      </c>
      <c r="F138" s="200" t="s">
        <v>1627</v>
      </c>
      <c r="G138" s="201" t="s">
        <v>1343</v>
      </c>
      <c r="H138" s="202">
        <v>2</v>
      </c>
      <c r="I138" s="203"/>
      <c r="J138" s="204">
        <f>ROUND(I138*H138,2)</f>
        <v>0</v>
      </c>
      <c r="K138" s="200" t="s">
        <v>1</v>
      </c>
      <c r="L138" s="39"/>
      <c r="M138" s="205" t="s">
        <v>1</v>
      </c>
      <c r="N138" s="206" t="s">
        <v>43</v>
      </c>
      <c r="O138" s="77"/>
      <c r="P138" s="207">
        <f>O138*H138</f>
        <v>0</v>
      </c>
      <c r="Q138" s="207">
        <v>0</v>
      </c>
      <c r="R138" s="207">
        <f>Q138*H138</f>
        <v>0</v>
      </c>
      <c r="S138" s="207">
        <v>0</v>
      </c>
      <c r="T138" s="208">
        <f>S138*H138</f>
        <v>0</v>
      </c>
      <c r="U138" s="38"/>
      <c r="V138" s="38"/>
      <c r="W138" s="38"/>
      <c r="X138" s="38"/>
      <c r="Y138" s="38"/>
      <c r="Z138" s="38"/>
      <c r="AA138" s="38"/>
      <c r="AB138" s="38"/>
      <c r="AC138" s="38"/>
      <c r="AD138" s="38"/>
      <c r="AE138" s="38"/>
      <c r="AR138" s="209" t="s">
        <v>182</v>
      </c>
      <c r="AT138" s="209" t="s">
        <v>177</v>
      </c>
      <c r="AU138" s="209" t="s">
        <v>85</v>
      </c>
      <c r="AY138" s="19" t="s">
        <v>175</v>
      </c>
      <c r="BE138" s="210">
        <f>IF(N138="základní",J138,0)</f>
        <v>0</v>
      </c>
      <c r="BF138" s="210">
        <f>IF(N138="snížená",J138,0)</f>
        <v>0</v>
      </c>
      <c r="BG138" s="210">
        <f>IF(N138="zákl. přenesená",J138,0)</f>
        <v>0</v>
      </c>
      <c r="BH138" s="210">
        <f>IF(N138="sníž. přenesená",J138,0)</f>
        <v>0</v>
      </c>
      <c r="BI138" s="210">
        <f>IF(N138="nulová",J138,0)</f>
        <v>0</v>
      </c>
      <c r="BJ138" s="19" t="s">
        <v>85</v>
      </c>
      <c r="BK138" s="210">
        <f>ROUND(I138*H138,2)</f>
        <v>0</v>
      </c>
      <c r="BL138" s="19" t="s">
        <v>182</v>
      </c>
      <c r="BM138" s="209" t="s">
        <v>308</v>
      </c>
    </row>
    <row r="139" spans="1:65" s="2" customFormat="1" ht="16.5" customHeight="1">
      <c r="A139" s="38"/>
      <c r="B139" s="197"/>
      <c r="C139" s="198" t="s">
        <v>239</v>
      </c>
      <c r="D139" s="198" t="s">
        <v>177</v>
      </c>
      <c r="E139" s="199" t="s">
        <v>1628</v>
      </c>
      <c r="F139" s="200" t="s">
        <v>1629</v>
      </c>
      <c r="G139" s="201" t="s">
        <v>1343</v>
      </c>
      <c r="H139" s="202">
        <v>7</v>
      </c>
      <c r="I139" s="203"/>
      <c r="J139" s="204">
        <f>ROUND(I139*H139,2)</f>
        <v>0</v>
      </c>
      <c r="K139" s="200" t="s">
        <v>1</v>
      </c>
      <c r="L139" s="39"/>
      <c r="M139" s="205" t="s">
        <v>1</v>
      </c>
      <c r="N139" s="206" t="s">
        <v>43</v>
      </c>
      <c r="O139" s="77"/>
      <c r="P139" s="207">
        <f>O139*H139</f>
        <v>0</v>
      </c>
      <c r="Q139" s="207">
        <v>0</v>
      </c>
      <c r="R139" s="207">
        <f>Q139*H139</f>
        <v>0</v>
      </c>
      <c r="S139" s="207">
        <v>0</v>
      </c>
      <c r="T139" s="208">
        <f>S139*H139</f>
        <v>0</v>
      </c>
      <c r="U139" s="38"/>
      <c r="V139" s="38"/>
      <c r="W139" s="38"/>
      <c r="X139" s="38"/>
      <c r="Y139" s="38"/>
      <c r="Z139" s="38"/>
      <c r="AA139" s="38"/>
      <c r="AB139" s="38"/>
      <c r="AC139" s="38"/>
      <c r="AD139" s="38"/>
      <c r="AE139" s="38"/>
      <c r="AR139" s="209" t="s">
        <v>182</v>
      </c>
      <c r="AT139" s="209" t="s">
        <v>177</v>
      </c>
      <c r="AU139" s="209" t="s">
        <v>85</v>
      </c>
      <c r="AY139" s="19" t="s">
        <v>175</v>
      </c>
      <c r="BE139" s="210">
        <f>IF(N139="základní",J139,0)</f>
        <v>0</v>
      </c>
      <c r="BF139" s="210">
        <f>IF(N139="snížená",J139,0)</f>
        <v>0</v>
      </c>
      <c r="BG139" s="210">
        <f>IF(N139="zákl. přenesená",J139,0)</f>
        <v>0</v>
      </c>
      <c r="BH139" s="210">
        <f>IF(N139="sníž. přenesená",J139,0)</f>
        <v>0</v>
      </c>
      <c r="BI139" s="210">
        <f>IF(N139="nulová",J139,0)</f>
        <v>0</v>
      </c>
      <c r="BJ139" s="19" t="s">
        <v>85</v>
      </c>
      <c r="BK139" s="210">
        <f>ROUND(I139*H139,2)</f>
        <v>0</v>
      </c>
      <c r="BL139" s="19" t="s">
        <v>182</v>
      </c>
      <c r="BM139" s="209" t="s">
        <v>320</v>
      </c>
    </row>
    <row r="140" spans="1:65" s="2" customFormat="1" ht="16.5" customHeight="1">
      <c r="A140" s="38"/>
      <c r="B140" s="197"/>
      <c r="C140" s="198" t="s">
        <v>244</v>
      </c>
      <c r="D140" s="198" t="s">
        <v>177</v>
      </c>
      <c r="E140" s="199" t="s">
        <v>1630</v>
      </c>
      <c r="F140" s="200" t="s">
        <v>1631</v>
      </c>
      <c r="G140" s="201" t="s">
        <v>1343</v>
      </c>
      <c r="H140" s="202">
        <v>3</v>
      </c>
      <c r="I140" s="203"/>
      <c r="J140" s="204">
        <f>ROUND(I140*H140,2)</f>
        <v>0</v>
      </c>
      <c r="K140" s="200" t="s">
        <v>1</v>
      </c>
      <c r="L140" s="39"/>
      <c r="M140" s="205" t="s">
        <v>1</v>
      </c>
      <c r="N140" s="206" t="s">
        <v>43</v>
      </c>
      <c r="O140" s="77"/>
      <c r="P140" s="207">
        <f>O140*H140</f>
        <v>0</v>
      </c>
      <c r="Q140" s="207">
        <v>0</v>
      </c>
      <c r="R140" s="207">
        <f>Q140*H140</f>
        <v>0</v>
      </c>
      <c r="S140" s="207">
        <v>0</v>
      </c>
      <c r="T140" s="208">
        <f>S140*H140</f>
        <v>0</v>
      </c>
      <c r="U140" s="38"/>
      <c r="V140" s="38"/>
      <c r="W140" s="38"/>
      <c r="X140" s="38"/>
      <c r="Y140" s="38"/>
      <c r="Z140" s="38"/>
      <c r="AA140" s="38"/>
      <c r="AB140" s="38"/>
      <c r="AC140" s="38"/>
      <c r="AD140" s="38"/>
      <c r="AE140" s="38"/>
      <c r="AR140" s="209" t="s">
        <v>182</v>
      </c>
      <c r="AT140" s="209" t="s">
        <v>177</v>
      </c>
      <c r="AU140" s="209" t="s">
        <v>85</v>
      </c>
      <c r="AY140" s="19" t="s">
        <v>175</v>
      </c>
      <c r="BE140" s="210">
        <f>IF(N140="základní",J140,0)</f>
        <v>0</v>
      </c>
      <c r="BF140" s="210">
        <f>IF(N140="snížená",J140,0)</f>
        <v>0</v>
      </c>
      <c r="BG140" s="210">
        <f>IF(N140="zákl. přenesená",J140,0)</f>
        <v>0</v>
      </c>
      <c r="BH140" s="210">
        <f>IF(N140="sníž. přenesená",J140,0)</f>
        <v>0</v>
      </c>
      <c r="BI140" s="210">
        <f>IF(N140="nulová",J140,0)</f>
        <v>0</v>
      </c>
      <c r="BJ140" s="19" t="s">
        <v>85</v>
      </c>
      <c r="BK140" s="210">
        <f>ROUND(I140*H140,2)</f>
        <v>0</v>
      </c>
      <c r="BL140" s="19" t="s">
        <v>182</v>
      </c>
      <c r="BM140" s="209" t="s">
        <v>329</v>
      </c>
    </row>
    <row r="141" spans="1:65" s="2" customFormat="1" ht="16.5" customHeight="1">
      <c r="A141" s="38"/>
      <c r="B141" s="197"/>
      <c r="C141" s="198" t="s">
        <v>8</v>
      </c>
      <c r="D141" s="198" t="s">
        <v>177</v>
      </c>
      <c r="E141" s="199" t="s">
        <v>1632</v>
      </c>
      <c r="F141" s="200" t="s">
        <v>1633</v>
      </c>
      <c r="G141" s="201" t="s">
        <v>1343</v>
      </c>
      <c r="H141" s="202">
        <v>1</v>
      </c>
      <c r="I141" s="203"/>
      <c r="J141" s="204">
        <f>ROUND(I141*H141,2)</f>
        <v>0</v>
      </c>
      <c r="K141" s="200" t="s">
        <v>1</v>
      </c>
      <c r="L141" s="39"/>
      <c r="M141" s="205" t="s">
        <v>1</v>
      </c>
      <c r="N141" s="206" t="s">
        <v>43</v>
      </c>
      <c r="O141" s="77"/>
      <c r="P141" s="207">
        <f>O141*H141</f>
        <v>0</v>
      </c>
      <c r="Q141" s="207">
        <v>0</v>
      </c>
      <c r="R141" s="207">
        <f>Q141*H141</f>
        <v>0</v>
      </c>
      <c r="S141" s="207">
        <v>0</v>
      </c>
      <c r="T141" s="208">
        <f>S141*H141</f>
        <v>0</v>
      </c>
      <c r="U141" s="38"/>
      <c r="V141" s="38"/>
      <c r="W141" s="38"/>
      <c r="X141" s="38"/>
      <c r="Y141" s="38"/>
      <c r="Z141" s="38"/>
      <c r="AA141" s="38"/>
      <c r="AB141" s="38"/>
      <c r="AC141" s="38"/>
      <c r="AD141" s="38"/>
      <c r="AE141" s="38"/>
      <c r="AR141" s="209" t="s">
        <v>182</v>
      </c>
      <c r="AT141" s="209" t="s">
        <v>177</v>
      </c>
      <c r="AU141" s="209" t="s">
        <v>85</v>
      </c>
      <c r="AY141" s="19" t="s">
        <v>175</v>
      </c>
      <c r="BE141" s="210">
        <f>IF(N141="základní",J141,0)</f>
        <v>0</v>
      </c>
      <c r="BF141" s="210">
        <f>IF(N141="snížená",J141,0)</f>
        <v>0</v>
      </c>
      <c r="BG141" s="210">
        <f>IF(N141="zákl. přenesená",J141,0)</f>
        <v>0</v>
      </c>
      <c r="BH141" s="210">
        <f>IF(N141="sníž. přenesená",J141,0)</f>
        <v>0</v>
      </c>
      <c r="BI141" s="210">
        <f>IF(N141="nulová",J141,0)</f>
        <v>0</v>
      </c>
      <c r="BJ141" s="19" t="s">
        <v>85</v>
      </c>
      <c r="BK141" s="210">
        <f>ROUND(I141*H141,2)</f>
        <v>0</v>
      </c>
      <c r="BL141" s="19" t="s">
        <v>182</v>
      </c>
      <c r="BM141" s="209" t="s">
        <v>339</v>
      </c>
    </row>
    <row r="142" spans="1:65" s="2" customFormat="1" ht="16.5" customHeight="1">
      <c r="A142" s="38"/>
      <c r="B142" s="197"/>
      <c r="C142" s="198" t="s">
        <v>253</v>
      </c>
      <c r="D142" s="198" t="s">
        <v>177</v>
      </c>
      <c r="E142" s="199" t="s">
        <v>1634</v>
      </c>
      <c r="F142" s="200" t="s">
        <v>1635</v>
      </c>
      <c r="G142" s="201" t="s">
        <v>1343</v>
      </c>
      <c r="H142" s="202">
        <v>5</v>
      </c>
      <c r="I142" s="203"/>
      <c r="J142" s="204">
        <f>ROUND(I142*H142,2)</f>
        <v>0</v>
      </c>
      <c r="K142" s="200" t="s">
        <v>1</v>
      </c>
      <c r="L142" s="39"/>
      <c r="M142" s="205" t="s">
        <v>1</v>
      </c>
      <c r="N142" s="206" t="s">
        <v>43</v>
      </c>
      <c r="O142" s="77"/>
      <c r="P142" s="207">
        <f>O142*H142</f>
        <v>0</v>
      </c>
      <c r="Q142" s="207">
        <v>0</v>
      </c>
      <c r="R142" s="207">
        <f>Q142*H142</f>
        <v>0</v>
      </c>
      <c r="S142" s="207">
        <v>0</v>
      </c>
      <c r="T142" s="208">
        <f>S142*H142</f>
        <v>0</v>
      </c>
      <c r="U142" s="38"/>
      <c r="V142" s="38"/>
      <c r="W142" s="38"/>
      <c r="X142" s="38"/>
      <c r="Y142" s="38"/>
      <c r="Z142" s="38"/>
      <c r="AA142" s="38"/>
      <c r="AB142" s="38"/>
      <c r="AC142" s="38"/>
      <c r="AD142" s="38"/>
      <c r="AE142" s="38"/>
      <c r="AR142" s="209" t="s">
        <v>182</v>
      </c>
      <c r="AT142" s="209" t="s">
        <v>177</v>
      </c>
      <c r="AU142" s="209" t="s">
        <v>85</v>
      </c>
      <c r="AY142" s="19" t="s">
        <v>175</v>
      </c>
      <c r="BE142" s="210">
        <f>IF(N142="základní",J142,0)</f>
        <v>0</v>
      </c>
      <c r="BF142" s="210">
        <f>IF(N142="snížená",J142,0)</f>
        <v>0</v>
      </c>
      <c r="BG142" s="210">
        <f>IF(N142="zákl. přenesená",J142,0)</f>
        <v>0</v>
      </c>
      <c r="BH142" s="210">
        <f>IF(N142="sníž. přenesená",J142,0)</f>
        <v>0</v>
      </c>
      <c r="BI142" s="210">
        <f>IF(N142="nulová",J142,0)</f>
        <v>0</v>
      </c>
      <c r="BJ142" s="19" t="s">
        <v>85</v>
      </c>
      <c r="BK142" s="210">
        <f>ROUND(I142*H142,2)</f>
        <v>0</v>
      </c>
      <c r="BL142" s="19" t="s">
        <v>182</v>
      </c>
      <c r="BM142" s="209" t="s">
        <v>348</v>
      </c>
    </row>
    <row r="143" spans="1:65" s="2" customFormat="1" ht="16.5" customHeight="1">
      <c r="A143" s="38"/>
      <c r="B143" s="197"/>
      <c r="C143" s="198" t="s">
        <v>259</v>
      </c>
      <c r="D143" s="198" t="s">
        <v>177</v>
      </c>
      <c r="E143" s="199" t="s">
        <v>1636</v>
      </c>
      <c r="F143" s="200" t="s">
        <v>1637</v>
      </c>
      <c r="G143" s="201" t="s">
        <v>1343</v>
      </c>
      <c r="H143" s="202">
        <v>1</v>
      </c>
      <c r="I143" s="203"/>
      <c r="J143" s="204">
        <f>ROUND(I143*H143,2)</f>
        <v>0</v>
      </c>
      <c r="K143" s="200" t="s">
        <v>1</v>
      </c>
      <c r="L143" s="39"/>
      <c r="M143" s="205" t="s">
        <v>1</v>
      </c>
      <c r="N143" s="206" t="s">
        <v>43</v>
      </c>
      <c r="O143" s="77"/>
      <c r="P143" s="207">
        <f>O143*H143</f>
        <v>0</v>
      </c>
      <c r="Q143" s="207">
        <v>0</v>
      </c>
      <c r="R143" s="207">
        <f>Q143*H143</f>
        <v>0</v>
      </c>
      <c r="S143" s="207">
        <v>0</v>
      </c>
      <c r="T143" s="208">
        <f>S143*H143</f>
        <v>0</v>
      </c>
      <c r="U143" s="38"/>
      <c r="V143" s="38"/>
      <c r="W143" s="38"/>
      <c r="X143" s="38"/>
      <c r="Y143" s="38"/>
      <c r="Z143" s="38"/>
      <c r="AA143" s="38"/>
      <c r="AB143" s="38"/>
      <c r="AC143" s="38"/>
      <c r="AD143" s="38"/>
      <c r="AE143" s="38"/>
      <c r="AR143" s="209" t="s">
        <v>182</v>
      </c>
      <c r="AT143" s="209" t="s">
        <v>177</v>
      </c>
      <c r="AU143" s="209" t="s">
        <v>85</v>
      </c>
      <c r="AY143" s="19" t="s">
        <v>175</v>
      </c>
      <c r="BE143" s="210">
        <f>IF(N143="základní",J143,0)</f>
        <v>0</v>
      </c>
      <c r="BF143" s="210">
        <f>IF(N143="snížená",J143,0)</f>
        <v>0</v>
      </c>
      <c r="BG143" s="210">
        <f>IF(N143="zákl. přenesená",J143,0)</f>
        <v>0</v>
      </c>
      <c r="BH143" s="210">
        <f>IF(N143="sníž. přenesená",J143,0)</f>
        <v>0</v>
      </c>
      <c r="BI143" s="210">
        <f>IF(N143="nulová",J143,0)</f>
        <v>0</v>
      </c>
      <c r="BJ143" s="19" t="s">
        <v>85</v>
      </c>
      <c r="BK143" s="210">
        <f>ROUND(I143*H143,2)</f>
        <v>0</v>
      </c>
      <c r="BL143" s="19" t="s">
        <v>182</v>
      </c>
      <c r="BM143" s="209" t="s">
        <v>360</v>
      </c>
    </row>
    <row r="144" spans="1:65" s="2" customFormat="1" ht="16.5" customHeight="1">
      <c r="A144" s="38"/>
      <c r="B144" s="197"/>
      <c r="C144" s="198" t="s">
        <v>263</v>
      </c>
      <c r="D144" s="198" t="s">
        <v>177</v>
      </c>
      <c r="E144" s="199" t="s">
        <v>1638</v>
      </c>
      <c r="F144" s="200" t="s">
        <v>1639</v>
      </c>
      <c r="G144" s="201" t="s">
        <v>1343</v>
      </c>
      <c r="H144" s="202">
        <v>2</v>
      </c>
      <c r="I144" s="203"/>
      <c r="J144" s="204">
        <f>ROUND(I144*H144,2)</f>
        <v>0</v>
      </c>
      <c r="K144" s="200" t="s">
        <v>1</v>
      </c>
      <c r="L144" s="39"/>
      <c r="M144" s="205" t="s">
        <v>1</v>
      </c>
      <c r="N144" s="206" t="s">
        <v>43</v>
      </c>
      <c r="O144" s="77"/>
      <c r="P144" s="207">
        <f>O144*H144</f>
        <v>0</v>
      </c>
      <c r="Q144" s="207">
        <v>0</v>
      </c>
      <c r="R144" s="207">
        <f>Q144*H144</f>
        <v>0</v>
      </c>
      <c r="S144" s="207">
        <v>0</v>
      </c>
      <c r="T144" s="208">
        <f>S144*H144</f>
        <v>0</v>
      </c>
      <c r="U144" s="38"/>
      <c r="V144" s="38"/>
      <c r="W144" s="38"/>
      <c r="X144" s="38"/>
      <c r="Y144" s="38"/>
      <c r="Z144" s="38"/>
      <c r="AA144" s="38"/>
      <c r="AB144" s="38"/>
      <c r="AC144" s="38"/>
      <c r="AD144" s="38"/>
      <c r="AE144" s="38"/>
      <c r="AR144" s="209" t="s">
        <v>182</v>
      </c>
      <c r="AT144" s="209" t="s">
        <v>177</v>
      </c>
      <c r="AU144" s="209" t="s">
        <v>85</v>
      </c>
      <c r="AY144" s="19" t="s">
        <v>175</v>
      </c>
      <c r="BE144" s="210">
        <f>IF(N144="základní",J144,0)</f>
        <v>0</v>
      </c>
      <c r="BF144" s="210">
        <f>IF(N144="snížená",J144,0)</f>
        <v>0</v>
      </c>
      <c r="BG144" s="210">
        <f>IF(N144="zákl. přenesená",J144,0)</f>
        <v>0</v>
      </c>
      <c r="BH144" s="210">
        <f>IF(N144="sníž. přenesená",J144,0)</f>
        <v>0</v>
      </c>
      <c r="BI144" s="210">
        <f>IF(N144="nulová",J144,0)</f>
        <v>0</v>
      </c>
      <c r="BJ144" s="19" t="s">
        <v>85</v>
      </c>
      <c r="BK144" s="210">
        <f>ROUND(I144*H144,2)</f>
        <v>0</v>
      </c>
      <c r="BL144" s="19" t="s">
        <v>182</v>
      </c>
      <c r="BM144" s="209" t="s">
        <v>371</v>
      </c>
    </row>
    <row r="145" spans="1:65" s="2" customFormat="1" ht="16.5" customHeight="1">
      <c r="A145" s="38"/>
      <c r="B145" s="197"/>
      <c r="C145" s="198" t="s">
        <v>270</v>
      </c>
      <c r="D145" s="198" t="s">
        <v>177</v>
      </c>
      <c r="E145" s="199" t="s">
        <v>1640</v>
      </c>
      <c r="F145" s="200" t="s">
        <v>1641</v>
      </c>
      <c r="G145" s="201" t="s">
        <v>1343</v>
      </c>
      <c r="H145" s="202">
        <v>5</v>
      </c>
      <c r="I145" s="203"/>
      <c r="J145" s="204">
        <f>ROUND(I145*H145,2)</f>
        <v>0</v>
      </c>
      <c r="K145" s="200" t="s">
        <v>1</v>
      </c>
      <c r="L145" s="39"/>
      <c r="M145" s="205" t="s">
        <v>1</v>
      </c>
      <c r="N145" s="206" t="s">
        <v>43</v>
      </c>
      <c r="O145" s="77"/>
      <c r="P145" s="207">
        <f>O145*H145</f>
        <v>0</v>
      </c>
      <c r="Q145" s="207">
        <v>0</v>
      </c>
      <c r="R145" s="207">
        <f>Q145*H145</f>
        <v>0</v>
      </c>
      <c r="S145" s="207">
        <v>0</v>
      </c>
      <c r="T145" s="208">
        <f>S145*H145</f>
        <v>0</v>
      </c>
      <c r="U145" s="38"/>
      <c r="V145" s="38"/>
      <c r="W145" s="38"/>
      <c r="X145" s="38"/>
      <c r="Y145" s="38"/>
      <c r="Z145" s="38"/>
      <c r="AA145" s="38"/>
      <c r="AB145" s="38"/>
      <c r="AC145" s="38"/>
      <c r="AD145" s="38"/>
      <c r="AE145" s="38"/>
      <c r="AR145" s="209" t="s">
        <v>182</v>
      </c>
      <c r="AT145" s="209" t="s">
        <v>177</v>
      </c>
      <c r="AU145" s="209" t="s">
        <v>85</v>
      </c>
      <c r="AY145" s="19" t="s">
        <v>175</v>
      </c>
      <c r="BE145" s="210">
        <f>IF(N145="základní",J145,0)</f>
        <v>0</v>
      </c>
      <c r="BF145" s="210">
        <f>IF(N145="snížená",J145,0)</f>
        <v>0</v>
      </c>
      <c r="BG145" s="210">
        <f>IF(N145="zákl. přenesená",J145,0)</f>
        <v>0</v>
      </c>
      <c r="BH145" s="210">
        <f>IF(N145="sníž. přenesená",J145,0)</f>
        <v>0</v>
      </c>
      <c r="BI145" s="210">
        <f>IF(N145="nulová",J145,0)</f>
        <v>0</v>
      </c>
      <c r="BJ145" s="19" t="s">
        <v>85</v>
      </c>
      <c r="BK145" s="210">
        <f>ROUND(I145*H145,2)</f>
        <v>0</v>
      </c>
      <c r="BL145" s="19" t="s">
        <v>182</v>
      </c>
      <c r="BM145" s="209" t="s">
        <v>382</v>
      </c>
    </row>
    <row r="146" spans="1:65" s="2" customFormat="1" ht="16.5" customHeight="1">
      <c r="A146" s="38"/>
      <c r="B146" s="197"/>
      <c r="C146" s="198" t="s">
        <v>285</v>
      </c>
      <c r="D146" s="198" t="s">
        <v>177</v>
      </c>
      <c r="E146" s="199" t="s">
        <v>1642</v>
      </c>
      <c r="F146" s="200" t="s">
        <v>1643</v>
      </c>
      <c r="G146" s="201" t="s">
        <v>1343</v>
      </c>
      <c r="H146" s="202">
        <v>1</v>
      </c>
      <c r="I146" s="203"/>
      <c r="J146" s="204">
        <f>ROUND(I146*H146,2)</f>
        <v>0</v>
      </c>
      <c r="K146" s="200" t="s">
        <v>1</v>
      </c>
      <c r="L146" s="39"/>
      <c r="M146" s="205" t="s">
        <v>1</v>
      </c>
      <c r="N146" s="206" t="s">
        <v>43</v>
      </c>
      <c r="O146" s="77"/>
      <c r="P146" s="207">
        <f>O146*H146</f>
        <v>0</v>
      </c>
      <c r="Q146" s="207">
        <v>0</v>
      </c>
      <c r="R146" s="207">
        <f>Q146*H146</f>
        <v>0</v>
      </c>
      <c r="S146" s="207">
        <v>0</v>
      </c>
      <c r="T146" s="208">
        <f>S146*H146</f>
        <v>0</v>
      </c>
      <c r="U146" s="38"/>
      <c r="V146" s="38"/>
      <c r="W146" s="38"/>
      <c r="X146" s="38"/>
      <c r="Y146" s="38"/>
      <c r="Z146" s="38"/>
      <c r="AA146" s="38"/>
      <c r="AB146" s="38"/>
      <c r="AC146" s="38"/>
      <c r="AD146" s="38"/>
      <c r="AE146" s="38"/>
      <c r="AR146" s="209" t="s">
        <v>182</v>
      </c>
      <c r="AT146" s="209" t="s">
        <v>177</v>
      </c>
      <c r="AU146" s="209" t="s">
        <v>85</v>
      </c>
      <c r="AY146" s="19" t="s">
        <v>175</v>
      </c>
      <c r="BE146" s="210">
        <f>IF(N146="základní",J146,0)</f>
        <v>0</v>
      </c>
      <c r="BF146" s="210">
        <f>IF(N146="snížená",J146,0)</f>
        <v>0</v>
      </c>
      <c r="BG146" s="210">
        <f>IF(N146="zákl. přenesená",J146,0)</f>
        <v>0</v>
      </c>
      <c r="BH146" s="210">
        <f>IF(N146="sníž. přenesená",J146,0)</f>
        <v>0</v>
      </c>
      <c r="BI146" s="210">
        <f>IF(N146="nulová",J146,0)</f>
        <v>0</v>
      </c>
      <c r="BJ146" s="19" t="s">
        <v>85</v>
      </c>
      <c r="BK146" s="210">
        <f>ROUND(I146*H146,2)</f>
        <v>0</v>
      </c>
      <c r="BL146" s="19" t="s">
        <v>182</v>
      </c>
      <c r="BM146" s="209" t="s">
        <v>393</v>
      </c>
    </row>
    <row r="147" spans="1:65" s="2" customFormat="1" ht="16.5" customHeight="1">
      <c r="A147" s="38"/>
      <c r="B147" s="197"/>
      <c r="C147" s="198" t="s">
        <v>7</v>
      </c>
      <c r="D147" s="198" t="s">
        <v>177</v>
      </c>
      <c r="E147" s="199" t="s">
        <v>1644</v>
      </c>
      <c r="F147" s="200" t="s">
        <v>1645</v>
      </c>
      <c r="G147" s="201" t="s">
        <v>1343</v>
      </c>
      <c r="H147" s="202">
        <v>1</v>
      </c>
      <c r="I147" s="203"/>
      <c r="J147" s="204">
        <f>ROUND(I147*H147,2)</f>
        <v>0</v>
      </c>
      <c r="K147" s="200" t="s">
        <v>1</v>
      </c>
      <c r="L147" s="39"/>
      <c r="M147" s="205" t="s">
        <v>1</v>
      </c>
      <c r="N147" s="206" t="s">
        <v>43</v>
      </c>
      <c r="O147" s="77"/>
      <c r="P147" s="207">
        <f>O147*H147</f>
        <v>0</v>
      </c>
      <c r="Q147" s="207">
        <v>0</v>
      </c>
      <c r="R147" s="207">
        <f>Q147*H147</f>
        <v>0</v>
      </c>
      <c r="S147" s="207">
        <v>0</v>
      </c>
      <c r="T147" s="208">
        <f>S147*H147</f>
        <v>0</v>
      </c>
      <c r="U147" s="38"/>
      <c r="V147" s="38"/>
      <c r="W147" s="38"/>
      <c r="X147" s="38"/>
      <c r="Y147" s="38"/>
      <c r="Z147" s="38"/>
      <c r="AA147" s="38"/>
      <c r="AB147" s="38"/>
      <c r="AC147" s="38"/>
      <c r="AD147" s="38"/>
      <c r="AE147" s="38"/>
      <c r="AR147" s="209" t="s">
        <v>182</v>
      </c>
      <c r="AT147" s="209" t="s">
        <v>177</v>
      </c>
      <c r="AU147" s="209" t="s">
        <v>85</v>
      </c>
      <c r="AY147" s="19" t="s">
        <v>175</v>
      </c>
      <c r="BE147" s="210">
        <f>IF(N147="základní",J147,0)</f>
        <v>0</v>
      </c>
      <c r="BF147" s="210">
        <f>IF(N147="snížená",J147,0)</f>
        <v>0</v>
      </c>
      <c r="BG147" s="210">
        <f>IF(N147="zákl. přenesená",J147,0)</f>
        <v>0</v>
      </c>
      <c r="BH147" s="210">
        <f>IF(N147="sníž. přenesená",J147,0)</f>
        <v>0</v>
      </c>
      <c r="BI147" s="210">
        <f>IF(N147="nulová",J147,0)</f>
        <v>0</v>
      </c>
      <c r="BJ147" s="19" t="s">
        <v>85</v>
      </c>
      <c r="BK147" s="210">
        <f>ROUND(I147*H147,2)</f>
        <v>0</v>
      </c>
      <c r="BL147" s="19" t="s">
        <v>182</v>
      </c>
      <c r="BM147" s="209" t="s">
        <v>402</v>
      </c>
    </row>
    <row r="148" spans="1:65" s="2" customFormat="1" ht="21.75" customHeight="1">
      <c r="A148" s="38"/>
      <c r="B148" s="197"/>
      <c r="C148" s="198" t="s">
        <v>294</v>
      </c>
      <c r="D148" s="198" t="s">
        <v>177</v>
      </c>
      <c r="E148" s="199" t="s">
        <v>1646</v>
      </c>
      <c r="F148" s="200" t="s">
        <v>1647</v>
      </c>
      <c r="G148" s="201" t="s">
        <v>1343</v>
      </c>
      <c r="H148" s="202">
        <v>1</v>
      </c>
      <c r="I148" s="203"/>
      <c r="J148" s="204">
        <f>ROUND(I148*H148,2)</f>
        <v>0</v>
      </c>
      <c r="K148" s="200" t="s">
        <v>1</v>
      </c>
      <c r="L148" s="39"/>
      <c r="M148" s="205" t="s">
        <v>1</v>
      </c>
      <c r="N148" s="206" t="s">
        <v>43</v>
      </c>
      <c r="O148" s="77"/>
      <c r="P148" s="207">
        <f>O148*H148</f>
        <v>0</v>
      </c>
      <c r="Q148" s="207">
        <v>0</v>
      </c>
      <c r="R148" s="207">
        <f>Q148*H148</f>
        <v>0</v>
      </c>
      <c r="S148" s="207">
        <v>0</v>
      </c>
      <c r="T148" s="208">
        <f>S148*H148</f>
        <v>0</v>
      </c>
      <c r="U148" s="38"/>
      <c r="V148" s="38"/>
      <c r="W148" s="38"/>
      <c r="X148" s="38"/>
      <c r="Y148" s="38"/>
      <c r="Z148" s="38"/>
      <c r="AA148" s="38"/>
      <c r="AB148" s="38"/>
      <c r="AC148" s="38"/>
      <c r="AD148" s="38"/>
      <c r="AE148" s="38"/>
      <c r="AR148" s="209" t="s">
        <v>182</v>
      </c>
      <c r="AT148" s="209" t="s">
        <v>177</v>
      </c>
      <c r="AU148" s="209" t="s">
        <v>85</v>
      </c>
      <c r="AY148" s="19" t="s">
        <v>175</v>
      </c>
      <c r="BE148" s="210">
        <f>IF(N148="základní",J148,0)</f>
        <v>0</v>
      </c>
      <c r="BF148" s="210">
        <f>IF(N148="snížená",J148,0)</f>
        <v>0</v>
      </c>
      <c r="BG148" s="210">
        <f>IF(N148="zákl. přenesená",J148,0)</f>
        <v>0</v>
      </c>
      <c r="BH148" s="210">
        <f>IF(N148="sníž. přenesená",J148,0)</f>
        <v>0</v>
      </c>
      <c r="BI148" s="210">
        <f>IF(N148="nulová",J148,0)</f>
        <v>0</v>
      </c>
      <c r="BJ148" s="19" t="s">
        <v>85</v>
      </c>
      <c r="BK148" s="210">
        <f>ROUND(I148*H148,2)</f>
        <v>0</v>
      </c>
      <c r="BL148" s="19" t="s">
        <v>182</v>
      </c>
      <c r="BM148" s="209" t="s">
        <v>412</v>
      </c>
    </row>
    <row r="149" spans="1:65" s="2" customFormat="1" ht="16.5" customHeight="1">
      <c r="A149" s="38"/>
      <c r="B149" s="197"/>
      <c r="C149" s="198" t="s">
        <v>299</v>
      </c>
      <c r="D149" s="198" t="s">
        <v>177</v>
      </c>
      <c r="E149" s="199" t="s">
        <v>1648</v>
      </c>
      <c r="F149" s="200" t="s">
        <v>1649</v>
      </c>
      <c r="G149" s="201" t="s">
        <v>1343</v>
      </c>
      <c r="H149" s="202">
        <v>1</v>
      </c>
      <c r="I149" s="203"/>
      <c r="J149" s="204">
        <f>ROUND(I149*H149,2)</f>
        <v>0</v>
      </c>
      <c r="K149" s="200" t="s">
        <v>1</v>
      </c>
      <c r="L149" s="39"/>
      <c r="M149" s="205" t="s">
        <v>1</v>
      </c>
      <c r="N149" s="206" t="s">
        <v>43</v>
      </c>
      <c r="O149" s="77"/>
      <c r="P149" s="207">
        <f>O149*H149</f>
        <v>0</v>
      </c>
      <c r="Q149" s="207">
        <v>0</v>
      </c>
      <c r="R149" s="207">
        <f>Q149*H149</f>
        <v>0</v>
      </c>
      <c r="S149" s="207">
        <v>0</v>
      </c>
      <c r="T149" s="208">
        <f>S149*H149</f>
        <v>0</v>
      </c>
      <c r="U149" s="38"/>
      <c r="V149" s="38"/>
      <c r="W149" s="38"/>
      <c r="X149" s="38"/>
      <c r="Y149" s="38"/>
      <c r="Z149" s="38"/>
      <c r="AA149" s="38"/>
      <c r="AB149" s="38"/>
      <c r="AC149" s="38"/>
      <c r="AD149" s="38"/>
      <c r="AE149" s="38"/>
      <c r="AR149" s="209" t="s">
        <v>182</v>
      </c>
      <c r="AT149" s="209" t="s">
        <v>177</v>
      </c>
      <c r="AU149" s="209" t="s">
        <v>85</v>
      </c>
      <c r="AY149" s="19" t="s">
        <v>175</v>
      </c>
      <c r="BE149" s="210">
        <f>IF(N149="základní",J149,0)</f>
        <v>0</v>
      </c>
      <c r="BF149" s="210">
        <f>IF(N149="snížená",J149,0)</f>
        <v>0</v>
      </c>
      <c r="BG149" s="210">
        <f>IF(N149="zákl. přenesená",J149,0)</f>
        <v>0</v>
      </c>
      <c r="BH149" s="210">
        <f>IF(N149="sníž. přenesená",J149,0)</f>
        <v>0</v>
      </c>
      <c r="BI149" s="210">
        <f>IF(N149="nulová",J149,0)</f>
        <v>0</v>
      </c>
      <c r="BJ149" s="19" t="s">
        <v>85</v>
      </c>
      <c r="BK149" s="210">
        <f>ROUND(I149*H149,2)</f>
        <v>0</v>
      </c>
      <c r="BL149" s="19" t="s">
        <v>182</v>
      </c>
      <c r="BM149" s="209" t="s">
        <v>449</v>
      </c>
    </row>
    <row r="150" spans="1:65" s="2" customFormat="1" ht="16.5" customHeight="1">
      <c r="A150" s="38"/>
      <c r="B150" s="197"/>
      <c r="C150" s="198" t="s">
        <v>308</v>
      </c>
      <c r="D150" s="198" t="s">
        <v>177</v>
      </c>
      <c r="E150" s="199" t="s">
        <v>1650</v>
      </c>
      <c r="F150" s="200" t="s">
        <v>1651</v>
      </c>
      <c r="G150" s="201" t="s">
        <v>1348</v>
      </c>
      <c r="H150" s="202">
        <v>1</v>
      </c>
      <c r="I150" s="203"/>
      <c r="J150" s="204">
        <f>ROUND(I150*H150,2)</f>
        <v>0</v>
      </c>
      <c r="K150" s="200" t="s">
        <v>1</v>
      </c>
      <c r="L150" s="39"/>
      <c r="M150" s="205" t="s">
        <v>1</v>
      </c>
      <c r="N150" s="206" t="s">
        <v>43</v>
      </c>
      <c r="O150" s="77"/>
      <c r="P150" s="207">
        <f>O150*H150</f>
        <v>0</v>
      </c>
      <c r="Q150" s="207">
        <v>0</v>
      </c>
      <c r="R150" s="207">
        <f>Q150*H150</f>
        <v>0</v>
      </c>
      <c r="S150" s="207">
        <v>0</v>
      </c>
      <c r="T150" s="208">
        <f>S150*H150</f>
        <v>0</v>
      </c>
      <c r="U150" s="38"/>
      <c r="V150" s="38"/>
      <c r="W150" s="38"/>
      <c r="X150" s="38"/>
      <c r="Y150" s="38"/>
      <c r="Z150" s="38"/>
      <c r="AA150" s="38"/>
      <c r="AB150" s="38"/>
      <c r="AC150" s="38"/>
      <c r="AD150" s="38"/>
      <c r="AE150" s="38"/>
      <c r="AR150" s="209" t="s">
        <v>182</v>
      </c>
      <c r="AT150" s="209" t="s">
        <v>177</v>
      </c>
      <c r="AU150" s="209" t="s">
        <v>85</v>
      </c>
      <c r="AY150" s="19" t="s">
        <v>175</v>
      </c>
      <c r="BE150" s="210">
        <f>IF(N150="základní",J150,0)</f>
        <v>0</v>
      </c>
      <c r="BF150" s="210">
        <f>IF(N150="snížená",J150,0)</f>
        <v>0</v>
      </c>
      <c r="BG150" s="210">
        <f>IF(N150="zákl. přenesená",J150,0)</f>
        <v>0</v>
      </c>
      <c r="BH150" s="210">
        <f>IF(N150="sníž. přenesená",J150,0)</f>
        <v>0</v>
      </c>
      <c r="BI150" s="210">
        <f>IF(N150="nulová",J150,0)</f>
        <v>0</v>
      </c>
      <c r="BJ150" s="19" t="s">
        <v>85</v>
      </c>
      <c r="BK150" s="210">
        <f>ROUND(I150*H150,2)</f>
        <v>0</v>
      </c>
      <c r="BL150" s="19" t="s">
        <v>182</v>
      </c>
      <c r="BM150" s="209" t="s">
        <v>459</v>
      </c>
    </row>
    <row r="151" spans="1:65" s="2" customFormat="1" ht="16.5" customHeight="1">
      <c r="A151" s="38"/>
      <c r="B151" s="197"/>
      <c r="C151" s="198" t="s">
        <v>314</v>
      </c>
      <c r="D151" s="198" t="s">
        <v>177</v>
      </c>
      <c r="E151" s="199" t="s">
        <v>1652</v>
      </c>
      <c r="F151" s="200" t="s">
        <v>1653</v>
      </c>
      <c r="G151" s="201" t="s">
        <v>1348</v>
      </c>
      <c r="H151" s="202">
        <v>1</v>
      </c>
      <c r="I151" s="203"/>
      <c r="J151" s="204">
        <f>ROUND(I151*H151,2)</f>
        <v>0</v>
      </c>
      <c r="K151" s="200" t="s">
        <v>1</v>
      </c>
      <c r="L151" s="39"/>
      <c r="M151" s="205" t="s">
        <v>1</v>
      </c>
      <c r="N151" s="206" t="s">
        <v>43</v>
      </c>
      <c r="O151" s="77"/>
      <c r="P151" s="207">
        <f>O151*H151</f>
        <v>0</v>
      </c>
      <c r="Q151" s="207">
        <v>0</v>
      </c>
      <c r="R151" s="207">
        <f>Q151*H151</f>
        <v>0</v>
      </c>
      <c r="S151" s="207">
        <v>0</v>
      </c>
      <c r="T151" s="208">
        <f>S151*H151</f>
        <v>0</v>
      </c>
      <c r="U151" s="38"/>
      <c r="V151" s="38"/>
      <c r="W151" s="38"/>
      <c r="X151" s="38"/>
      <c r="Y151" s="38"/>
      <c r="Z151" s="38"/>
      <c r="AA151" s="38"/>
      <c r="AB151" s="38"/>
      <c r="AC151" s="38"/>
      <c r="AD151" s="38"/>
      <c r="AE151" s="38"/>
      <c r="AR151" s="209" t="s">
        <v>182</v>
      </c>
      <c r="AT151" s="209" t="s">
        <v>177</v>
      </c>
      <c r="AU151" s="209" t="s">
        <v>85</v>
      </c>
      <c r="AY151" s="19" t="s">
        <v>175</v>
      </c>
      <c r="BE151" s="210">
        <f>IF(N151="základní",J151,0)</f>
        <v>0</v>
      </c>
      <c r="BF151" s="210">
        <f>IF(N151="snížená",J151,0)</f>
        <v>0</v>
      </c>
      <c r="BG151" s="210">
        <f>IF(N151="zákl. přenesená",J151,0)</f>
        <v>0</v>
      </c>
      <c r="BH151" s="210">
        <f>IF(N151="sníž. přenesená",J151,0)</f>
        <v>0</v>
      </c>
      <c r="BI151" s="210">
        <f>IF(N151="nulová",J151,0)</f>
        <v>0</v>
      </c>
      <c r="BJ151" s="19" t="s">
        <v>85</v>
      </c>
      <c r="BK151" s="210">
        <f>ROUND(I151*H151,2)</f>
        <v>0</v>
      </c>
      <c r="BL151" s="19" t="s">
        <v>182</v>
      </c>
      <c r="BM151" s="209" t="s">
        <v>473</v>
      </c>
    </row>
    <row r="152" spans="1:65" s="2" customFormat="1" ht="16.5" customHeight="1">
      <c r="A152" s="38"/>
      <c r="B152" s="197"/>
      <c r="C152" s="198" t="s">
        <v>320</v>
      </c>
      <c r="D152" s="198" t="s">
        <v>177</v>
      </c>
      <c r="E152" s="199" t="s">
        <v>1654</v>
      </c>
      <c r="F152" s="200" t="s">
        <v>1598</v>
      </c>
      <c r="G152" s="201" t="s">
        <v>1348</v>
      </c>
      <c r="H152" s="202">
        <v>1</v>
      </c>
      <c r="I152" s="203"/>
      <c r="J152" s="204">
        <f>ROUND(I152*H152,2)</f>
        <v>0</v>
      </c>
      <c r="K152" s="200" t="s">
        <v>1</v>
      </c>
      <c r="L152" s="39"/>
      <c r="M152" s="259" t="s">
        <v>1</v>
      </c>
      <c r="N152" s="260" t="s">
        <v>43</v>
      </c>
      <c r="O152" s="261"/>
      <c r="P152" s="262">
        <f>O152*H152</f>
        <v>0</v>
      </c>
      <c r="Q152" s="262">
        <v>0</v>
      </c>
      <c r="R152" s="262">
        <f>Q152*H152</f>
        <v>0</v>
      </c>
      <c r="S152" s="262">
        <v>0</v>
      </c>
      <c r="T152" s="263">
        <f>S152*H152</f>
        <v>0</v>
      </c>
      <c r="U152" s="38"/>
      <c r="V152" s="38"/>
      <c r="W152" s="38"/>
      <c r="X152" s="38"/>
      <c r="Y152" s="38"/>
      <c r="Z152" s="38"/>
      <c r="AA152" s="38"/>
      <c r="AB152" s="38"/>
      <c r="AC152" s="38"/>
      <c r="AD152" s="38"/>
      <c r="AE152" s="38"/>
      <c r="AR152" s="209" t="s">
        <v>182</v>
      </c>
      <c r="AT152" s="209" t="s">
        <v>177</v>
      </c>
      <c r="AU152" s="209" t="s">
        <v>85</v>
      </c>
      <c r="AY152" s="19" t="s">
        <v>175</v>
      </c>
      <c r="BE152" s="210">
        <f>IF(N152="základní",J152,0)</f>
        <v>0</v>
      </c>
      <c r="BF152" s="210">
        <f>IF(N152="snížená",J152,0)</f>
        <v>0</v>
      </c>
      <c r="BG152" s="210">
        <f>IF(N152="zákl. přenesená",J152,0)</f>
        <v>0</v>
      </c>
      <c r="BH152" s="210">
        <f>IF(N152="sníž. přenesená",J152,0)</f>
        <v>0</v>
      </c>
      <c r="BI152" s="210">
        <f>IF(N152="nulová",J152,0)</f>
        <v>0</v>
      </c>
      <c r="BJ152" s="19" t="s">
        <v>85</v>
      </c>
      <c r="BK152" s="210">
        <f>ROUND(I152*H152,2)</f>
        <v>0</v>
      </c>
      <c r="BL152" s="19" t="s">
        <v>182</v>
      </c>
      <c r="BM152" s="209" t="s">
        <v>484</v>
      </c>
    </row>
    <row r="153" spans="1:31" s="2" customFormat="1" ht="6.95" customHeight="1">
      <c r="A153" s="38"/>
      <c r="B153" s="60"/>
      <c r="C153" s="61"/>
      <c r="D153" s="61"/>
      <c r="E153" s="61"/>
      <c r="F153" s="61"/>
      <c r="G153" s="61"/>
      <c r="H153" s="61"/>
      <c r="I153" s="157"/>
      <c r="J153" s="61"/>
      <c r="K153" s="61"/>
      <c r="L153" s="39"/>
      <c r="M153" s="38"/>
      <c r="O153" s="38"/>
      <c r="P153" s="38"/>
      <c r="Q153" s="38"/>
      <c r="R153" s="38"/>
      <c r="S153" s="38"/>
      <c r="T153" s="38"/>
      <c r="U153" s="38"/>
      <c r="V153" s="38"/>
      <c r="W153" s="38"/>
      <c r="X153" s="38"/>
      <c r="Y153" s="38"/>
      <c r="Z153" s="38"/>
      <c r="AA153" s="38"/>
      <c r="AB153" s="38"/>
      <c r="AC153" s="38"/>
      <c r="AD153" s="38"/>
      <c r="AE153" s="38"/>
    </row>
  </sheetData>
  <autoFilter ref="C124:K152"/>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4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8" t="s">
        <v>5</v>
      </c>
      <c r="M2" s="1"/>
      <c r="N2" s="1"/>
      <c r="O2" s="1"/>
      <c r="P2" s="1"/>
      <c r="Q2" s="1"/>
      <c r="R2" s="1"/>
      <c r="S2" s="1"/>
      <c r="T2" s="1"/>
      <c r="U2" s="1"/>
      <c r="V2" s="1"/>
      <c r="AT2" s="19" t="s">
        <v>105</v>
      </c>
    </row>
    <row r="3" spans="2:46" s="1" customFormat="1" ht="6.95" customHeight="1">
      <c r="B3" s="20"/>
      <c r="C3" s="21"/>
      <c r="D3" s="21"/>
      <c r="E3" s="21"/>
      <c r="F3" s="21"/>
      <c r="G3" s="21"/>
      <c r="H3" s="21"/>
      <c r="I3" s="130"/>
      <c r="J3" s="21"/>
      <c r="K3" s="21"/>
      <c r="L3" s="22"/>
      <c r="AT3" s="19" t="s">
        <v>87</v>
      </c>
    </row>
    <row r="4" spans="2:46" s="1" customFormat="1" ht="24.95" customHeight="1">
      <c r="B4" s="22"/>
      <c r="D4" s="23" t="s">
        <v>127</v>
      </c>
      <c r="I4" s="129"/>
      <c r="L4" s="22"/>
      <c r="M4" s="131" t="s">
        <v>10</v>
      </c>
      <c r="AT4" s="19" t="s">
        <v>3</v>
      </c>
    </row>
    <row r="5" spans="2:12" s="1" customFormat="1" ht="6.95" customHeight="1">
      <c r="B5" s="22"/>
      <c r="I5" s="129"/>
      <c r="L5" s="22"/>
    </row>
    <row r="6" spans="2:12" s="1" customFormat="1" ht="12" customHeight="1">
      <c r="B6" s="22"/>
      <c r="D6" s="32" t="s">
        <v>16</v>
      </c>
      <c r="I6" s="129"/>
      <c r="L6" s="22"/>
    </row>
    <row r="7" spans="2:12" s="1" customFormat="1" ht="16.5" customHeight="1">
      <c r="B7" s="22"/>
      <c r="E7" s="132" t="str">
        <f>'Rekapitulace stavby'!K6</f>
        <v>Rekonstrukce objektu garáží nákladních vozidel - Rychnov nad Kněžnou</v>
      </c>
      <c r="F7" s="32"/>
      <c r="G7" s="32"/>
      <c r="H7" s="32"/>
      <c r="I7" s="129"/>
      <c r="L7" s="22"/>
    </row>
    <row r="8" spans="2:12" ht="12">
      <c r="B8" s="22"/>
      <c r="D8" s="32" t="s">
        <v>128</v>
      </c>
      <c r="L8" s="22"/>
    </row>
    <row r="9" spans="2:12" s="1" customFormat="1" ht="16.5" customHeight="1">
      <c r="B9" s="22"/>
      <c r="E9" s="132" t="s">
        <v>1390</v>
      </c>
      <c r="F9" s="1"/>
      <c r="G9" s="1"/>
      <c r="H9" s="1"/>
      <c r="I9" s="129"/>
      <c r="L9" s="22"/>
    </row>
    <row r="10" spans="2:12" s="1" customFormat="1" ht="12" customHeight="1">
      <c r="B10" s="22"/>
      <c r="D10" s="32" t="s">
        <v>1337</v>
      </c>
      <c r="I10" s="129"/>
      <c r="L10" s="22"/>
    </row>
    <row r="11" spans="1:31" s="2" customFormat="1" ht="16.5" customHeight="1">
      <c r="A11" s="38"/>
      <c r="B11" s="39"/>
      <c r="C11" s="38"/>
      <c r="D11" s="38"/>
      <c r="E11" s="142" t="s">
        <v>1391</v>
      </c>
      <c r="F11" s="38"/>
      <c r="G11" s="38"/>
      <c r="H11" s="38"/>
      <c r="I11" s="133"/>
      <c r="J11" s="38"/>
      <c r="K11" s="38"/>
      <c r="L11" s="55"/>
      <c r="S11" s="38"/>
      <c r="T11" s="38"/>
      <c r="U11" s="38"/>
      <c r="V11" s="38"/>
      <c r="W11" s="38"/>
      <c r="X11" s="38"/>
      <c r="Y11" s="38"/>
      <c r="Z11" s="38"/>
      <c r="AA11" s="38"/>
      <c r="AB11" s="38"/>
      <c r="AC11" s="38"/>
      <c r="AD11" s="38"/>
      <c r="AE11" s="38"/>
    </row>
    <row r="12" spans="1:31" s="2" customFormat="1" ht="12" customHeight="1">
      <c r="A12" s="38"/>
      <c r="B12" s="39"/>
      <c r="C12" s="38"/>
      <c r="D12" s="32" t="s">
        <v>1599</v>
      </c>
      <c r="E12" s="38"/>
      <c r="F12" s="38"/>
      <c r="G12" s="38"/>
      <c r="H12" s="38"/>
      <c r="I12" s="133"/>
      <c r="J12" s="38"/>
      <c r="K12" s="38"/>
      <c r="L12" s="55"/>
      <c r="S12" s="38"/>
      <c r="T12" s="38"/>
      <c r="U12" s="38"/>
      <c r="V12" s="38"/>
      <c r="W12" s="38"/>
      <c r="X12" s="38"/>
      <c r="Y12" s="38"/>
      <c r="Z12" s="38"/>
      <c r="AA12" s="38"/>
      <c r="AB12" s="38"/>
      <c r="AC12" s="38"/>
      <c r="AD12" s="38"/>
      <c r="AE12" s="38"/>
    </row>
    <row r="13" spans="1:31" s="2" customFormat="1" ht="16.5" customHeight="1">
      <c r="A13" s="38"/>
      <c r="B13" s="39"/>
      <c r="C13" s="38"/>
      <c r="D13" s="38"/>
      <c r="E13" s="67" t="s">
        <v>1655</v>
      </c>
      <c r="F13" s="38"/>
      <c r="G13" s="38"/>
      <c r="H13" s="38"/>
      <c r="I13" s="133"/>
      <c r="J13" s="38"/>
      <c r="K13" s="38"/>
      <c r="L13" s="55"/>
      <c r="S13" s="38"/>
      <c r="T13" s="38"/>
      <c r="U13" s="38"/>
      <c r="V13" s="38"/>
      <c r="W13" s="38"/>
      <c r="X13" s="38"/>
      <c r="Y13" s="38"/>
      <c r="Z13" s="38"/>
      <c r="AA13" s="38"/>
      <c r="AB13" s="38"/>
      <c r="AC13" s="38"/>
      <c r="AD13" s="38"/>
      <c r="AE13" s="38"/>
    </row>
    <row r="14" spans="1:31" s="2" customFormat="1" ht="12">
      <c r="A14" s="38"/>
      <c r="B14" s="39"/>
      <c r="C14" s="38"/>
      <c r="D14" s="38"/>
      <c r="E14" s="38"/>
      <c r="F14" s="38"/>
      <c r="G14" s="38"/>
      <c r="H14" s="38"/>
      <c r="I14" s="133"/>
      <c r="J14" s="38"/>
      <c r="K14" s="38"/>
      <c r="L14" s="55"/>
      <c r="S14" s="38"/>
      <c r="T14" s="38"/>
      <c r="U14" s="38"/>
      <c r="V14" s="38"/>
      <c r="W14" s="38"/>
      <c r="X14" s="38"/>
      <c r="Y14" s="38"/>
      <c r="Z14" s="38"/>
      <c r="AA14" s="38"/>
      <c r="AB14" s="38"/>
      <c r="AC14" s="38"/>
      <c r="AD14" s="38"/>
      <c r="AE14" s="38"/>
    </row>
    <row r="15" spans="1:31" s="2" customFormat="1" ht="12" customHeight="1">
      <c r="A15" s="38"/>
      <c r="B15" s="39"/>
      <c r="C15" s="38"/>
      <c r="D15" s="32" t="s">
        <v>18</v>
      </c>
      <c r="E15" s="38"/>
      <c r="F15" s="27" t="s">
        <v>1</v>
      </c>
      <c r="G15" s="38"/>
      <c r="H15" s="38"/>
      <c r="I15" s="134" t="s">
        <v>19</v>
      </c>
      <c r="J15" s="27" t="s">
        <v>1</v>
      </c>
      <c r="K15" s="38"/>
      <c r="L15" s="55"/>
      <c r="S15" s="38"/>
      <c r="T15" s="38"/>
      <c r="U15" s="38"/>
      <c r="V15" s="38"/>
      <c r="W15" s="38"/>
      <c r="X15" s="38"/>
      <c r="Y15" s="38"/>
      <c r="Z15" s="38"/>
      <c r="AA15" s="38"/>
      <c r="AB15" s="38"/>
      <c r="AC15" s="38"/>
      <c r="AD15" s="38"/>
      <c r="AE15" s="38"/>
    </row>
    <row r="16" spans="1:31" s="2" customFormat="1" ht="12" customHeight="1">
      <c r="A16" s="38"/>
      <c r="B16" s="39"/>
      <c r="C16" s="38"/>
      <c r="D16" s="32" t="s">
        <v>20</v>
      </c>
      <c r="E16" s="38"/>
      <c r="F16" s="27" t="s">
        <v>21</v>
      </c>
      <c r="G16" s="38"/>
      <c r="H16" s="38"/>
      <c r="I16" s="134" t="s">
        <v>22</v>
      </c>
      <c r="J16" s="69" t="str">
        <f>'Rekapitulace stavby'!AN8</f>
        <v>26. 3. 2019</v>
      </c>
      <c r="K16" s="38"/>
      <c r="L16" s="55"/>
      <c r="S16" s="38"/>
      <c r="T16" s="38"/>
      <c r="U16" s="38"/>
      <c r="V16" s="38"/>
      <c r="W16" s="38"/>
      <c r="X16" s="38"/>
      <c r="Y16" s="38"/>
      <c r="Z16" s="38"/>
      <c r="AA16" s="38"/>
      <c r="AB16" s="38"/>
      <c r="AC16" s="38"/>
      <c r="AD16" s="38"/>
      <c r="AE16" s="38"/>
    </row>
    <row r="17" spans="1:31" s="2" customFormat="1" ht="10.8" customHeight="1">
      <c r="A17" s="38"/>
      <c r="B17" s="39"/>
      <c r="C17" s="38"/>
      <c r="D17" s="38"/>
      <c r="E17" s="38"/>
      <c r="F17" s="38"/>
      <c r="G17" s="38"/>
      <c r="H17" s="38"/>
      <c r="I17" s="133"/>
      <c r="J17" s="38"/>
      <c r="K17" s="38"/>
      <c r="L17" s="55"/>
      <c r="S17" s="38"/>
      <c r="T17" s="38"/>
      <c r="U17" s="38"/>
      <c r="V17" s="38"/>
      <c r="W17" s="38"/>
      <c r="X17" s="38"/>
      <c r="Y17" s="38"/>
      <c r="Z17" s="38"/>
      <c r="AA17" s="38"/>
      <c r="AB17" s="38"/>
      <c r="AC17" s="38"/>
      <c r="AD17" s="38"/>
      <c r="AE17" s="38"/>
    </row>
    <row r="18" spans="1:31" s="2" customFormat="1" ht="12" customHeight="1">
      <c r="A18" s="38"/>
      <c r="B18" s="39"/>
      <c r="C18" s="38"/>
      <c r="D18" s="32" t="s">
        <v>24</v>
      </c>
      <c r="E18" s="38"/>
      <c r="F18" s="38"/>
      <c r="G18" s="38"/>
      <c r="H18" s="38"/>
      <c r="I18" s="134" t="s">
        <v>25</v>
      </c>
      <c r="J18" s="27" t="s">
        <v>26</v>
      </c>
      <c r="K18" s="38"/>
      <c r="L18" s="55"/>
      <c r="S18" s="38"/>
      <c r="T18" s="38"/>
      <c r="U18" s="38"/>
      <c r="V18" s="38"/>
      <c r="W18" s="38"/>
      <c r="X18" s="38"/>
      <c r="Y18" s="38"/>
      <c r="Z18" s="38"/>
      <c r="AA18" s="38"/>
      <c r="AB18" s="38"/>
      <c r="AC18" s="38"/>
      <c r="AD18" s="38"/>
      <c r="AE18" s="38"/>
    </row>
    <row r="19" spans="1:31" s="2" customFormat="1" ht="18" customHeight="1">
      <c r="A19" s="38"/>
      <c r="B19" s="39"/>
      <c r="C19" s="38"/>
      <c r="D19" s="38"/>
      <c r="E19" s="27" t="s">
        <v>27</v>
      </c>
      <c r="F19" s="38"/>
      <c r="G19" s="38"/>
      <c r="H19" s="38"/>
      <c r="I19" s="134" t="s">
        <v>28</v>
      </c>
      <c r="J19" s="27" t="s">
        <v>1</v>
      </c>
      <c r="K19" s="38"/>
      <c r="L19" s="55"/>
      <c r="S19" s="38"/>
      <c r="T19" s="38"/>
      <c r="U19" s="38"/>
      <c r="V19" s="38"/>
      <c r="W19" s="38"/>
      <c r="X19" s="38"/>
      <c r="Y19" s="38"/>
      <c r="Z19" s="38"/>
      <c r="AA19" s="38"/>
      <c r="AB19" s="38"/>
      <c r="AC19" s="38"/>
      <c r="AD19" s="38"/>
      <c r="AE19" s="38"/>
    </row>
    <row r="20" spans="1:31" s="2" customFormat="1" ht="6.95" customHeight="1">
      <c r="A20" s="38"/>
      <c r="B20" s="39"/>
      <c r="C20" s="38"/>
      <c r="D20" s="38"/>
      <c r="E20" s="38"/>
      <c r="F20" s="38"/>
      <c r="G20" s="38"/>
      <c r="H20" s="38"/>
      <c r="I20" s="133"/>
      <c r="J20" s="38"/>
      <c r="K20" s="38"/>
      <c r="L20" s="55"/>
      <c r="S20" s="38"/>
      <c r="T20" s="38"/>
      <c r="U20" s="38"/>
      <c r="V20" s="38"/>
      <c r="W20" s="38"/>
      <c r="X20" s="38"/>
      <c r="Y20" s="38"/>
      <c r="Z20" s="38"/>
      <c r="AA20" s="38"/>
      <c r="AB20" s="38"/>
      <c r="AC20" s="38"/>
      <c r="AD20" s="38"/>
      <c r="AE20" s="38"/>
    </row>
    <row r="21" spans="1:31" s="2" customFormat="1" ht="12" customHeight="1">
      <c r="A21" s="38"/>
      <c r="B21" s="39"/>
      <c r="C21" s="38"/>
      <c r="D21" s="32" t="s">
        <v>29</v>
      </c>
      <c r="E21" s="38"/>
      <c r="F21" s="38"/>
      <c r="G21" s="38"/>
      <c r="H21" s="38"/>
      <c r="I21" s="134" t="s">
        <v>25</v>
      </c>
      <c r="J21" s="33" t="str">
        <f>'Rekapitulace stavby'!AN13</f>
        <v>Vyplň údaj</v>
      </c>
      <c r="K21" s="38"/>
      <c r="L21" s="55"/>
      <c r="S21" s="38"/>
      <c r="T21" s="38"/>
      <c r="U21" s="38"/>
      <c r="V21" s="38"/>
      <c r="W21" s="38"/>
      <c r="X21" s="38"/>
      <c r="Y21" s="38"/>
      <c r="Z21" s="38"/>
      <c r="AA21" s="38"/>
      <c r="AB21" s="38"/>
      <c r="AC21" s="38"/>
      <c r="AD21" s="38"/>
      <c r="AE21" s="38"/>
    </row>
    <row r="22" spans="1:31" s="2" customFormat="1" ht="18" customHeight="1">
      <c r="A22" s="38"/>
      <c r="B22" s="39"/>
      <c r="C22" s="38"/>
      <c r="D22" s="38"/>
      <c r="E22" s="33" t="str">
        <f>'Rekapitulace stavby'!E14</f>
        <v>Vyplň údaj</v>
      </c>
      <c r="F22" s="27"/>
      <c r="G22" s="27"/>
      <c r="H22" s="27"/>
      <c r="I22" s="134" t="s">
        <v>28</v>
      </c>
      <c r="J22" s="33" t="str">
        <f>'Rekapitulace stavby'!AN14</f>
        <v>Vyplň údaj</v>
      </c>
      <c r="K22" s="38"/>
      <c r="L22" s="55"/>
      <c r="S22" s="38"/>
      <c r="T22" s="38"/>
      <c r="U22" s="38"/>
      <c r="V22" s="38"/>
      <c r="W22" s="38"/>
      <c r="X22" s="38"/>
      <c r="Y22" s="38"/>
      <c r="Z22" s="38"/>
      <c r="AA22" s="38"/>
      <c r="AB22" s="38"/>
      <c r="AC22" s="38"/>
      <c r="AD22" s="38"/>
      <c r="AE22" s="38"/>
    </row>
    <row r="23" spans="1:31" s="2" customFormat="1" ht="6.95" customHeight="1">
      <c r="A23" s="38"/>
      <c r="B23" s="39"/>
      <c r="C23" s="38"/>
      <c r="D23" s="38"/>
      <c r="E23" s="38"/>
      <c r="F23" s="38"/>
      <c r="G23" s="38"/>
      <c r="H23" s="38"/>
      <c r="I23" s="133"/>
      <c r="J23" s="38"/>
      <c r="K23" s="38"/>
      <c r="L23" s="55"/>
      <c r="S23" s="38"/>
      <c r="T23" s="38"/>
      <c r="U23" s="38"/>
      <c r="V23" s="38"/>
      <c r="W23" s="38"/>
      <c r="X23" s="38"/>
      <c r="Y23" s="38"/>
      <c r="Z23" s="38"/>
      <c r="AA23" s="38"/>
      <c r="AB23" s="38"/>
      <c r="AC23" s="38"/>
      <c r="AD23" s="38"/>
      <c r="AE23" s="38"/>
    </row>
    <row r="24" spans="1:31" s="2" customFormat="1" ht="12" customHeight="1">
      <c r="A24" s="38"/>
      <c r="B24" s="39"/>
      <c r="C24" s="38"/>
      <c r="D24" s="32" t="s">
        <v>31</v>
      </c>
      <c r="E24" s="38"/>
      <c r="F24" s="38"/>
      <c r="G24" s="38"/>
      <c r="H24" s="38"/>
      <c r="I24" s="134" t="s">
        <v>25</v>
      </c>
      <c r="J24" s="27" t="s">
        <v>1</v>
      </c>
      <c r="K24" s="38"/>
      <c r="L24" s="55"/>
      <c r="S24" s="38"/>
      <c r="T24" s="38"/>
      <c r="U24" s="38"/>
      <c r="V24" s="38"/>
      <c r="W24" s="38"/>
      <c r="X24" s="38"/>
      <c r="Y24" s="38"/>
      <c r="Z24" s="38"/>
      <c r="AA24" s="38"/>
      <c r="AB24" s="38"/>
      <c r="AC24" s="38"/>
      <c r="AD24" s="38"/>
      <c r="AE24" s="38"/>
    </row>
    <row r="25" spans="1:31" s="2" customFormat="1" ht="18" customHeight="1">
      <c r="A25" s="38"/>
      <c r="B25" s="39"/>
      <c r="C25" s="38"/>
      <c r="D25" s="38"/>
      <c r="E25" s="27" t="s">
        <v>32</v>
      </c>
      <c r="F25" s="38"/>
      <c r="G25" s="38"/>
      <c r="H25" s="38"/>
      <c r="I25" s="134" t="s">
        <v>28</v>
      </c>
      <c r="J25" s="27" t="s">
        <v>1</v>
      </c>
      <c r="K25" s="38"/>
      <c r="L25" s="55"/>
      <c r="S25" s="38"/>
      <c r="T25" s="38"/>
      <c r="U25" s="38"/>
      <c r="V25" s="38"/>
      <c r="W25" s="38"/>
      <c r="X25" s="38"/>
      <c r="Y25" s="38"/>
      <c r="Z25" s="38"/>
      <c r="AA25" s="38"/>
      <c r="AB25" s="38"/>
      <c r="AC25" s="38"/>
      <c r="AD25" s="38"/>
      <c r="AE25" s="38"/>
    </row>
    <row r="26" spans="1:31" s="2" customFormat="1" ht="6.95" customHeight="1">
      <c r="A26" s="38"/>
      <c r="B26" s="39"/>
      <c r="C26" s="38"/>
      <c r="D26" s="38"/>
      <c r="E26" s="38"/>
      <c r="F26" s="38"/>
      <c r="G26" s="38"/>
      <c r="H26" s="38"/>
      <c r="I26" s="133"/>
      <c r="J26" s="38"/>
      <c r="K26" s="38"/>
      <c r="L26" s="55"/>
      <c r="S26" s="38"/>
      <c r="T26" s="38"/>
      <c r="U26" s="38"/>
      <c r="V26" s="38"/>
      <c r="W26" s="38"/>
      <c r="X26" s="38"/>
      <c r="Y26" s="38"/>
      <c r="Z26" s="38"/>
      <c r="AA26" s="38"/>
      <c r="AB26" s="38"/>
      <c r="AC26" s="38"/>
      <c r="AD26" s="38"/>
      <c r="AE26" s="38"/>
    </row>
    <row r="27" spans="1:31" s="2" customFormat="1" ht="12" customHeight="1">
      <c r="A27" s="38"/>
      <c r="B27" s="39"/>
      <c r="C27" s="38"/>
      <c r="D27" s="32" t="s">
        <v>34</v>
      </c>
      <c r="E27" s="38"/>
      <c r="F27" s="38"/>
      <c r="G27" s="38"/>
      <c r="H27" s="38"/>
      <c r="I27" s="134" t="s">
        <v>25</v>
      </c>
      <c r="J27" s="27" t="str">
        <f>IF('Rekapitulace stavby'!AN19="","",'Rekapitulace stavby'!AN19)</f>
        <v/>
      </c>
      <c r="K27" s="38"/>
      <c r="L27" s="55"/>
      <c r="S27" s="38"/>
      <c r="T27" s="38"/>
      <c r="U27" s="38"/>
      <c r="V27" s="38"/>
      <c r="W27" s="38"/>
      <c r="X27" s="38"/>
      <c r="Y27" s="38"/>
      <c r="Z27" s="38"/>
      <c r="AA27" s="38"/>
      <c r="AB27" s="38"/>
      <c r="AC27" s="38"/>
      <c r="AD27" s="38"/>
      <c r="AE27" s="38"/>
    </row>
    <row r="28" spans="1:31" s="2" customFormat="1" ht="18" customHeight="1">
      <c r="A28" s="38"/>
      <c r="B28" s="39"/>
      <c r="C28" s="38"/>
      <c r="D28" s="38"/>
      <c r="E28" s="27" t="str">
        <f>IF('Rekapitulace stavby'!E20="","",'Rekapitulace stavby'!E20)</f>
        <v xml:space="preserve"> </v>
      </c>
      <c r="F28" s="38"/>
      <c r="G28" s="38"/>
      <c r="H28" s="38"/>
      <c r="I28" s="134" t="s">
        <v>28</v>
      </c>
      <c r="J28" s="27" t="str">
        <f>IF('Rekapitulace stavby'!AN20="","",'Rekapitulace stavby'!AN20)</f>
        <v/>
      </c>
      <c r="K28" s="38"/>
      <c r="L28" s="55"/>
      <c r="S28" s="38"/>
      <c r="T28" s="38"/>
      <c r="U28" s="38"/>
      <c r="V28" s="38"/>
      <c r="W28" s="38"/>
      <c r="X28" s="38"/>
      <c r="Y28" s="38"/>
      <c r="Z28" s="38"/>
      <c r="AA28" s="38"/>
      <c r="AB28" s="38"/>
      <c r="AC28" s="38"/>
      <c r="AD28" s="38"/>
      <c r="AE28" s="38"/>
    </row>
    <row r="29" spans="1:31" s="2" customFormat="1" ht="6.95" customHeight="1">
      <c r="A29" s="38"/>
      <c r="B29" s="39"/>
      <c r="C29" s="38"/>
      <c r="D29" s="38"/>
      <c r="E29" s="38"/>
      <c r="F29" s="38"/>
      <c r="G29" s="38"/>
      <c r="H29" s="38"/>
      <c r="I29" s="133"/>
      <c r="J29" s="38"/>
      <c r="K29" s="38"/>
      <c r="L29" s="55"/>
      <c r="S29" s="38"/>
      <c r="T29" s="38"/>
      <c r="U29" s="38"/>
      <c r="V29" s="38"/>
      <c r="W29" s="38"/>
      <c r="X29" s="38"/>
      <c r="Y29" s="38"/>
      <c r="Z29" s="38"/>
      <c r="AA29" s="38"/>
      <c r="AB29" s="38"/>
      <c r="AC29" s="38"/>
      <c r="AD29" s="38"/>
      <c r="AE29" s="38"/>
    </row>
    <row r="30" spans="1:31" s="2" customFormat="1" ht="12" customHeight="1">
      <c r="A30" s="38"/>
      <c r="B30" s="39"/>
      <c r="C30" s="38"/>
      <c r="D30" s="32" t="s">
        <v>36</v>
      </c>
      <c r="E30" s="38"/>
      <c r="F30" s="38"/>
      <c r="G30" s="38"/>
      <c r="H30" s="38"/>
      <c r="I30" s="133"/>
      <c r="J30" s="38"/>
      <c r="K30" s="38"/>
      <c r="L30" s="55"/>
      <c r="S30" s="38"/>
      <c r="T30" s="38"/>
      <c r="U30" s="38"/>
      <c r="V30" s="38"/>
      <c r="W30" s="38"/>
      <c r="X30" s="38"/>
      <c r="Y30" s="38"/>
      <c r="Z30" s="38"/>
      <c r="AA30" s="38"/>
      <c r="AB30" s="38"/>
      <c r="AC30" s="38"/>
      <c r="AD30" s="38"/>
      <c r="AE30" s="38"/>
    </row>
    <row r="31" spans="1:31" s="8" customFormat="1" ht="214.5" customHeight="1">
      <c r="A31" s="135"/>
      <c r="B31" s="136"/>
      <c r="C31" s="135"/>
      <c r="D31" s="135"/>
      <c r="E31" s="36" t="s">
        <v>130</v>
      </c>
      <c r="F31" s="36"/>
      <c r="G31" s="36"/>
      <c r="H31" s="36"/>
      <c r="I31" s="137"/>
      <c r="J31" s="135"/>
      <c r="K31" s="135"/>
      <c r="L31" s="138"/>
      <c r="S31" s="135"/>
      <c r="T31" s="135"/>
      <c r="U31" s="135"/>
      <c r="V31" s="135"/>
      <c r="W31" s="135"/>
      <c r="X31" s="135"/>
      <c r="Y31" s="135"/>
      <c r="Z31" s="135"/>
      <c r="AA31" s="135"/>
      <c r="AB31" s="135"/>
      <c r="AC31" s="135"/>
      <c r="AD31" s="135"/>
      <c r="AE31" s="135"/>
    </row>
    <row r="32" spans="1:31" s="2" customFormat="1" ht="6.95" customHeight="1">
      <c r="A32" s="38"/>
      <c r="B32" s="39"/>
      <c r="C32" s="38"/>
      <c r="D32" s="38"/>
      <c r="E32" s="38"/>
      <c r="F32" s="38"/>
      <c r="G32" s="38"/>
      <c r="H32" s="38"/>
      <c r="I32" s="133"/>
      <c r="J32" s="38"/>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139"/>
      <c r="J33" s="90"/>
      <c r="K33" s="90"/>
      <c r="L33" s="55"/>
      <c r="S33" s="38"/>
      <c r="T33" s="38"/>
      <c r="U33" s="38"/>
      <c r="V33" s="38"/>
      <c r="W33" s="38"/>
      <c r="X33" s="38"/>
      <c r="Y33" s="38"/>
      <c r="Z33" s="38"/>
      <c r="AA33" s="38"/>
      <c r="AB33" s="38"/>
      <c r="AC33" s="38"/>
      <c r="AD33" s="38"/>
      <c r="AE33" s="38"/>
    </row>
    <row r="34" spans="1:31" s="2" customFormat="1" ht="25.4" customHeight="1">
      <c r="A34" s="38"/>
      <c r="B34" s="39"/>
      <c r="C34" s="38"/>
      <c r="D34" s="140" t="s">
        <v>38</v>
      </c>
      <c r="E34" s="38"/>
      <c r="F34" s="38"/>
      <c r="G34" s="38"/>
      <c r="H34" s="38"/>
      <c r="I34" s="133"/>
      <c r="J34" s="96">
        <f>ROUND(J125,2)</f>
        <v>0</v>
      </c>
      <c r="K34" s="38"/>
      <c r="L34" s="55"/>
      <c r="S34" s="38"/>
      <c r="T34" s="38"/>
      <c r="U34" s="38"/>
      <c r="V34" s="38"/>
      <c r="W34" s="38"/>
      <c r="X34" s="38"/>
      <c r="Y34" s="38"/>
      <c r="Z34" s="38"/>
      <c r="AA34" s="38"/>
      <c r="AB34" s="38"/>
      <c r="AC34" s="38"/>
      <c r="AD34" s="38"/>
      <c r="AE34" s="38"/>
    </row>
    <row r="35" spans="1:31" s="2" customFormat="1" ht="6.95" customHeight="1">
      <c r="A35" s="38"/>
      <c r="B35" s="39"/>
      <c r="C35" s="38"/>
      <c r="D35" s="90"/>
      <c r="E35" s="90"/>
      <c r="F35" s="90"/>
      <c r="G35" s="90"/>
      <c r="H35" s="90"/>
      <c r="I35" s="139"/>
      <c r="J35" s="90"/>
      <c r="K35" s="90"/>
      <c r="L35" s="55"/>
      <c r="S35" s="38"/>
      <c r="T35" s="38"/>
      <c r="U35" s="38"/>
      <c r="V35" s="38"/>
      <c r="W35" s="38"/>
      <c r="X35" s="38"/>
      <c r="Y35" s="38"/>
      <c r="Z35" s="38"/>
      <c r="AA35" s="38"/>
      <c r="AB35" s="38"/>
      <c r="AC35" s="38"/>
      <c r="AD35" s="38"/>
      <c r="AE35" s="38"/>
    </row>
    <row r="36" spans="1:31" s="2" customFormat="1" ht="14.4" customHeight="1">
      <c r="A36" s="38"/>
      <c r="B36" s="39"/>
      <c r="C36" s="38"/>
      <c r="D36" s="38"/>
      <c r="E36" s="38"/>
      <c r="F36" s="43" t="s">
        <v>40</v>
      </c>
      <c r="G36" s="38"/>
      <c r="H36" s="38"/>
      <c r="I36" s="141" t="s">
        <v>39</v>
      </c>
      <c r="J36" s="43" t="s">
        <v>41</v>
      </c>
      <c r="K36" s="38"/>
      <c r="L36" s="55"/>
      <c r="S36" s="38"/>
      <c r="T36" s="38"/>
      <c r="U36" s="38"/>
      <c r="V36" s="38"/>
      <c r="W36" s="38"/>
      <c r="X36" s="38"/>
      <c r="Y36" s="38"/>
      <c r="Z36" s="38"/>
      <c r="AA36" s="38"/>
      <c r="AB36" s="38"/>
      <c r="AC36" s="38"/>
      <c r="AD36" s="38"/>
      <c r="AE36" s="38"/>
    </row>
    <row r="37" spans="1:31" s="2" customFormat="1" ht="14.4" customHeight="1">
      <c r="A37" s="38"/>
      <c r="B37" s="39"/>
      <c r="C37" s="38"/>
      <c r="D37" s="142" t="s">
        <v>42</v>
      </c>
      <c r="E37" s="32" t="s">
        <v>43</v>
      </c>
      <c r="F37" s="143">
        <f>ROUND((SUM(BE125:BE139)),2)</f>
        <v>0</v>
      </c>
      <c r="G37" s="38"/>
      <c r="H37" s="38"/>
      <c r="I37" s="144">
        <v>0.21</v>
      </c>
      <c r="J37" s="143">
        <f>ROUND(((SUM(BE125:BE139))*I37),2)</f>
        <v>0</v>
      </c>
      <c r="K37" s="38"/>
      <c r="L37" s="55"/>
      <c r="S37" s="38"/>
      <c r="T37" s="38"/>
      <c r="U37" s="38"/>
      <c r="V37" s="38"/>
      <c r="W37" s="38"/>
      <c r="X37" s="38"/>
      <c r="Y37" s="38"/>
      <c r="Z37" s="38"/>
      <c r="AA37" s="38"/>
      <c r="AB37" s="38"/>
      <c r="AC37" s="38"/>
      <c r="AD37" s="38"/>
      <c r="AE37" s="38"/>
    </row>
    <row r="38" spans="1:31" s="2" customFormat="1" ht="14.4" customHeight="1">
      <c r="A38" s="38"/>
      <c r="B38" s="39"/>
      <c r="C38" s="38"/>
      <c r="D38" s="38"/>
      <c r="E38" s="32" t="s">
        <v>44</v>
      </c>
      <c r="F38" s="143">
        <f>ROUND((SUM(BF125:BF139)),2)</f>
        <v>0</v>
      </c>
      <c r="G38" s="38"/>
      <c r="H38" s="38"/>
      <c r="I38" s="144">
        <v>0.15</v>
      </c>
      <c r="J38" s="143">
        <f>ROUND(((SUM(BF125:BF139))*I38),2)</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45</v>
      </c>
      <c r="F39" s="143">
        <f>ROUND((SUM(BG125:BG139)),2)</f>
        <v>0</v>
      </c>
      <c r="G39" s="38"/>
      <c r="H39" s="38"/>
      <c r="I39" s="144">
        <v>0.21</v>
      </c>
      <c r="J39" s="143">
        <f>0</f>
        <v>0</v>
      </c>
      <c r="K39" s="38"/>
      <c r="L39" s="55"/>
      <c r="S39" s="38"/>
      <c r="T39" s="38"/>
      <c r="U39" s="38"/>
      <c r="V39" s="38"/>
      <c r="W39" s="38"/>
      <c r="X39" s="38"/>
      <c r="Y39" s="38"/>
      <c r="Z39" s="38"/>
      <c r="AA39" s="38"/>
      <c r="AB39" s="38"/>
      <c r="AC39" s="38"/>
      <c r="AD39" s="38"/>
      <c r="AE39" s="38"/>
    </row>
    <row r="40" spans="1:31" s="2" customFormat="1" ht="14.4" customHeight="1" hidden="1">
      <c r="A40" s="38"/>
      <c r="B40" s="39"/>
      <c r="C40" s="38"/>
      <c r="D40" s="38"/>
      <c r="E40" s="32" t="s">
        <v>46</v>
      </c>
      <c r="F40" s="143">
        <f>ROUND((SUM(BH125:BH139)),2)</f>
        <v>0</v>
      </c>
      <c r="G40" s="38"/>
      <c r="H40" s="38"/>
      <c r="I40" s="144">
        <v>0.15</v>
      </c>
      <c r="J40" s="143">
        <f>0</f>
        <v>0</v>
      </c>
      <c r="K40" s="38"/>
      <c r="L40" s="55"/>
      <c r="S40" s="38"/>
      <c r="T40" s="38"/>
      <c r="U40" s="38"/>
      <c r="V40" s="38"/>
      <c r="W40" s="38"/>
      <c r="X40" s="38"/>
      <c r="Y40" s="38"/>
      <c r="Z40" s="38"/>
      <c r="AA40" s="38"/>
      <c r="AB40" s="38"/>
      <c r="AC40" s="38"/>
      <c r="AD40" s="38"/>
      <c r="AE40" s="38"/>
    </row>
    <row r="41" spans="1:31" s="2" customFormat="1" ht="14.4" customHeight="1" hidden="1">
      <c r="A41" s="38"/>
      <c r="B41" s="39"/>
      <c r="C41" s="38"/>
      <c r="D41" s="38"/>
      <c r="E41" s="32" t="s">
        <v>47</v>
      </c>
      <c r="F41" s="143">
        <f>ROUND((SUM(BI125:BI139)),2)</f>
        <v>0</v>
      </c>
      <c r="G41" s="38"/>
      <c r="H41" s="38"/>
      <c r="I41" s="144">
        <v>0</v>
      </c>
      <c r="J41" s="143">
        <f>0</f>
        <v>0</v>
      </c>
      <c r="K41" s="38"/>
      <c r="L41" s="55"/>
      <c r="S41" s="38"/>
      <c r="T41" s="38"/>
      <c r="U41" s="38"/>
      <c r="V41" s="38"/>
      <c r="W41" s="38"/>
      <c r="X41" s="38"/>
      <c r="Y41" s="38"/>
      <c r="Z41" s="38"/>
      <c r="AA41" s="38"/>
      <c r="AB41" s="38"/>
      <c r="AC41" s="38"/>
      <c r="AD41" s="38"/>
      <c r="AE41" s="38"/>
    </row>
    <row r="42" spans="1:31" s="2" customFormat="1" ht="6.95" customHeight="1">
      <c r="A42" s="38"/>
      <c r="B42" s="39"/>
      <c r="C42" s="38"/>
      <c r="D42" s="38"/>
      <c r="E42" s="38"/>
      <c r="F42" s="38"/>
      <c r="G42" s="38"/>
      <c r="H42" s="38"/>
      <c r="I42" s="133"/>
      <c r="J42" s="38"/>
      <c r="K42" s="38"/>
      <c r="L42" s="55"/>
      <c r="S42" s="38"/>
      <c r="T42" s="38"/>
      <c r="U42" s="38"/>
      <c r="V42" s="38"/>
      <c r="W42" s="38"/>
      <c r="X42" s="38"/>
      <c r="Y42" s="38"/>
      <c r="Z42" s="38"/>
      <c r="AA42" s="38"/>
      <c r="AB42" s="38"/>
      <c r="AC42" s="38"/>
      <c r="AD42" s="38"/>
      <c r="AE42" s="38"/>
    </row>
    <row r="43" spans="1:31" s="2" customFormat="1" ht="25.4" customHeight="1">
      <c r="A43" s="38"/>
      <c r="B43" s="39"/>
      <c r="C43" s="145"/>
      <c r="D43" s="146" t="s">
        <v>48</v>
      </c>
      <c r="E43" s="81"/>
      <c r="F43" s="81"/>
      <c r="G43" s="147" t="s">
        <v>49</v>
      </c>
      <c r="H43" s="148" t="s">
        <v>50</v>
      </c>
      <c r="I43" s="149"/>
      <c r="J43" s="150">
        <f>SUM(J34:J41)</f>
        <v>0</v>
      </c>
      <c r="K43" s="151"/>
      <c r="L43" s="55"/>
      <c r="S43" s="38"/>
      <c r="T43" s="38"/>
      <c r="U43" s="38"/>
      <c r="V43" s="38"/>
      <c r="W43" s="38"/>
      <c r="X43" s="38"/>
      <c r="Y43" s="38"/>
      <c r="Z43" s="38"/>
      <c r="AA43" s="38"/>
      <c r="AB43" s="38"/>
      <c r="AC43" s="38"/>
      <c r="AD43" s="38"/>
      <c r="AE43" s="38"/>
    </row>
    <row r="44" spans="1:31" s="2" customFormat="1" ht="14.4" customHeight="1">
      <c r="A44" s="38"/>
      <c r="B44" s="39"/>
      <c r="C44" s="38"/>
      <c r="D44" s="38"/>
      <c r="E44" s="38"/>
      <c r="F44" s="38"/>
      <c r="G44" s="38"/>
      <c r="H44" s="38"/>
      <c r="I44" s="133"/>
      <c r="J44" s="38"/>
      <c r="K44" s="38"/>
      <c r="L44" s="55"/>
      <c r="S44" s="38"/>
      <c r="T44" s="38"/>
      <c r="U44" s="38"/>
      <c r="V44" s="38"/>
      <c r="W44" s="38"/>
      <c r="X44" s="38"/>
      <c r="Y44" s="38"/>
      <c r="Z44" s="38"/>
      <c r="AA44" s="38"/>
      <c r="AB44" s="38"/>
      <c r="AC44" s="38"/>
      <c r="AD44" s="38"/>
      <c r="AE44" s="38"/>
    </row>
    <row r="45" spans="2:12" s="1" customFormat="1" ht="14.4" customHeight="1">
      <c r="B45" s="22"/>
      <c r="I45" s="129"/>
      <c r="L45" s="22"/>
    </row>
    <row r="46" spans="2:12" s="1" customFormat="1" ht="14.4" customHeight="1">
      <c r="B46" s="22"/>
      <c r="I46" s="129"/>
      <c r="L46" s="22"/>
    </row>
    <row r="47" spans="2:12" s="1" customFormat="1" ht="14.4" customHeight="1">
      <c r="B47" s="22"/>
      <c r="I47" s="129"/>
      <c r="L47" s="22"/>
    </row>
    <row r="48" spans="2:12" s="1" customFormat="1" ht="14.4" customHeight="1">
      <c r="B48" s="22"/>
      <c r="I48" s="129"/>
      <c r="L48" s="22"/>
    </row>
    <row r="49" spans="2:12" s="1" customFormat="1" ht="14.4" customHeight="1">
      <c r="B49" s="22"/>
      <c r="I49" s="129"/>
      <c r="L49" s="22"/>
    </row>
    <row r="50" spans="2:12" s="2" customFormat="1" ht="14.4" customHeight="1">
      <c r="B50" s="55"/>
      <c r="D50" s="56" t="s">
        <v>51</v>
      </c>
      <c r="E50" s="57"/>
      <c r="F50" s="57"/>
      <c r="G50" s="56" t="s">
        <v>52</v>
      </c>
      <c r="H50" s="57"/>
      <c r="I50" s="152"/>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53</v>
      </c>
      <c r="E61" s="41"/>
      <c r="F61" s="153" t="s">
        <v>54</v>
      </c>
      <c r="G61" s="58" t="s">
        <v>53</v>
      </c>
      <c r="H61" s="41"/>
      <c r="I61" s="154"/>
      <c r="J61" s="155" t="s">
        <v>54</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55</v>
      </c>
      <c r="E65" s="59"/>
      <c r="F65" s="59"/>
      <c r="G65" s="56" t="s">
        <v>56</v>
      </c>
      <c r="H65" s="59"/>
      <c r="I65" s="156"/>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53</v>
      </c>
      <c r="E76" s="41"/>
      <c r="F76" s="153" t="s">
        <v>54</v>
      </c>
      <c r="G76" s="58" t="s">
        <v>53</v>
      </c>
      <c r="H76" s="41"/>
      <c r="I76" s="154"/>
      <c r="J76" s="155" t="s">
        <v>54</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157"/>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158"/>
      <c r="J81" s="63"/>
      <c r="K81" s="63"/>
      <c r="L81" s="55"/>
      <c r="S81" s="38"/>
      <c r="T81" s="38"/>
      <c r="U81" s="38"/>
      <c r="V81" s="38"/>
      <c r="W81" s="38"/>
      <c r="X81" s="38"/>
      <c r="Y81" s="38"/>
      <c r="Z81" s="38"/>
      <c r="AA81" s="38"/>
      <c r="AB81" s="38"/>
      <c r="AC81" s="38"/>
      <c r="AD81" s="38"/>
      <c r="AE81" s="38"/>
    </row>
    <row r="82" spans="1:31" s="2" customFormat="1" ht="24.95" customHeight="1">
      <c r="A82" s="38"/>
      <c r="B82" s="39"/>
      <c r="C82" s="23" t="s">
        <v>131</v>
      </c>
      <c r="D82" s="38"/>
      <c r="E82" s="38"/>
      <c r="F82" s="38"/>
      <c r="G82" s="38"/>
      <c r="H82" s="38"/>
      <c r="I82" s="133"/>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133"/>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133"/>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32" t="str">
        <f>E7</f>
        <v>Rekonstrukce objektu garáží nákladních vozidel - Rychnov nad Kněžnou</v>
      </c>
      <c r="F85" s="32"/>
      <c r="G85" s="32"/>
      <c r="H85" s="32"/>
      <c r="I85" s="133"/>
      <c r="J85" s="38"/>
      <c r="K85" s="38"/>
      <c r="L85" s="55"/>
      <c r="S85" s="38"/>
      <c r="T85" s="38"/>
      <c r="U85" s="38"/>
      <c r="V85" s="38"/>
      <c r="W85" s="38"/>
      <c r="X85" s="38"/>
      <c r="Y85" s="38"/>
      <c r="Z85" s="38"/>
      <c r="AA85" s="38"/>
      <c r="AB85" s="38"/>
      <c r="AC85" s="38"/>
      <c r="AD85" s="38"/>
      <c r="AE85" s="38"/>
    </row>
    <row r="86" spans="2:12" s="1" customFormat="1" ht="12" customHeight="1">
      <c r="B86" s="22"/>
      <c r="C86" s="32" t="s">
        <v>128</v>
      </c>
      <c r="I86" s="129"/>
      <c r="L86" s="22"/>
    </row>
    <row r="87" spans="2:12" s="1" customFormat="1" ht="16.5" customHeight="1">
      <c r="B87" s="22"/>
      <c r="E87" s="132" t="s">
        <v>1390</v>
      </c>
      <c r="F87" s="1"/>
      <c r="G87" s="1"/>
      <c r="H87" s="1"/>
      <c r="I87" s="129"/>
      <c r="L87" s="22"/>
    </row>
    <row r="88" spans="2:12" s="1" customFormat="1" ht="12" customHeight="1">
      <c r="B88" s="22"/>
      <c r="C88" s="32" t="s">
        <v>1337</v>
      </c>
      <c r="I88" s="129"/>
      <c r="L88" s="22"/>
    </row>
    <row r="89" spans="1:31" s="2" customFormat="1" ht="16.5" customHeight="1">
      <c r="A89" s="38"/>
      <c r="B89" s="39"/>
      <c r="C89" s="38"/>
      <c r="D89" s="38"/>
      <c r="E89" s="142" t="s">
        <v>1391</v>
      </c>
      <c r="F89" s="38"/>
      <c r="G89" s="38"/>
      <c r="H89" s="38"/>
      <c r="I89" s="133"/>
      <c r="J89" s="38"/>
      <c r="K89" s="38"/>
      <c r="L89" s="55"/>
      <c r="S89" s="38"/>
      <c r="T89" s="38"/>
      <c r="U89" s="38"/>
      <c r="V89" s="38"/>
      <c r="W89" s="38"/>
      <c r="X89" s="38"/>
      <c r="Y89" s="38"/>
      <c r="Z89" s="38"/>
      <c r="AA89" s="38"/>
      <c r="AB89" s="38"/>
      <c r="AC89" s="38"/>
      <c r="AD89" s="38"/>
      <c r="AE89" s="38"/>
    </row>
    <row r="90" spans="1:31" s="2" customFormat="1" ht="12" customHeight="1">
      <c r="A90" s="38"/>
      <c r="B90" s="39"/>
      <c r="C90" s="32" t="s">
        <v>1599</v>
      </c>
      <c r="D90" s="38"/>
      <c r="E90" s="38"/>
      <c r="F90" s="38"/>
      <c r="G90" s="38"/>
      <c r="H90" s="38"/>
      <c r="I90" s="133"/>
      <c r="J90" s="38"/>
      <c r="K90" s="38"/>
      <c r="L90" s="55"/>
      <c r="S90" s="38"/>
      <c r="T90" s="38"/>
      <c r="U90" s="38"/>
      <c r="V90" s="38"/>
      <c r="W90" s="38"/>
      <c r="X90" s="38"/>
      <c r="Y90" s="38"/>
      <c r="Z90" s="38"/>
      <c r="AA90" s="38"/>
      <c r="AB90" s="38"/>
      <c r="AC90" s="38"/>
      <c r="AD90" s="38"/>
      <c r="AE90" s="38"/>
    </row>
    <row r="91" spans="1:31" s="2" customFormat="1" ht="16.5" customHeight="1">
      <c r="A91" s="38"/>
      <c r="B91" s="39"/>
      <c r="C91" s="38"/>
      <c r="D91" s="38"/>
      <c r="E91" s="67" t="str">
        <f>E13</f>
        <v>02.3 - RGK</v>
      </c>
      <c r="F91" s="38"/>
      <c r="G91" s="38"/>
      <c r="H91" s="38"/>
      <c r="I91" s="133"/>
      <c r="J91" s="38"/>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133"/>
      <c r="J92" s="38"/>
      <c r="K92" s="38"/>
      <c r="L92" s="55"/>
      <c r="S92" s="38"/>
      <c r="T92" s="38"/>
      <c r="U92" s="38"/>
      <c r="V92" s="38"/>
      <c r="W92" s="38"/>
      <c r="X92" s="38"/>
      <c r="Y92" s="38"/>
      <c r="Z92" s="38"/>
      <c r="AA92" s="38"/>
      <c r="AB92" s="38"/>
      <c r="AC92" s="38"/>
      <c r="AD92" s="38"/>
      <c r="AE92" s="38"/>
    </row>
    <row r="93" spans="1:31" s="2" customFormat="1" ht="12" customHeight="1">
      <c r="A93" s="38"/>
      <c r="B93" s="39"/>
      <c r="C93" s="32" t="s">
        <v>20</v>
      </c>
      <c r="D93" s="38"/>
      <c r="E93" s="38"/>
      <c r="F93" s="27" t="str">
        <f>F16</f>
        <v>p.č. 2461/49 k.ú. Rychnov nad Kněžnou</v>
      </c>
      <c r="G93" s="38"/>
      <c r="H93" s="38"/>
      <c r="I93" s="134" t="s">
        <v>22</v>
      </c>
      <c r="J93" s="69" t="str">
        <f>IF(J16="","",J16)</f>
        <v>26. 3. 2019</v>
      </c>
      <c r="K93" s="38"/>
      <c r="L93" s="55"/>
      <c r="S93" s="38"/>
      <c r="T93" s="38"/>
      <c r="U93" s="38"/>
      <c r="V93" s="38"/>
      <c r="W93" s="38"/>
      <c r="X93" s="38"/>
      <c r="Y93" s="38"/>
      <c r="Z93" s="38"/>
      <c r="AA93" s="38"/>
      <c r="AB93" s="38"/>
      <c r="AC93" s="38"/>
      <c r="AD93" s="38"/>
      <c r="AE93" s="38"/>
    </row>
    <row r="94" spans="1:31" s="2" customFormat="1" ht="6.95" customHeight="1">
      <c r="A94" s="38"/>
      <c r="B94" s="39"/>
      <c r="C94" s="38"/>
      <c r="D94" s="38"/>
      <c r="E94" s="38"/>
      <c r="F94" s="38"/>
      <c r="G94" s="38"/>
      <c r="H94" s="38"/>
      <c r="I94" s="133"/>
      <c r="J94" s="38"/>
      <c r="K94" s="38"/>
      <c r="L94" s="55"/>
      <c r="S94" s="38"/>
      <c r="T94" s="38"/>
      <c r="U94" s="38"/>
      <c r="V94" s="38"/>
      <c r="W94" s="38"/>
      <c r="X94" s="38"/>
      <c r="Y94" s="38"/>
      <c r="Z94" s="38"/>
      <c r="AA94" s="38"/>
      <c r="AB94" s="38"/>
      <c r="AC94" s="38"/>
      <c r="AD94" s="38"/>
      <c r="AE94" s="38"/>
    </row>
    <row r="95" spans="1:31" s="2" customFormat="1" ht="40.05" customHeight="1">
      <c r="A95" s="38"/>
      <c r="B95" s="39"/>
      <c r="C95" s="32" t="s">
        <v>24</v>
      </c>
      <c r="D95" s="38"/>
      <c r="E95" s="38"/>
      <c r="F95" s="27" t="str">
        <f>E19</f>
        <v>Údržba silnic královéhradeckého kraje, a.s.</v>
      </c>
      <c r="G95" s="38"/>
      <c r="H95" s="38"/>
      <c r="I95" s="134" t="s">
        <v>31</v>
      </c>
      <c r="J95" s="36" t="str">
        <f>E25</f>
        <v>IRBOS s.r.o., Čestice 115, Kostelec n/O</v>
      </c>
      <c r="K95" s="38"/>
      <c r="L95" s="55"/>
      <c r="S95" s="38"/>
      <c r="T95" s="38"/>
      <c r="U95" s="38"/>
      <c r="V95" s="38"/>
      <c r="W95" s="38"/>
      <c r="X95" s="38"/>
      <c r="Y95" s="38"/>
      <c r="Z95" s="38"/>
      <c r="AA95" s="38"/>
      <c r="AB95" s="38"/>
      <c r="AC95" s="38"/>
      <c r="AD95" s="38"/>
      <c r="AE95" s="38"/>
    </row>
    <row r="96" spans="1:31" s="2" customFormat="1" ht="15.15" customHeight="1">
      <c r="A96" s="38"/>
      <c r="B96" s="39"/>
      <c r="C96" s="32" t="s">
        <v>29</v>
      </c>
      <c r="D96" s="38"/>
      <c r="E96" s="38"/>
      <c r="F96" s="27" t="str">
        <f>IF(E22="","",E22)</f>
        <v>Vyplň údaj</v>
      </c>
      <c r="G96" s="38"/>
      <c r="H96" s="38"/>
      <c r="I96" s="134" t="s">
        <v>34</v>
      </c>
      <c r="J96" s="36" t="str">
        <f>E28</f>
        <v xml:space="preserve"> </v>
      </c>
      <c r="K96" s="38"/>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133"/>
      <c r="J97" s="38"/>
      <c r="K97" s="38"/>
      <c r="L97" s="55"/>
      <c r="S97" s="38"/>
      <c r="T97" s="38"/>
      <c r="U97" s="38"/>
      <c r="V97" s="38"/>
      <c r="W97" s="38"/>
      <c r="X97" s="38"/>
      <c r="Y97" s="38"/>
      <c r="Z97" s="38"/>
      <c r="AA97" s="38"/>
      <c r="AB97" s="38"/>
      <c r="AC97" s="38"/>
      <c r="AD97" s="38"/>
      <c r="AE97" s="38"/>
    </row>
    <row r="98" spans="1:31" s="2" customFormat="1" ht="29.25" customHeight="1">
      <c r="A98" s="38"/>
      <c r="B98" s="39"/>
      <c r="C98" s="159" t="s">
        <v>132</v>
      </c>
      <c r="D98" s="145"/>
      <c r="E98" s="145"/>
      <c r="F98" s="145"/>
      <c r="G98" s="145"/>
      <c r="H98" s="145"/>
      <c r="I98" s="160"/>
      <c r="J98" s="161" t="s">
        <v>133</v>
      </c>
      <c r="K98" s="145"/>
      <c r="L98" s="55"/>
      <c r="S98" s="38"/>
      <c r="T98" s="38"/>
      <c r="U98" s="38"/>
      <c r="V98" s="38"/>
      <c r="W98" s="38"/>
      <c r="X98" s="38"/>
      <c r="Y98" s="38"/>
      <c r="Z98" s="38"/>
      <c r="AA98" s="38"/>
      <c r="AB98" s="38"/>
      <c r="AC98" s="38"/>
      <c r="AD98" s="38"/>
      <c r="AE98" s="38"/>
    </row>
    <row r="99" spans="1:31" s="2" customFormat="1" ht="10.3" customHeight="1">
      <c r="A99" s="38"/>
      <c r="B99" s="39"/>
      <c r="C99" s="38"/>
      <c r="D99" s="38"/>
      <c r="E99" s="38"/>
      <c r="F99" s="38"/>
      <c r="G99" s="38"/>
      <c r="H99" s="38"/>
      <c r="I99" s="133"/>
      <c r="J99" s="38"/>
      <c r="K99" s="38"/>
      <c r="L99" s="55"/>
      <c r="S99" s="38"/>
      <c r="T99" s="38"/>
      <c r="U99" s="38"/>
      <c r="V99" s="38"/>
      <c r="W99" s="38"/>
      <c r="X99" s="38"/>
      <c r="Y99" s="38"/>
      <c r="Z99" s="38"/>
      <c r="AA99" s="38"/>
      <c r="AB99" s="38"/>
      <c r="AC99" s="38"/>
      <c r="AD99" s="38"/>
      <c r="AE99" s="38"/>
    </row>
    <row r="100" spans="1:47" s="2" customFormat="1" ht="22.8" customHeight="1">
      <c r="A100" s="38"/>
      <c r="B100" s="39"/>
      <c r="C100" s="162" t="s">
        <v>134</v>
      </c>
      <c r="D100" s="38"/>
      <c r="E100" s="38"/>
      <c r="F100" s="38"/>
      <c r="G100" s="38"/>
      <c r="H100" s="38"/>
      <c r="I100" s="133"/>
      <c r="J100" s="96">
        <f>J125</f>
        <v>0</v>
      </c>
      <c r="K100" s="38"/>
      <c r="L100" s="55"/>
      <c r="S100" s="38"/>
      <c r="T100" s="38"/>
      <c r="U100" s="38"/>
      <c r="V100" s="38"/>
      <c r="W100" s="38"/>
      <c r="X100" s="38"/>
      <c r="Y100" s="38"/>
      <c r="Z100" s="38"/>
      <c r="AA100" s="38"/>
      <c r="AB100" s="38"/>
      <c r="AC100" s="38"/>
      <c r="AD100" s="38"/>
      <c r="AE100" s="38"/>
      <c r="AU100" s="19" t="s">
        <v>135</v>
      </c>
    </row>
    <row r="101" spans="1:31" s="9" customFormat="1" ht="24.95" customHeight="1">
      <c r="A101" s="9"/>
      <c r="B101" s="163"/>
      <c r="C101" s="9"/>
      <c r="D101" s="164" t="s">
        <v>1656</v>
      </c>
      <c r="E101" s="165"/>
      <c r="F101" s="165"/>
      <c r="G101" s="165"/>
      <c r="H101" s="165"/>
      <c r="I101" s="166"/>
      <c r="J101" s="167">
        <f>J126</f>
        <v>0</v>
      </c>
      <c r="K101" s="9"/>
      <c r="L101" s="163"/>
      <c r="S101" s="9"/>
      <c r="T101" s="9"/>
      <c r="U101" s="9"/>
      <c r="V101" s="9"/>
      <c r="W101" s="9"/>
      <c r="X101" s="9"/>
      <c r="Y101" s="9"/>
      <c r="Z101" s="9"/>
      <c r="AA101" s="9"/>
      <c r="AB101" s="9"/>
      <c r="AC101" s="9"/>
      <c r="AD101" s="9"/>
      <c r="AE101" s="9"/>
    </row>
    <row r="102" spans="1:31" s="2" customFormat="1" ht="21.8" customHeight="1">
      <c r="A102" s="38"/>
      <c r="B102" s="39"/>
      <c r="C102" s="38"/>
      <c r="D102" s="38"/>
      <c r="E102" s="38"/>
      <c r="F102" s="38"/>
      <c r="G102" s="38"/>
      <c r="H102" s="38"/>
      <c r="I102" s="133"/>
      <c r="J102" s="38"/>
      <c r="K102" s="38"/>
      <c r="L102" s="55"/>
      <c r="S102" s="38"/>
      <c r="T102" s="38"/>
      <c r="U102" s="38"/>
      <c r="V102" s="38"/>
      <c r="W102" s="38"/>
      <c r="X102" s="38"/>
      <c r="Y102" s="38"/>
      <c r="Z102" s="38"/>
      <c r="AA102" s="38"/>
      <c r="AB102" s="38"/>
      <c r="AC102" s="38"/>
      <c r="AD102" s="38"/>
      <c r="AE102" s="38"/>
    </row>
    <row r="103" spans="1:31" s="2" customFormat="1" ht="6.95" customHeight="1">
      <c r="A103" s="38"/>
      <c r="B103" s="60"/>
      <c r="C103" s="61"/>
      <c r="D103" s="61"/>
      <c r="E103" s="61"/>
      <c r="F103" s="61"/>
      <c r="G103" s="61"/>
      <c r="H103" s="61"/>
      <c r="I103" s="157"/>
      <c r="J103" s="61"/>
      <c r="K103" s="61"/>
      <c r="L103" s="55"/>
      <c r="S103" s="38"/>
      <c r="T103" s="38"/>
      <c r="U103" s="38"/>
      <c r="V103" s="38"/>
      <c r="W103" s="38"/>
      <c r="X103" s="38"/>
      <c r="Y103" s="38"/>
      <c r="Z103" s="38"/>
      <c r="AA103" s="38"/>
      <c r="AB103" s="38"/>
      <c r="AC103" s="38"/>
      <c r="AD103" s="38"/>
      <c r="AE103" s="38"/>
    </row>
    <row r="107" spans="1:31" s="2" customFormat="1" ht="6.95" customHeight="1">
      <c r="A107" s="38"/>
      <c r="B107" s="62"/>
      <c r="C107" s="63"/>
      <c r="D107" s="63"/>
      <c r="E107" s="63"/>
      <c r="F107" s="63"/>
      <c r="G107" s="63"/>
      <c r="H107" s="63"/>
      <c r="I107" s="158"/>
      <c r="J107" s="63"/>
      <c r="K107" s="63"/>
      <c r="L107" s="55"/>
      <c r="S107" s="38"/>
      <c r="T107" s="38"/>
      <c r="U107" s="38"/>
      <c r="V107" s="38"/>
      <c r="W107" s="38"/>
      <c r="X107" s="38"/>
      <c r="Y107" s="38"/>
      <c r="Z107" s="38"/>
      <c r="AA107" s="38"/>
      <c r="AB107" s="38"/>
      <c r="AC107" s="38"/>
      <c r="AD107" s="38"/>
      <c r="AE107" s="38"/>
    </row>
    <row r="108" spans="1:31" s="2" customFormat="1" ht="24.95" customHeight="1">
      <c r="A108" s="38"/>
      <c r="B108" s="39"/>
      <c r="C108" s="23" t="s">
        <v>160</v>
      </c>
      <c r="D108" s="38"/>
      <c r="E108" s="38"/>
      <c r="F108" s="38"/>
      <c r="G108" s="38"/>
      <c r="H108" s="38"/>
      <c r="I108" s="133"/>
      <c r="J108" s="38"/>
      <c r="K108" s="38"/>
      <c r="L108" s="55"/>
      <c r="S108" s="38"/>
      <c r="T108" s="38"/>
      <c r="U108" s="38"/>
      <c r="V108" s="38"/>
      <c r="W108" s="38"/>
      <c r="X108" s="38"/>
      <c r="Y108" s="38"/>
      <c r="Z108" s="38"/>
      <c r="AA108" s="38"/>
      <c r="AB108" s="38"/>
      <c r="AC108" s="38"/>
      <c r="AD108" s="38"/>
      <c r="AE108" s="38"/>
    </row>
    <row r="109" spans="1:31" s="2" customFormat="1" ht="6.95" customHeight="1">
      <c r="A109" s="38"/>
      <c r="B109" s="39"/>
      <c r="C109" s="38"/>
      <c r="D109" s="38"/>
      <c r="E109" s="38"/>
      <c r="F109" s="38"/>
      <c r="G109" s="38"/>
      <c r="H109" s="38"/>
      <c r="I109" s="133"/>
      <c r="J109" s="38"/>
      <c r="K109" s="38"/>
      <c r="L109" s="55"/>
      <c r="S109" s="38"/>
      <c r="T109" s="38"/>
      <c r="U109" s="38"/>
      <c r="V109" s="38"/>
      <c r="W109" s="38"/>
      <c r="X109" s="38"/>
      <c r="Y109" s="38"/>
      <c r="Z109" s="38"/>
      <c r="AA109" s="38"/>
      <c r="AB109" s="38"/>
      <c r="AC109" s="38"/>
      <c r="AD109" s="38"/>
      <c r="AE109" s="38"/>
    </row>
    <row r="110" spans="1:31" s="2" customFormat="1" ht="12" customHeight="1">
      <c r="A110" s="38"/>
      <c r="B110" s="39"/>
      <c r="C110" s="32" t="s">
        <v>16</v>
      </c>
      <c r="D110" s="38"/>
      <c r="E110" s="38"/>
      <c r="F110" s="38"/>
      <c r="G110" s="38"/>
      <c r="H110" s="38"/>
      <c r="I110" s="133"/>
      <c r="J110" s="38"/>
      <c r="K110" s="38"/>
      <c r="L110" s="55"/>
      <c r="S110" s="38"/>
      <c r="T110" s="38"/>
      <c r="U110" s="38"/>
      <c r="V110" s="38"/>
      <c r="W110" s="38"/>
      <c r="X110" s="38"/>
      <c r="Y110" s="38"/>
      <c r="Z110" s="38"/>
      <c r="AA110" s="38"/>
      <c r="AB110" s="38"/>
      <c r="AC110" s="38"/>
      <c r="AD110" s="38"/>
      <c r="AE110" s="38"/>
    </row>
    <row r="111" spans="1:31" s="2" customFormat="1" ht="16.5" customHeight="1">
      <c r="A111" s="38"/>
      <c r="B111" s="39"/>
      <c r="C111" s="38"/>
      <c r="D111" s="38"/>
      <c r="E111" s="132" t="str">
        <f>E7</f>
        <v>Rekonstrukce objektu garáží nákladních vozidel - Rychnov nad Kněžnou</v>
      </c>
      <c r="F111" s="32"/>
      <c r="G111" s="32"/>
      <c r="H111" s="32"/>
      <c r="I111" s="133"/>
      <c r="J111" s="38"/>
      <c r="K111" s="38"/>
      <c r="L111" s="55"/>
      <c r="S111" s="38"/>
      <c r="T111" s="38"/>
      <c r="U111" s="38"/>
      <c r="V111" s="38"/>
      <c r="W111" s="38"/>
      <c r="X111" s="38"/>
      <c r="Y111" s="38"/>
      <c r="Z111" s="38"/>
      <c r="AA111" s="38"/>
      <c r="AB111" s="38"/>
      <c r="AC111" s="38"/>
      <c r="AD111" s="38"/>
      <c r="AE111" s="38"/>
    </row>
    <row r="112" spans="2:12" s="1" customFormat="1" ht="12" customHeight="1">
      <c r="B112" s="22"/>
      <c r="C112" s="32" t="s">
        <v>128</v>
      </c>
      <c r="I112" s="129"/>
      <c r="L112" s="22"/>
    </row>
    <row r="113" spans="2:12" s="1" customFormat="1" ht="16.5" customHeight="1">
      <c r="B113" s="22"/>
      <c r="E113" s="132" t="s">
        <v>1390</v>
      </c>
      <c r="F113" s="1"/>
      <c r="G113" s="1"/>
      <c r="H113" s="1"/>
      <c r="I113" s="129"/>
      <c r="L113" s="22"/>
    </row>
    <row r="114" spans="2:12" s="1" customFormat="1" ht="12" customHeight="1">
      <c r="B114" s="22"/>
      <c r="C114" s="32" t="s">
        <v>1337</v>
      </c>
      <c r="I114" s="129"/>
      <c r="L114" s="22"/>
    </row>
    <row r="115" spans="1:31" s="2" customFormat="1" ht="16.5" customHeight="1">
      <c r="A115" s="38"/>
      <c r="B115" s="39"/>
      <c r="C115" s="38"/>
      <c r="D115" s="38"/>
      <c r="E115" s="142" t="s">
        <v>1391</v>
      </c>
      <c r="F115" s="38"/>
      <c r="G115" s="38"/>
      <c r="H115" s="38"/>
      <c r="I115" s="133"/>
      <c r="J115" s="38"/>
      <c r="K115" s="38"/>
      <c r="L115" s="55"/>
      <c r="S115" s="38"/>
      <c r="T115" s="38"/>
      <c r="U115" s="38"/>
      <c r="V115" s="38"/>
      <c r="W115" s="38"/>
      <c r="X115" s="38"/>
      <c r="Y115" s="38"/>
      <c r="Z115" s="38"/>
      <c r="AA115" s="38"/>
      <c r="AB115" s="38"/>
      <c r="AC115" s="38"/>
      <c r="AD115" s="38"/>
      <c r="AE115" s="38"/>
    </row>
    <row r="116" spans="1:31" s="2" customFormat="1" ht="12" customHeight="1">
      <c r="A116" s="38"/>
      <c r="B116" s="39"/>
      <c r="C116" s="32" t="s">
        <v>1599</v>
      </c>
      <c r="D116" s="38"/>
      <c r="E116" s="38"/>
      <c r="F116" s="38"/>
      <c r="G116" s="38"/>
      <c r="H116" s="38"/>
      <c r="I116" s="133"/>
      <c r="J116" s="38"/>
      <c r="K116" s="38"/>
      <c r="L116" s="55"/>
      <c r="S116" s="38"/>
      <c r="T116" s="38"/>
      <c r="U116" s="38"/>
      <c r="V116" s="38"/>
      <c r="W116" s="38"/>
      <c r="X116" s="38"/>
      <c r="Y116" s="38"/>
      <c r="Z116" s="38"/>
      <c r="AA116" s="38"/>
      <c r="AB116" s="38"/>
      <c r="AC116" s="38"/>
      <c r="AD116" s="38"/>
      <c r="AE116" s="38"/>
    </row>
    <row r="117" spans="1:31" s="2" customFormat="1" ht="16.5" customHeight="1">
      <c r="A117" s="38"/>
      <c r="B117" s="39"/>
      <c r="C117" s="38"/>
      <c r="D117" s="38"/>
      <c r="E117" s="67" t="str">
        <f>E13</f>
        <v>02.3 - RGK</v>
      </c>
      <c r="F117" s="38"/>
      <c r="G117" s="38"/>
      <c r="H117" s="38"/>
      <c r="I117" s="133"/>
      <c r="J117" s="38"/>
      <c r="K117" s="38"/>
      <c r="L117" s="55"/>
      <c r="S117" s="38"/>
      <c r="T117" s="38"/>
      <c r="U117" s="38"/>
      <c r="V117" s="38"/>
      <c r="W117" s="38"/>
      <c r="X117" s="38"/>
      <c r="Y117" s="38"/>
      <c r="Z117" s="38"/>
      <c r="AA117" s="38"/>
      <c r="AB117" s="38"/>
      <c r="AC117" s="38"/>
      <c r="AD117" s="38"/>
      <c r="AE117" s="38"/>
    </row>
    <row r="118" spans="1:31" s="2" customFormat="1" ht="6.95" customHeight="1">
      <c r="A118" s="38"/>
      <c r="B118" s="39"/>
      <c r="C118" s="38"/>
      <c r="D118" s="38"/>
      <c r="E118" s="38"/>
      <c r="F118" s="38"/>
      <c r="G118" s="38"/>
      <c r="H118" s="38"/>
      <c r="I118" s="133"/>
      <c r="J118" s="38"/>
      <c r="K118" s="38"/>
      <c r="L118" s="55"/>
      <c r="S118" s="38"/>
      <c r="T118" s="38"/>
      <c r="U118" s="38"/>
      <c r="V118" s="38"/>
      <c r="W118" s="38"/>
      <c r="X118" s="38"/>
      <c r="Y118" s="38"/>
      <c r="Z118" s="38"/>
      <c r="AA118" s="38"/>
      <c r="AB118" s="38"/>
      <c r="AC118" s="38"/>
      <c r="AD118" s="38"/>
      <c r="AE118" s="38"/>
    </row>
    <row r="119" spans="1:31" s="2" customFormat="1" ht="12" customHeight="1">
      <c r="A119" s="38"/>
      <c r="B119" s="39"/>
      <c r="C119" s="32" t="s">
        <v>20</v>
      </c>
      <c r="D119" s="38"/>
      <c r="E119" s="38"/>
      <c r="F119" s="27" t="str">
        <f>F16</f>
        <v>p.č. 2461/49 k.ú. Rychnov nad Kněžnou</v>
      </c>
      <c r="G119" s="38"/>
      <c r="H119" s="38"/>
      <c r="I119" s="134" t="s">
        <v>22</v>
      </c>
      <c r="J119" s="69" t="str">
        <f>IF(J16="","",J16)</f>
        <v>26. 3. 2019</v>
      </c>
      <c r="K119" s="38"/>
      <c r="L119" s="55"/>
      <c r="S119" s="38"/>
      <c r="T119" s="38"/>
      <c r="U119" s="38"/>
      <c r="V119" s="38"/>
      <c r="W119" s="38"/>
      <c r="X119" s="38"/>
      <c r="Y119" s="38"/>
      <c r="Z119" s="38"/>
      <c r="AA119" s="38"/>
      <c r="AB119" s="38"/>
      <c r="AC119" s="38"/>
      <c r="AD119" s="38"/>
      <c r="AE119" s="38"/>
    </row>
    <row r="120" spans="1:31" s="2" customFormat="1" ht="6.95" customHeight="1">
      <c r="A120" s="38"/>
      <c r="B120" s="39"/>
      <c r="C120" s="38"/>
      <c r="D120" s="38"/>
      <c r="E120" s="38"/>
      <c r="F120" s="38"/>
      <c r="G120" s="38"/>
      <c r="H120" s="38"/>
      <c r="I120" s="133"/>
      <c r="J120" s="38"/>
      <c r="K120" s="38"/>
      <c r="L120" s="55"/>
      <c r="S120" s="38"/>
      <c r="T120" s="38"/>
      <c r="U120" s="38"/>
      <c r="V120" s="38"/>
      <c r="W120" s="38"/>
      <c r="X120" s="38"/>
      <c r="Y120" s="38"/>
      <c r="Z120" s="38"/>
      <c r="AA120" s="38"/>
      <c r="AB120" s="38"/>
      <c r="AC120" s="38"/>
      <c r="AD120" s="38"/>
      <c r="AE120" s="38"/>
    </row>
    <row r="121" spans="1:31" s="2" customFormat="1" ht="40.05" customHeight="1">
      <c r="A121" s="38"/>
      <c r="B121" s="39"/>
      <c r="C121" s="32" t="s">
        <v>24</v>
      </c>
      <c r="D121" s="38"/>
      <c r="E121" s="38"/>
      <c r="F121" s="27" t="str">
        <f>E19</f>
        <v>Údržba silnic královéhradeckého kraje, a.s.</v>
      </c>
      <c r="G121" s="38"/>
      <c r="H121" s="38"/>
      <c r="I121" s="134" t="s">
        <v>31</v>
      </c>
      <c r="J121" s="36" t="str">
        <f>E25</f>
        <v>IRBOS s.r.o., Čestice 115, Kostelec n/O</v>
      </c>
      <c r="K121" s="38"/>
      <c r="L121" s="55"/>
      <c r="S121" s="38"/>
      <c r="T121" s="38"/>
      <c r="U121" s="38"/>
      <c r="V121" s="38"/>
      <c r="W121" s="38"/>
      <c r="X121" s="38"/>
      <c r="Y121" s="38"/>
      <c r="Z121" s="38"/>
      <c r="AA121" s="38"/>
      <c r="AB121" s="38"/>
      <c r="AC121" s="38"/>
      <c r="AD121" s="38"/>
      <c r="AE121" s="38"/>
    </row>
    <row r="122" spans="1:31" s="2" customFormat="1" ht="15.15" customHeight="1">
      <c r="A122" s="38"/>
      <c r="B122" s="39"/>
      <c r="C122" s="32" t="s">
        <v>29</v>
      </c>
      <c r="D122" s="38"/>
      <c r="E122" s="38"/>
      <c r="F122" s="27" t="str">
        <f>IF(E22="","",E22)</f>
        <v>Vyplň údaj</v>
      </c>
      <c r="G122" s="38"/>
      <c r="H122" s="38"/>
      <c r="I122" s="134" t="s">
        <v>34</v>
      </c>
      <c r="J122" s="36" t="str">
        <f>E28</f>
        <v xml:space="preserve"> </v>
      </c>
      <c r="K122" s="38"/>
      <c r="L122" s="55"/>
      <c r="S122" s="38"/>
      <c r="T122" s="38"/>
      <c r="U122" s="38"/>
      <c r="V122" s="38"/>
      <c r="W122" s="38"/>
      <c r="X122" s="38"/>
      <c r="Y122" s="38"/>
      <c r="Z122" s="38"/>
      <c r="AA122" s="38"/>
      <c r="AB122" s="38"/>
      <c r="AC122" s="38"/>
      <c r="AD122" s="38"/>
      <c r="AE122" s="38"/>
    </row>
    <row r="123" spans="1:31" s="2" customFormat="1" ht="10.3" customHeight="1">
      <c r="A123" s="38"/>
      <c r="B123" s="39"/>
      <c r="C123" s="38"/>
      <c r="D123" s="38"/>
      <c r="E123" s="38"/>
      <c r="F123" s="38"/>
      <c r="G123" s="38"/>
      <c r="H123" s="38"/>
      <c r="I123" s="133"/>
      <c r="J123" s="38"/>
      <c r="K123" s="38"/>
      <c r="L123" s="55"/>
      <c r="S123" s="38"/>
      <c r="T123" s="38"/>
      <c r="U123" s="38"/>
      <c r="V123" s="38"/>
      <c r="W123" s="38"/>
      <c r="X123" s="38"/>
      <c r="Y123" s="38"/>
      <c r="Z123" s="38"/>
      <c r="AA123" s="38"/>
      <c r="AB123" s="38"/>
      <c r="AC123" s="38"/>
      <c r="AD123" s="38"/>
      <c r="AE123" s="38"/>
    </row>
    <row r="124" spans="1:31" s="11" customFormat="1" ht="29.25" customHeight="1">
      <c r="A124" s="173"/>
      <c r="B124" s="174"/>
      <c r="C124" s="175" t="s">
        <v>161</v>
      </c>
      <c r="D124" s="176" t="s">
        <v>63</v>
      </c>
      <c r="E124" s="176" t="s">
        <v>59</v>
      </c>
      <c r="F124" s="176" t="s">
        <v>60</v>
      </c>
      <c r="G124" s="176" t="s">
        <v>162</v>
      </c>
      <c r="H124" s="176" t="s">
        <v>163</v>
      </c>
      <c r="I124" s="177" t="s">
        <v>164</v>
      </c>
      <c r="J124" s="176" t="s">
        <v>133</v>
      </c>
      <c r="K124" s="178" t="s">
        <v>165</v>
      </c>
      <c r="L124" s="179"/>
      <c r="M124" s="86" t="s">
        <v>1</v>
      </c>
      <c r="N124" s="87" t="s">
        <v>42</v>
      </c>
      <c r="O124" s="87" t="s">
        <v>166</v>
      </c>
      <c r="P124" s="87" t="s">
        <v>167</v>
      </c>
      <c r="Q124" s="87" t="s">
        <v>168</v>
      </c>
      <c r="R124" s="87" t="s">
        <v>169</v>
      </c>
      <c r="S124" s="87" t="s">
        <v>170</v>
      </c>
      <c r="T124" s="88" t="s">
        <v>171</v>
      </c>
      <c r="U124" s="173"/>
      <c r="V124" s="173"/>
      <c r="W124" s="173"/>
      <c r="X124" s="173"/>
      <c r="Y124" s="173"/>
      <c r="Z124" s="173"/>
      <c r="AA124" s="173"/>
      <c r="AB124" s="173"/>
      <c r="AC124" s="173"/>
      <c r="AD124" s="173"/>
      <c r="AE124" s="173"/>
    </row>
    <row r="125" spans="1:63" s="2" customFormat="1" ht="22.8" customHeight="1">
      <c r="A125" s="38"/>
      <c r="B125" s="39"/>
      <c r="C125" s="93" t="s">
        <v>172</v>
      </c>
      <c r="D125" s="38"/>
      <c r="E125" s="38"/>
      <c r="F125" s="38"/>
      <c r="G125" s="38"/>
      <c r="H125" s="38"/>
      <c r="I125" s="133"/>
      <c r="J125" s="180">
        <f>BK125</f>
        <v>0</v>
      </c>
      <c r="K125" s="38"/>
      <c r="L125" s="39"/>
      <c r="M125" s="89"/>
      <c r="N125" s="73"/>
      <c r="O125" s="90"/>
      <c r="P125" s="181">
        <f>P126</f>
        <v>0</v>
      </c>
      <c r="Q125" s="90"/>
      <c r="R125" s="181">
        <f>R126</f>
        <v>0</v>
      </c>
      <c r="S125" s="90"/>
      <c r="T125" s="182">
        <f>T126</f>
        <v>0</v>
      </c>
      <c r="U125" s="38"/>
      <c r="V125" s="38"/>
      <c r="W125" s="38"/>
      <c r="X125" s="38"/>
      <c r="Y125" s="38"/>
      <c r="Z125" s="38"/>
      <c r="AA125" s="38"/>
      <c r="AB125" s="38"/>
      <c r="AC125" s="38"/>
      <c r="AD125" s="38"/>
      <c r="AE125" s="38"/>
      <c r="AT125" s="19" t="s">
        <v>77</v>
      </c>
      <c r="AU125" s="19" t="s">
        <v>135</v>
      </c>
      <c r="BK125" s="183">
        <f>BK126</f>
        <v>0</v>
      </c>
    </row>
    <row r="126" spans="1:63" s="12" customFormat="1" ht="25.9" customHeight="1">
      <c r="A126" s="12"/>
      <c r="B126" s="184"/>
      <c r="C126" s="12"/>
      <c r="D126" s="185" t="s">
        <v>77</v>
      </c>
      <c r="E126" s="186" t="s">
        <v>1340</v>
      </c>
      <c r="F126" s="186" t="s">
        <v>1657</v>
      </c>
      <c r="G126" s="12"/>
      <c r="H126" s="12"/>
      <c r="I126" s="187"/>
      <c r="J126" s="188">
        <f>BK126</f>
        <v>0</v>
      </c>
      <c r="K126" s="12"/>
      <c r="L126" s="184"/>
      <c r="M126" s="189"/>
      <c r="N126" s="190"/>
      <c r="O126" s="190"/>
      <c r="P126" s="191">
        <f>SUM(P127:P139)</f>
        <v>0</v>
      </c>
      <c r="Q126" s="190"/>
      <c r="R126" s="191">
        <f>SUM(R127:R139)</f>
        <v>0</v>
      </c>
      <c r="S126" s="190"/>
      <c r="T126" s="192">
        <f>SUM(T127:T139)</f>
        <v>0</v>
      </c>
      <c r="U126" s="12"/>
      <c r="V126" s="12"/>
      <c r="W126" s="12"/>
      <c r="X126" s="12"/>
      <c r="Y126" s="12"/>
      <c r="Z126" s="12"/>
      <c r="AA126" s="12"/>
      <c r="AB126" s="12"/>
      <c r="AC126" s="12"/>
      <c r="AD126" s="12"/>
      <c r="AE126" s="12"/>
      <c r="AR126" s="185" t="s">
        <v>85</v>
      </c>
      <c r="AT126" s="193" t="s">
        <v>77</v>
      </c>
      <c r="AU126" s="193" t="s">
        <v>78</v>
      </c>
      <c r="AY126" s="185" t="s">
        <v>175</v>
      </c>
      <c r="BK126" s="194">
        <f>SUM(BK127:BK139)</f>
        <v>0</v>
      </c>
    </row>
    <row r="127" spans="1:65" s="2" customFormat="1" ht="21.75" customHeight="1">
      <c r="A127" s="38"/>
      <c r="B127" s="197"/>
      <c r="C127" s="198" t="s">
        <v>85</v>
      </c>
      <c r="D127" s="198" t="s">
        <v>177</v>
      </c>
      <c r="E127" s="199" t="s">
        <v>1658</v>
      </c>
      <c r="F127" s="200" t="s">
        <v>1659</v>
      </c>
      <c r="G127" s="201" t="s">
        <v>1348</v>
      </c>
      <c r="H127" s="202">
        <v>1</v>
      </c>
      <c r="I127" s="203"/>
      <c r="J127" s="204">
        <f>ROUND(I127*H127,2)</f>
        <v>0</v>
      </c>
      <c r="K127" s="200" t="s">
        <v>1</v>
      </c>
      <c r="L127" s="39"/>
      <c r="M127" s="205" t="s">
        <v>1</v>
      </c>
      <c r="N127" s="206" t="s">
        <v>43</v>
      </c>
      <c r="O127" s="77"/>
      <c r="P127" s="207">
        <f>O127*H127</f>
        <v>0</v>
      </c>
      <c r="Q127" s="207">
        <v>0</v>
      </c>
      <c r="R127" s="207">
        <f>Q127*H127</f>
        <v>0</v>
      </c>
      <c r="S127" s="207">
        <v>0</v>
      </c>
      <c r="T127" s="208">
        <f>S127*H127</f>
        <v>0</v>
      </c>
      <c r="U127" s="38"/>
      <c r="V127" s="38"/>
      <c r="W127" s="38"/>
      <c r="X127" s="38"/>
      <c r="Y127" s="38"/>
      <c r="Z127" s="38"/>
      <c r="AA127" s="38"/>
      <c r="AB127" s="38"/>
      <c r="AC127" s="38"/>
      <c r="AD127" s="38"/>
      <c r="AE127" s="38"/>
      <c r="AR127" s="209" t="s">
        <v>182</v>
      </c>
      <c r="AT127" s="209" t="s">
        <v>177</v>
      </c>
      <c r="AU127" s="209" t="s">
        <v>85</v>
      </c>
      <c r="AY127" s="19" t="s">
        <v>175</v>
      </c>
      <c r="BE127" s="210">
        <f>IF(N127="základní",J127,0)</f>
        <v>0</v>
      </c>
      <c r="BF127" s="210">
        <f>IF(N127="snížená",J127,0)</f>
        <v>0</v>
      </c>
      <c r="BG127" s="210">
        <f>IF(N127="zákl. přenesená",J127,0)</f>
        <v>0</v>
      </c>
      <c r="BH127" s="210">
        <f>IF(N127="sníž. přenesená",J127,0)</f>
        <v>0</v>
      </c>
      <c r="BI127" s="210">
        <f>IF(N127="nulová",J127,0)</f>
        <v>0</v>
      </c>
      <c r="BJ127" s="19" t="s">
        <v>85</v>
      </c>
      <c r="BK127" s="210">
        <f>ROUND(I127*H127,2)</f>
        <v>0</v>
      </c>
      <c r="BL127" s="19" t="s">
        <v>182</v>
      </c>
      <c r="BM127" s="209" t="s">
        <v>87</v>
      </c>
    </row>
    <row r="128" spans="1:65" s="2" customFormat="1" ht="16.5" customHeight="1">
      <c r="A128" s="38"/>
      <c r="B128" s="197"/>
      <c r="C128" s="198" t="s">
        <v>87</v>
      </c>
      <c r="D128" s="198" t="s">
        <v>177</v>
      </c>
      <c r="E128" s="199" t="s">
        <v>1660</v>
      </c>
      <c r="F128" s="200" t="s">
        <v>1661</v>
      </c>
      <c r="G128" s="201" t="s">
        <v>1343</v>
      </c>
      <c r="H128" s="202">
        <v>1</v>
      </c>
      <c r="I128" s="203"/>
      <c r="J128" s="204">
        <f>ROUND(I128*H128,2)</f>
        <v>0</v>
      </c>
      <c r="K128" s="200" t="s">
        <v>1</v>
      </c>
      <c r="L128" s="39"/>
      <c r="M128" s="205" t="s">
        <v>1</v>
      </c>
      <c r="N128" s="206" t="s">
        <v>43</v>
      </c>
      <c r="O128" s="77"/>
      <c r="P128" s="207">
        <f>O128*H128</f>
        <v>0</v>
      </c>
      <c r="Q128" s="207">
        <v>0</v>
      </c>
      <c r="R128" s="207">
        <f>Q128*H128</f>
        <v>0</v>
      </c>
      <c r="S128" s="207">
        <v>0</v>
      </c>
      <c r="T128" s="208">
        <f>S128*H128</f>
        <v>0</v>
      </c>
      <c r="U128" s="38"/>
      <c r="V128" s="38"/>
      <c r="W128" s="38"/>
      <c r="X128" s="38"/>
      <c r="Y128" s="38"/>
      <c r="Z128" s="38"/>
      <c r="AA128" s="38"/>
      <c r="AB128" s="38"/>
      <c r="AC128" s="38"/>
      <c r="AD128" s="38"/>
      <c r="AE128" s="38"/>
      <c r="AR128" s="209" t="s">
        <v>182</v>
      </c>
      <c r="AT128" s="209" t="s">
        <v>177</v>
      </c>
      <c r="AU128" s="209" t="s">
        <v>85</v>
      </c>
      <c r="AY128" s="19" t="s">
        <v>175</v>
      </c>
      <c r="BE128" s="210">
        <f>IF(N128="základní",J128,0)</f>
        <v>0</v>
      </c>
      <c r="BF128" s="210">
        <f>IF(N128="snížená",J128,0)</f>
        <v>0</v>
      </c>
      <c r="BG128" s="210">
        <f>IF(N128="zákl. přenesená",J128,0)</f>
        <v>0</v>
      </c>
      <c r="BH128" s="210">
        <f>IF(N128="sníž. přenesená",J128,0)</f>
        <v>0</v>
      </c>
      <c r="BI128" s="210">
        <f>IF(N128="nulová",J128,0)</f>
        <v>0</v>
      </c>
      <c r="BJ128" s="19" t="s">
        <v>85</v>
      </c>
      <c r="BK128" s="210">
        <f>ROUND(I128*H128,2)</f>
        <v>0</v>
      </c>
      <c r="BL128" s="19" t="s">
        <v>182</v>
      </c>
      <c r="BM128" s="209" t="s">
        <v>182</v>
      </c>
    </row>
    <row r="129" spans="1:65" s="2" customFormat="1" ht="16.5" customHeight="1">
      <c r="A129" s="38"/>
      <c r="B129" s="197"/>
      <c r="C129" s="198" t="s">
        <v>99</v>
      </c>
      <c r="D129" s="198" t="s">
        <v>177</v>
      </c>
      <c r="E129" s="199" t="s">
        <v>1614</v>
      </c>
      <c r="F129" s="200" t="s">
        <v>1615</v>
      </c>
      <c r="G129" s="201" t="s">
        <v>1343</v>
      </c>
      <c r="H129" s="202">
        <v>2</v>
      </c>
      <c r="I129" s="203"/>
      <c r="J129" s="204">
        <f>ROUND(I129*H129,2)</f>
        <v>0</v>
      </c>
      <c r="K129" s="200" t="s">
        <v>1</v>
      </c>
      <c r="L129" s="39"/>
      <c r="M129" s="205" t="s">
        <v>1</v>
      </c>
      <c r="N129" s="206" t="s">
        <v>43</v>
      </c>
      <c r="O129" s="77"/>
      <c r="P129" s="207">
        <f>O129*H129</f>
        <v>0</v>
      </c>
      <c r="Q129" s="207">
        <v>0</v>
      </c>
      <c r="R129" s="207">
        <f>Q129*H129</f>
        <v>0</v>
      </c>
      <c r="S129" s="207">
        <v>0</v>
      </c>
      <c r="T129" s="208">
        <f>S129*H129</f>
        <v>0</v>
      </c>
      <c r="U129" s="38"/>
      <c r="V129" s="38"/>
      <c r="W129" s="38"/>
      <c r="X129" s="38"/>
      <c r="Y129" s="38"/>
      <c r="Z129" s="38"/>
      <c r="AA129" s="38"/>
      <c r="AB129" s="38"/>
      <c r="AC129" s="38"/>
      <c r="AD129" s="38"/>
      <c r="AE129" s="38"/>
      <c r="AR129" s="209" t="s">
        <v>182</v>
      </c>
      <c r="AT129" s="209" t="s">
        <v>177</v>
      </c>
      <c r="AU129" s="209" t="s">
        <v>85</v>
      </c>
      <c r="AY129" s="19" t="s">
        <v>175</v>
      </c>
      <c r="BE129" s="210">
        <f>IF(N129="základní",J129,0)</f>
        <v>0</v>
      </c>
      <c r="BF129" s="210">
        <f>IF(N129="snížená",J129,0)</f>
        <v>0</v>
      </c>
      <c r="BG129" s="210">
        <f>IF(N129="zákl. přenesená",J129,0)</f>
        <v>0</v>
      </c>
      <c r="BH129" s="210">
        <f>IF(N129="sníž. přenesená",J129,0)</f>
        <v>0</v>
      </c>
      <c r="BI129" s="210">
        <f>IF(N129="nulová",J129,0)</f>
        <v>0</v>
      </c>
      <c r="BJ129" s="19" t="s">
        <v>85</v>
      </c>
      <c r="BK129" s="210">
        <f>ROUND(I129*H129,2)</f>
        <v>0</v>
      </c>
      <c r="BL129" s="19" t="s">
        <v>182</v>
      </c>
      <c r="BM129" s="209" t="s">
        <v>206</v>
      </c>
    </row>
    <row r="130" spans="1:65" s="2" customFormat="1" ht="16.5" customHeight="1">
      <c r="A130" s="38"/>
      <c r="B130" s="197"/>
      <c r="C130" s="198" t="s">
        <v>182</v>
      </c>
      <c r="D130" s="198" t="s">
        <v>177</v>
      </c>
      <c r="E130" s="199" t="s">
        <v>1662</v>
      </c>
      <c r="F130" s="200" t="s">
        <v>1663</v>
      </c>
      <c r="G130" s="201" t="s">
        <v>1343</v>
      </c>
      <c r="H130" s="202">
        <v>3</v>
      </c>
      <c r="I130" s="203"/>
      <c r="J130" s="204">
        <f>ROUND(I130*H130,2)</f>
        <v>0</v>
      </c>
      <c r="K130" s="200" t="s">
        <v>1</v>
      </c>
      <c r="L130" s="39"/>
      <c r="M130" s="205" t="s">
        <v>1</v>
      </c>
      <c r="N130" s="206" t="s">
        <v>43</v>
      </c>
      <c r="O130" s="77"/>
      <c r="P130" s="207">
        <f>O130*H130</f>
        <v>0</v>
      </c>
      <c r="Q130" s="207">
        <v>0</v>
      </c>
      <c r="R130" s="207">
        <f>Q130*H130</f>
        <v>0</v>
      </c>
      <c r="S130" s="207">
        <v>0</v>
      </c>
      <c r="T130" s="208">
        <f>S130*H130</f>
        <v>0</v>
      </c>
      <c r="U130" s="38"/>
      <c r="V130" s="38"/>
      <c r="W130" s="38"/>
      <c r="X130" s="38"/>
      <c r="Y130" s="38"/>
      <c r="Z130" s="38"/>
      <c r="AA130" s="38"/>
      <c r="AB130" s="38"/>
      <c r="AC130" s="38"/>
      <c r="AD130" s="38"/>
      <c r="AE130" s="38"/>
      <c r="AR130" s="209" t="s">
        <v>182</v>
      </c>
      <c r="AT130" s="209" t="s">
        <v>177</v>
      </c>
      <c r="AU130" s="209" t="s">
        <v>85</v>
      </c>
      <c r="AY130" s="19" t="s">
        <v>175</v>
      </c>
      <c r="BE130" s="210">
        <f>IF(N130="základní",J130,0)</f>
        <v>0</v>
      </c>
      <c r="BF130" s="210">
        <f>IF(N130="snížená",J130,0)</f>
        <v>0</v>
      </c>
      <c r="BG130" s="210">
        <f>IF(N130="zákl. přenesená",J130,0)</f>
        <v>0</v>
      </c>
      <c r="BH130" s="210">
        <f>IF(N130="sníž. přenesená",J130,0)</f>
        <v>0</v>
      </c>
      <c r="BI130" s="210">
        <f>IF(N130="nulová",J130,0)</f>
        <v>0</v>
      </c>
      <c r="BJ130" s="19" t="s">
        <v>85</v>
      </c>
      <c r="BK130" s="210">
        <f>ROUND(I130*H130,2)</f>
        <v>0</v>
      </c>
      <c r="BL130" s="19" t="s">
        <v>182</v>
      </c>
      <c r="BM130" s="209" t="s">
        <v>215</v>
      </c>
    </row>
    <row r="131" spans="1:65" s="2" customFormat="1" ht="16.5" customHeight="1">
      <c r="A131" s="38"/>
      <c r="B131" s="197"/>
      <c r="C131" s="198" t="s">
        <v>200</v>
      </c>
      <c r="D131" s="198" t="s">
        <v>177</v>
      </c>
      <c r="E131" s="199" t="s">
        <v>1664</v>
      </c>
      <c r="F131" s="200" t="s">
        <v>1665</v>
      </c>
      <c r="G131" s="201" t="s">
        <v>1343</v>
      </c>
      <c r="H131" s="202">
        <v>1</v>
      </c>
      <c r="I131" s="203"/>
      <c r="J131" s="204">
        <f>ROUND(I131*H131,2)</f>
        <v>0</v>
      </c>
      <c r="K131" s="200" t="s">
        <v>1</v>
      </c>
      <c r="L131" s="39"/>
      <c r="M131" s="205" t="s">
        <v>1</v>
      </c>
      <c r="N131" s="206" t="s">
        <v>43</v>
      </c>
      <c r="O131" s="77"/>
      <c r="P131" s="207">
        <f>O131*H131</f>
        <v>0</v>
      </c>
      <c r="Q131" s="207">
        <v>0</v>
      </c>
      <c r="R131" s="207">
        <f>Q131*H131</f>
        <v>0</v>
      </c>
      <c r="S131" s="207">
        <v>0</v>
      </c>
      <c r="T131" s="208">
        <f>S131*H131</f>
        <v>0</v>
      </c>
      <c r="U131" s="38"/>
      <c r="V131" s="38"/>
      <c r="W131" s="38"/>
      <c r="X131" s="38"/>
      <c r="Y131" s="38"/>
      <c r="Z131" s="38"/>
      <c r="AA131" s="38"/>
      <c r="AB131" s="38"/>
      <c r="AC131" s="38"/>
      <c r="AD131" s="38"/>
      <c r="AE131" s="38"/>
      <c r="AR131" s="209" t="s">
        <v>182</v>
      </c>
      <c r="AT131" s="209" t="s">
        <v>177</v>
      </c>
      <c r="AU131" s="209" t="s">
        <v>85</v>
      </c>
      <c r="AY131" s="19" t="s">
        <v>175</v>
      </c>
      <c r="BE131" s="210">
        <f>IF(N131="základní",J131,0)</f>
        <v>0</v>
      </c>
      <c r="BF131" s="210">
        <f>IF(N131="snížená",J131,0)</f>
        <v>0</v>
      </c>
      <c r="BG131" s="210">
        <f>IF(N131="zákl. přenesená",J131,0)</f>
        <v>0</v>
      </c>
      <c r="BH131" s="210">
        <f>IF(N131="sníž. přenesená",J131,0)</f>
        <v>0</v>
      </c>
      <c r="BI131" s="210">
        <f>IF(N131="nulová",J131,0)</f>
        <v>0</v>
      </c>
      <c r="BJ131" s="19" t="s">
        <v>85</v>
      </c>
      <c r="BK131" s="210">
        <f>ROUND(I131*H131,2)</f>
        <v>0</v>
      </c>
      <c r="BL131" s="19" t="s">
        <v>182</v>
      </c>
      <c r="BM131" s="209" t="s">
        <v>225</v>
      </c>
    </row>
    <row r="132" spans="1:65" s="2" customFormat="1" ht="21.75" customHeight="1">
      <c r="A132" s="38"/>
      <c r="B132" s="197"/>
      <c r="C132" s="198" t="s">
        <v>206</v>
      </c>
      <c r="D132" s="198" t="s">
        <v>177</v>
      </c>
      <c r="E132" s="199" t="s">
        <v>1666</v>
      </c>
      <c r="F132" s="200" t="s">
        <v>1667</v>
      </c>
      <c r="G132" s="201" t="s">
        <v>1343</v>
      </c>
      <c r="H132" s="202">
        <v>2</v>
      </c>
      <c r="I132" s="203"/>
      <c r="J132" s="204">
        <f>ROUND(I132*H132,2)</f>
        <v>0</v>
      </c>
      <c r="K132" s="200" t="s">
        <v>1</v>
      </c>
      <c r="L132" s="39"/>
      <c r="M132" s="205" t="s">
        <v>1</v>
      </c>
      <c r="N132" s="206" t="s">
        <v>43</v>
      </c>
      <c r="O132" s="77"/>
      <c r="P132" s="207">
        <f>O132*H132</f>
        <v>0</v>
      </c>
      <c r="Q132" s="207">
        <v>0</v>
      </c>
      <c r="R132" s="207">
        <f>Q132*H132</f>
        <v>0</v>
      </c>
      <c r="S132" s="207">
        <v>0</v>
      </c>
      <c r="T132" s="208">
        <f>S132*H132</f>
        <v>0</v>
      </c>
      <c r="U132" s="38"/>
      <c r="V132" s="38"/>
      <c r="W132" s="38"/>
      <c r="X132" s="38"/>
      <c r="Y132" s="38"/>
      <c r="Z132" s="38"/>
      <c r="AA132" s="38"/>
      <c r="AB132" s="38"/>
      <c r="AC132" s="38"/>
      <c r="AD132" s="38"/>
      <c r="AE132" s="38"/>
      <c r="AR132" s="209" t="s">
        <v>182</v>
      </c>
      <c r="AT132" s="209" t="s">
        <v>177</v>
      </c>
      <c r="AU132" s="209" t="s">
        <v>85</v>
      </c>
      <c r="AY132" s="19" t="s">
        <v>175</v>
      </c>
      <c r="BE132" s="210">
        <f>IF(N132="základní",J132,0)</f>
        <v>0</v>
      </c>
      <c r="BF132" s="210">
        <f>IF(N132="snížená",J132,0)</f>
        <v>0</v>
      </c>
      <c r="BG132" s="210">
        <f>IF(N132="zákl. přenesená",J132,0)</f>
        <v>0</v>
      </c>
      <c r="BH132" s="210">
        <f>IF(N132="sníž. přenesená",J132,0)</f>
        <v>0</v>
      </c>
      <c r="BI132" s="210">
        <f>IF(N132="nulová",J132,0)</f>
        <v>0</v>
      </c>
      <c r="BJ132" s="19" t="s">
        <v>85</v>
      </c>
      <c r="BK132" s="210">
        <f>ROUND(I132*H132,2)</f>
        <v>0</v>
      </c>
      <c r="BL132" s="19" t="s">
        <v>182</v>
      </c>
      <c r="BM132" s="209" t="s">
        <v>234</v>
      </c>
    </row>
    <row r="133" spans="1:65" s="2" customFormat="1" ht="21.75" customHeight="1">
      <c r="A133" s="38"/>
      <c r="B133" s="197"/>
      <c r="C133" s="198" t="s">
        <v>211</v>
      </c>
      <c r="D133" s="198" t="s">
        <v>177</v>
      </c>
      <c r="E133" s="199" t="s">
        <v>1668</v>
      </c>
      <c r="F133" s="200" t="s">
        <v>1669</v>
      </c>
      <c r="G133" s="201" t="s">
        <v>1343</v>
      </c>
      <c r="H133" s="202">
        <v>5</v>
      </c>
      <c r="I133" s="203"/>
      <c r="J133" s="204">
        <f>ROUND(I133*H133,2)</f>
        <v>0</v>
      </c>
      <c r="K133" s="200" t="s">
        <v>1</v>
      </c>
      <c r="L133" s="39"/>
      <c r="M133" s="205" t="s">
        <v>1</v>
      </c>
      <c r="N133" s="206" t="s">
        <v>43</v>
      </c>
      <c r="O133" s="77"/>
      <c r="P133" s="207">
        <f>O133*H133</f>
        <v>0</v>
      </c>
      <c r="Q133" s="207">
        <v>0</v>
      </c>
      <c r="R133" s="207">
        <f>Q133*H133</f>
        <v>0</v>
      </c>
      <c r="S133" s="207">
        <v>0</v>
      </c>
      <c r="T133" s="208">
        <f>S133*H133</f>
        <v>0</v>
      </c>
      <c r="U133" s="38"/>
      <c r="V133" s="38"/>
      <c r="W133" s="38"/>
      <c r="X133" s="38"/>
      <c r="Y133" s="38"/>
      <c r="Z133" s="38"/>
      <c r="AA133" s="38"/>
      <c r="AB133" s="38"/>
      <c r="AC133" s="38"/>
      <c r="AD133" s="38"/>
      <c r="AE133" s="38"/>
      <c r="AR133" s="209" t="s">
        <v>182</v>
      </c>
      <c r="AT133" s="209" t="s">
        <v>177</v>
      </c>
      <c r="AU133" s="209" t="s">
        <v>85</v>
      </c>
      <c r="AY133" s="19" t="s">
        <v>175</v>
      </c>
      <c r="BE133" s="210">
        <f>IF(N133="základní",J133,0)</f>
        <v>0</v>
      </c>
      <c r="BF133" s="210">
        <f>IF(N133="snížená",J133,0)</f>
        <v>0</v>
      </c>
      <c r="BG133" s="210">
        <f>IF(N133="zákl. přenesená",J133,0)</f>
        <v>0</v>
      </c>
      <c r="BH133" s="210">
        <f>IF(N133="sníž. přenesená",J133,0)</f>
        <v>0</v>
      </c>
      <c r="BI133" s="210">
        <f>IF(N133="nulová",J133,0)</f>
        <v>0</v>
      </c>
      <c r="BJ133" s="19" t="s">
        <v>85</v>
      </c>
      <c r="BK133" s="210">
        <f>ROUND(I133*H133,2)</f>
        <v>0</v>
      </c>
      <c r="BL133" s="19" t="s">
        <v>182</v>
      </c>
      <c r="BM133" s="209" t="s">
        <v>244</v>
      </c>
    </row>
    <row r="134" spans="1:65" s="2" customFormat="1" ht="16.5" customHeight="1">
      <c r="A134" s="38"/>
      <c r="B134" s="197"/>
      <c r="C134" s="198" t="s">
        <v>215</v>
      </c>
      <c r="D134" s="198" t="s">
        <v>177</v>
      </c>
      <c r="E134" s="199" t="s">
        <v>1670</v>
      </c>
      <c r="F134" s="200" t="s">
        <v>1671</v>
      </c>
      <c r="G134" s="201" t="s">
        <v>1343</v>
      </c>
      <c r="H134" s="202">
        <v>1</v>
      </c>
      <c r="I134" s="203"/>
      <c r="J134" s="204">
        <f>ROUND(I134*H134,2)</f>
        <v>0</v>
      </c>
      <c r="K134" s="200" t="s">
        <v>1</v>
      </c>
      <c r="L134" s="39"/>
      <c r="M134" s="205" t="s">
        <v>1</v>
      </c>
      <c r="N134" s="206" t="s">
        <v>43</v>
      </c>
      <c r="O134" s="77"/>
      <c r="P134" s="207">
        <f>O134*H134</f>
        <v>0</v>
      </c>
      <c r="Q134" s="207">
        <v>0</v>
      </c>
      <c r="R134" s="207">
        <f>Q134*H134</f>
        <v>0</v>
      </c>
      <c r="S134" s="207">
        <v>0</v>
      </c>
      <c r="T134" s="208">
        <f>S134*H134</f>
        <v>0</v>
      </c>
      <c r="U134" s="38"/>
      <c r="V134" s="38"/>
      <c r="W134" s="38"/>
      <c r="X134" s="38"/>
      <c r="Y134" s="38"/>
      <c r="Z134" s="38"/>
      <c r="AA134" s="38"/>
      <c r="AB134" s="38"/>
      <c r="AC134" s="38"/>
      <c r="AD134" s="38"/>
      <c r="AE134" s="38"/>
      <c r="AR134" s="209" t="s">
        <v>182</v>
      </c>
      <c r="AT134" s="209" t="s">
        <v>177</v>
      </c>
      <c r="AU134" s="209" t="s">
        <v>85</v>
      </c>
      <c r="AY134" s="19" t="s">
        <v>175</v>
      </c>
      <c r="BE134" s="210">
        <f>IF(N134="základní",J134,0)</f>
        <v>0</v>
      </c>
      <c r="BF134" s="210">
        <f>IF(N134="snížená",J134,0)</f>
        <v>0</v>
      </c>
      <c r="BG134" s="210">
        <f>IF(N134="zákl. přenesená",J134,0)</f>
        <v>0</v>
      </c>
      <c r="BH134" s="210">
        <f>IF(N134="sníž. přenesená",J134,0)</f>
        <v>0</v>
      </c>
      <c r="BI134" s="210">
        <f>IF(N134="nulová",J134,0)</f>
        <v>0</v>
      </c>
      <c r="BJ134" s="19" t="s">
        <v>85</v>
      </c>
      <c r="BK134" s="210">
        <f>ROUND(I134*H134,2)</f>
        <v>0</v>
      </c>
      <c r="BL134" s="19" t="s">
        <v>182</v>
      </c>
      <c r="BM134" s="209" t="s">
        <v>253</v>
      </c>
    </row>
    <row r="135" spans="1:65" s="2" customFormat="1" ht="16.5" customHeight="1">
      <c r="A135" s="38"/>
      <c r="B135" s="197"/>
      <c r="C135" s="198" t="s">
        <v>221</v>
      </c>
      <c r="D135" s="198" t="s">
        <v>177</v>
      </c>
      <c r="E135" s="199" t="s">
        <v>1630</v>
      </c>
      <c r="F135" s="200" t="s">
        <v>1631</v>
      </c>
      <c r="G135" s="201" t="s">
        <v>1343</v>
      </c>
      <c r="H135" s="202">
        <v>4</v>
      </c>
      <c r="I135" s="203"/>
      <c r="J135" s="204">
        <f>ROUND(I135*H135,2)</f>
        <v>0</v>
      </c>
      <c r="K135" s="200" t="s">
        <v>1</v>
      </c>
      <c r="L135" s="39"/>
      <c r="M135" s="205" t="s">
        <v>1</v>
      </c>
      <c r="N135" s="206" t="s">
        <v>43</v>
      </c>
      <c r="O135" s="77"/>
      <c r="P135" s="207">
        <f>O135*H135</f>
        <v>0</v>
      </c>
      <c r="Q135" s="207">
        <v>0</v>
      </c>
      <c r="R135" s="207">
        <f>Q135*H135</f>
        <v>0</v>
      </c>
      <c r="S135" s="207">
        <v>0</v>
      </c>
      <c r="T135" s="208">
        <f>S135*H135</f>
        <v>0</v>
      </c>
      <c r="U135" s="38"/>
      <c r="V135" s="38"/>
      <c r="W135" s="38"/>
      <c r="X135" s="38"/>
      <c r="Y135" s="38"/>
      <c r="Z135" s="38"/>
      <c r="AA135" s="38"/>
      <c r="AB135" s="38"/>
      <c r="AC135" s="38"/>
      <c r="AD135" s="38"/>
      <c r="AE135" s="38"/>
      <c r="AR135" s="209" t="s">
        <v>182</v>
      </c>
      <c r="AT135" s="209" t="s">
        <v>177</v>
      </c>
      <c r="AU135" s="209" t="s">
        <v>85</v>
      </c>
      <c r="AY135" s="19" t="s">
        <v>175</v>
      </c>
      <c r="BE135" s="210">
        <f>IF(N135="základní",J135,0)</f>
        <v>0</v>
      </c>
      <c r="BF135" s="210">
        <f>IF(N135="snížená",J135,0)</f>
        <v>0</v>
      </c>
      <c r="BG135" s="210">
        <f>IF(N135="zákl. přenesená",J135,0)</f>
        <v>0</v>
      </c>
      <c r="BH135" s="210">
        <f>IF(N135="sníž. přenesená",J135,0)</f>
        <v>0</v>
      </c>
      <c r="BI135" s="210">
        <f>IF(N135="nulová",J135,0)</f>
        <v>0</v>
      </c>
      <c r="BJ135" s="19" t="s">
        <v>85</v>
      </c>
      <c r="BK135" s="210">
        <f>ROUND(I135*H135,2)</f>
        <v>0</v>
      </c>
      <c r="BL135" s="19" t="s">
        <v>182</v>
      </c>
      <c r="BM135" s="209" t="s">
        <v>263</v>
      </c>
    </row>
    <row r="136" spans="1:65" s="2" customFormat="1" ht="16.5" customHeight="1">
      <c r="A136" s="38"/>
      <c r="B136" s="197"/>
      <c r="C136" s="198" t="s">
        <v>225</v>
      </c>
      <c r="D136" s="198" t="s">
        <v>177</v>
      </c>
      <c r="E136" s="199" t="s">
        <v>1672</v>
      </c>
      <c r="F136" s="200" t="s">
        <v>1673</v>
      </c>
      <c r="G136" s="201" t="s">
        <v>1348</v>
      </c>
      <c r="H136" s="202">
        <v>1</v>
      </c>
      <c r="I136" s="203"/>
      <c r="J136" s="204">
        <f>ROUND(I136*H136,2)</f>
        <v>0</v>
      </c>
      <c r="K136" s="200" t="s">
        <v>1</v>
      </c>
      <c r="L136" s="39"/>
      <c r="M136" s="205" t="s">
        <v>1</v>
      </c>
      <c r="N136" s="206" t="s">
        <v>43</v>
      </c>
      <c r="O136" s="77"/>
      <c r="P136" s="207">
        <f>O136*H136</f>
        <v>0</v>
      </c>
      <c r="Q136" s="207">
        <v>0</v>
      </c>
      <c r="R136" s="207">
        <f>Q136*H136</f>
        <v>0</v>
      </c>
      <c r="S136" s="207">
        <v>0</v>
      </c>
      <c r="T136" s="208">
        <f>S136*H136</f>
        <v>0</v>
      </c>
      <c r="U136" s="38"/>
      <c r="V136" s="38"/>
      <c r="W136" s="38"/>
      <c r="X136" s="38"/>
      <c r="Y136" s="38"/>
      <c r="Z136" s="38"/>
      <c r="AA136" s="38"/>
      <c r="AB136" s="38"/>
      <c r="AC136" s="38"/>
      <c r="AD136" s="38"/>
      <c r="AE136" s="38"/>
      <c r="AR136" s="209" t="s">
        <v>182</v>
      </c>
      <c r="AT136" s="209" t="s">
        <v>177</v>
      </c>
      <c r="AU136" s="209" t="s">
        <v>85</v>
      </c>
      <c r="AY136" s="19" t="s">
        <v>175</v>
      </c>
      <c r="BE136" s="210">
        <f>IF(N136="základní",J136,0)</f>
        <v>0</v>
      </c>
      <c r="BF136" s="210">
        <f>IF(N136="snížená",J136,0)</f>
        <v>0</v>
      </c>
      <c r="BG136" s="210">
        <f>IF(N136="zákl. přenesená",J136,0)</f>
        <v>0</v>
      </c>
      <c r="BH136" s="210">
        <f>IF(N136="sníž. přenesená",J136,0)</f>
        <v>0</v>
      </c>
      <c r="BI136" s="210">
        <f>IF(N136="nulová",J136,0)</f>
        <v>0</v>
      </c>
      <c r="BJ136" s="19" t="s">
        <v>85</v>
      </c>
      <c r="BK136" s="210">
        <f>ROUND(I136*H136,2)</f>
        <v>0</v>
      </c>
      <c r="BL136" s="19" t="s">
        <v>182</v>
      </c>
      <c r="BM136" s="209" t="s">
        <v>285</v>
      </c>
    </row>
    <row r="137" spans="1:65" s="2" customFormat="1" ht="16.5" customHeight="1">
      <c r="A137" s="38"/>
      <c r="B137" s="197"/>
      <c r="C137" s="198" t="s">
        <v>230</v>
      </c>
      <c r="D137" s="198" t="s">
        <v>177</v>
      </c>
      <c r="E137" s="199" t="s">
        <v>1674</v>
      </c>
      <c r="F137" s="200" t="s">
        <v>1675</v>
      </c>
      <c r="G137" s="201" t="s">
        <v>769</v>
      </c>
      <c r="H137" s="202">
        <v>1</v>
      </c>
      <c r="I137" s="203"/>
      <c r="J137" s="204">
        <f>ROUND(I137*H137,2)</f>
        <v>0</v>
      </c>
      <c r="K137" s="200" t="s">
        <v>1</v>
      </c>
      <c r="L137" s="39"/>
      <c r="M137" s="205" t="s">
        <v>1</v>
      </c>
      <c r="N137" s="206" t="s">
        <v>43</v>
      </c>
      <c r="O137" s="77"/>
      <c r="P137" s="207">
        <f>O137*H137</f>
        <v>0</v>
      </c>
      <c r="Q137" s="207">
        <v>0</v>
      </c>
      <c r="R137" s="207">
        <f>Q137*H137</f>
        <v>0</v>
      </c>
      <c r="S137" s="207">
        <v>0</v>
      </c>
      <c r="T137" s="208">
        <f>S137*H137</f>
        <v>0</v>
      </c>
      <c r="U137" s="38"/>
      <c r="V137" s="38"/>
      <c r="W137" s="38"/>
      <c r="X137" s="38"/>
      <c r="Y137" s="38"/>
      <c r="Z137" s="38"/>
      <c r="AA137" s="38"/>
      <c r="AB137" s="38"/>
      <c r="AC137" s="38"/>
      <c r="AD137" s="38"/>
      <c r="AE137" s="38"/>
      <c r="AR137" s="209" t="s">
        <v>182</v>
      </c>
      <c r="AT137" s="209" t="s">
        <v>177</v>
      </c>
      <c r="AU137" s="209" t="s">
        <v>85</v>
      </c>
      <c r="AY137" s="19" t="s">
        <v>175</v>
      </c>
      <c r="BE137" s="210">
        <f>IF(N137="základní",J137,0)</f>
        <v>0</v>
      </c>
      <c r="BF137" s="210">
        <f>IF(N137="snížená",J137,0)</f>
        <v>0</v>
      </c>
      <c r="BG137" s="210">
        <f>IF(N137="zákl. přenesená",J137,0)</f>
        <v>0</v>
      </c>
      <c r="BH137" s="210">
        <f>IF(N137="sníž. přenesená",J137,0)</f>
        <v>0</v>
      </c>
      <c r="BI137" s="210">
        <f>IF(N137="nulová",J137,0)</f>
        <v>0</v>
      </c>
      <c r="BJ137" s="19" t="s">
        <v>85</v>
      </c>
      <c r="BK137" s="210">
        <f>ROUND(I137*H137,2)</f>
        <v>0</v>
      </c>
      <c r="BL137" s="19" t="s">
        <v>182</v>
      </c>
      <c r="BM137" s="209" t="s">
        <v>294</v>
      </c>
    </row>
    <row r="138" spans="1:47" s="2" customFormat="1" ht="12">
      <c r="A138" s="38"/>
      <c r="B138" s="39"/>
      <c r="C138" s="38"/>
      <c r="D138" s="212" t="s">
        <v>274</v>
      </c>
      <c r="E138" s="38"/>
      <c r="F138" s="228" t="s">
        <v>1676</v>
      </c>
      <c r="G138" s="38"/>
      <c r="H138" s="38"/>
      <c r="I138" s="133"/>
      <c r="J138" s="38"/>
      <c r="K138" s="38"/>
      <c r="L138" s="39"/>
      <c r="M138" s="229"/>
      <c r="N138" s="230"/>
      <c r="O138" s="77"/>
      <c r="P138" s="77"/>
      <c r="Q138" s="77"/>
      <c r="R138" s="77"/>
      <c r="S138" s="77"/>
      <c r="T138" s="78"/>
      <c r="U138" s="38"/>
      <c r="V138" s="38"/>
      <c r="W138" s="38"/>
      <c r="X138" s="38"/>
      <c r="Y138" s="38"/>
      <c r="Z138" s="38"/>
      <c r="AA138" s="38"/>
      <c r="AB138" s="38"/>
      <c r="AC138" s="38"/>
      <c r="AD138" s="38"/>
      <c r="AE138" s="38"/>
      <c r="AT138" s="19" t="s">
        <v>274</v>
      </c>
      <c r="AU138" s="19" t="s">
        <v>85</v>
      </c>
    </row>
    <row r="139" spans="1:65" s="2" customFormat="1" ht="16.5" customHeight="1">
      <c r="A139" s="38"/>
      <c r="B139" s="197"/>
      <c r="C139" s="198" t="s">
        <v>234</v>
      </c>
      <c r="D139" s="198" t="s">
        <v>177</v>
      </c>
      <c r="E139" s="199" t="s">
        <v>1677</v>
      </c>
      <c r="F139" s="200" t="s">
        <v>1678</v>
      </c>
      <c r="G139" s="201" t="s">
        <v>1348</v>
      </c>
      <c r="H139" s="202">
        <v>1</v>
      </c>
      <c r="I139" s="203"/>
      <c r="J139" s="204">
        <f>ROUND(I139*H139,2)</f>
        <v>0</v>
      </c>
      <c r="K139" s="200" t="s">
        <v>1</v>
      </c>
      <c r="L139" s="39"/>
      <c r="M139" s="259" t="s">
        <v>1</v>
      </c>
      <c r="N139" s="260" t="s">
        <v>43</v>
      </c>
      <c r="O139" s="261"/>
      <c r="P139" s="262">
        <f>O139*H139</f>
        <v>0</v>
      </c>
      <c r="Q139" s="262">
        <v>0</v>
      </c>
      <c r="R139" s="262">
        <f>Q139*H139</f>
        <v>0</v>
      </c>
      <c r="S139" s="262">
        <v>0</v>
      </c>
      <c r="T139" s="263">
        <f>S139*H139</f>
        <v>0</v>
      </c>
      <c r="U139" s="38"/>
      <c r="V139" s="38"/>
      <c r="W139" s="38"/>
      <c r="X139" s="38"/>
      <c r="Y139" s="38"/>
      <c r="Z139" s="38"/>
      <c r="AA139" s="38"/>
      <c r="AB139" s="38"/>
      <c r="AC139" s="38"/>
      <c r="AD139" s="38"/>
      <c r="AE139" s="38"/>
      <c r="AR139" s="209" t="s">
        <v>182</v>
      </c>
      <c r="AT139" s="209" t="s">
        <v>177</v>
      </c>
      <c r="AU139" s="209" t="s">
        <v>85</v>
      </c>
      <c r="AY139" s="19" t="s">
        <v>175</v>
      </c>
      <c r="BE139" s="210">
        <f>IF(N139="základní",J139,0)</f>
        <v>0</v>
      </c>
      <c r="BF139" s="210">
        <f>IF(N139="snížená",J139,0)</f>
        <v>0</v>
      </c>
      <c r="BG139" s="210">
        <f>IF(N139="zákl. přenesená",J139,0)</f>
        <v>0</v>
      </c>
      <c r="BH139" s="210">
        <f>IF(N139="sníž. přenesená",J139,0)</f>
        <v>0</v>
      </c>
      <c r="BI139" s="210">
        <f>IF(N139="nulová",J139,0)</f>
        <v>0</v>
      </c>
      <c r="BJ139" s="19" t="s">
        <v>85</v>
      </c>
      <c r="BK139" s="210">
        <f>ROUND(I139*H139,2)</f>
        <v>0</v>
      </c>
      <c r="BL139" s="19" t="s">
        <v>182</v>
      </c>
      <c r="BM139" s="209" t="s">
        <v>308</v>
      </c>
    </row>
    <row r="140" spans="1:31" s="2" customFormat="1" ht="6.95" customHeight="1">
      <c r="A140" s="38"/>
      <c r="B140" s="60"/>
      <c r="C140" s="61"/>
      <c r="D140" s="61"/>
      <c r="E140" s="61"/>
      <c r="F140" s="61"/>
      <c r="G140" s="61"/>
      <c r="H140" s="61"/>
      <c r="I140" s="157"/>
      <c r="J140" s="61"/>
      <c r="K140" s="61"/>
      <c r="L140" s="39"/>
      <c r="M140" s="38"/>
      <c r="O140" s="38"/>
      <c r="P140" s="38"/>
      <c r="Q140" s="38"/>
      <c r="R140" s="38"/>
      <c r="S140" s="38"/>
      <c r="T140" s="38"/>
      <c r="U140" s="38"/>
      <c r="V140" s="38"/>
      <c r="W140" s="38"/>
      <c r="X140" s="38"/>
      <c r="Y140" s="38"/>
      <c r="Z140" s="38"/>
      <c r="AA140" s="38"/>
      <c r="AB140" s="38"/>
      <c r="AC140" s="38"/>
      <c r="AD140" s="38"/>
      <c r="AE140" s="38"/>
    </row>
  </sheetData>
  <autoFilter ref="C124:K139"/>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4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8" t="s">
        <v>5</v>
      </c>
      <c r="M2" s="1"/>
      <c r="N2" s="1"/>
      <c r="O2" s="1"/>
      <c r="P2" s="1"/>
      <c r="Q2" s="1"/>
      <c r="R2" s="1"/>
      <c r="S2" s="1"/>
      <c r="T2" s="1"/>
      <c r="U2" s="1"/>
      <c r="V2" s="1"/>
      <c r="AT2" s="19" t="s">
        <v>108</v>
      </c>
    </row>
    <row r="3" spans="2:46" s="1" customFormat="1" ht="6.95" customHeight="1">
      <c r="B3" s="20"/>
      <c r="C3" s="21"/>
      <c r="D3" s="21"/>
      <c r="E3" s="21"/>
      <c r="F3" s="21"/>
      <c r="G3" s="21"/>
      <c r="H3" s="21"/>
      <c r="I3" s="130"/>
      <c r="J3" s="21"/>
      <c r="K3" s="21"/>
      <c r="L3" s="22"/>
      <c r="AT3" s="19" t="s">
        <v>87</v>
      </c>
    </row>
    <row r="4" spans="2:46" s="1" customFormat="1" ht="24.95" customHeight="1">
      <c r="B4" s="22"/>
      <c r="D4" s="23" t="s">
        <v>127</v>
      </c>
      <c r="I4" s="129"/>
      <c r="L4" s="22"/>
      <c r="M4" s="131" t="s">
        <v>10</v>
      </c>
      <c r="AT4" s="19" t="s">
        <v>3</v>
      </c>
    </row>
    <row r="5" spans="2:12" s="1" customFormat="1" ht="6.95" customHeight="1">
      <c r="B5" s="22"/>
      <c r="I5" s="129"/>
      <c r="L5" s="22"/>
    </row>
    <row r="6" spans="2:12" s="1" customFormat="1" ht="12" customHeight="1">
      <c r="B6" s="22"/>
      <c r="D6" s="32" t="s">
        <v>16</v>
      </c>
      <c r="I6" s="129"/>
      <c r="L6" s="22"/>
    </row>
    <row r="7" spans="2:12" s="1" customFormat="1" ht="16.5" customHeight="1">
      <c r="B7" s="22"/>
      <c r="E7" s="132" t="str">
        <f>'Rekapitulace stavby'!K6</f>
        <v>Rekonstrukce objektu garáží nákladních vozidel - Rychnov nad Kněžnou</v>
      </c>
      <c r="F7" s="32"/>
      <c r="G7" s="32"/>
      <c r="H7" s="32"/>
      <c r="I7" s="129"/>
      <c r="L7" s="22"/>
    </row>
    <row r="8" spans="2:12" ht="12">
      <c r="B8" s="22"/>
      <c r="D8" s="32" t="s">
        <v>128</v>
      </c>
      <c r="L8" s="22"/>
    </row>
    <row r="9" spans="2:12" s="1" customFormat="1" ht="16.5" customHeight="1">
      <c r="B9" s="22"/>
      <c r="E9" s="132" t="s">
        <v>1390</v>
      </c>
      <c r="F9" s="1"/>
      <c r="G9" s="1"/>
      <c r="H9" s="1"/>
      <c r="I9" s="129"/>
      <c r="L9" s="22"/>
    </row>
    <row r="10" spans="2:12" s="1" customFormat="1" ht="12" customHeight="1">
      <c r="B10" s="22"/>
      <c r="D10" s="32" t="s">
        <v>1337</v>
      </c>
      <c r="I10" s="129"/>
      <c r="L10" s="22"/>
    </row>
    <row r="11" spans="1:31" s="2" customFormat="1" ht="16.5" customHeight="1">
      <c r="A11" s="38"/>
      <c r="B11" s="39"/>
      <c r="C11" s="38"/>
      <c r="D11" s="38"/>
      <c r="E11" s="142" t="s">
        <v>1391</v>
      </c>
      <c r="F11" s="38"/>
      <c r="G11" s="38"/>
      <c r="H11" s="38"/>
      <c r="I11" s="133"/>
      <c r="J11" s="38"/>
      <c r="K11" s="38"/>
      <c r="L11" s="55"/>
      <c r="S11" s="38"/>
      <c r="T11" s="38"/>
      <c r="U11" s="38"/>
      <c r="V11" s="38"/>
      <c r="W11" s="38"/>
      <c r="X11" s="38"/>
      <c r="Y11" s="38"/>
      <c r="Z11" s="38"/>
      <c r="AA11" s="38"/>
      <c r="AB11" s="38"/>
      <c r="AC11" s="38"/>
      <c r="AD11" s="38"/>
      <c r="AE11" s="38"/>
    </row>
    <row r="12" spans="1:31" s="2" customFormat="1" ht="12" customHeight="1">
      <c r="A12" s="38"/>
      <c r="B12" s="39"/>
      <c r="C12" s="38"/>
      <c r="D12" s="32" t="s">
        <v>1599</v>
      </c>
      <c r="E12" s="38"/>
      <c r="F12" s="38"/>
      <c r="G12" s="38"/>
      <c r="H12" s="38"/>
      <c r="I12" s="133"/>
      <c r="J12" s="38"/>
      <c r="K12" s="38"/>
      <c r="L12" s="55"/>
      <c r="S12" s="38"/>
      <c r="T12" s="38"/>
      <c r="U12" s="38"/>
      <c r="V12" s="38"/>
      <c r="W12" s="38"/>
      <c r="X12" s="38"/>
      <c r="Y12" s="38"/>
      <c r="Z12" s="38"/>
      <c r="AA12" s="38"/>
      <c r="AB12" s="38"/>
      <c r="AC12" s="38"/>
      <c r="AD12" s="38"/>
      <c r="AE12" s="38"/>
    </row>
    <row r="13" spans="1:31" s="2" customFormat="1" ht="16.5" customHeight="1">
      <c r="A13" s="38"/>
      <c r="B13" s="39"/>
      <c r="C13" s="38"/>
      <c r="D13" s="38"/>
      <c r="E13" s="67" t="s">
        <v>1679</v>
      </c>
      <c r="F13" s="38"/>
      <c r="G13" s="38"/>
      <c r="H13" s="38"/>
      <c r="I13" s="133"/>
      <c r="J13" s="38"/>
      <c r="K13" s="38"/>
      <c r="L13" s="55"/>
      <c r="S13" s="38"/>
      <c r="T13" s="38"/>
      <c r="U13" s="38"/>
      <c r="V13" s="38"/>
      <c r="W13" s="38"/>
      <c r="X13" s="38"/>
      <c r="Y13" s="38"/>
      <c r="Z13" s="38"/>
      <c r="AA13" s="38"/>
      <c r="AB13" s="38"/>
      <c r="AC13" s="38"/>
      <c r="AD13" s="38"/>
      <c r="AE13" s="38"/>
    </row>
    <row r="14" spans="1:31" s="2" customFormat="1" ht="12">
      <c r="A14" s="38"/>
      <c r="B14" s="39"/>
      <c r="C14" s="38"/>
      <c r="D14" s="38"/>
      <c r="E14" s="38"/>
      <c r="F14" s="38"/>
      <c r="G14" s="38"/>
      <c r="H14" s="38"/>
      <c r="I14" s="133"/>
      <c r="J14" s="38"/>
      <c r="K14" s="38"/>
      <c r="L14" s="55"/>
      <c r="S14" s="38"/>
      <c r="T14" s="38"/>
      <c r="U14" s="38"/>
      <c r="V14" s="38"/>
      <c r="W14" s="38"/>
      <c r="X14" s="38"/>
      <c r="Y14" s="38"/>
      <c r="Z14" s="38"/>
      <c r="AA14" s="38"/>
      <c r="AB14" s="38"/>
      <c r="AC14" s="38"/>
      <c r="AD14" s="38"/>
      <c r="AE14" s="38"/>
    </row>
    <row r="15" spans="1:31" s="2" customFormat="1" ht="12" customHeight="1">
      <c r="A15" s="38"/>
      <c r="B15" s="39"/>
      <c r="C15" s="38"/>
      <c r="D15" s="32" t="s">
        <v>18</v>
      </c>
      <c r="E15" s="38"/>
      <c r="F15" s="27" t="s">
        <v>1</v>
      </c>
      <c r="G15" s="38"/>
      <c r="H15" s="38"/>
      <c r="I15" s="134" t="s">
        <v>19</v>
      </c>
      <c r="J15" s="27" t="s">
        <v>1</v>
      </c>
      <c r="K15" s="38"/>
      <c r="L15" s="55"/>
      <c r="S15" s="38"/>
      <c r="T15" s="38"/>
      <c r="U15" s="38"/>
      <c r="V15" s="38"/>
      <c r="W15" s="38"/>
      <c r="X15" s="38"/>
      <c r="Y15" s="38"/>
      <c r="Z15" s="38"/>
      <c r="AA15" s="38"/>
      <c r="AB15" s="38"/>
      <c r="AC15" s="38"/>
      <c r="AD15" s="38"/>
      <c r="AE15" s="38"/>
    </row>
    <row r="16" spans="1:31" s="2" customFormat="1" ht="12" customHeight="1">
      <c r="A16" s="38"/>
      <c r="B16" s="39"/>
      <c r="C16" s="38"/>
      <c r="D16" s="32" t="s">
        <v>20</v>
      </c>
      <c r="E16" s="38"/>
      <c r="F16" s="27" t="s">
        <v>21</v>
      </c>
      <c r="G16" s="38"/>
      <c r="H16" s="38"/>
      <c r="I16" s="134" t="s">
        <v>22</v>
      </c>
      <c r="J16" s="69" t="str">
        <f>'Rekapitulace stavby'!AN8</f>
        <v>26. 3. 2019</v>
      </c>
      <c r="K16" s="38"/>
      <c r="L16" s="55"/>
      <c r="S16" s="38"/>
      <c r="T16" s="38"/>
      <c r="U16" s="38"/>
      <c r="V16" s="38"/>
      <c r="W16" s="38"/>
      <c r="X16" s="38"/>
      <c r="Y16" s="38"/>
      <c r="Z16" s="38"/>
      <c r="AA16" s="38"/>
      <c r="AB16" s="38"/>
      <c r="AC16" s="38"/>
      <c r="AD16" s="38"/>
      <c r="AE16" s="38"/>
    </row>
    <row r="17" spans="1:31" s="2" customFormat="1" ht="10.8" customHeight="1">
      <c r="A17" s="38"/>
      <c r="B17" s="39"/>
      <c r="C17" s="38"/>
      <c r="D17" s="38"/>
      <c r="E17" s="38"/>
      <c r="F17" s="38"/>
      <c r="G17" s="38"/>
      <c r="H17" s="38"/>
      <c r="I17" s="133"/>
      <c r="J17" s="38"/>
      <c r="K17" s="38"/>
      <c r="L17" s="55"/>
      <c r="S17" s="38"/>
      <c r="T17" s="38"/>
      <c r="U17" s="38"/>
      <c r="V17" s="38"/>
      <c r="W17" s="38"/>
      <c r="X17" s="38"/>
      <c r="Y17" s="38"/>
      <c r="Z17" s="38"/>
      <c r="AA17" s="38"/>
      <c r="AB17" s="38"/>
      <c r="AC17" s="38"/>
      <c r="AD17" s="38"/>
      <c r="AE17" s="38"/>
    </row>
    <row r="18" spans="1:31" s="2" customFormat="1" ht="12" customHeight="1">
      <c r="A18" s="38"/>
      <c r="B18" s="39"/>
      <c r="C18" s="38"/>
      <c r="D18" s="32" t="s">
        <v>24</v>
      </c>
      <c r="E18" s="38"/>
      <c r="F18" s="38"/>
      <c r="G18" s="38"/>
      <c r="H18" s="38"/>
      <c r="I18" s="134" t="s">
        <v>25</v>
      </c>
      <c r="J18" s="27" t="s">
        <v>26</v>
      </c>
      <c r="K18" s="38"/>
      <c r="L18" s="55"/>
      <c r="S18" s="38"/>
      <c r="T18" s="38"/>
      <c r="U18" s="38"/>
      <c r="V18" s="38"/>
      <c r="W18" s="38"/>
      <c r="X18" s="38"/>
      <c r="Y18" s="38"/>
      <c r="Z18" s="38"/>
      <c r="AA18" s="38"/>
      <c r="AB18" s="38"/>
      <c r="AC18" s="38"/>
      <c r="AD18" s="38"/>
      <c r="AE18" s="38"/>
    </row>
    <row r="19" spans="1:31" s="2" customFormat="1" ht="18" customHeight="1">
      <c r="A19" s="38"/>
      <c r="B19" s="39"/>
      <c r="C19" s="38"/>
      <c r="D19" s="38"/>
      <c r="E19" s="27" t="s">
        <v>27</v>
      </c>
      <c r="F19" s="38"/>
      <c r="G19" s="38"/>
      <c r="H19" s="38"/>
      <c r="I19" s="134" t="s">
        <v>28</v>
      </c>
      <c r="J19" s="27" t="s">
        <v>1</v>
      </c>
      <c r="K19" s="38"/>
      <c r="L19" s="55"/>
      <c r="S19" s="38"/>
      <c r="T19" s="38"/>
      <c r="U19" s="38"/>
      <c r="V19" s="38"/>
      <c r="W19" s="38"/>
      <c r="X19" s="38"/>
      <c r="Y19" s="38"/>
      <c r="Z19" s="38"/>
      <c r="AA19" s="38"/>
      <c r="AB19" s="38"/>
      <c r="AC19" s="38"/>
      <c r="AD19" s="38"/>
      <c r="AE19" s="38"/>
    </row>
    <row r="20" spans="1:31" s="2" customFormat="1" ht="6.95" customHeight="1">
      <c r="A20" s="38"/>
      <c r="B20" s="39"/>
      <c r="C20" s="38"/>
      <c r="D20" s="38"/>
      <c r="E20" s="38"/>
      <c r="F20" s="38"/>
      <c r="G20" s="38"/>
      <c r="H20" s="38"/>
      <c r="I20" s="133"/>
      <c r="J20" s="38"/>
      <c r="K20" s="38"/>
      <c r="L20" s="55"/>
      <c r="S20" s="38"/>
      <c r="T20" s="38"/>
      <c r="U20" s="38"/>
      <c r="V20" s="38"/>
      <c r="W20" s="38"/>
      <c r="X20" s="38"/>
      <c r="Y20" s="38"/>
      <c r="Z20" s="38"/>
      <c r="AA20" s="38"/>
      <c r="AB20" s="38"/>
      <c r="AC20" s="38"/>
      <c r="AD20" s="38"/>
      <c r="AE20" s="38"/>
    </row>
    <row r="21" spans="1:31" s="2" customFormat="1" ht="12" customHeight="1">
      <c r="A21" s="38"/>
      <c r="B21" s="39"/>
      <c r="C21" s="38"/>
      <c r="D21" s="32" t="s">
        <v>29</v>
      </c>
      <c r="E21" s="38"/>
      <c r="F21" s="38"/>
      <c r="G21" s="38"/>
      <c r="H21" s="38"/>
      <c r="I21" s="134" t="s">
        <v>25</v>
      </c>
      <c r="J21" s="33" t="str">
        <f>'Rekapitulace stavby'!AN13</f>
        <v>Vyplň údaj</v>
      </c>
      <c r="K21" s="38"/>
      <c r="L21" s="55"/>
      <c r="S21" s="38"/>
      <c r="T21" s="38"/>
      <c r="U21" s="38"/>
      <c r="V21" s="38"/>
      <c r="W21" s="38"/>
      <c r="X21" s="38"/>
      <c r="Y21" s="38"/>
      <c r="Z21" s="38"/>
      <c r="AA21" s="38"/>
      <c r="AB21" s="38"/>
      <c r="AC21" s="38"/>
      <c r="AD21" s="38"/>
      <c r="AE21" s="38"/>
    </row>
    <row r="22" spans="1:31" s="2" customFormat="1" ht="18" customHeight="1">
      <c r="A22" s="38"/>
      <c r="B22" s="39"/>
      <c r="C22" s="38"/>
      <c r="D22" s="38"/>
      <c r="E22" s="33" t="str">
        <f>'Rekapitulace stavby'!E14</f>
        <v>Vyplň údaj</v>
      </c>
      <c r="F22" s="27"/>
      <c r="G22" s="27"/>
      <c r="H22" s="27"/>
      <c r="I22" s="134" t="s">
        <v>28</v>
      </c>
      <c r="J22" s="33" t="str">
        <f>'Rekapitulace stavby'!AN14</f>
        <v>Vyplň údaj</v>
      </c>
      <c r="K22" s="38"/>
      <c r="L22" s="55"/>
      <c r="S22" s="38"/>
      <c r="T22" s="38"/>
      <c r="U22" s="38"/>
      <c r="V22" s="38"/>
      <c r="W22" s="38"/>
      <c r="X22" s="38"/>
      <c r="Y22" s="38"/>
      <c r="Z22" s="38"/>
      <c r="AA22" s="38"/>
      <c r="AB22" s="38"/>
      <c r="AC22" s="38"/>
      <c r="AD22" s="38"/>
      <c r="AE22" s="38"/>
    </row>
    <row r="23" spans="1:31" s="2" customFormat="1" ht="6.95" customHeight="1">
      <c r="A23" s="38"/>
      <c r="B23" s="39"/>
      <c r="C23" s="38"/>
      <c r="D23" s="38"/>
      <c r="E23" s="38"/>
      <c r="F23" s="38"/>
      <c r="G23" s="38"/>
      <c r="H23" s="38"/>
      <c r="I23" s="133"/>
      <c r="J23" s="38"/>
      <c r="K23" s="38"/>
      <c r="L23" s="55"/>
      <c r="S23" s="38"/>
      <c r="T23" s="38"/>
      <c r="U23" s="38"/>
      <c r="V23" s="38"/>
      <c r="W23" s="38"/>
      <c r="X23" s="38"/>
      <c r="Y23" s="38"/>
      <c r="Z23" s="38"/>
      <c r="AA23" s="38"/>
      <c r="AB23" s="38"/>
      <c r="AC23" s="38"/>
      <c r="AD23" s="38"/>
      <c r="AE23" s="38"/>
    </row>
    <row r="24" spans="1:31" s="2" customFormat="1" ht="12" customHeight="1">
      <c r="A24" s="38"/>
      <c r="B24" s="39"/>
      <c r="C24" s="38"/>
      <c r="D24" s="32" t="s">
        <v>31</v>
      </c>
      <c r="E24" s="38"/>
      <c r="F24" s="38"/>
      <c r="G24" s="38"/>
      <c r="H24" s="38"/>
      <c r="I24" s="134" t="s">
        <v>25</v>
      </c>
      <c r="J24" s="27" t="s">
        <v>1</v>
      </c>
      <c r="K24" s="38"/>
      <c r="L24" s="55"/>
      <c r="S24" s="38"/>
      <c r="T24" s="38"/>
      <c r="U24" s="38"/>
      <c r="V24" s="38"/>
      <c r="W24" s="38"/>
      <c r="X24" s="38"/>
      <c r="Y24" s="38"/>
      <c r="Z24" s="38"/>
      <c r="AA24" s="38"/>
      <c r="AB24" s="38"/>
      <c r="AC24" s="38"/>
      <c r="AD24" s="38"/>
      <c r="AE24" s="38"/>
    </row>
    <row r="25" spans="1:31" s="2" customFormat="1" ht="18" customHeight="1">
      <c r="A25" s="38"/>
      <c r="B25" s="39"/>
      <c r="C25" s="38"/>
      <c r="D25" s="38"/>
      <c r="E25" s="27" t="s">
        <v>32</v>
      </c>
      <c r="F25" s="38"/>
      <c r="G25" s="38"/>
      <c r="H25" s="38"/>
      <c r="I25" s="134" t="s">
        <v>28</v>
      </c>
      <c r="J25" s="27" t="s">
        <v>1</v>
      </c>
      <c r="K25" s="38"/>
      <c r="L25" s="55"/>
      <c r="S25" s="38"/>
      <c r="T25" s="38"/>
      <c r="U25" s="38"/>
      <c r="V25" s="38"/>
      <c r="W25" s="38"/>
      <c r="X25" s="38"/>
      <c r="Y25" s="38"/>
      <c r="Z25" s="38"/>
      <c r="AA25" s="38"/>
      <c r="AB25" s="38"/>
      <c r="AC25" s="38"/>
      <c r="AD25" s="38"/>
      <c r="AE25" s="38"/>
    </row>
    <row r="26" spans="1:31" s="2" customFormat="1" ht="6.95" customHeight="1">
      <c r="A26" s="38"/>
      <c r="B26" s="39"/>
      <c r="C26" s="38"/>
      <c r="D26" s="38"/>
      <c r="E26" s="38"/>
      <c r="F26" s="38"/>
      <c r="G26" s="38"/>
      <c r="H26" s="38"/>
      <c r="I26" s="133"/>
      <c r="J26" s="38"/>
      <c r="K26" s="38"/>
      <c r="L26" s="55"/>
      <c r="S26" s="38"/>
      <c r="T26" s="38"/>
      <c r="U26" s="38"/>
      <c r="V26" s="38"/>
      <c r="W26" s="38"/>
      <c r="X26" s="38"/>
      <c r="Y26" s="38"/>
      <c r="Z26" s="38"/>
      <c r="AA26" s="38"/>
      <c r="AB26" s="38"/>
      <c r="AC26" s="38"/>
      <c r="AD26" s="38"/>
      <c r="AE26" s="38"/>
    </row>
    <row r="27" spans="1:31" s="2" customFormat="1" ht="12" customHeight="1">
      <c r="A27" s="38"/>
      <c r="B27" s="39"/>
      <c r="C27" s="38"/>
      <c r="D27" s="32" t="s">
        <v>34</v>
      </c>
      <c r="E27" s="38"/>
      <c r="F27" s="38"/>
      <c r="G27" s="38"/>
      <c r="H27" s="38"/>
      <c r="I27" s="134" t="s">
        <v>25</v>
      </c>
      <c r="J27" s="27" t="str">
        <f>IF('Rekapitulace stavby'!AN19="","",'Rekapitulace stavby'!AN19)</f>
        <v/>
      </c>
      <c r="K27" s="38"/>
      <c r="L27" s="55"/>
      <c r="S27" s="38"/>
      <c r="T27" s="38"/>
      <c r="U27" s="38"/>
      <c r="V27" s="38"/>
      <c r="W27" s="38"/>
      <c r="X27" s="38"/>
      <c r="Y27" s="38"/>
      <c r="Z27" s="38"/>
      <c r="AA27" s="38"/>
      <c r="AB27" s="38"/>
      <c r="AC27" s="38"/>
      <c r="AD27" s="38"/>
      <c r="AE27" s="38"/>
    </row>
    <row r="28" spans="1:31" s="2" customFormat="1" ht="18" customHeight="1">
      <c r="A28" s="38"/>
      <c r="B28" s="39"/>
      <c r="C28" s="38"/>
      <c r="D28" s="38"/>
      <c r="E28" s="27" t="str">
        <f>IF('Rekapitulace stavby'!E20="","",'Rekapitulace stavby'!E20)</f>
        <v xml:space="preserve"> </v>
      </c>
      <c r="F28" s="38"/>
      <c r="G28" s="38"/>
      <c r="H28" s="38"/>
      <c r="I28" s="134" t="s">
        <v>28</v>
      </c>
      <c r="J28" s="27" t="str">
        <f>IF('Rekapitulace stavby'!AN20="","",'Rekapitulace stavby'!AN20)</f>
        <v/>
      </c>
      <c r="K28" s="38"/>
      <c r="L28" s="55"/>
      <c r="S28" s="38"/>
      <c r="T28" s="38"/>
      <c r="U28" s="38"/>
      <c r="V28" s="38"/>
      <c r="W28" s="38"/>
      <c r="X28" s="38"/>
      <c r="Y28" s="38"/>
      <c r="Z28" s="38"/>
      <c r="AA28" s="38"/>
      <c r="AB28" s="38"/>
      <c r="AC28" s="38"/>
      <c r="AD28" s="38"/>
      <c r="AE28" s="38"/>
    </row>
    <row r="29" spans="1:31" s="2" customFormat="1" ht="6.95" customHeight="1">
      <c r="A29" s="38"/>
      <c r="B29" s="39"/>
      <c r="C29" s="38"/>
      <c r="D29" s="38"/>
      <c r="E29" s="38"/>
      <c r="F29" s="38"/>
      <c r="G29" s="38"/>
      <c r="H29" s="38"/>
      <c r="I29" s="133"/>
      <c r="J29" s="38"/>
      <c r="K29" s="38"/>
      <c r="L29" s="55"/>
      <c r="S29" s="38"/>
      <c r="T29" s="38"/>
      <c r="U29" s="38"/>
      <c r="V29" s="38"/>
      <c r="W29" s="38"/>
      <c r="X29" s="38"/>
      <c r="Y29" s="38"/>
      <c r="Z29" s="38"/>
      <c r="AA29" s="38"/>
      <c r="AB29" s="38"/>
      <c r="AC29" s="38"/>
      <c r="AD29" s="38"/>
      <c r="AE29" s="38"/>
    </row>
    <row r="30" spans="1:31" s="2" customFormat="1" ht="12" customHeight="1">
      <c r="A30" s="38"/>
      <c r="B30" s="39"/>
      <c r="C30" s="38"/>
      <c r="D30" s="32" t="s">
        <v>36</v>
      </c>
      <c r="E30" s="38"/>
      <c r="F30" s="38"/>
      <c r="G30" s="38"/>
      <c r="H30" s="38"/>
      <c r="I30" s="133"/>
      <c r="J30" s="38"/>
      <c r="K30" s="38"/>
      <c r="L30" s="55"/>
      <c r="S30" s="38"/>
      <c r="T30" s="38"/>
      <c r="U30" s="38"/>
      <c r="V30" s="38"/>
      <c r="W30" s="38"/>
      <c r="X30" s="38"/>
      <c r="Y30" s="38"/>
      <c r="Z30" s="38"/>
      <c r="AA30" s="38"/>
      <c r="AB30" s="38"/>
      <c r="AC30" s="38"/>
      <c r="AD30" s="38"/>
      <c r="AE30" s="38"/>
    </row>
    <row r="31" spans="1:31" s="8" customFormat="1" ht="214.5" customHeight="1">
      <c r="A31" s="135"/>
      <c r="B31" s="136"/>
      <c r="C31" s="135"/>
      <c r="D31" s="135"/>
      <c r="E31" s="36" t="s">
        <v>130</v>
      </c>
      <c r="F31" s="36"/>
      <c r="G31" s="36"/>
      <c r="H31" s="36"/>
      <c r="I31" s="137"/>
      <c r="J31" s="135"/>
      <c r="K31" s="135"/>
      <c r="L31" s="138"/>
      <c r="S31" s="135"/>
      <c r="T31" s="135"/>
      <c r="U31" s="135"/>
      <c r="V31" s="135"/>
      <c r="W31" s="135"/>
      <c r="X31" s="135"/>
      <c r="Y31" s="135"/>
      <c r="Z31" s="135"/>
      <c r="AA31" s="135"/>
      <c r="AB31" s="135"/>
      <c r="AC31" s="135"/>
      <c r="AD31" s="135"/>
      <c r="AE31" s="135"/>
    </row>
    <row r="32" spans="1:31" s="2" customFormat="1" ht="6.95" customHeight="1">
      <c r="A32" s="38"/>
      <c r="B32" s="39"/>
      <c r="C32" s="38"/>
      <c r="D32" s="38"/>
      <c r="E32" s="38"/>
      <c r="F32" s="38"/>
      <c r="G32" s="38"/>
      <c r="H32" s="38"/>
      <c r="I32" s="133"/>
      <c r="J32" s="38"/>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139"/>
      <c r="J33" s="90"/>
      <c r="K33" s="90"/>
      <c r="L33" s="55"/>
      <c r="S33" s="38"/>
      <c r="T33" s="38"/>
      <c r="U33" s="38"/>
      <c r="V33" s="38"/>
      <c r="W33" s="38"/>
      <c r="X33" s="38"/>
      <c r="Y33" s="38"/>
      <c r="Z33" s="38"/>
      <c r="AA33" s="38"/>
      <c r="AB33" s="38"/>
      <c r="AC33" s="38"/>
      <c r="AD33" s="38"/>
      <c r="AE33" s="38"/>
    </row>
    <row r="34" spans="1:31" s="2" customFormat="1" ht="25.4" customHeight="1">
      <c r="A34" s="38"/>
      <c r="B34" s="39"/>
      <c r="C34" s="38"/>
      <c r="D34" s="140" t="s">
        <v>38</v>
      </c>
      <c r="E34" s="38"/>
      <c r="F34" s="38"/>
      <c r="G34" s="38"/>
      <c r="H34" s="38"/>
      <c r="I34" s="133"/>
      <c r="J34" s="96">
        <f>ROUND(J125,2)</f>
        <v>0</v>
      </c>
      <c r="K34" s="38"/>
      <c r="L34" s="55"/>
      <c r="S34" s="38"/>
      <c r="T34" s="38"/>
      <c r="U34" s="38"/>
      <c r="V34" s="38"/>
      <c r="W34" s="38"/>
      <c r="X34" s="38"/>
      <c r="Y34" s="38"/>
      <c r="Z34" s="38"/>
      <c r="AA34" s="38"/>
      <c r="AB34" s="38"/>
      <c r="AC34" s="38"/>
      <c r="AD34" s="38"/>
      <c r="AE34" s="38"/>
    </row>
    <row r="35" spans="1:31" s="2" customFormat="1" ht="6.95" customHeight="1">
      <c r="A35" s="38"/>
      <c r="B35" s="39"/>
      <c r="C35" s="38"/>
      <c r="D35" s="90"/>
      <c r="E35" s="90"/>
      <c r="F35" s="90"/>
      <c r="G35" s="90"/>
      <c r="H35" s="90"/>
      <c r="I35" s="139"/>
      <c r="J35" s="90"/>
      <c r="K35" s="90"/>
      <c r="L35" s="55"/>
      <c r="S35" s="38"/>
      <c r="T35" s="38"/>
      <c r="U35" s="38"/>
      <c r="V35" s="38"/>
      <c r="W35" s="38"/>
      <c r="X35" s="38"/>
      <c r="Y35" s="38"/>
      <c r="Z35" s="38"/>
      <c r="AA35" s="38"/>
      <c r="AB35" s="38"/>
      <c r="AC35" s="38"/>
      <c r="AD35" s="38"/>
      <c r="AE35" s="38"/>
    </row>
    <row r="36" spans="1:31" s="2" customFormat="1" ht="14.4" customHeight="1">
      <c r="A36" s="38"/>
      <c r="B36" s="39"/>
      <c r="C36" s="38"/>
      <c r="D36" s="38"/>
      <c r="E36" s="38"/>
      <c r="F36" s="43" t="s">
        <v>40</v>
      </c>
      <c r="G36" s="38"/>
      <c r="H36" s="38"/>
      <c r="I36" s="141" t="s">
        <v>39</v>
      </c>
      <c r="J36" s="43" t="s">
        <v>41</v>
      </c>
      <c r="K36" s="38"/>
      <c r="L36" s="55"/>
      <c r="S36" s="38"/>
      <c r="T36" s="38"/>
      <c r="U36" s="38"/>
      <c r="V36" s="38"/>
      <c r="W36" s="38"/>
      <c r="X36" s="38"/>
      <c r="Y36" s="38"/>
      <c r="Z36" s="38"/>
      <c r="AA36" s="38"/>
      <c r="AB36" s="38"/>
      <c r="AC36" s="38"/>
      <c r="AD36" s="38"/>
      <c r="AE36" s="38"/>
    </row>
    <row r="37" spans="1:31" s="2" customFormat="1" ht="14.4" customHeight="1">
      <c r="A37" s="38"/>
      <c r="B37" s="39"/>
      <c r="C37" s="38"/>
      <c r="D37" s="142" t="s">
        <v>42</v>
      </c>
      <c r="E37" s="32" t="s">
        <v>43</v>
      </c>
      <c r="F37" s="143">
        <f>ROUND((SUM(BE125:BE139)),2)</f>
        <v>0</v>
      </c>
      <c r="G37" s="38"/>
      <c r="H37" s="38"/>
      <c r="I37" s="144">
        <v>0.21</v>
      </c>
      <c r="J37" s="143">
        <f>ROUND(((SUM(BE125:BE139))*I37),2)</f>
        <v>0</v>
      </c>
      <c r="K37" s="38"/>
      <c r="L37" s="55"/>
      <c r="S37" s="38"/>
      <c r="T37" s="38"/>
      <c r="U37" s="38"/>
      <c r="V37" s="38"/>
      <c r="W37" s="38"/>
      <c r="X37" s="38"/>
      <c r="Y37" s="38"/>
      <c r="Z37" s="38"/>
      <c r="AA37" s="38"/>
      <c r="AB37" s="38"/>
      <c r="AC37" s="38"/>
      <c r="AD37" s="38"/>
      <c r="AE37" s="38"/>
    </row>
    <row r="38" spans="1:31" s="2" customFormat="1" ht="14.4" customHeight="1">
      <c r="A38" s="38"/>
      <c r="B38" s="39"/>
      <c r="C38" s="38"/>
      <c r="D38" s="38"/>
      <c r="E38" s="32" t="s">
        <v>44</v>
      </c>
      <c r="F38" s="143">
        <f>ROUND((SUM(BF125:BF139)),2)</f>
        <v>0</v>
      </c>
      <c r="G38" s="38"/>
      <c r="H38" s="38"/>
      <c r="I38" s="144">
        <v>0.15</v>
      </c>
      <c r="J38" s="143">
        <f>ROUND(((SUM(BF125:BF139))*I38),2)</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45</v>
      </c>
      <c r="F39" s="143">
        <f>ROUND((SUM(BG125:BG139)),2)</f>
        <v>0</v>
      </c>
      <c r="G39" s="38"/>
      <c r="H39" s="38"/>
      <c r="I39" s="144">
        <v>0.21</v>
      </c>
      <c r="J39" s="143">
        <f>0</f>
        <v>0</v>
      </c>
      <c r="K39" s="38"/>
      <c r="L39" s="55"/>
      <c r="S39" s="38"/>
      <c r="T39" s="38"/>
      <c r="U39" s="38"/>
      <c r="V39" s="38"/>
      <c r="W39" s="38"/>
      <c r="X39" s="38"/>
      <c r="Y39" s="38"/>
      <c r="Z39" s="38"/>
      <c r="AA39" s="38"/>
      <c r="AB39" s="38"/>
      <c r="AC39" s="38"/>
      <c r="AD39" s="38"/>
      <c r="AE39" s="38"/>
    </row>
    <row r="40" spans="1:31" s="2" customFormat="1" ht="14.4" customHeight="1" hidden="1">
      <c r="A40" s="38"/>
      <c r="B40" s="39"/>
      <c r="C40" s="38"/>
      <c r="D40" s="38"/>
      <c r="E40" s="32" t="s">
        <v>46</v>
      </c>
      <c r="F40" s="143">
        <f>ROUND((SUM(BH125:BH139)),2)</f>
        <v>0</v>
      </c>
      <c r="G40" s="38"/>
      <c r="H40" s="38"/>
      <c r="I40" s="144">
        <v>0.15</v>
      </c>
      <c r="J40" s="143">
        <f>0</f>
        <v>0</v>
      </c>
      <c r="K40" s="38"/>
      <c r="L40" s="55"/>
      <c r="S40" s="38"/>
      <c r="T40" s="38"/>
      <c r="U40" s="38"/>
      <c r="V40" s="38"/>
      <c r="W40" s="38"/>
      <c r="X40" s="38"/>
      <c r="Y40" s="38"/>
      <c r="Z40" s="38"/>
      <c r="AA40" s="38"/>
      <c r="AB40" s="38"/>
      <c r="AC40" s="38"/>
      <c r="AD40" s="38"/>
      <c r="AE40" s="38"/>
    </row>
    <row r="41" spans="1:31" s="2" customFormat="1" ht="14.4" customHeight="1" hidden="1">
      <c r="A41" s="38"/>
      <c r="B41" s="39"/>
      <c r="C41" s="38"/>
      <c r="D41" s="38"/>
      <c r="E41" s="32" t="s">
        <v>47</v>
      </c>
      <c r="F41" s="143">
        <f>ROUND((SUM(BI125:BI139)),2)</f>
        <v>0</v>
      </c>
      <c r="G41" s="38"/>
      <c r="H41" s="38"/>
      <c r="I41" s="144">
        <v>0</v>
      </c>
      <c r="J41" s="143">
        <f>0</f>
        <v>0</v>
      </c>
      <c r="K41" s="38"/>
      <c r="L41" s="55"/>
      <c r="S41" s="38"/>
      <c r="T41" s="38"/>
      <c r="U41" s="38"/>
      <c r="V41" s="38"/>
      <c r="W41" s="38"/>
      <c r="X41" s="38"/>
      <c r="Y41" s="38"/>
      <c r="Z41" s="38"/>
      <c r="AA41" s="38"/>
      <c r="AB41" s="38"/>
      <c r="AC41" s="38"/>
      <c r="AD41" s="38"/>
      <c r="AE41" s="38"/>
    </row>
    <row r="42" spans="1:31" s="2" customFormat="1" ht="6.95" customHeight="1">
      <c r="A42" s="38"/>
      <c r="B42" s="39"/>
      <c r="C42" s="38"/>
      <c r="D42" s="38"/>
      <c r="E42" s="38"/>
      <c r="F42" s="38"/>
      <c r="G42" s="38"/>
      <c r="H42" s="38"/>
      <c r="I42" s="133"/>
      <c r="J42" s="38"/>
      <c r="K42" s="38"/>
      <c r="L42" s="55"/>
      <c r="S42" s="38"/>
      <c r="T42" s="38"/>
      <c r="U42" s="38"/>
      <c r="V42" s="38"/>
      <c r="W42" s="38"/>
      <c r="X42" s="38"/>
      <c r="Y42" s="38"/>
      <c r="Z42" s="38"/>
      <c r="AA42" s="38"/>
      <c r="AB42" s="38"/>
      <c r="AC42" s="38"/>
      <c r="AD42" s="38"/>
      <c r="AE42" s="38"/>
    </row>
    <row r="43" spans="1:31" s="2" customFormat="1" ht="25.4" customHeight="1">
      <c r="A43" s="38"/>
      <c r="B43" s="39"/>
      <c r="C43" s="145"/>
      <c r="D43" s="146" t="s">
        <v>48</v>
      </c>
      <c r="E43" s="81"/>
      <c r="F43" s="81"/>
      <c r="G43" s="147" t="s">
        <v>49</v>
      </c>
      <c r="H43" s="148" t="s">
        <v>50</v>
      </c>
      <c r="I43" s="149"/>
      <c r="J43" s="150">
        <f>SUM(J34:J41)</f>
        <v>0</v>
      </c>
      <c r="K43" s="151"/>
      <c r="L43" s="55"/>
      <c r="S43" s="38"/>
      <c r="T43" s="38"/>
      <c r="U43" s="38"/>
      <c r="V43" s="38"/>
      <c r="W43" s="38"/>
      <c r="X43" s="38"/>
      <c r="Y43" s="38"/>
      <c r="Z43" s="38"/>
      <c r="AA43" s="38"/>
      <c r="AB43" s="38"/>
      <c r="AC43" s="38"/>
      <c r="AD43" s="38"/>
      <c r="AE43" s="38"/>
    </row>
    <row r="44" spans="1:31" s="2" customFormat="1" ht="14.4" customHeight="1">
      <c r="A44" s="38"/>
      <c r="B44" s="39"/>
      <c r="C44" s="38"/>
      <c r="D44" s="38"/>
      <c r="E44" s="38"/>
      <c r="F44" s="38"/>
      <c r="G44" s="38"/>
      <c r="H44" s="38"/>
      <c r="I44" s="133"/>
      <c r="J44" s="38"/>
      <c r="K44" s="38"/>
      <c r="L44" s="55"/>
      <c r="S44" s="38"/>
      <c r="T44" s="38"/>
      <c r="U44" s="38"/>
      <c r="V44" s="38"/>
      <c r="W44" s="38"/>
      <c r="X44" s="38"/>
      <c r="Y44" s="38"/>
      <c r="Z44" s="38"/>
      <c r="AA44" s="38"/>
      <c r="AB44" s="38"/>
      <c r="AC44" s="38"/>
      <c r="AD44" s="38"/>
      <c r="AE44" s="38"/>
    </row>
    <row r="45" spans="2:12" s="1" customFormat="1" ht="14.4" customHeight="1">
      <c r="B45" s="22"/>
      <c r="I45" s="129"/>
      <c r="L45" s="22"/>
    </row>
    <row r="46" spans="2:12" s="1" customFormat="1" ht="14.4" customHeight="1">
      <c r="B46" s="22"/>
      <c r="I46" s="129"/>
      <c r="L46" s="22"/>
    </row>
    <row r="47" spans="2:12" s="1" customFormat="1" ht="14.4" customHeight="1">
      <c r="B47" s="22"/>
      <c r="I47" s="129"/>
      <c r="L47" s="22"/>
    </row>
    <row r="48" spans="2:12" s="1" customFormat="1" ht="14.4" customHeight="1">
      <c r="B48" s="22"/>
      <c r="I48" s="129"/>
      <c r="L48" s="22"/>
    </row>
    <row r="49" spans="2:12" s="1" customFormat="1" ht="14.4" customHeight="1">
      <c r="B49" s="22"/>
      <c r="I49" s="129"/>
      <c r="L49" s="22"/>
    </row>
    <row r="50" spans="2:12" s="2" customFormat="1" ht="14.4" customHeight="1">
      <c r="B50" s="55"/>
      <c r="D50" s="56" t="s">
        <v>51</v>
      </c>
      <c r="E50" s="57"/>
      <c r="F50" s="57"/>
      <c r="G50" s="56" t="s">
        <v>52</v>
      </c>
      <c r="H50" s="57"/>
      <c r="I50" s="152"/>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53</v>
      </c>
      <c r="E61" s="41"/>
      <c r="F61" s="153" t="s">
        <v>54</v>
      </c>
      <c r="G61" s="58" t="s">
        <v>53</v>
      </c>
      <c r="H61" s="41"/>
      <c r="I61" s="154"/>
      <c r="J61" s="155" t="s">
        <v>54</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55</v>
      </c>
      <c r="E65" s="59"/>
      <c r="F65" s="59"/>
      <c r="G65" s="56" t="s">
        <v>56</v>
      </c>
      <c r="H65" s="59"/>
      <c r="I65" s="156"/>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53</v>
      </c>
      <c r="E76" s="41"/>
      <c r="F76" s="153" t="s">
        <v>54</v>
      </c>
      <c r="G76" s="58" t="s">
        <v>53</v>
      </c>
      <c r="H76" s="41"/>
      <c r="I76" s="154"/>
      <c r="J76" s="155" t="s">
        <v>54</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157"/>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158"/>
      <c r="J81" s="63"/>
      <c r="K81" s="63"/>
      <c r="L81" s="55"/>
      <c r="S81" s="38"/>
      <c r="T81" s="38"/>
      <c r="U81" s="38"/>
      <c r="V81" s="38"/>
      <c r="W81" s="38"/>
      <c r="X81" s="38"/>
      <c r="Y81" s="38"/>
      <c r="Z81" s="38"/>
      <c r="AA81" s="38"/>
      <c r="AB81" s="38"/>
      <c r="AC81" s="38"/>
      <c r="AD81" s="38"/>
      <c r="AE81" s="38"/>
    </row>
    <row r="82" spans="1:31" s="2" customFormat="1" ht="24.95" customHeight="1">
      <c r="A82" s="38"/>
      <c r="B82" s="39"/>
      <c r="C82" s="23" t="s">
        <v>131</v>
      </c>
      <c r="D82" s="38"/>
      <c r="E82" s="38"/>
      <c r="F82" s="38"/>
      <c r="G82" s="38"/>
      <c r="H82" s="38"/>
      <c r="I82" s="133"/>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133"/>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133"/>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32" t="str">
        <f>E7</f>
        <v>Rekonstrukce objektu garáží nákladních vozidel - Rychnov nad Kněžnou</v>
      </c>
      <c r="F85" s="32"/>
      <c r="G85" s="32"/>
      <c r="H85" s="32"/>
      <c r="I85" s="133"/>
      <c r="J85" s="38"/>
      <c r="K85" s="38"/>
      <c r="L85" s="55"/>
      <c r="S85" s="38"/>
      <c r="T85" s="38"/>
      <c r="U85" s="38"/>
      <c r="V85" s="38"/>
      <c r="W85" s="38"/>
      <c r="X85" s="38"/>
      <c r="Y85" s="38"/>
      <c r="Z85" s="38"/>
      <c r="AA85" s="38"/>
      <c r="AB85" s="38"/>
      <c r="AC85" s="38"/>
      <c r="AD85" s="38"/>
      <c r="AE85" s="38"/>
    </row>
    <row r="86" spans="2:12" s="1" customFormat="1" ht="12" customHeight="1">
      <c r="B86" s="22"/>
      <c r="C86" s="32" t="s">
        <v>128</v>
      </c>
      <c r="I86" s="129"/>
      <c r="L86" s="22"/>
    </row>
    <row r="87" spans="2:12" s="1" customFormat="1" ht="16.5" customHeight="1">
      <c r="B87" s="22"/>
      <c r="E87" s="132" t="s">
        <v>1390</v>
      </c>
      <c r="F87" s="1"/>
      <c r="G87" s="1"/>
      <c r="H87" s="1"/>
      <c r="I87" s="129"/>
      <c r="L87" s="22"/>
    </row>
    <row r="88" spans="2:12" s="1" customFormat="1" ht="12" customHeight="1">
      <c r="B88" s="22"/>
      <c r="C88" s="32" t="s">
        <v>1337</v>
      </c>
      <c r="I88" s="129"/>
      <c r="L88" s="22"/>
    </row>
    <row r="89" spans="1:31" s="2" customFormat="1" ht="16.5" customHeight="1">
      <c r="A89" s="38"/>
      <c r="B89" s="39"/>
      <c r="C89" s="38"/>
      <c r="D89" s="38"/>
      <c r="E89" s="142" t="s">
        <v>1391</v>
      </c>
      <c r="F89" s="38"/>
      <c r="G89" s="38"/>
      <c r="H89" s="38"/>
      <c r="I89" s="133"/>
      <c r="J89" s="38"/>
      <c r="K89" s="38"/>
      <c r="L89" s="55"/>
      <c r="S89" s="38"/>
      <c r="T89" s="38"/>
      <c r="U89" s="38"/>
      <c r="V89" s="38"/>
      <c r="W89" s="38"/>
      <c r="X89" s="38"/>
      <c r="Y89" s="38"/>
      <c r="Z89" s="38"/>
      <c r="AA89" s="38"/>
      <c r="AB89" s="38"/>
      <c r="AC89" s="38"/>
      <c r="AD89" s="38"/>
      <c r="AE89" s="38"/>
    </row>
    <row r="90" spans="1:31" s="2" customFormat="1" ht="12" customHeight="1">
      <c r="A90" s="38"/>
      <c r="B90" s="39"/>
      <c r="C90" s="32" t="s">
        <v>1599</v>
      </c>
      <c r="D90" s="38"/>
      <c r="E90" s="38"/>
      <c r="F90" s="38"/>
      <c r="G90" s="38"/>
      <c r="H90" s="38"/>
      <c r="I90" s="133"/>
      <c r="J90" s="38"/>
      <c r="K90" s="38"/>
      <c r="L90" s="55"/>
      <c r="S90" s="38"/>
      <c r="T90" s="38"/>
      <c r="U90" s="38"/>
      <c r="V90" s="38"/>
      <c r="W90" s="38"/>
      <c r="X90" s="38"/>
      <c r="Y90" s="38"/>
      <c r="Z90" s="38"/>
      <c r="AA90" s="38"/>
      <c r="AB90" s="38"/>
      <c r="AC90" s="38"/>
      <c r="AD90" s="38"/>
      <c r="AE90" s="38"/>
    </row>
    <row r="91" spans="1:31" s="2" customFormat="1" ht="16.5" customHeight="1">
      <c r="A91" s="38"/>
      <c r="B91" s="39"/>
      <c r="C91" s="38"/>
      <c r="D91" s="38"/>
      <c r="E91" s="67" t="str">
        <f>E13</f>
        <v>02.4 - RK</v>
      </c>
      <c r="F91" s="38"/>
      <c r="G91" s="38"/>
      <c r="H91" s="38"/>
      <c r="I91" s="133"/>
      <c r="J91" s="38"/>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133"/>
      <c r="J92" s="38"/>
      <c r="K92" s="38"/>
      <c r="L92" s="55"/>
      <c r="S92" s="38"/>
      <c r="T92" s="38"/>
      <c r="U92" s="38"/>
      <c r="V92" s="38"/>
      <c r="W92" s="38"/>
      <c r="X92" s="38"/>
      <c r="Y92" s="38"/>
      <c r="Z92" s="38"/>
      <c r="AA92" s="38"/>
      <c r="AB92" s="38"/>
      <c r="AC92" s="38"/>
      <c r="AD92" s="38"/>
      <c r="AE92" s="38"/>
    </row>
    <row r="93" spans="1:31" s="2" customFormat="1" ht="12" customHeight="1">
      <c r="A93" s="38"/>
      <c r="B93" s="39"/>
      <c r="C93" s="32" t="s">
        <v>20</v>
      </c>
      <c r="D93" s="38"/>
      <c r="E93" s="38"/>
      <c r="F93" s="27" t="str">
        <f>F16</f>
        <v>p.č. 2461/49 k.ú. Rychnov nad Kněžnou</v>
      </c>
      <c r="G93" s="38"/>
      <c r="H93" s="38"/>
      <c r="I93" s="134" t="s">
        <v>22</v>
      </c>
      <c r="J93" s="69" t="str">
        <f>IF(J16="","",J16)</f>
        <v>26. 3. 2019</v>
      </c>
      <c r="K93" s="38"/>
      <c r="L93" s="55"/>
      <c r="S93" s="38"/>
      <c r="T93" s="38"/>
      <c r="U93" s="38"/>
      <c r="V93" s="38"/>
      <c r="W93" s="38"/>
      <c r="X93" s="38"/>
      <c r="Y93" s="38"/>
      <c r="Z93" s="38"/>
      <c r="AA93" s="38"/>
      <c r="AB93" s="38"/>
      <c r="AC93" s="38"/>
      <c r="AD93" s="38"/>
      <c r="AE93" s="38"/>
    </row>
    <row r="94" spans="1:31" s="2" customFormat="1" ht="6.95" customHeight="1">
      <c r="A94" s="38"/>
      <c r="B94" s="39"/>
      <c r="C94" s="38"/>
      <c r="D94" s="38"/>
      <c r="E94" s="38"/>
      <c r="F94" s="38"/>
      <c r="G94" s="38"/>
      <c r="H94" s="38"/>
      <c r="I94" s="133"/>
      <c r="J94" s="38"/>
      <c r="K94" s="38"/>
      <c r="L94" s="55"/>
      <c r="S94" s="38"/>
      <c r="T94" s="38"/>
      <c r="U94" s="38"/>
      <c r="V94" s="38"/>
      <c r="W94" s="38"/>
      <c r="X94" s="38"/>
      <c r="Y94" s="38"/>
      <c r="Z94" s="38"/>
      <c r="AA94" s="38"/>
      <c r="AB94" s="38"/>
      <c r="AC94" s="38"/>
      <c r="AD94" s="38"/>
      <c r="AE94" s="38"/>
    </row>
    <row r="95" spans="1:31" s="2" customFormat="1" ht="40.05" customHeight="1">
      <c r="A95" s="38"/>
      <c r="B95" s="39"/>
      <c r="C95" s="32" t="s">
        <v>24</v>
      </c>
      <c r="D95" s="38"/>
      <c r="E95" s="38"/>
      <c r="F95" s="27" t="str">
        <f>E19</f>
        <v>Údržba silnic královéhradeckého kraje, a.s.</v>
      </c>
      <c r="G95" s="38"/>
      <c r="H95" s="38"/>
      <c r="I95" s="134" t="s">
        <v>31</v>
      </c>
      <c r="J95" s="36" t="str">
        <f>E25</f>
        <v>IRBOS s.r.o., Čestice 115, Kostelec n/O</v>
      </c>
      <c r="K95" s="38"/>
      <c r="L95" s="55"/>
      <c r="S95" s="38"/>
      <c r="T95" s="38"/>
      <c r="U95" s="38"/>
      <c r="V95" s="38"/>
      <c r="W95" s="38"/>
      <c r="X95" s="38"/>
      <c r="Y95" s="38"/>
      <c r="Z95" s="38"/>
      <c r="AA95" s="38"/>
      <c r="AB95" s="38"/>
      <c r="AC95" s="38"/>
      <c r="AD95" s="38"/>
      <c r="AE95" s="38"/>
    </row>
    <row r="96" spans="1:31" s="2" customFormat="1" ht="15.15" customHeight="1">
      <c r="A96" s="38"/>
      <c r="B96" s="39"/>
      <c r="C96" s="32" t="s">
        <v>29</v>
      </c>
      <c r="D96" s="38"/>
      <c r="E96" s="38"/>
      <c r="F96" s="27" t="str">
        <f>IF(E22="","",E22)</f>
        <v>Vyplň údaj</v>
      </c>
      <c r="G96" s="38"/>
      <c r="H96" s="38"/>
      <c r="I96" s="134" t="s">
        <v>34</v>
      </c>
      <c r="J96" s="36" t="str">
        <f>E28</f>
        <v xml:space="preserve"> </v>
      </c>
      <c r="K96" s="38"/>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133"/>
      <c r="J97" s="38"/>
      <c r="K97" s="38"/>
      <c r="L97" s="55"/>
      <c r="S97" s="38"/>
      <c r="T97" s="38"/>
      <c r="U97" s="38"/>
      <c r="V97" s="38"/>
      <c r="W97" s="38"/>
      <c r="X97" s="38"/>
      <c r="Y97" s="38"/>
      <c r="Z97" s="38"/>
      <c r="AA97" s="38"/>
      <c r="AB97" s="38"/>
      <c r="AC97" s="38"/>
      <c r="AD97" s="38"/>
      <c r="AE97" s="38"/>
    </row>
    <row r="98" spans="1:31" s="2" customFormat="1" ht="29.25" customHeight="1">
      <c r="A98" s="38"/>
      <c r="B98" s="39"/>
      <c r="C98" s="159" t="s">
        <v>132</v>
      </c>
      <c r="D98" s="145"/>
      <c r="E98" s="145"/>
      <c r="F98" s="145"/>
      <c r="G98" s="145"/>
      <c r="H98" s="145"/>
      <c r="I98" s="160"/>
      <c r="J98" s="161" t="s">
        <v>133</v>
      </c>
      <c r="K98" s="145"/>
      <c r="L98" s="55"/>
      <c r="S98" s="38"/>
      <c r="T98" s="38"/>
      <c r="U98" s="38"/>
      <c r="V98" s="38"/>
      <c r="W98" s="38"/>
      <c r="X98" s="38"/>
      <c r="Y98" s="38"/>
      <c r="Z98" s="38"/>
      <c r="AA98" s="38"/>
      <c r="AB98" s="38"/>
      <c r="AC98" s="38"/>
      <c r="AD98" s="38"/>
      <c r="AE98" s="38"/>
    </row>
    <row r="99" spans="1:31" s="2" customFormat="1" ht="10.3" customHeight="1">
      <c r="A99" s="38"/>
      <c r="B99" s="39"/>
      <c r="C99" s="38"/>
      <c r="D99" s="38"/>
      <c r="E99" s="38"/>
      <c r="F99" s="38"/>
      <c r="G99" s="38"/>
      <c r="H99" s="38"/>
      <c r="I99" s="133"/>
      <c r="J99" s="38"/>
      <c r="K99" s="38"/>
      <c r="L99" s="55"/>
      <c r="S99" s="38"/>
      <c r="T99" s="38"/>
      <c r="U99" s="38"/>
      <c r="V99" s="38"/>
      <c r="W99" s="38"/>
      <c r="X99" s="38"/>
      <c r="Y99" s="38"/>
      <c r="Z99" s="38"/>
      <c r="AA99" s="38"/>
      <c r="AB99" s="38"/>
      <c r="AC99" s="38"/>
      <c r="AD99" s="38"/>
      <c r="AE99" s="38"/>
    </row>
    <row r="100" spans="1:47" s="2" customFormat="1" ht="22.8" customHeight="1">
      <c r="A100" s="38"/>
      <c r="B100" s="39"/>
      <c r="C100" s="162" t="s">
        <v>134</v>
      </c>
      <c r="D100" s="38"/>
      <c r="E100" s="38"/>
      <c r="F100" s="38"/>
      <c r="G100" s="38"/>
      <c r="H100" s="38"/>
      <c r="I100" s="133"/>
      <c r="J100" s="96">
        <f>J125</f>
        <v>0</v>
      </c>
      <c r="K100" s="38"/>
      <c r="L100" s="55"/>
      <c r="S100" s="38"/>
      <c r="T100" s="38"/>
      <c r="U100" s="38"/>
      <c r="V100" s="38"/>
      <c r="W100" s="38"/>
      <c r="X100" s="38"/>
      <c r="Y100" s="38"/>
      <c r="Z100" s="38"/>
      <c r="AA100" s="38"/>
      <c r="AB100" s="38"/>
      <c r="AC100" s="38"/>
      <c r="AD100" s="38"/>
      <c r="AE100" s="38"/>
      <c r="AU100" s="19" t="s">
        <v>135</v>
      </c>
    </row>
    <row r="101" spans="1:31" s="9" customFormat="1" ht="24.95" customHeight="1">
      <c r="A101" s="9"/>
      <c r="B101" s="163"/>
      <c r="C101" s="9"/>
      <c r="D101" s="164" t="s">
        <v>1680</v>
      </c>
      <c r="E101" s="165"/>
      <c r="F101" s="165"/>
      <c r="G101" s="165"/>
      <c r="H101" s="165"/>
      <c r="I101" s="166"/>
      <c r="J101" s="167">
        <f>J126</f>
        <v>0</v>
      </c>
      <c r="K101" s="9"/>
      <c r="L101" s="163"/>
      <c r="S101" s="9"/>
      <c r="T101" s="9"/>
      <c r="U101" s="9"/>
      <c r="V101" s="9"/>
      <c r="W101" s="9"/>
      <c r="X101" s="9"/>
      <c r="Y101" s="9"/>
      <c r="Z101" s="9"/>
      <c r="AA101" s="9"/>
      <c r="AB101" s="9"/>
      <c r="AC101" s="9"/>
      <c r="AD101" s="9"/>
      <c r="AE101" s="9"/>
    </row>
    <row r="102" spans="1:31" s="2" customFormat="1" ht="21.8" customHeight="1">
      <c r="A102" s="38"/>
      <c r="B102" s="39"/>
      <c r="C102" s="38"/>
      <c r="D102" s="38"/>
      <c r="E102" s="38"/>
      <c r="F102" s="38"/>
      <c r="G102" s="38"/>
      <c r="H102" s="38"/>
      <c r="I102" s="133"/>
      <c r="J102" s="38"/>
      <c r="K102" s="38"/>
      <c r="L102" s="55"/>
      <c r="S102" s="38"/>
      <c r="T102" s="38"/>
      <c r="U102" s="38"/>
      <c r="V102" s="38"/>
      <c r="W102" s="38"/>
      <c r="X102" s="38"/>
      <c r="Y102" s="38"/>
      <c r="Z102" s="38"/>
      <c r="AA102" s="38"/>
      <c r="AB102" s="38"/>
      <c r="AC102" s="38"/>
      <c r="AD102" s="38"/>
      <c r="AE102" s="38"/>
    </row>
    <row r="103" spans="1:31" s="2" customFormat="1" ht="6.95" customHeight="1">
      <c r="A103" s="38"/>
      <c r="B103" s="60"/>
      <c r="C103" s="61"/>
      <c r="D103" s="61"/>
      <c r="E103" s="61"/>
      <c r="F103" s="61"/>
      <c r="G103" s="61"/>
      <c r="H103" s="61"/>
      <c r="I103" s="157"/>
      <c r="J103" s="61"/>
      <c r="K103" s="61"/>
      <c r="L103" s="55"/>
      <c r="S103" s="38"/>
      <c r="T103" s="38"/>
      <c r="U103" s="38"/>
      <c r="V103" s="38"/>
      <c r="W103" s="38"/>
      <c r="X103" s="38"/>
      <c r="Y103" s="38"/>
      <c r="Z103" s="38"/>
      <c r="AA103" s="38"/>
      <c r="AB103" s="38"/>
      <c r="AC103" s="38"/>
      <c r="AD103" s="38"/>
      <c r="AE103" s="38"/>
    </row>
    <row r="107" spans="1:31" s="2" customFormat="1" ht="6.95" customHeight="1">
      <c r="A107" s="38"/>
      <c r="B107" s="62"/>
      <c r="C107" s="63"/>
      <c r="D107" s="63"/>
      <c r="E107" s="63"/>
      <c r="F107" s="63"/>
      <c r="G107" s="63"/>
      <c r="H107" s="63"/>
      <c r="I107" s="158"/>
      <c r="J107" s="63"/>
      <c r="K107" s="63"/>
      <c r="L107" s="55"/>
      <c r="S107" s="38"/>
      <c r="T107" s="38"/>
      <c r="U107" s="38"/>
      <c r="V107" s="38"/>
      <c r="W107" s="38"/>
      <c r="X107" s="38"/>
      <c r="Y107" s="38"/>
      <c r="Z107" s="38"/>
      <c r="AA107" s="38"/>
      <c r="AB107" s="38"/>
      <c r="AC107" s="38"/>
      <c r="AD107" s="38"/>
      <c r="AE107" s="38"/>
    </row>
    <row r="108" spans="1:31" s="2" customFormat="1" ht="24.95" customHeight="1">
      <c r="A108" s="38"/>
      <c r="B108" s="39"/>
      <c r="C108" s="23" t="s">
        <v>160</v>
      </c>
      <c r="D108" s="38"/>
      <c r="E108" s="38"/>
      <c r="F108" s="38"/>
      <c r="G108" s="38"/>
      <c r="H108" s="38"/>
      <c r="I108" s="133"/>
      <c r="J108" s="38"/>
      <c r="K108" s="38"/>
      <c r="L108" s="55"/>
      <c r="S108" s="38"/>
      <c r="T108" s="38"/>
      <c r="U108" s="38"/>
      <c r="V108" s="38"/>
      <c r="W108" s="38"/>
      <c r="X108" s="38"/>
      <c r="Y108" s="38"/>
      <c r="Z108" s="38"/>
      <c r="AA108" s="38"/>
      <c r="AB108" s="38"/>
      <c r="AC108" s="38"/>
      <c r="AD108" s="38"/>
      <c r="AE108" s="38"/>
    </row>
    <row r="109" spans="1:31" s="2" customFormat="1" ht="6.95" customHeight="1">
      <c r="A109" s="38"/>
      <c r="B109" s="39"/>
      <c r="C109" s="38"/>
      <c r="D109" s="38"/>
      <c r="E109" s="38"/>
      <c r="F109" s="38"/>
      <c r="G109" s="38"/>
      <c r="H109" s="38"/>
      <c r="I109" s="133"/>
      <c r="J109" s="38"/>
      <c r="K109" s="38"/>
      <c r="L109" s="55"/>
      <c r="S109" s="38"/>
      <c r="T109" s="38"/>
      <c r="U109" s="38"/>
      <c r="V109" s="38"/>
      <c r="W109" s="38"/>
      <c r="X109" s="38"/>
      <c r="Y109" s="38"/>
      <c r="Z109" s="38"/>
      <c r="AA109" s="38"/>
      <c r="AB109" s="38"/>
      <c r="AC109" s="38"/>
      <c r="AD109" s="38"/>
      <c r="AE109" s="38"/>
    </row>
    <row r="110" spans="1:31" s="2" customFormat="1" ht="12" customHeight="1">
      <c r="A110" s="38"/>
      <c r="B110" s="39"/>
      <c r="C110" s="32" t="s">
        <v>16</v>
      </c>
      <c r="D110" s="38"/>
      <c r="E110" s="38"/>
      <c r="F110" s="38"/>
      <c r="G110" s="38"/>
      <c r="H110" s="38"/>
      <c r="I110" s="133"/>
      <c r="J110" s="38"/>
      <c r="K110" s="38"/>
      <c r="L110" s="55"/>
      <c r="S110" s="38"/>
      <c r="T110" s="38"/>
      <c r="U110" s="38"/>
      <c r="V110" s="38"/>
      <c r="W110" s="38"/>
      <c r="X110" s="38"/>
      <c r="Y110" s="38"/>
      <c r="Z110" s="38"/>
      <c r="AA110" s="38"/>
      <c r="AB110" s="38"/>
      <c r="AC110" s="38"/>
      <c r="AD110" s="38"/>
      <c r="AE110" s="38"/>
    </row>
    <row r="111" spans="1:31" s="2" customFormat="1" ht="16.5" customHeight="1">
      <c r="A111" s="38"/>
      <c r="B111" s="39"/>
      <c r="C111" s="38"/>
      <c r="D111" s="38"/>
      <c r="E111" s="132" t="str">
        <f>E7</f>
        <v>Rekonstrukce objektu garáží nákladních vozidel - Rychnov nad Kněžnou</v>
      </c>
      <c r="F111" s="32"/>
      <c r="G111" s="32"/>
      <c r="H111" s="32"/>
      <c r="I111" s="133"/>
      <c r="J111" s="38"/>
      <c r="K111" s="38"/>
      <c r="L111" s="55"/>
      <c r="S111" s="38"/>
      <c r="T111" s="38"/>
      <c r="U111" s="38"/>
      <c r="V111" s="38"/>
      <c r="W111" s="38"/>
      <c r="X111" s="38"/>
      <c r="Y111" s="38"/>
      <c r="Z111" s="38"/>
      <c r="AA111" s="38"/>
      <c r="AB111" s="38"/>
      <c r="AC111" s="38"/>
      <c r="AD111" s="38"/>
      <c r="AE111" s="38"/>
    </row>
    <row r="112" spans="2:12" s="1" customFormat="1" ht="12" customHeight="1">
      <c r="B112" s="22"/>
      <c r="C112" s="32" t="s">
        <v>128</v>
      </c>
      <c r="I112" s="129"/>
      <c r="L112" s="22"/>
    </row>
    <row r="113" spans="2:12" s="1" customFormat="1" ht="16.5" customHeight="1">
      <c r="B113" s="22"/>
      <c r="E113" s="132" t="s">
        <v>1390</v>
      </c>
      <c r="F113" s="1"/>
      <c r="G113" s="1"/>
      <c r="H113" s="1"/>
      <c r="I113" s="129"/>
      <c r="L113" s="22"/>
    </row>
    <row r="114" spans="2:12" s="1" customFormat="1" ht="12" customHeight="1">
      <c r="B114" s="22"/>
      <c r="C114" s="32" t="s">
        <v>1337</v>
      </c>
      <c r="I114" s="129"/>
      <c r="L114" s="22"/>
    </row>
    <row r="115" spans="1:31" s="2" customFormat="1" ht="16.5" customHeight="1">
      <c r="A115" s="38"/>
      <c r="B115" s="39"/>
      <c r="C115" s="38"/>
      <c r="D115" s="38"/>
      <c r="E115" s="142" t="s">
        <v>1391</v>
      </c>
      <c r="F115" s="38"/>
      <c r="G115" s="38"/>
      <c r="H115" s="38"/>
      <c r="I115" s="133"/>
      <c r="J115" s="38"/>
      <c r="K115" s="38"/>
      <c r="L115" s="55"/>
      <c r="S115" s="38"/>
      <c r="T115" s="38"/>
      <c r="U115" s="38"/>
      <c r="V115" s="38"/>
      <c r="W115" s="38"/>
      <c r="X115" s="38"/>
      <c r="Y115" s="38"/>
      <c r="Z115" s="38"/>
      <c r="AA115" s="38"/>
      <c r="AB115" s="38"/>
      <c r="AC115" s="38"/>
      <c r="AD115" s="38"/>
      <c r="AE115" s="38"/>
    </row>
    <row r="116" spans="1:31" s="2" customFormat="1" ht="12" customHeight="1">
      <c r="A116" s="38"/>
      <c r="B116" s="39"/>
      <c r="C116" s="32" t="s">
        <v>1599</v>
      </c>
      <c r="D116" s="38"/>
      <c r="E116" s="38"/>
      <c r="F116" s="38"/>
      <c r="G116" s="38"/>
      <c r="H116" s="38"/>
      <c r="I116" s="133"/>
      <c r="J116" s="38"/>
      <c r="K116" s="38"/>
      <c r="L116" s="55"/>
      <c r="S116" s="38"/>
      <c r="T116" s="38"/>
      <c r="U116" s="38"/>
      <c r="V116" s="38"/>
      <c r="W116" s="38"/>
      <c r="X116" s="38"/>
      <c r="Y116" s="38"/>
      <c r="Z116" s="38"/>
      <c r="AA116" s="38"/>
      <c r="AB116" s="38"/>
      <c r="AC116" s="38"/>
      <c r="AD116" s="38"/>
      <c r="AE116" s="38"/>
    </row>
    <row r="117" spans="1:31" s="2" customFormat="1" ht="16.5" customHeight="1">
      <c r="A117" s="38"/>
      <c r="B117" s="39"/>
      <c r="C117" s="38"/>
      <c r="D117" s="38"/>
      <c r="E117" s="67" t="str">
        <f>E13</f>
        <v>02.4 - RK</v>
      </c>
      <c r="F117" s="38"/>
      <c r="G117" s="38"/>
      <c r="H117" s="38"/>
      <c r="I117" s="133"/>
      <c r="J117" s="38"/>
      <c r="K117" s="38"/>
      <c r="L117" s="55"/>
      <c r="S117" s="38"/>
      <c r="T117" s="38"/>
      <c r="U117" s="38"/>
      <c r="V117" s="38"/>
      <c r="W117" s="38"/>
      <c r="X117" s="38"/>
      <c r="Y117" s="38"/>
      <c r="Z117" s="38"/>
      <c r="AA117" s="38"/>
      <c r="AB117" s="38"/>
      <c r="AC117" s="38"/>
      <c r="AD117" s="38"/>
      <c r="AE117" s="38"/>
    </row>
    <row r="118" spans="1:31" s="2" customFormat="1" ht="6.95" customHeight="1">
      <c r="A118" s="38"/>
      <c r="B118" s="39"/>
      <c r="C118" s="38"/>
      <c r="D118" s="38"/>
      <c r="E118" s="38"/>
      <c r="F118" s="38"/>
      <c r="G118" s="38"/>
      <c r="H118" s="38"/>
      <c r="I118" s="133"/>
      <c r="J118" s="38"/>
      <c r="K118" s="38"/>
      <c r="L118" s="55"/>
      <c r="S118" s="38"/>
      <c r="T118" s="38"/>
      <c r="U118" s="38"/>
      <c r="V118" s="38"/>
      <c r="W118" s="38"/>
      <c r="X118" s="38"/>
      <c r="Y118" s="38"/>
      <c r="Z118" s="38"/>
      <c r="AA118" s="38"/>
      <c r="AB118" s="38"/>
      <c r="AC118" s="38"/>
      <c r="AD118" s="38"/>
      <c r="AE118" s="38"/>
    </row>
    <row r="119" spans="1:31" s="2" customFormat="1" ht="12" customHeight="1">
      <c r="A119" s="38"/>
      <c r="B119" s="39"/>
      <c r="C119" s="32" t="s">
        <v>20</v>
      </c>
      <c r="D119" s="38"/>
      <c r="E119" s="38"/>
      <c r="F119" s="27" t="str">
        <f>F16</f>
        <v>p.č. 2461/49 k.ú. Rychnov nad Kněžnou</v>
      </c>
      <c r="G119" s="38"/>
      <c r="H119" s="38"/>
      <c r="I119" s="134" t="s">
        <v>22</v>
      </c>
      <c r="J119" s="69" t="str">
        <f>IF(J16="","",J16)</f>
        <v>26. 3. 2019</v>
      </c>
      <c r="K119" s="38"/>
      <c r="L119" s="55"/>
      <c r="S119" s="38"/>
      <c r="T119" s="38"/>
      <c r="U119" s="38"/>
      <c r="V119" s="38"/>
      <c r="W119" s="38"/>
      <c r="X119" s="38"/>
      <c r="Y119" s="38"/>
      <c r="Z119" s="38"/>
      <c r="AA119" s="38"/>
      <c r="AB119" s="38"/>
      <c r="AC119" s="38"/>
      <c r="AD119" s="38"/>
      <c r="AE119" s="38"/>
    </row>
    <row r="120" spans="1:31" s="2" customFormat="1" ht="6.95" customHeight="1">
      <c r="A120" s="38"/>
      <c r="B120" s="39"/>
      <c r="C120" s="38"/>
      <c r="D120" s="38"/>
      <c r="E120" s="38"/>
      <c r="F120" s="38"/>
      <c r="G120" s="38"/>
      <c r="H120" s="38"/>
      <c r="I120" s="133"/>
      <c r="J120" s="38"/>
      <c r="K120" s="38"/>
      <c r="L120" s="55"/>
      <c r="S120" s="38"/>
      <c r="T120" s="38"/>
      <c r="U120" s="38"/>
      <c r="V120" s="38"/>
      <c r="W120" s="38"/>
      <c r="X120" s="38"/>
      <c r="Y120" s="38"/>
      <c r="Z120" s="38"/>
      <c r="AA120" s="38"/>
      <c r="AB120" s="38"/>
      <c r="AC120" s="38"/>
      <c r="AD120" s="38"/>
      <c r="AE120" s="38"/>
    </row>
    <row r="121" spans="1:31" s="2" customFormat="1" ht="40.05" customHeight="1">
      <c r="A121" s="38"/>
      <c r="B121" s="39"/>
      <c r="C121" s="32" t="s">
        <v>24</v>
      </c>
      <c r="D121" s="38"/>
      <c r="E121" s="38"/>
      <c r="F121" s="27" t="str">
        <f>E19</f>
        <v>Údržba silnic královéhradeckého kraje, a.s.</v>
      </c>
      <c r="G121" s="38"/>
      <c r="H121" s="38"/>
      <c r="I121" s="134" t="s">
        <v>31</v>
      </c>
      <c r="J121" s="36" t="str">
        <f>E25</f>
        <v>IRBOS s.r.o., Čestice 115, Kostelec n/O</v>
      </c>
      <c r="K121" s="38"/>
      <c r="L121" s="55"/>
      <c r="S121" s="38"/>
      <c r="T121" s="38"/>
      <c r="U121" s="38"/>
      <c r="V121" s="38"/>
      <c r="W121" s="38"/>
      <c r="X121" s="38"/>
      <c r="Y121" s="38"/>
      <c r="Z121" s="38"/>
      <c r="AA121" s="38"/>
      <c r="AB121" s="38"/>
      <c r="AC121" s="38"/>
      <c r="AD121" s="38"/>
      <c r="AE121" s="38"/>
    </row>
    <row r="122" spans="1:31" s="2" customFormat="1" ht="15.15" customHeight="1">
      <c r="A122" s="38"/>
      <c r="B122" s="39"/>
      <c r="C122" s="32" t="s">
        <v>29</v>
      </c>
      <c r="D122" s="38"/>
      <c r="E122" s="38"/>
      <c r="F122" s="27" t="str">
        <f>IF(E22="","",E22)</f>
        <v>Vyplň údaj</v>
      </c>
      <c r="G122" s="38"/>
      <c r="H122" s="38"/>
      <c r="I122" s="134" t="s">
        <v>34</v>
      </c>
      <c r="J122" s="36" t="str">
        <f>E28</f>
        <v xml:space="preserve"> </v>
      </c>
      <c r="K122" s="38"/>
      <c r="L122" s="55"/>
      <c r="S122" s="38"/>
      <c r="T122" s="38"/>
      <c r="U122" s="38"/>
      <c r="V122" s="38"/>
      <c r="W122" s="38"/>
      <c r="X122" s="38"/>
      <c r="Y122" s="38"/>
      <c r="Z122" s="38"/>
      <c r="AA122" s="38"/>
      <c r="AB122" s="38"/>
      <c r="AC122" s="38"/>
      <c r="AD122" s="38"/>
      <c r="AE122" s="38"/>
    </row>
    <row r="123" spans="1:31" s="2" customFormat="1" ht="10.3" customHeight="1">
      <c r="A123" s="38"/>
      <c r="B123" s="39"/>
      <c r="C123" s="38"/>
      <c r="D123" s="38"/>
      <c r="E123" s="38"/>
      <c r="F123" s="38"/>
      <c r="G123" s="38"/>
      <c r="H123" s="38"/>
      <c r="I123" s="133"/>
      <c r="J123" s="38"/>
      <c r="K123" s="38"/>
      <c r="L123" s="55"/>
      <c r="S123" s="38"/>
      <c r="T123" s="38"/>
      <c r="U123" s="38"/>
      <c r="V123" s="38"/>
      <c r="W123" s="38"/>
      <c r="X123" s="38"/>
      <c r="Y123" s="38"/>
      <c r="Z123" s="38"/>
      <c r="AA123" s="38"/>
      <c r="AB123" s="38"/>
      <c r="AC123" s="38"/>
      <c r="AD123" s="38"/>
      <c r="AE123" s="38"/>
    </row>
    <row r="124" spans="1:31" s="11" customFormat="1" ht="29.25" customHeight="1">
      <c r="A124" s="173"/>
      <c r="B124" s="174"/>
      <c r="C124" s="175" t="s">
        <v>161</v>
      </c>
      <c r="D124" s="176" t="s">
        <v>63</v>
      </c>
      <c r="E124" s="176" t="s">
        <v>59</v>
      </c>
      <c r="F124" s="176" t="s">
        <v>60</v>
      </c>
      <c r="G124" s="176" t="s">
        <v>162</v>
      </c>
      <c r="H124" s="176" t="s">
        <v>163</v>
      </c>
      <c r="I124" s="177" t="s">
        <v>164</v>
      </c>
      <c r="J124" s="176" t="s">
        <v>133</v>
      </c>
      <c r="K124" s="178" t="s">
        <v>165</v>
      </c>
      <c r="L124" s="179"/>
      <c r="M124" s="86" t="s">
        <v>1</v>
      </c>
      <c r="N124" s="87" t="s">
        <v>42</v>
      </c>
      <c r="O124" s="87" t="s">
        <v>166</v>
      </c>
      <c r="P124" s="87" t="s">
        <v>167</v>
      </c>
      <c r="Q124" s="87" t="s">
        <v>168</v>
      </c>
      <c r="R124" s="87" t="s">
        <v>169</v>
      </c>
      <c r="S124" s="87" t="s">
        <v>170</v>
      </c>
      <c r="T124" s="88" t="s">
        <v>171</v>
      </c>
      <c r="U124" s="173"/>
      <c r="V124" s="173"/>
      <c r="W124" s="173"/>
      <c r="X124" s="173"/>
      <c r="Y124" s="173"/>
      <c r="Z124" s="173"/>
      <c r="AA124" s="173"/>
      <c r="AB124" s="173"/>
      <c r="AC124" s="173"/>
      <c r="AD124" s="173"/>
      <c r="AE124" s="173"/>
    </row>
    <row r="125" spans="1:63" s="2" customFormat="1" ht="22.8" customHeight="1">
      <c r="A125" s="38"/>
      <c r="B125" s="39"/>
      <c r="C125" s="93" t="s">
        <v>172</v>
      </c>
      <c r="D125" s="38"/>
      <c r="E125" s="38"/>
      <c r="F125" s="38"/>
      <c r="G125" s="38"/>
      <c r="H125" s="38"/>
      <c r="I125" s="133"/>
      <c r="J125" s="180">
        <f>BK125</f>
        <v>0</v>
      </c>
      <c r="K125" s="38"/>
      <c r="L125" s="39"/>
      <c r="M125" s="89"/>
      <c r="N125" s="73"/>
      <c r="O125" s="90"/>
      <c r="P125" s="181">
        <f>P126</f>
        <v>0</v>
      </c>
      <c r="Q125" s="90"/>
      <c r="R125" s="181">
        <f>R126</f>
        <v>0</v>
      </c>
      <c r="S125" s="90"/>
      <c r="T125" s="182">
        <f>T126</f>
        <v>0</v>
      </c>
      <c r="U125" s="38"/>
      <c r="V125" s="38"/>
      <c r="W125" s="38"/>
      <c r="X125" s="38"/>
      <c r="Y125" s="38"/>
      <c r="Z125" s="38"/>
      <c r="AA125" s="38"/>
      <c r="AB125" s="38"/>
      <c r="AC125" s="38"/>
      <c r="AD125" s="38"/>
      <c r="AE125" s="38"/>
      <c r="AT125" s="19" t="s">
        <v>77</v>
      </c>
      <c r="AU125" s="19" t="s">
        <v>135</v>
      </c>
      <c r="BK125" s="183">
        <f>BK126</f>
        <v>0</v>
      </c>
    </row>
    <row r="126" spans="1:63" s="12" customFormat="1" ht="25.9" customHeight="1">
      <c r="A126" s="12"/>
      <c r="B126" s="184"/>
      <c r="C126" s="12"/>
      <c r="D126" s="185" t="s">
        <v>77</v>
      </c>
      <c r="E126" s="186" t="s">
        <v>1340</v>
      </c>
      <c r="F126" s="186" t="s">
        <v>1681</v>
      </c>
      <c r="G126" s="12"/>
      <c r="H126" s="12"/>
      <c r="I126" s="187"/>
      <c r="J126" s="188">
        <f>BK126</f>
        <v>0</v>
      </c>
      <c r="K126" s="12"/>
      <c r="L126" s="184"/>
      <c r="M126" s="189"/>
      <c r="N126" s="190"/>
      <c r="O126" s="190"/>
      <c r="P126" s="191">
        <f>SUM(P127:P139)</f>
        <v>0</v>
      </c>
      <c r="Q126" s="190"/>
      <c r="R126" s="191">
        <f>SUM(R127:R139)</f>
        <v>0</v>
      </c>
      <c r="S126" s="190"/>
      <c r="T126" s="192">
        <f>SUM(T127:T139)</f>
        <v>0</v>
      </c>
      <c r="U126" s="12"/>
      <c r="V126" s="12"/>
      <c r="W126" s="12"/>
      <c r="X126" s="12"/>
      <c r="Y126" s="12"/>
      <c r="Z126" s="12"/>
      <c r="AA126" s="12"/>
      <c r="AB126" s="12"/>
      <c r="AC126" s="12"/>
      <c r="AD126" s="12"/>
      <c r="AE126" s="12"/>
      <c r="AR126" s="185" t="s">
        <v>85</v>
      </c>
      <c r="AT126" s="193" t="s">
        <v>77</v>
      </c>
      <c r="AU126" s="193" t="s">
        <v>78</v>
      </c>
      <c r="AY126" s="185" t="s">
        <v>175</v>
      </c>
      <c r="BK126" s="194">
        <f>SUM(BK127:BK139)</f>
        <v>0</v>
      </c>
    </row>
    <row r="127" spans="1:65" s="2" customFormat="1" ht="16.5" customHeight="1">
      <c r="A127" s="38"/>
      <c r="B127" s="197"/>
      <c r="C127" s="198" t="s">
        <v>85</v>
      </c>
      <c r="D127" s="198" t="s">
        <v>177</v>
      </c>
      <c r="E127" s="199" t="s">
        <v>1682</v>
      </c>
      <c r="F127" s="200" t="s">
        <v>1683</v>
      </c>
      <c r="G127" s="201" t="s">
        <v>1348</v>
      </c>
      <c r="H127" s="202">
        <v>1</v>
      </c>
      <c r="I127" s="203"/>
      <c r="J127" s="204">
        <f>ROUND(I127*H127,2)</f>
        <v>0</v>
      </c>
      <c r="K127" s="200" t="s">
        <v>1</v>
      </c>
      <c r="L127" s="39"/>
      <c r="M127" s="205" t="s">
        <v>1</v>
      </c>
      <c r="N127" s="206" t="s">
        <v>43</v>
      </c>
      <c r="O127" s="77"/>
      <c r="P127" s="207">
        <f>O127*H127</f>
        <v>0</v>
      </c>
      <c r="Q127" s="207">
        <v>0</v>
      </c>
      <c r="R127" s="207">
        <f>Q127*H127</f>
        <v>0</v>
      </c>
      <c r="S127" s="207">
        <v>0</v>
      </c>
      <c r="T127" s="208">
        <f>S127*H127</f>
        <v>0</v>
      </c>
      <c r="U127" s="38"/>
      <c r="V127" s="38"/>
      <c r="W127" s="38"/>
      <c r="X127" s="38"/>
      <c r="Y127" s="38"/>
      <c r="Z127" s="38"/>
      <c r="AA127" s="38"/>
      <c r="AB127" s="38"/>
      <c r="AC127" s="38"/>
      <c r="AD127" s="38"/>
      <c r="AE127" s="38"/>
      <c r="AR127" s="209" t="s">
        <v>182</v>
      </c>
      <c r="AT127" s="209" t="s">
        <v>177</v>
      </c>
      <c r="AU127" s="209" t="s">
        <v>85</v>
      </c>
      <c r="AY127" s="19" t="s">
        <v>175</v>
      </c>
      <c r="BE127" s="210">
        <f>IF(N127="základní",J127,0)</f>
        <v>0</v>
      </c>
      <c r="BF127" s="210">
        <f>IF(N127="snížená",J127,0)</f>
        <v>0</v>
      </c>
      <c r="BG127" s="210">
        <f>IF(N127="zákl. přenesená",J127,0)</f>
        <v>0</v>
      </c>
      <c r="BH127" s="210">
        <f>IF(N127="sníž. přenesená",J127,0)</f>
        <v>0</v>
      </c>
      <c r="BI127" s="210">
        <f>IF(N127="nulová",J127,0)</f>
        <v>0</v>
      </c>
      <c r="BJ127" s="19" t="s">
        <v>85</v>
      </c>
      <c r="BK127" s="210">
        <f>ROUND(I127*H127,2)</f>
        <v>0</v>
      </c>
      <c r="BL127" s="19" t="s">
        <v>182</v>
      </c>
      <c r="BM127" s="209" t="s">
        <v>87</v>
      </c>
    </row>
    <row r="128" spans="1:65" s="2" customFormat="1" ht="16.5" customHeight="1">
      <c r="A128" s="38"/>
      <c r="B128" s="197"/>
      <c r="C128" s="198" t="s">
        <v>87</v>
      </c>
      <c r="D128" s="198" t="s">
        <v>177</v>
      </c>
      <c r="E128" s="199" t="s">
        <v>1684</v>
      </c>
      <c r="F128" s="200" t="s">
        <v>1685</v>
      </c>
      <c r="G128" s="201" t="s">
        <v>1343</v>
      </c>
      <c r="H128" s="202">
        <v>1</v>
      </c>
      <c r="I128" s="203"/>
      <c r="J128" s="204">
        <f>ROUND(I128*H128,2)</f>
        <v>0</v>
      </c>
      <c r="K128" s="200" t="s">
        <v>1</v>
      </c>
      <c r="L128" s="39"/>
      <c r="M128" s="205" t="s">
        <v>1</v>
      </c>
      <c r="N128" s="206" t="s">
        <v>43</v>
      </c>
      <c r="O128" s="77"/>
      <c r="P128" s="207">
        <f>O128*H128</f>
        <v>0</v>
      </c>
      <c r="Q128" s="207">
        <v>0</v>
      </c>
      <c r="R128" s="207">
        <f>Q128*H128</f>
        <v>0</v>
      </c>
      <c r="S128" s="207">
        <v>0</v>
      </c>
      <c r="T128" s="208">
        <f>S128*H128</f>
        <v>0</v>
      </c>
      <c r="U128" s="38"/>
      <c r="V128" s="38"/>
      <c r="W128" s="38"/>
      <c r="X128" s="38"/>
      <c r="Y128" s="38"/>
      <c r="Z128" s="38"/>
      <c r="AA128" s="38"/>
      <c r="AB128" s="38"/>
      <c r="AC128" s="38"/>
      <c r="AD128" s="38"/>
      <c r="AE128" s="38"/>
      <c r="AR128" s="209" t="s">
        <v>182</v>
      </c>
      <c r="AT128" s="209" t="s">
        <v>177</v>
      </c>
      <c r="AU128" s="209" t="s">
        <v>85</v>
      </c>
      <c r="AY128" s="19" t="s">
        <v>175</v>
      </c>
      <c r="BE128" s="210">
        <f>IF(N128="základní",J128,0)</f>
        <v>0</v>
      </c>
      <c r="BF128" s="210">
        <f>IF(N128="snížená",J128,0)</f>
        <v>0</v>
      </c>
      <c r="BG128" s="210">
        <f>IF(N128="zákl. přenesená",J128,0)</f>
        <v>0</v>
      </c>
      <c r="BH128" s="210">
        <f>IF(N128="sníž. přenesená",J128,0)</f>
        <v>0</v>
      </c>
      <c r="BI128" s="210">
        <f>IF(N128="nulová",J128,0)</f>
        <v>0</v>
      </c>
      <c r="BJ128" s="19" t="s">
        <v>85</v>
      </c>
      <c r="BK128" s="210">
        <f>ROUND(I128*H128,2)</f>
        <v>0</v>
      </c>
      <c r="BL128" s="19" t="s">
        <v>182</v>
      </c>
      <c r="BM128" s="209" t="s">
        <v>182</v>
      </c>
    </row>
    <row r="129" spans="1:65" s="2" customFormat="1" ht="16.5" customHeight="1">
      <c r="A129" s="38"/>
      <c r="B129" s="197"/>
      <c r="C129" s="198" t="s">
        <v>99</v>
      </c>
      <c r="D129" s="198" t="s">
        <v>177</v>
      </c>
      <c r="E129" s="199" t="s">
        <v>1610</v>
      </c>
      <c r="F129" s="200" t="s">
        <v>1611</v>
      </c>
      <c r="G129" s="201" t="s">
        <v>1343</v>
      </c>
      <c r="H129" s="202">
        <v>1</v>
      </c>
      <c r="I129" s="203"/>
      <c r="J129" s="204">
        <f>ROUND(I129*H129,2)</f>
        <v>0</v>
      </c>
      <c r="K129" s="200" t="s">
        <v>1</v>
      </c>
      <c r="L129" s="39"/>
      <c r="M129" s="205" t="s">
        <v>1</v>
      </c>
      <c r="N129" s="206" t="s">
        <v>43</v>
      </c>
      <c r="O129" s="77"/>
      <c r="P129" s="207">
        <f>O129*H129</f>
        <v>0</v>
      </c>
      <c r="Q129" s="207">
        <v>0</v>
      </c>
      <c r="R129" s="207">
        <f>Q129*H129</f>
        <v>0</v>
      </c>
      <c r="S129" s="207">
        <v>0</v>
      </c>
      <c r="T129" s="208">
        <f>S129*H129</f>
        <v>0</v>
      </c>
      <c r="U129" s="38"/>
      <c r="V129" s="38"/>
      <c r="W129" s="38"/>
      <c r="X129" s="38"/>
      <c r="Y129" s="38"/>
      <c r="Z129" s="38"/>
      <c r="AA129" s="38"/>
      <c r="AB129" s="38"/>
      <c r="AC129" s="38"/>
      <c r="AD129" s="38"/>
      <c r="AE129" s="38"/>
      <c r="AR129" s="209" t="s">
        <v>182</v>
      </c>
      <c r="AT129" s="209" t="s">
        <v>177</v>
      </c>
      <c r="AU129" s="209" t="s">
        <v>85</v>
      </c>
      <c r="AY129" s="19" t="s">
        <v>175</v>
      </c>
      <c r="BE129" s="210">
        <f>IF(N129="základní",J129,0)</f>
        <v>0</v>
      </c>
      <c r="BF129" s="210">
        <f>IF(N129="snížená",J129,0)</f>
        <v>0</v>
      </c>
      <c r="BG129" s="210">
        <f>IF(N129="zákl. přenesená",J129,0)</f>
        <v>0</v>
      </c>
      <c r="BH129" s="210">
        <f>IF(N129="sníž. přenesená",J129,0)</f>
        <v>0</v>
      </c>
      <c r="BI129" s="210">
        <f>IF(N129="nulová",J129,0)</f>
        <v>0</v>
      </c>
      <c r="BJ129" s="19" t="s">
        <v>85</v>
      </c>
      <c r="BK129" s="210">
        <f>ROUND(I129*H129,2)</f>
        <v>0</v>
      </c>
      <c r="BL129" s="19" t="s">
        <v>182</v>
      </c>
      <c r="BM129" s="209" t="s">
        <v>206</v>
      </c>
    </row>
    <row r="130" spans="1:65" s="2" customFormat="1" ht="16.5" customHeight="1">
      <c r="A130" s="38"/>
      <c r="B130" s="197"/>
      <c r="C130" s="198" t="s">
        <v>182</v>
      </c>
      <c r="D130" s="198" t="s">
        <v>177</v>
      </c>
      <c r="E130" s="199" t="s">
        <v>1614</v>
      </c>
      <c r="F130" s="200" t="s">
        <v>1615</v>
      </c>
      <c r="G130" s="201" t="s">
        <v>1343</v>
      </c>
      <c r="H130" s="202">
        <v>1</v>
      </c>
      <c r="I130" s="203"/>
      <c r="J130" s="204">
        <f>ROUND(I130*H130,2)</f>
        <v>0</v>
      </c>
      <c r="K130" s="200" t="s">
        <v>1</v>
      </c>
      <c r="L130" s="39"/>
      <c r="M130" s="205" t="s">
        <v>1</v>
      </c>
      <c r="N130" s="206" t="s">
        <v>43</v>
      </c>
      <c r="O130" s="77"/>
      <c r="P130" s="207">
        <f>O130*H130</f>
        <v>0</v>
      </c>
      <c r="Q130" s="207">
        <v>0</v>
      </c>
      <c r="R130" s="207">
        <f>Q130*H130</f>
        <v>0</v>
      </c>
      <c r="S130" s="207">
        <v>0</v>
      </c>
      <c r="T130" s="208">
        <f>S130*H130</f>
        <v>0</v>
      </c>
      <c r="U130" s="38"/>
      <c r="V130" s="38"/>
      <c r="W130" s="38"/>
      <c r="X130" s="38"/>
      <c r="Y130" s="38"/>
      <c r="Z130" s="38"/>
      <c r="AA130" s="38"/>
      <c r="AB130" s="38"/>
      <c r="AC130" s="38"/>
      <c r="AD130" s="38"/>
      <c r="AE130" s="38"/>
      <c r="AR130" s="209" t="s">
        <v>182</v>
      </c>
      <c r="AT130" s="209" t="s">
        <v>177</v>
      </c>
      <c r="AU130" s="209" t="s">
        <v>85</v>
      </c>
      <c r="AY130" s="19" t="s">
        <v>175</v>
      </c>
      <c r="BE130" s="210">
        <f>IF(N130="základní",J130,0)</f>
        <v>0</v>
      </c>
      <c r="BF130" s="210">
        <f>IF(N130="snížená",J130,0)</f>
        <v>0</v>
      </c>
      <c r="BG130" s="210">
        <f>IF(N130="zákl. přenesená",J130,0)</f>
        <v>0</v>
      </c>
      <c r="BH130" s="210">
        <f>IF(N130="sníž. přenesená",J130,0)</f>
        <v>0</v>
      </c>
      <c r="BI130" s="210">
        <f>IF(N130="nulová",J130,0)</f>
        <v>0</v>
      </c>
      <c r="BJ130" s="19" t="s">
        <v>85</v>
      </c>
      <c r="BK130" s="210">
        <f>ROUND(I130*H130,2)</f>
        <v>0</v>
      </c>
      <c r="BL130" s="19" t="s">
        <v>182</v>
      </c>
      <c r="BM130" s="209" t="s">
        <v>215</v>
      </c>
    </row>
    <row r="131" spans="1:65" s="2" customFormat="1" ht="16.5" customHeight="1">
      <c r="A131" s="38"/>
      <c r="B131" s="197"/>
      <c r="C131" s="198" t="s">
        <v>200</v>
      </c>
      <c r="D131" s="198" t="s">
        <v>177</v>
      </c>
      <c r="E131" s="199" t="s">
        <v>1662</v>
      </c>
      <c r="F131" s="200" t="s">
        <v>1663</v>
      </c>
      <c r="G131" s="201" t="s">
        <v>1343</v>
      </c>
      <c r="H131" s="202">
        <v>3</v>
      </c>
      <c r="I131" s="203"/>
      <c r="J131" s="204">
        <f>ROUND(I131*H131,2)</f>
        <v>0</v>
      </c>
      <c r="K131" s="200" t="s">
        <v>1</v>
      </c>
      <c r="L131" s="39"/>
      <c r="M131" s="205" t="s">
        <v>1</v>
      </c>
      <c r="N131" s="206" t="s">
        <v>43</v>
      </c>
      <c r="O131" s="77"/>
      <c r="P131" s="207">
        <f>O131*H131</f>
        <v>0</v>
      </c>
      <c r="Q131" s="207">
        <v>0</v>
      </c>
      <c r="R131" s="207">
        <f>Q131*H131</f>
        <v>0</v>
      </c>
      <c r="S131" s="207">
        <v>0</v>
      </c>
      <c r="T131" s="208">
        <f>S131*H131</f>
        <v>0</v>
      </c>
      <c r="U131" s="38"/>
      <c r="V131" s="38"/>
      <c r="W131" s="38"/>
      <c r="X131" s="38"/>
      <c r="Y131" s="38"/>
      <c r="Z131" s="38"/>
      <c r="AA131" s="38"/>
      <c r="AB131" s="38"/>
      <c r="AC131" s="38"/>
      <c r="AD131" s="38"/>
      <c r="AE131" s="38"/>
      <c r="AR131" s="209" t="s">
        <v>182</v>
      </c>
      <c r="AT131" s="209" t="s">
        <v>177</v>
      </c>
      <c r="AU131" s="209" t="s">
        <v>85</v>
      </c>
      <c r="AY131" s="19" t="s">
        <v>175</v>
      </c>
      <c r="BE131" s="210">
        <f>IF(N131="základní",J131,0)</f>
        <v>0</v>
      </c>
      <c r="BF131" s="210">
        <f>IF(N131="snížená",J131,0)</f>
        <v>0</v>
      </c>
      <c r="BG131" s="210">
        <f>IF(N131="zákl. přenesená",J131,0)</f>
        <v>0</v>
      </c>
      <c r="BH131" s="210">
        <f>IF(N131="sníž. přenesená",J131,0)</f>
        <v>0</v>
      </c>
      <c r="BI131" s="210">
        <f>IF(N131="nulová",J131,0)</f>
        <v>0</v>
      </c>
      <c r="BJ131" s="19" t="s">
        <v>85</v>
      </c>
      <c r="BK131" s="210">
        <f>ROUND(I131*H131,2)</f>
        <v>0</v>
      </c>
      <c r="BL131" s="19" t="s">
        <v>182</v>
      </c>
      <c r="BM131" s="209" t="s">
        <v>225</v>
      </c>
    </row>
    <row r="132" spans="1:65" s="2" customFormat="1" ht="16.5" customHeight="1">
      <c r="A132" s="38"/>
      <c r="B132" s="197"/>
      <c r="C132" s="198" t="s">
        <v>206</v>
      </c>
      <c r="D132" s="198" t="s">
        <v>177</v>
      </c>
      <c r="E132" s="199" t="s">
        <v>1626</v>
      </c>
      <c r="F132" s="200" t="s">
        <v>1627</v>
      </c>
      <c r="G132" s="201" t="s">
        <v>1343</v>
      </c>
      <c r="H132" s="202">
        <v>2</v>
      </c>
      <c r="I132" s="203"/>
      <c r="J132" s="204">
        <f>ROUND(I132*H132,2)</f>
        <v>0</v>
      </c>
      <c r="K132" s="200" t="s">
        <v>1</v>
      </c>
      <c r="L132" s="39"/>
      <c r="M132" s="205" t="s">
        <v>1</v>
      </c>
      <c r="N132" s="206" t="s">
        <v>43</v>
      </c>
      <c r="O132" s="77"/>
      <c r="P132" s="207">
        <f>O132*H132</f>
        <v>0</v>
      </c>
      <c r="Q132" s="207">
        <v>0</v>
      </c>
      <c r="R132" s="207">
        <f>Q132*H132</f>
        <v>0</v>
      </c>
      <c r="S132" s="207">
        <v>0</v>
      </c>
      <c r="T132" s="208">
        <f>S132*H132</f>
        <v>0</v>
      </c>
      <c r="U132" s="38"/>
      <c r="V132" s="38"/>
      <c r="W132" s="38"/>
      <c r="X132" s="38"/>
      <c r="Y132" s="38"/>
      <c r="Z132" s="38"/>
      <c r="AA132" s="38"/>
      <c r="AB132" s="38"/>
      <c r="AC132" s="38"/>
      <c r="AD132" s="38"/>
      <c r="AE132" s="38"/>
      <c r="AR132" s="209" t="s">
        <v>182</v>
      </c>
      <c r="AT132" s="209" t="s">
        <v>177</v>
      </c>
      <c r="AU132" s="209" t="s">
        <v>85</v>
      </c>
      <c r="AY132" s="19" t="s">
        <v>175</v>
      </c>
      <c r="BE132" s="210">
        <f>IF(N132="základní",J132,0)</f>
        <v>0</v>
      </c>
      <c r="BF132" s="210">
        <f>IF(N132="snížená",J132,0)</f>
        <v>0</v>
      </c>
      <c r="BG132" s="210">
        <f>IF(N132="zákl. přenesená",J132,0)</f>
        <v>0</v>
      </c>
      <c r="BH132" s="210">
        <f>IF(N132="sníž. přenesená",J132,0)</f>
        <v>0</v>
      </c>
      <c r="BI132" s="210">
        <f>IF(N132="nulová",J132,0)</f>
        <v>0</v>
      </c>
      <c r="BJ132" s="19" t="s">
        <v>85</v>
      </c>
      <c r="BK132" s="210">
        <f>ROUND(I132*H132,2)</f>
        <v>0</v>
      </c>
      <c r="BL132" s="19" t="s">
        <v>182</v>
      </c>
      <c r="BM132" s="209" t="s">
        <v>234</v>
      </c>
    </row>
    <row r="133" spans="1:65" s="2" customFormat="1" ht="16.5" customHeight="1">
      <c r="A133" s="38"/>
      <c r="B133" s="197"/>
      <c r="C133" s="198" t="s">
        <v>211</v>
      </c>
      <c r="D133" s="198" t="s">
        <v>177</v>
      </c>
      <c r="E133" s="199" t="s">
        <v>1686</v>
      </c>
      <c r="F133" s="200" t="s">
        <v>1687</v>
      </c>
      <c r="G133" s="201" t="s">
        <v>1343</v>
      </c>
      <c r="H133" s="202">
        <v>1</v>
      </c>
      <c r="I133" s="203"/>
      <c r="J133" s="204">
        <f>ROUND(I133*H133,2)</f>
        <v>0</v>
      </c>
      <c r="K133" s="200" t="s">
        <v>1</v>
      </c>
      <c r="L133" s="39"/>
      <c r="M133" s="205" t="s">
        <v>1</v>
      </c>
      <c r="N133" s="206" t="s">
        <v>43</v>
      </c>
      <c r="O133" s="77"/>
      <c r="P133" s="207">
        <f>O133*H133</f>
        <v>0</v>
      </c>
      <c r="Q133" s="207">
        <v>0</v>
      </c>
      <c r="R133" s="207">
        <f>Q133*H133</f>
        <v>0</v>
      </c>
      <c r="S133" s="207">
        <v>0</v>
      </c>
      <c r="T133" s="208">
        <f>S133*H133</f>
        <v>0</v>
      </c>
      <c r="U133" s="38"/>
      <c r="V133" s="38"/>
      <c r="W133" s="38"/>
      <c r="X133" s="38"/>
      <c r="Y133" s="38"/>
      <c r="Z133" s="38"/>
      <c r="AA133" s="38"/>
      <c r="AB133" s="38"/>
      <c r="AC133" s="38"/>
      <c r="AD133" s="38"/>
      <c r="AE133" s="38"/>
      <c r="AR133" s="209" t="s">
        <v>182</v>
      </c>
      <c r="AT133" s="209" t="s">
        <v>177</v>
      </c>
      <c r="AU133" s="209" t="s">
        <v>85</v>
      </c>
      <c r="AY133" s="19" t="s">
        <v>175</v>
      </c>
      <c r="BE133" s="210">
        <f>IF(N133="základní",J133,0)</f>
        <v>0</v>
      </c>
      <c r="BF133" s="210">
        <f>IF(N133="snížená",J133,0)</f>
        <v>0</v>
      </c>
      <c r="BG133" s="210">
        <f>IF(N133="zákl. přenesená",J133,0)</f>
        <v>0</v>
      </c>
      <c r="BH133" s="210">
        <f>IF(N133="sníž. přenesená",J133,0)</f>
        <v>0</v>
      </c>
      <c r="BI133" s="210">
        <f>IF(N133="nulová",J133,0)</f>
        <v>0</v>
      </c>
      <c r="BJ133" s="19" t="s">
        <v>85</v>
      </c>
      <c r="BK133" s="210">
        <f>ROUND(I133*H133,2)</f>
        <v>0</v>
      </c>
      <c r="BL133" s="19" t="s">
        <v>182</v>
      </c>
      <c r="BM133" s="209" t="s">
        <v>244</v>
      </c>
    </row>
    <row r="134" spans="1:65" s="2" customFormat="1" ht="16.5" customHeight="1">
      <c r="A134" s="38"/>
      <c r="B134" s="197"/>
      <c r="C134" s="198" t="s">
        <v>215</v>
      </c>
      <c r="D134" s="198" t="s">
        <v>177</v>
      </c>
      <c r="E134" s="199" t="s">
        <v>1630</v>
      </c>
      <c r="F134" s="200" t="s">
        <v>1631</v>
      </c>
      <c r="G134" s="201" t="s">
        <v>1343</v>
      </c>
      <c r="H134" s="202">
        <v>4</v>
      </c>
      <c r="I134" s="203"/>
      <c r="J134" s="204">
        <f>ROUND(I134*H134,2)</f>
        <v>0</v>
      </c>
      <c r="K134" s="200" t="s">
        <v>1</v>
      </c>
      <c r="L134" s="39"/>
      <c r="M134" s="205" t="s">
        <v>1</v>
      </c>
      <c r="N134" s="206" t="s">
        <v>43</v>
      </c>
      <c r="O134" s="77"/>
      <c r="P134" s="207">
        <f>O134*H134</f>
        <v>0</v>
      </c>
      <c r="Q134" s="207">
        <v>0</v>
      </c>
      <c r="R134" s="207">
        <f>Q134*H134</f>
        <v>0</v>
      </c>
      <c r="S134" s="207">
        <v>0</v>
      </c>
      <c r="T134" s="208">
        <f>S134*H134</f>
        <v>0</v>
      </c>
      <c r="U134" s="38"/>
      <c r="V134" s="38"/>
      <c r="W134" s="38"/>
      <c r="X134" s="38"/>
      <c r="Y134" s="38"/>
      <c r="Z134" s="38"/>
      <c r="AA134" s="38"/>
      <c r="AB134" s="38"/>
      <c r="AC134" s="38"/>
      <c r="AD134" s="38"/>
      <c r="AE134" s="38"/>
      <c r="AR134" s="209" t="s">
        <v>182</v>
      </c>
      <c r="AT134" s="209" t="s">
        <v>177</v>
      </c>
      <c r="AU134" s="209" t="s">
        <v>85</v>
      </c>
      <c r="AY134" s="19" t="s">
        <v>175</v>
      </c>
      <c r="BE134" s="210">
        <f>IF(N134="základní",J134,0)</f>
        <v>0</v>
      </c>
      <c r="BF134" s="210">
        <f>IF(N134="snížená",J134,0)</f>
        <v>0</v>
      </c>
      <c r="BG134" s="210">
        <f>IF(N134="zákl. přenesená",J134,0)</f>
        <v>0</v>
      </c>
      <c r="BH134" s="210">
        <f>IF(N134="sníž. přenesená",J134,0)</f>
        <v>0</v>
      </c>
      <c r="BI134" s="210">
        <f>IF(N134="nulová",J134,0)</f>
        <v>0</v>
      </c>
      <c r="BJ134" s="19" t="s">
        <v>85</v>
      </c>
      <c r="BK134" s="210">
        <f>ROUND(I134*H134,2)</f>
        <v>0</v>
      </c>
      <c r="BL134" s="19" t="s">
        <v>182</v>
      </c>
      <c r="BM134" s="209" t="s">
        <v>253</v>
      </c>
    </row>
    <row r="135" spans="1:65" s="2" customFormat="1" ht="16.5" customHeight="1">
      <c r="A135" s="38"/>
      <c r="B135" s="197"/>
      <c r="C135" s="198" t="s">
        <v>221</v>
      </c>
      <c r="D135" s="198" t="s">
        <v>177</v>
      </c>
      <c r="E135" s="199" t="s">
        <v>1632</v>
      </c>
      <c r="F135" s="200" t="s">
        <v>1633</v>
      </c>
      <c r="G135" s="201" t="s">
        <v>1343</v>
      </c>
      <c r="H135" s="202">
        <v>1</v>
      </c>
      <c r="I135" s="203"/>
      <c r="J135" s="204">
        <f>ROUND(I135*H135,2)</f>
        <v>0</v>
      </c>
      <c r="K135" s="200" t="s">
        <v>1</v>
      </c>
      <c r="L135" s="39"/>
      <c r="M135" s="205" t="s">
        <v>1</v>
      </c>
      <c r="N135" s="206" t="s">
        <v>43</v>
      </c>
      <c r="O135" s="77"/>
      <c r="P135" s="207">
        <f>O135*H135</f>
        <v>0</v>
      </c>
      <c r="Q135" s="207">
        <v>0</v>
      </c>
      <c r="R135" s="207">
        <f>Q135*H135</f>
        <v>0</v>
      </c>
      <c r="S135" s="207">
        <v>0</v>
      </c>
      <c r="T135" s="208">
        <f>S135*H135</f>
        <v>0</v>
      </c>
      <c r="U135" s="38"/>
      <c r="V135" s="38"/>
      <c r="W135" s="38"/>
      <c r="X135" s="38"/>
      <c r="Y135" s="38"/>
      <c r="Z135" s="38"/>
      <c r="AA135" s="38"/>
      <c r="AB135" s="38"/>
      <c r="AC135" s="38"/>
      <c r="AD135" s="38"/>
      <c r="AE135" s="38"/>
      <c r="AR135" s="209" t="s">
        <v>182</v>
      </c>
      <c r="AT135" s="209" t="s">
        <v>177</v>
      </c>
      <c r="AU135" s="209" t="s">
        <v>85</v>
      </c>
      <c r="AY135" s="19" t="s">
        <v>175</v>
      </c>
      <c r="BE135" s="210">
        <f>IF(N135="základní",J135,0)</f>
        <v>0</v>
      </c>
      <c r="BF135" s="210">
        <f>IF(N135="snížená",J135,0)</f>
        <v>0</v>
      </c>
      <c r="BG135" s="210">
        <f>IF(N135="zákl. přenesená",J135,0)</f>
        <v>0</v>
      </c>
      <c r="BH135" s="210">
        <f>IF(N135="sníž. přenesená",J135,0)</f>
        <v>0</v>
      </c>
      <c r="BI135" s="210">
        <f>IF(N135="nulová",J135,0)</f>
        <v>0</v>
      </c>
      <c r="BJ135" s="19" t="s">
        <v>85</v>
      </c>
      <c r="BK135" s="210">
        <f>ROUND(I135*H135,2)</f>
        <v>0</v>
      </c>
      <c r="BL135" s="19" t="s">
        <v>182</v>
      </c>
      <c r="BM135" s="209" t="s">
        <v>263</v>
      </c>
    </row>
    <row r="136" spans="1:65" s="2" customFormat="1" ht="16.5" customHeight="1">
      <c r="A136" s="38"/>
      <c r="B136" s="197"/>
      <c r="C136" s="198" t="s">
        <v>225</v>
      </c>
      <c r="D136" s="198" t="s">
        <v>177</v>
      </c>
      <c r="E136" s="199" t="s">
        <v>1688</v>
      </c>
      <c r="F136" s="200" t="s">
        <v>1673</v>
      </c>
      <c r="G136" s="201" t="s">
        <v>1348</v>
      </c>
      <c r="H136" s="202">
        <v>1</v>
      </c>
      <c r="I136" s="203"/>
      <c r="J136" s="204">
        <f>ROUND(I136*H136,2)</f>
        <v>0</v>
      </c>
      <c r="K136" s="200" t="s">
        <v>1</v>
      </c>
      <c r="L136" s="39"/>
      <c r="M136" s="205" t="s">
        <v>1</v>
      </c>
      <c r="N136" s="206" t="s">
        <v>43</v>
      </c>
      <c r="O136" s="77"/>
      <c r="P136" s="207">
        <f>O136*H136</f>
        <v>0</v>
      </c>
      <c r="Q136" s="207">
        <v>0</v>
      </c>
      <c r="R136" s="207">
        <f>Q136*H136</f>
        <v>0</v>
      </c>
      <c r="S136" s="207">
        <v>0</v>
      </c>
      <c r="T136" s="208">
        <f>S136*H136</f>
        <v>0</v>
      </c>
      <c r="U136" s="38"/>
      <c r="V136" s="38"/>
      <c r="W136" s="38"/>
      <c r="X136" s="38"/>
      <c r="Y136" s="38"/>
      <c r="Z136" s="38"/>
      <c r="AA136" s="38"/>
      <c r="AB136" s="38"/>
      <c r="AC136" s="38"/>
      <c r="AD136" s="38"/>
      <c r="AE136" s="38"/>
      <c r="AR136" s="209" t="s">
        <v>182</v>
      </c>
      <c r="AT136" s="209" t="s">
        <v>177</v>
      </c>
      <c r="AU136" s="209" t="s">
        <v>85</v>
      </c>
      <c r="AY136" s="19" t="s">
        <v>175</v>
      </c>
      <c r="BE136" s="210">
        <f>IF(N136="základní",J136,0)</f>
        <v>0</v>
      </c>
      <c r="BF136" s="210">
        <f>IF(N136="snížená",J136,0)</f>
        <v>0</v>
      </c>
      <c r="BG136" s="210">
        <f>IF(N136="zákl. přenesená",J136,0)</f>
        <v>0</v>
      </c>
      <c r="BH136" s="210">
        <f>IF(N136="sníž. přenesená",J136,0)</f>
        <v>0</v>
      </c>
      <c r="BI136" s="210">
        <f>IF(N136="nulová",J136,0)</f>
        <v>0</v>
      </c>
      <c r="BJ136" s="19" t="s">
        <v>85</v>
      </c>
      <c r="BK136" s="210">
        <f>ROUND(I136*H136,2)</f>
        <v>0</v>
      </c>
      <c r="BL136" s="19" t="s">
        <v>182</v>
      </c>
      <c r="BM136" s="209" t="s">
        <v>285</v>
      </c>
    </row>
    <row r="137" spans="1:65" s="2" customFormat="1" ht="16.5" customHeight="1">
      <c r="A137" s="38"/>
      <c r="B137" s="197"/>
      <c r="C137" s="198" t="s">
        <v>230</v>
      </c>
      <c r="D137" s="198" t="s">
        <v>177</v>
      </c>
      <c r="E137" s="199" t="s">
        <v>1689</v>
      </c>
      <c r="F137" s="200" t="s">
        <v>1675</v>
      </c>
      <c r="G137" s="201" t="s">
        <v>769</v>
      </c>
      <c r="H137" s="202">
        <v>1</v>
      </c>
      <c r="I137" s="203"/>
      <c r="J137" s="204">
        <f>ROUND(I137*H137,2)</f>
        <v>0</v>
      </c>
      <c r="K137" s="200" t="s">
        <v>1</v>
      </c>
      <c r="L137" s="39"/>
      <c r="M137" s="205" t="s">
        <v>1</v>
      </c>
      <c r="N137" s="206" t="s">
        <v>43</v>
      </c>
      <c r="O137" s="77"/>
      <c r="P137" s="207">
        <f>O137*H137</f>
        <v>0</v>
      </c>
      <c r="Q137" s="207">
        <v>0</v>
      </c>
      <c r="R137" s="207">
        <f>Q137*H137</f>
        <v>0</v>
      </c>
      <c r="S137" s="207">
        <v>0</v>
      </c>
      <c r="T137" s="208">
        <f>S137*H137</f>
        <v>0</v>
      </c>
      <c r="U137" s="38"/>
      <c r="V137" s="38"/>
      <c r="W137" s="38"/>
      <c r="X137" s="38"/>
      <c r="Y137" s="38"/>
      <c r="Z137" s="38"/>
      <c r="AA137" s="38"/>
      <c r="AB137" s="38"/>
      <c r="AC137" s="38"/>
      <c r="AD137" s="38"/>
      <c r="AE137" s="38"/>
      <c r="AR137" s="209" t="s">
        <v>182</v>
      </c>
      <c r="AT137" s="209" t="s">
        <v>177</v>
      </c>
      <c r="AU137" s="209" t="s">
        <v>85</v>
      </c>
      <c r="AY137" s="19" t="s">
        <v>175</v>
      </c>
      <c r="BE137" s="210">
        <f>IF(N137="základní",J137,0)</f>
        <v>0</v>
      </c>
      <c r="BF137" s="210">
        <f>IF(N137="snížená",J137,0)</f>
        <v>0</v>
      </c>
      <c r="BG137" s="210">
        <f>IF(N137="zákl. přenesená",J137,0)</f>
        <v>0</v>
      </c>
      <c r="BH137" s="210">
        <f>IF(N137="sníž. přenesená",J137,0)</f>
        <v>0</v>
      </c>
      <c r="BI137" s="210">
        <f>IF(N137="nulová",J137,0)</f>
        <v>0</v>
      </c>
      <c r="BJ137" s="19" t="s">
        <v>85</v>
      </c>
      <c r="BK137" s="210">
        <f>ROUND(I137*H137,2)</f>
        <v>0</v>
      </c>
      <c r="BL137" s="19" t="s">
        <v>182</v>
      </c>
      <c r="BM137" s="209" t="s">
        <v>294</v>
      </c>
    </row>
    <row r="138" spans="1:47" s="2" customFormat="1" ht="12">
      <c r="A138" s="38"/>
      <c r="B138" s="39"/>
      <c r="C138" s="38"/>
      <c r="D138" s="212" t="s">
        <v>274</v>
      </c>
      <c r="E138" s="38"/>
      <c r="F138" s="228" t="s">
        <v>1676</v>
      </c>
      <c r="G138" s="38"/>
      <c r="H138" s="38"/>
      <c r="I138" s="133"/>
      <c r="J138" s="38"/>
      <c r="K138" s="38"/>
      <c r="L138" s="39"/>
      <c r="M138" s="229"/>
      <c r="N138" s="230"/>
      <c r="O138" s="77"/>
      <c r="P138" s="77"/>
      <c r="Q138" s="77"/>
      <c r="R138" s="77"/>
      <c r="S138" s="77"/>
      <c r="T138" s="78"/>
      <c r="U138" s="38"/>
      <c r="V138" s="38"/>
      <c r="W138" s="38"/>
      <c r="X138" s="38"/>
      <c r="Y138" s="38"/>
      <c r="Z138" s="38"/>
      <c r="AA138" s="38"/>
      <c r="AB138" s="38"/>
      <c r="AC138" s="38"/>
      <c r="AD138" s="38"/>
      <c r="AE138" s="38"/>
      <c r="AT138" s="19" t="s">
        <v>274</v>
      </c>
      <c r="AU138" s="19" t="s">
        <v>85</v>
      </c>
    </row>
    <row r="139" spans="1:65" s="2" customFormat="1" ht="16.5" customHeight="1">
      <c r="A139" s="38"/>
      <c r="B139" s="197"/>
      <c r="C139" s="198" t="s">
        <v>234</v>
      </c>
      <c r="D139" s="198" t="s">
        <v>177</v>
      </c>
      <c r="E139" s="199" t="s">
        <v>1690</v>
      </c>
      <c r="F139" s="200" t="s">
        <v>1678</v>
      </c>
      <c r="G139" s="201" t="s">
        <v>1348</v>
      </c>
      <c r="H139" s="202">
        <v>1</v>
      </c>
      <c r="I139" s="203"/>
      <c r="J139" s="204">
        <f>ROUND(I139*H139,2)</f>
        <v>0</v>
      </c>
      <c r="K139" s="200" t="s">
        <v>1</v>
      </c>
      <c r="L139" s="39"/>
      <c r="M139" s="259" t="s">
        <v>1</v>
      </c>
      <c r="N139" s="260" t="s">
        <v>43</v>
      </c>
      <c r="O139" s="261"/>
      <c r="P139" s="262">
        <f>O139*H139</f>
        <v>0</v>
      </c>
      <c r="Q139" s="262">
        <v>0</v>
      </c>
      <c r="R139" s="262">
        <f>Q139*H139</f>
        <v>0</v>
      </c>
      <c r="S139" s="262">
        <v>0</v>
      </c>
      <c r="T139" s="263">
        <f>S139*H139</f>
        <v>0</v>
      </c>
      <c r="U139" s="38"/>
      <c r="V139" s="38"/>
      <c r="W139" s="38"/>
      <c r="X139" s="38"/>
      <c r="Y139" s="38"/>
      <c r="Z139" s="38"/>
      <c r="AA139" s="38"/>
      <c r="AB139" s="38"/>
      <c r="AC139" s="38"/>
      <c r="AD139" s="38"/>
      <c r="AE139" s="38"/>
      <c r="AR139" s="209" t="s">
        <v>182</v>
      </c>
      <c r="AT139" s="209" t="s">
        <v>177</v>
      </c>
      <c r="AU139" s="209" t="s">
        <v>85</v>
      </c>
      <c r="AY139" s="19" t="s">
        <v>175</v>
      </c>
      <c r="BE139" s="210">
        <f>IF(N139="základní",J139,0)</f>
        <v>0</v>
      </c>
      <c r="BF139" s="210">
        <f>IF(N139="snížená",J139,0)</f>
        <v>0</v>
      </c>
      <c r="BG139" s="210">
        <f>IF(N139="zákl. přenesená",J139,0)</f>
        <v>0</v>
      </c>
      <c r="BH139" s="210">
        <f>IF(N139="sníž. přenesená",J139,0)</f>
        <v>0</v>
      </c>
      <c r="BI139" s="210">
        <f>IF(N139="nulová",J139,0)</f>
        <v>0</v>
      </c>
      <c r="BJ139" s="19" t="s">
        <v>85</v>
      </c>
      <c r="BK139" s="210">
        <f>ROUND(I139*H139,2)</f>
        <v>0</v>
      </c>
      <c r="BL139" s="19" t="s">
        <v>182</v>
      </c>
      <c r="BM139" s="209" t="s">
        <v>308</v>
      </c>
    </row>
    <row r="140" spans="1:31" s="2" customFormat="1" ht="6.95" customHeight="1">
      <c r="A140" s="38"/>
      <c r="B140" s="60"/>
      <c r="C140" s="61"/>
      <c r="D140" s="61"/>
      <c r="E140" s="61"/>
      <c r="F140" s="61"/>
      <c r="G140" s="61"/>
      <c r="H140" s="61"/>
      <c r="I140" s="157"/>
      <c r="J140" s="61"/>
      <c r="K140" s="61"/>
      <c r="L140" s="39"/>
      <c r="M140" s="38"/>
      <c r="O140" s="38"/>
      <c r="P140" s="38"/>
      <c r="Q140" s="38"/>
      <c r="R140" s="38"/>
      <c r="S140" s="38"/>
      <c r="T140" s="38"/>
      <c r="U140" s="38"/>
      <c r="V140" s="38"/>
      <c r="W140" s="38"/>
      <c r="X140" s="38"/>
      <c r="Y140" s="38"/>
      <c r="Z140" s="38"/>
      <c r="AA140" s="38"/>
      <c r="AB140" s="38"/>
      <c r="AC140" s="38"/>
      <c r="AD140" s="38"/>
      <c r="AE140" s="38"/>
    </row>
  </sheetData>
  <autoFilter ref="C124:K139"/>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22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8" t="s">
        <v>5</v>
      </c>
      <c r="M2" s="1"/>
      <c r="N2" s="1"/>
      <c r="O2" s="1"/>
      <c r="P2" s="1"/>
      <c r="Q2" s="1"/>
      <c r="R2" s="1"/>
      <c r="S2" s="1"/>
      <c r="T2" s="1"/>
      <c r="U2" s="1"/>
      <c r="V2" s="1"/>
      <c r="AT2" s="19" t="s">
        <v>111</v>
      </c>
    </row>
    <row r="3" spans="2:46" s="1" customFormat="1" ht="6.95" customHeight="1">
      <c r="B3" s="20"/>
      <c r="C3" s="21"/>
      <c r="D3" s="21"/>
      <c r="E3" s="21"/>
      <c r="F3" s="21"/>
      <c r="G3" s="21"/>
      <c r="H3" s="21"/>
      <c r="I3" s="130"/>
      <c r="J3" s="21"/>
      <c r="K3" s="21"/>
      <c r="L3" s="22"/>
      <c r="AT3" s="19" t="s">
        <v>87</v>
      </c>
    </row>
    <row r="4" spans="2:46" s="1" customFormat="1" ht="24.95" customHeight="1">
      <c r="B4" s="22"/>
      <c r="D4" s="23" t="s">
        <v>127</v>
      </c>
      <c r="I4" s="129"/>
      <c r="L4" s="22"/>
      <c r="M4" s="131" t="s">
        <v>10</v>
      </c>
      <c r="AT4" s="19" t="s">
        <v>3</v>
      </c>
    </row>
    <row r="5" spans="2:12" s="1" customFormat="1" ht="6.95" customHeight="1">
      <c r="B5" s="22"/>
      <c r="I5" s="129"/>
      <c r="L5" s="22"/>
    </row>
    <row r="6" spans="2:12" s="1" customFormat="1" ht="12" customHeight="1">
      <c r="B6" s="22"/>
      <c r="D6" s="32" t="s">
        <v>16</v>
      </c>
      <c r="I6" s="129"/>
      <c r="L6" s="22"/>
    </row>
    <row r="7" spans="2:12" s="1" customFormat="1" ht="16.5" customHeight="1">
      <c r="B7" s="22"/>
      <c r="E7" s="132" t="str">
        <f>'Rekapitulace stavby'!K6</f>
        <v>Rekonstrukce objektu garáží nákladních vozidel - Rychnov nad Kněžnou</v>
      </c>
      <c r="F7" s="32"/>
      <c r="G7" s="32"/>
      <c r="H7" s="32"/>
      <c r="I7" s="129"/>
      <c r="L7" s="22"/>
    </row>
    <row r="8" spans="1:31" s="2" customFormat="1" ht="12" customHeight="1">
      <c r="A8" s="38"/>
      <c r="B8" s="39"/>
      <c r="C8" s="38"/>
      <c r="D8" s="32" t="s">
        <v>128</v>
      </c>
      <c r="E8" s="38"/>
      <c r="F8" s="38"/>
      <c r="G8" s="38"/>
      <c r="H8" s="38"/>
      <c r="I8" s="133"/>
      <c r="J8" s="38"/>
      <c r="K8" s="38"/>
      <c r="L8" s="55"/>
      <c r="S8" s="38"/>
      <c r="T8" s="38"/>
      <c r="U8" s="38"/>
      <c r="V8" s="38"/>
      <c r="W8" s="38"/>
      <c r="X8" s="38"/>
      <c r="Y8" s="38"/>
      <c r="Z8" s="38"/>
      <c r="AA8" s="38"/>
      <c r="AB8" s="38"/>
      <c r="AC8" s="38"/>
      <c r="AD8" s="38"/>
      <c r="AE8" s="38"/>
    </row>
    <row r="9" spans="1:31" s="2" customFormat="1" ht="16.5" customHeight="1">
      <c r="A9" s="38"/>
      <c r="B9" s="39"/>
      <c r="C9" s="38"/>
      <c r="D9" s="38"/>
      <c r="E9" s="67" t="s">
        <v>1691</v>
      </c>
      <c r="F9" s="38"/>
      <c r="G9" s="38"/>
      <c r="H9" s="38"/>
      <c r="I9" s="133"/>
      <c r="J9" s="38"/>
      <c r="K9" s="38"/>
      <c r="L9" s="55"/>
      <c r="S9" s="38"/>
      <c r="T9" s="38"/>
      <c r="U9" s="38"/>
      <c r="V9" s="38"/>
      <c r="W9" s="38"/>
      <c r="X9" s="38"/>
      <c r="Y9" s="38"/>
      <c r="Z9" s="38"/>
      <c r="AA9" s="38"/>
      <c r="AB9" s="38"/>
      <c r="AC9" s="38"/>
      <c r="AD9" s="38"/>
      <c r="AE9" s="38"/>
    </row>
    <row r="10" spans="1:31" s="2" customFormat="1" ht="12">
      <c r="A10" s="38"/>
      <c r="B10" s="39"/>
      <c r="C10" s="38"/>
      <c r="D10" s="38"/>
      <c r="E10" s="38"/>
      <c r="F10" s="38"/>
      <c r="G10" s="38"/>
      <c r="H10" s="38"/>
      <c r="I10" s="133"/>
      <c r="J10" s="38"/>
      <c r="K10" s="38"/>
      <c r="L10" s="55"/>
      <c r="S10" s="38"/>
      <c r="T10" s="38"/>
      <c r="U10" s="38"/>
      <c r="V10" s="38"/>
      <c r="W10" s="38"/>
      <c r="X10" s="38"/>
      <c r="Y10" s="38"/>
      <c r="Z10" s="38"/>
      <c r="AA10" s="38"/>
      <c r="AB10" s="38"/>
      <c r="AC10" s="38"/>
      <c r="AD10" s="38"/>
      <c r="AE10" s="38"/>
    </row>
    <row r="11" spans="1:31" s="2" customFormat="1" ht="12" customHeight="1">
      <c r="A11" s="38"/>
      <c r="B11" s="39"/>
      <c r="C11" s="38"/>
      <c r="D11" s="32" t="s">
        <v>18</v>
      </c>
      <c r="E11" s="38"/>
      <c r="F11" s="27" t="s">
        <v>1</v>
      </c>
      <c r="G11" s="38"/>
      <c r="H11" s="38"/>
      <c r="I11" s="134" t="s">
        <v>19</v>
      </c>
      <c r="J11" s="27" t="s">
        <v>1</v>
      </c>
      <c r="K11" s="38"/>
      <c r="L11" s="55"/>
      <c r="S11" s="38"/>
      <c r="T11" s="38"/>
      <c r="U11" s="38"/>
      <c r="V11" s="38"/>
      <c r="W11" s="38"/>
      <c r="X11" s="38"/>
      <c r="Y11" s="38"/>
      <c r="Z11" s="38"/>
      <c r="AA11" s="38"/>
      <c r="AB11" s="38"/>
      <c r="AC11" s="38"/>
      <c r="AD11" s="38"/>
      <c r="AE11" s="38"/>
    </row>
    <row r="12" spans="1:31" s="2" customFormat="1" ht="12" customHeight="1">
      <c r="A12" s="38"/>
      <c r="B12" s="39"/>
      <c r="C12" s="38"/>
      <c r="D12" s="32" t="s">
        <v>20</v>
      </c>
      <c r="E12" s="38"/>
      <c r="F12" s="27" t="s">
        <v>21</v>
      </c>
      <c r="G12" s="38"/>
      <c r="H12" s="38"/>
      <c r="I12" s="134" t="s">
        <v>22</v>
      </c>
      <c r="J12" s="69" t="str">
        <f>'Rekapitulace stavby'!AN8</f>
        <v>26. 3. 2019</v>
      </c>
      <c r="K12" s="38"/>
      <c r="L12" s="55"/>
      <c r="S12" s="38"/>
      <c r="T12" s="38"/>
      <c r="U12" s="38"/>
      <c r="V12" s="38"/>
      <c r="W12" s="38"/>
      <c r="X12" s="38"/>
      <c r="Y12" s="38"/>
      <c r="Z12" s="38"/>
      <c r="AA12" s="38"/>
      <c r="AB12" s="38"/>
      <c r="AC12" s="38"/>
      <c r="AD12" s="38"/>
      <c r="AE12" s="38"/>
    </row>
    <row r="13" spans="1:31" s="2" customFormat="1" ht="10.8" customHeight="1">
      <c r="A13" s="38"/>
      <c r="B13" s="39"/>
      <c r="C13" s="38"/>
      <c r="D13" s="38"/>
      <c r="E13" s="38"/>
      <c r="F13" s="38"/>
      <c r="G13" s="38"/>
      <c r="H13" s="38"/>
      <c r="I13" s="133"/>
      <c r="J13" s="38"/>
      <c r="K13" s="38"/>
      <c r="L13" s="55"/>
      <c r="S13" s="38"/>
      <c r="T13" s="38"/>
      <c r="U13" s="38"/>
      <c r="V13" s="38"/>
      <c r="W13" s="38"/>
      <c r="X13" s="38"/>
      <c r="Y13" s="38"/>
      <c r="Z13" s="38"/>
      <c r="AA13" s="38"/>
      <c r="AB13" s="38"/>
      <c r="AC13" s="38"/>
      <c r="AD13" s="38"/>
      <c r="AE13" s="38"/>
    </row>
    <row r="14" spans="1:31" s="2" customFormat="1" ht="12" customHeight="1">
      <c r="A14" s="38"/>
      <c r="B14" s="39"/>
      <c r="C14" s="38"/>
      <c r="D14" s="32" t="s">
        <v>24</v>
      </c>
      <c r="E14" s="38"/>
      <c r="F14" s="38"/>
      <c r="G14" s="38"/>
      <c r="H14" s="38"/>
      <c r="I14" s="134" t="s">
        <v>25</v>
      </c>
      <c r="J14" s="27" t="s">
        <v>26</v>
      </c>
      <c r="K14" s="38"/>
      <c r="L14" s="55"/>
      <c r="S14" s="38"/>
      <c r="T14" s="38"/>
      <c r="U14" s="38"/>
      <c r="V14" s="38"/>
      <c r="W14" s="38"/>
      <c r="X14" s="38"/>
      <c r="Y14" s="38"/>
      <c r="Z14" s="38"/>
      <c r="AA14" s="38"/>
      <c r="AB14" s="38"/>
      <c r="AC14" s="38"/>
      <c r="AD14" s="38"/>
      <c r="AE14" s="38"/>
    </row>
    <row r="15" spans="1:31" s="2" customFormat="1" ht="18" customHeight="1">
      <c r="A15" s="38"/>
      <c r="B15" s="39"/>
      <c r="C15" s="38"/>
      <c r="D15" s="38"/>
      <c r="E15" s="27" t="s">
        <v>27</v>
      </c>
      <c r="F15" s="38"/>
      <c r="G15" s="38"/>
      <c r="H15" s="38"/>
      <c r="I15" s="134" t="s">
        <v>28</v>
      </c>
      <c r="J15" s="27" t="s">
        <v>1</v>
      </c>
      <c r="K15" s="38"/>
      <c r="L15" s="55"/>
      <c r="S15" s="38"/>
      <c r="T15" s="38"/>
      <c r="U15" s="38"/>
      <c r="V15" s="38"/>
      <c r="W15" s="38"/>
      <c r="X15" s="38"/>
      <c r="Y15" s="38"/>
      <c r="Z15" s="38"/>
      <c r="AA15" s="38"/>
      <c r="AB15" s="38"/>
      <c r="AC15" s="38"/>
      <c r="AD15" s="38"/>
      <c r="AE15" s="38"/>
    </row>
    <row r="16" spans="1:31" s="2" customFormat="1" ht="6.95" customHeight="1">
      <c r="A16" s="38"/>
      <c r="B16" s="39"/>
      <c r="C16" s="38"/>
      <c r="D16" s="38"/>
      <c r="E16" s="38"/>
      <c r="F16" s="38"/>
      <c r="G16" s="38"/>
      <c r="H16" s="38"/>
      <c r="I16" s="133"/>
      <c r="J16" s="38"/>
      <c r="K16" s="38"/>
      <c r="L16" s="55"/>
      <c r="S16" s="38"/>
      <c r="T16" s="38"/>
      <c r="U16" s="38"/>
      <c r="V16" s="38"/>
      <c r="W16" s="38"/>
      <c r="X16" s="38"/>
      <c r="Y16" s="38"/>
      <c r="Z16" s="38"/>
      <c r="AA16" s="38"/>
      <c r="AB16" s="38"/>
      <c r="AC16" s="38"/>
      <c r="AD16" s="38"/>
      <c r="AE16" s="38"/>
    </row>
    <row r="17" spans="1:31" s="2" customFormat="1" ht="12" customHeight="1">
      <c r="A17" s="38"/>
      <c r="B17" s="39"/>
      <c r="C17" s="38"/>
      <c r="D17" s="32" t="s">
        <v>29</v>
      </c>
      <c r="E17" s="38"/>
      <c r="F17" s="38"/>
      <c r="G17" s="38"/>
      <c r="H17" s="38"/>
      <c r="I17" s="134" t="s">
        <v>25</v>
      </c>
      <c r="J17" s="33" t="str">
        <f>'Rekapitulace stavby'!AN13</f>
        <v>Vyplň údaj</v>
      </c>
      <c r="K17" s="38"/>
      <c r="L17" s="55"/>
      <c r="S17" s="38"/>
      <c r="T17" s="38"/>
      <c r="U17" s="38"/>
      <c r="V17" s="38"/>
      <c r="W17" s="38"/>
      <c r="X17" s="38"/>
      <c r="Y17" s="38"/>
      <c r="Z17" s="38"/>
      <c r="AA17" s="38"/>
      <c r="AB17" s="38"/>
      <c r="AC17" s="38"/>
      <c r="AD17" s="38"/>
      <c r="AE17" s="38"/>
    </row>
    <row r="18" spans="1:31" s="2" customFormat="1" ht="18" customHeight="1">
      <c r="A18" s="38"/>
      <c r="B18" s="39"/>
      <c r="C18" s="38"/>
      <c r="D18" s="38"/>
      <c r="E18" s="33" t="str">
        <f>'Rekapitulace stavby'!E14</f>
        <v>Vyplň údaj</v>
      </c>
      <c r="F18" s="27"/>
      <c r="G18" s="27"/>
      <c r="H18" s="27"/>
      <c r="I18" s="134" t="s">
        <v>28</v>
      </c>
      <c r="J18" s="33" t="str">
        <f>'Rekapitulace stavby'!AN14</f>
        <v>Vyplň údaj</v>
      </c>
      <c r="K18" s="38"/>
      <c r="L18" s="55"/>
      <c r="S18" s="38"/>
      <c r="T18" s="38"/>
      <c r="U18" s="38"/>
      <c r="V18" s="38"/>
      <c r="W18" s="38"/>
      <c r="X18" s="38"/>
      <c r="Y18" s="38"/>
      <c r="Z18" s="38"/>
      <c r="AA18" s="38"/>
      <c r="AB18" s="38"/>
      <c r="AC18" s="38"/>
      <c r="AD18" s="38"/>
      <c r="AE18" s="38"/>
    </row>
    <row r="19" spans="1:31" s="2" customFormat="1" ht="6.95" customHeight="1">
      <c r="A19" s="38"/>
      <c r="B19" s="39"/>
      <c r="C19" s="38"/>
      <c r="D19" s="38"/>
      <c r="E19" s="38"/>
      <c r="F19" s="38"/>
      <c r="G19" s="38"/>
      <c r="H19" s="38"/>
      <c r="I19" s="133"/>
      <c r="J19" s="38"/>
      <c r="K19" s="38"/>
      <c r="L19" s="55"/>
      <c r="S19" s="38"/>
      <c r="T19" s="38"/>
      <c r="U19" s="38"/>
      <c r="V19" s="38"/>
      <c r="W19" s="38"/>
      <c r="X19" s="38"/>
      <c r="Y19" s="38"/>
      <c r="Z19" s="38"/>
      <c r="AA19" s="38"/>
      <c r="AB19" s="38"/>
      <c r="AC19" s="38"/>
      <c r="AD19" s="38"/>
      <c r="AE19" s="38"/>
    </row>
    <row r="20" spans="1:31" s="2" customFormat="1" ht="12" customHeight="1">
      <c r="A20" s="38"/>
      <c r="B20" s="39"/>
      <c r="C20" s="38"/>
      <c r="D20" s="32" t="s">
        <v>31</v>
      </c>
      <c r="E20" s="38"/>
      <c r="F20" s="38"/>
      <c r="G20" s="38"/>
      <c r="H20" s="38"/>
      <c r="I20" s="134" t="s">
        <v>25</v>
      </c>
      <c r="J20" s="27" t="s">
        <v>1</v>
      </c>
      <c r="K20" s="38"/>
      <c r="L20" s="55"/>
      <c r="S20" s="38"/>
      <c r="T20" s="38"/>
      <c r="U20" s="38"/>
      <c r="V20" s="38"/>
      <c r="W20" s="38"/>
      <c r="X20" s="38"/>
      <c r="Y20" s="38"/>
      <c r="Z20" s="38"/>
      <c r="AA20" s="38"/>
      <c r="AB20" s="38"/>
      <c r="AC20" s="38"/>
      <c r="AD20" s="38"/>
      <c r="AE20" s="38"/>
    </row>
    <row r="21" spans="1:31" s="2" customFormat="1" ht="18" customHeight="1">
      <c r="A21" s="38"/>
      <c r="B21" s="39"/>
      <c r="C21" s="38"/>
      <c r="D21" s="38"/>
      <c r="E21" s="27" t="s">
        <v>32</v>
      </c>
      <c r="F21" s="38"/>
      <c r="G21" s="38"/>
      <c r="H21" s="38"/>
      <c r="I21" s="134" t="s">
        <v>28</v>
      </c>
      <c r="J21" s="27" t="s">
        <v>1</v>
      </c>
      <c r="K21" s="38"/>
      <c r="L21" s="55"/>
      <c r="S21" s="38"/>
      <c r="T21" s="38"/>
      <c r="U21" s="38"/>
      <c r="V21" s="38"/>
      <c r="W21" s="38"/>
      <c r="X21" s="38"/>
      <c r="Y21" s="38"/>
      <c r="Z21" s="38"/>
      <c r="AA21" s="38"/>
      <c r="AB21" s="38"/>
      <c r="AC21" s="38"/>
      <c r="AD21" s="38"/>
      <c r="AE21" s="38"/>
    </row>
    <row r="22" spans="1:31" s="2" customFormat="1" ht="6.95" customHeight="1">
      <c r="A22" s="38"/>
      <c r="B22" s="39"/>
      <c r="C22" s="38"/>
      <c r="D22" s="38"/>
      <c r="E22" s="38"/>
      <c r="F22" s="38"/>
      <c r="G22" s="38"/>
      <c r="H22" s="38"/>
      <c r="I22" s="133"/>
      <c r="J22" s="38"/>
      <c r="K22" s="38"/>
      <c r="L22" s="55"/>
      <c r="S22" s="38"/>
      <c r="T22" s="38"/>
      <c r="U22" s="38"/>
      <c r="V22" s="38"/>
      <c r="W22" s="38"/>
      <c r="X22" s="38"/>
      <c r="Y22" s="38"/>
      <c r="Z22" s="38"/>
      <c r="AA22" s="38"/>
      <c r="AB22" s="38"/>
      <c r="AC22" s="38"/>
      <c r="AD22" s="38"/>
      <c r="AE22" s="38"/>
    </row>
    <row r="23" spans="1:31" s="2" customFormat="1" ht="12" customHeight="1">
      <c r="A23" s="38"/>
      <c r="B23" s="39"/>
      <c r="C23" s="38"/>
      <c r="D23" s="32" t="s">
        <v>34</v>
      </c>
      <c r="E23" s="38"/>
      <c r="F23" s="38"/>
      <c r="G23" s="38"/>
      <c r="H23" s="38"/>
      <c r="I23" s="134" t="s">
        <v>25</v>
      </c>
      <c r="J23" s="27" t="str">
        <f>IF('Rekapitulace stavby'!AN19="","",'Rekapitulace stavby'!AN19)</f>
        <v/>
      </c>
      <c r="K23" s="38"/>
      <c r="L23" s="55"/>
      <c r="S23" s="38"/>
      <c r="T23" s="38"/>
      <c r="U23" s="38"/>
      <c r="V23" s="38"/>
      <c r="W23" s="38"/>
      <c r="X23" s="38"/>
      <c r="Y23" s="38"/>
      <c r="Z23" s="38"/>
      <c r="AA23" s="38"/>
      <c r="AB23" s="38"/>
      <c r="AC23" s="38"/>
      <c r="AD23" s="38"/>
      <c r="AE23" s="38"/>
    </row>
    <row r="24" spans="1:31" s="2" customFormat="1" ht="18" customHeight="1">
      <c r="A24" s="38"/>
      <c r="B24" s="39"/>
      <c r="C24" s="38"/>
      <c r="D24" s="38"/>
      <c r="E24" s="27" t="str">
        <f>IF('Rekapitulace stavby'!E20="","",'Rekapitulace stavby'!E20)</f>
        <v xml:space="preserve"> </v>
      </c>
      <c r="F24" s="38"/>
      <c r="G24" s="38"/>
      <c r="H24" s="38"/>
      <c r="I24" s="134" t="s">
        <v>28</v>
      </c>
      <c r="J24" s="27" t="str">
        <f>IF('Rekapitulace stavby'!AN20="","",'Rekapitulace stavby'!AN20)</f>
        <v/>
      </c>
      <c r="K24" s="38"/>
      <c r="L24" s="55"/>
      <c r="S24" s="38"/>
      <c r="T24" s="38"/>
      <c r="U24" s="38"/>
      <c r="V24" s="38"/>
      <c r="W24" s="38"/>
      <c r="X24" s="38"/>
      <c r="Y24" s="38"/>
      <c r="Z24" s="38"/>
      <c r="AA24" s="38"/>
      <c r="AB24" s="38"/>
      <c r="AC24" s="38"/>
      <c r="AD24" s="38"/>
      <c r="AE24" s="38"/>
    </row>
    <row r="25" spans="1:31" s="2" customFormat="1" ht="6.95" customHeight="1">
      <c r="A25" s="38"/>
      <c r="B25" s="39"/>
      <c r="C25" s="38"/>
      <c r="D25" s="38"/>
      <c r="E25" s="38"/>
      <c r="F25" s="38"/>
      <c r="G25" s="38"/>
      <c r="H25" s="38"/>
      <c r="I25" s="133"/>
      <c r="J25" s="38"/>
      <c r="K25" s="38"/>
      <c r="L25" s="55"/>
      <c r="S25" s="38"/>
      <c r="T25" s="38"/>
      <c r="U25" s="38"/>
      <c r="V25" s="38"/>
      <c r="W25" s="38"/>
      <c r="X25" s="38"/>
      <c r="Y25" s="38"/>
      <c r="Z25" s="38"/>
      <c r="AA25" s="38"/>
      <c r="AB25" s="38"/>
      <c r="AC25" s="38"/>
      <c r="AD25" s="38"/>
      <c r="AE25" s="38"/>
    </row>
    <row r="26" spans="1:31" s="2" customFormat="1" ht="12" customHeight="1">
      <c r="A26" s="38"/>
      <c r="B26" s="39"/>
      <c r="C26" s="38"/>
      <c r="D26" s="32" t="s">
        <v>36</v>
      </c>
      <c r="E26" s="38"/>
      <c r="F26" s="38"/>
      <c r="G26" s="38"/>
      <c r="H26" s="38"/>
      <c r="I26" s="133"/>
      <c r="J26" s="38"/>
      <c r="K26" s="38"/>
      <c r="L26" s="55"/>
      <c r="S26" s="38"/>
      <c r="T26" s="38"/>
      <c r="U26" s="38"/>
      <c r="V26" s="38"/>
      <c r="W26" s="38"/>
      <c r="X26" s="38"/>
      <c r="Y26" s="38"/>
      <c r="Z26" s="38"/>
      <c r="AA26" s="38"/>
      <c r="AB26" s="38"/>
      <c r="AC26" s="38"/>
      <c r="AD26" s="38"/>
      <c r="AE26" s="38"/>
    </row>
    <row r="27" spans="1:31" s="8" customFormat="1" ht="214.5" customHeight="1">
      <c r="A27" s="135"/>
      <c r="B27" s="136"/>
      <c r="C27" s="135"/>
      <c r="D27" s="135"/>
      <c r="E27" s="36" t="s">
        <v>130</v>
      </c>
      <c r="F27" s="36"/>
      <c r="G27" s="36"/>
      <c r="H27" s="36"/>
      <c r="I27" s="137"/>
      <c r="J27" s="135"/>
      <c r="K27" s="135"/>
      <c r="L27" s="138"/>
      <c r="S27" s="135"/>
      <c r="T27" s="135"/>
      <c r="U27" s="135"/>
      <c r="V27" s="135"/>
      <c r="W27" s="135"/>
      <c r="X27" s="135"/>
      <c r="Y27" s="135"/>
      <c r="Z27" s="135"/>
      <c r="AA27" s="135"/>
      <c r="AB27" s="135"/>
      <c r="AC27" s="135"/>
      <c r="AD27" s="135"/>
      <c r="AE27" s="135"/>
    </row>
    <row r="28" spans="1:31" s="2" customFormat="1" ht="6.95" customHeight="1">
      <c r="A28" s="38"/>
      <c r="B28" s="39"/>
      <c r="C28" s="38"/>
      <c r="D28" s="38"/>
      <c r="E28" s="38"/>
      <c r="F28" s="38"/>
      <c r="G28" s="38"/>
      <c r="H28" s="38"/>
      <c r="I28" s="133"/>
      <c r="J28" s="38"/>
      <c r="K28" s="38"/>
      <c r="L28" s="55"/>
      <c r="S28" s="38"/>
      <c r="T28" s="38"/>
      <c r="U28" s="38"/>
      <c r="V28" s="38"/>
      <c r="W28" s="38"/>
      <c r="X28" s="38"/>
      <c r="Y28" s="38"/>
      <c r="Z28" s="38"/>
      <c r="AA28" s="38"/>
      <c r="AB28" s="38"/>
      <c r="AC28" s="38"/>
      <c r="AD28" s="38"/>
      <c r="AE28" s="38"/>
    </row>
    <row r="29" spans="1:31" s="2" customFormat="1" ht="6.95" customHeight="1">
      <c r="A29" s="38"/>
      <c r="B29" s="39"/>
      <c r="C29" s="38"/>
      <c r="D29" s="90"/>
      <c r="E29" s="90"/>
      <c r="F29" s="90"/>
      <c r="G29" s="90"/>
      <c r="H29" s="90"/>
      <c r="I29" s="139"/>
      <c r="J29" s="90"/>
      <c r="K29" s="90"/>
      <c r="L29" s="55"/>
      <c r="S29" s="38"/>
      <c r="T29" s="38"/>
      <c r="U29" s="38"/>
      <c r="V29" s="38"/>
      <c r="W29" s="38"/>
      <c r="X29" s="38"/>
      <c r="Y29" s="38"/>
      <c r="Z29" s="38"/>
      <c r="AA29" s="38"/>
      <c r="AB29" s="38"/>
      <c r="AC29" s="38"/>
      <c r="AD29" s="38"/>
      <c r="AE29" s="38"/>
    </row>
    <row r="30" spans="1:31" s="2" customFormat="1" ht="25.4" customHeight="1">
      <c r="A30" s="38"/>
      <c r="B30" s="39"/>
      <c r="C30" s="38"/>
      <c r="D30" s="140" t="s">
        <v>38</v>
      </c>
      <c r="E30" s="38"/>
      <c r="F30" s="38"/>
      <c r="G30" s="38"/>
      <c r="H30" s="38"/>
      <c r="I30" s="133"/>
      <c r="J30" s="96">
        <f>ROUND(J130,2)</f>
        <v>0</v>
      </c>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139"/>
      <c r="J31" s="90"/>
      <c r="K31" s="90"/>
      <c r="L31" s="55"/>
      <c r="S31" s="38"/>
      <c r="T31" s="38"/>
      <c r="U31" s="38"/>
      <c r="V31" s="38"/>
      <c r="W31" s="38"/>
      <c r="X31" s="38"/>
      <c r="Y31" s="38"/>
      <c r="Z31" s="38"/>
      <c r="AA31" s="38"/>
      <c r="AB31" s="38"/>
      <c r="AC31" s="38"/>
      <c r="AD31" s="38"/>
      <c r="AE31" s="38"/>
    </row>
    <row r="32" spans="1:31" s="2" customFormat="1" ht="14.4" customHeight="1">
      <c r="A32" s="38"/>
      <c r="B32" s="39"/>
      <c r="C32" s="38"/>
      <c r="D32" s="38"/>
      <c r="E32" s="38"/>
      <c r="F32" s="43" t="s">
        <v>40</v>
      </c>
      <c r="G32" s="38"/>
      <c r="H32" s="38"/>
      <c r="I32" s="141" t="s">
        <v>39</v>
      </c>
      <c r="J32" s="43" t="s">
        <v>41</v>
      </c>
      <c r="K32" s="38"/>
      <c r="L32" s="55"/>
      <c r="S32" s="38"/>
      <c r="T32" s="38"/>
      <c r="U32" s="38"/>
      <c r="V32" s="38"/>
      <c r="W32" s="38"/>
      <c r="X32" s="38"/>
      <c r="Y32" s="38"/>
      <c r="Z32" s="38"/>
      <c r="AA32" s="38"/>
      <c r="AB32" s="38"/>
      <c r="AC32" s="38"/>
      <c r="AD32" s="38"/>
      <c r="AE32" s="38"/>
    </row>
    <row r="33" spans="1:31" s="2" customFormat="1" ht="14.4" customHeight="1">
      <c r="A33" s="38"/>
      <c r="B33" s="39"/>
      <c r="C33" s="38"/>
      <c r="D33" s="142" t="s">
        <v>42</v>
      </c>
      <c r="E33" s="32" t="s">
        <v>43</v>
      </c>
      <c r="F33" s="143">
        <f>ROUND((SUM(BE130:BE220)),2)</f>
        <v>0</v>
      </c>
      <c r="G33" s="38"/>
      <c r="H33" s="38"/>
      <c r="I33" s="144">
        <v>0.21</v>
      </c>
      <c r="J33" s="143">
        <f>ROUND(((SUM(BE130:BE220))*I33),2)</f>
        <v>0</v>
      </c>
      <c r="K33" s="38"/>
      <c r="L33" s="55"/>
      <c r="S33" s="38"/>
      <c r="T33" s="38"/>
      <c r="U33" s="38"/>
      <c r="V33" s="38"/>
      <c r="W33" s="38"/>
      <c r="X33" s="38"/>
      <c r="Y33" s="38"/>
      <c r="Z33" s="38"/>
      <c r="AA33" s="38"/>
      <c r="AB33" s="38"/>
      <c r="AC33" s="38"/>
      <c r="AD33" s="38"/>
      <c r="AE33" s="38"/>
    </row>
    <row r="34" spans="1:31" s="2" customFormat="1" ht="14.4" customHeight="1">
      <c r="A34" s="38"/>
      <c r="B34" s="39"/>
      <c r="C34" s="38"/>
      <c r="D34" s="38"/>
      <c r="E34" s="32" t="s">
        <v>44</v>
      </c>
      <c r="F34" s="143">
        <f>ROUND((SUM(BF130:BF220)),2)</f>
        <v>0</v>
      </c>
      <c r="G34" s="38"/>
      <c r="H34" s="38"/>
      <c r="I34" s="144">
        <v>0.15</v>
      </c>
      <c r="J34" s="143">
        <f>ROUND(((SUM(BF130:BF220))*I34),2)</f>
        <v>0</v>
      </c>
      <c r="K34" s="38"/>
      <c r="L34" s="55"/>
      <c r="S34" s="38"/>
      <c r="T34" s="38"/>
      <c r="U34" s="38"/>
      <c r="V34" s="38"/>
      <c r="W34" s="38"/>
      <c r="X34" s="38"/>
      <c r="Y34" s="38"/>
      <c r="Z34" s="38"/>
      <c r="AA34" s="38"/>
      <c r="AB34" s="38"/>
      <c r="AC34" s="38"/>
      <c r="AD34" s="38"/>
      <c r="AE34" s="38"/>
    </row>
    <row r="35" spans="1:31" s="2" customFormat="1" ht="14.4" customHeight="1" hidden="1">
      <c r="A35" s="38"/>
      <c r="B35" s="39"/>
      <c r="C35" s="38"/>
      <c r="D35" s="38"/>
      <c r="E35" s="32" t="s">
        <v>45</v>
      </c>
      <c r="F35" s="143">
        <f>ROUND((SUM(BG130:BG220)),2)</f>
        <v>0</v>
      </c>
      <c r="G35" s="38"/>
      <c r="H35" s="38"/>
      <c r="I35" s="144">
        <v>0.21</v>
      </c>
      <c r="J35" s="143">
        <f>0</f>
        <v>0</v>
      </c>
      <c r="K35" s="38"/>
      <c r="L35" s="55"/>
      <c r="S35" s="38"/>
      <c r="T35" s="38"/>
      <c r="U35" s="38"/>
      <c r="V35" s="38"/>
      <c r="W35" s="38"/>
      <c r="X35" s="38"/>
      <c r="Y35" s="38"/>
      <c r="Z35" s="38"/>
      <c r="AA35" s="38"/>
      <c r="AB35" s="38"/>
      <c r="AC35" s="38"/>
      <c r="AD35" s="38"/>
      <c r="AE35" s="38"/>
    </row>
    <row r="36" spans="1:31" s="2" customFormat="1" ht="14.4" customHeight="1" hidden="1">
      <c r="A36" s="38"/>
      <c r="B36" s="39"/>
      <c r="C36" s="38"/>
      <c r="D36" s="38"/>
      <c r="E36" s="32" t="s">
        <v>46</v>
      </c>
      <c r="F36" s="143">
        <f>ROUND((SUM(BH130:BH220)),2)</f>
        <v>0</v>
      </c>
      <c r="G36" s="38"/>
      <c r="H36" s="38"/>
      <c r="I36" s="144">
        <v>0.15</v>
      </c>
      <c r="J36" s="143">
        <f>0</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47</v>
      </c>
      <c r="F37" s="143">
        <f>ROUND((SUM(BI130:BI220)),2)</f>
        <v>0</v>
      </c>
      <c r="G37" s="38"/>
      <c r="H37" s="38"/>
      <c r="I37" s="144">
        <v>0</v>
      </c>
      <c r="J37" s="143">
        <f>0</f>
        <v>0</v>
      </c>
      <c r="K37" s="38"/>
      <c r="L37" s="55"/>
      <c r="S37" s="38"/>
      <c r="T37" s="38"/>
      <c r="U37" s="38"/>
      <c r="V37" s="38"/>
      <c r="W37" s="38"/>
      <c r="X37" s="38"/>
      <c r="Y37" s="38"/>
      <c r="Z37" s="38"/>
      <c r="AA37" s="38"/>
      <c r="AB37" s="38"/>
      <c r="AC37" s="38"/>
      <c r="AD37" s="38"/>
      <c r="AE37" s="38"/>
    </row>
    <row r="38" spans="1:31" s="2" customFormat="1" ht="6.95" customHeight="1">
      <c r="A38" s="38"/>
      <c r="B38" s="39"/>
      <c r="C38" s="38"/>
      <c r="D38" s="38"/>
      <c r="E38" s="38"/>
      <c r="F38" s="38"/>
      <c r="G38" s="38"/>
      <c r="H38" s="38"/>
      <c r="I38" s="133"/>
      <c r="J38" s="38"/>
      <c r="K38" s="38"/>
      <c r="L38" s="55"/>
      <c r="S38" s="38"/>
      <c r="T38" s="38"/>
      <c r="U38" s="38"/>
      <c r="V38" s="38"/>
      <c r="W38" s="38"/>
      <c r="X38" s="38"/>
      <c r="Y38" s="38"/>
      <c r="Z38" s="38"/>
      <c r="AA38" s="38"/>
      <c r="AB38" s="38"/>
      <c r="AC38" s="38"/>
      <c r="AD38" s="38"/>
      <c r="AE38" s="38"/>
    </row>
    <row r="39" spans="1:31" s="2" customFormat="1" ht="25.4" customHeight="1">
      <c r="A39" s="38"/>
      <c r="B39" s="39"/>
      <c r="C39" s="145"/>
      <c r="D39" s="146" t="s">
        <v>48</v>
      </c>
      <c r="E39" s="81"/>
      <c r="F39" s="81"/>
      <c r="G39" s="147" t="s">
        <v>49</v>
      </c>
      <c r="H39" s="148" t="s">
        <v>50</v>
      </c>
      <c r="I39" s="149"/>
      <c r="J39" s="150">
        <f>SUM(J30:J37)</f>
        <v>0</v>
      </c>
      <c r="K39" s="151"/>
      <c r="L39" s="55"/>
      <c r="S39" s="38"/>
      <c r="T39" s="38"/>
      <c r="U39" s="38"/>
      <c r="V39" s="38"/>
      <c r="W39" s="38"/>
      <c r="X39" s="38"/>
      <c r="Y39" s="38"/>
      <c r="Z39" s="38"/>
      <c r="AA39" s="38"/>
      <c r="AB39" s="38"/>
      <c r="AC39" s="38"/>
      <c r="AD39" s="38"/>
      <c r="AE39" s="38"/>
    </row>
    <row r="40" spans="1:31" s="2" customFormat="1" ht="14.4" customHeight="1">
      <c r="A40" s="38"/>
      <c r="B40" s="39"/>
      <c r="C40" s="38"/>
      <c r="D40" s="38"/>
      <c r="E40" s="38"/>
      <c r="F40" s="38"/>
      <c r="G40" s="38"/>
      <c r="H40" s="38"/>
      <c r="I40" s="133"/>
      <c r="J40" s="38"/>
      <c r="K40" s="38"/>
      <c r="L40" s="55"/>
      <c r="S40" s="38"/>
      <c r="T40" s="38"/>
      <c r="U40" s="38"/>
      <c r="V40" s="38"/>
      <c r="W40" s="38"/>
      <c r="X40" s="38"/>
      <c r="Y40" s="38"/>
      <c r="Z40" s="38"/>
      <c r="AA40" s="38"/>
      <c r="AB40" s="38"/>
      <c r="AC40" s="38"/>
      <c r="AD40" s="38"/>
      <c r="AE40" s="38"/>
    </row>
    <row r="41" spans="2:12" s="1" customFormat="1" ht="14.4" customHeight="1">
      <c r="B41" s="22"/>
      <c r="I41" s="129"/>
      <c r="L41" s="22"/>
    </row>
    <row r="42" spans="2:12" s="1" customFormat="1" ht="14.4" customHeight="1">
      <c r="B42" s="22"/>
      <c r="I42" s="129"/>
      <c r="L42" s="22"/>
    </row>
    <row r="43" spans="2:12" s="1" customFormat="1" ht="14.4" customHeight="1">
      <c r="B43" s="22"/>
      <c r="I43" s="129"/>
      <c r="L43" s="22"/>
    </row>
    <row r="44" spans="2:12" s="1" customFormat="1" ht="14.4" customHeight="1">
      <c r="B44" s="22"/>
      <c r="I44" s="129"/>
      <c r="L44" s="22"/>
    </row>
    <row r="45" spans="2:12" s="1" customFormat="1" ht="14.4" customHeight="1">
      <c r="B45" s="22"/>
      <c r="I45" s="129"/>
      <c r="L45" s="22"/>
    </row>
    <row r="46" spans="2:12" s="1" customFormat="1" ht="14.4" customHeight="1">
      <c r="B46" s="22"/>
      <c r="I46" s="129"/>
      <c r="L46" s="22"/>
    </row>
    <row r="47" spans="2:12" s="1" customFormat="1" ht="14.4" customHeight="1">
      <c r="B47" s="22"/>
      <c r="I47" s="129"/>
      <c r="L47" s="22"/>
    </row>
    <row r="48" spans="2:12" s="1" customFormat="1" ht="14.4" customHeight="1">
      <c r="B48" s="22"/>
      <c r="I48" s="129"/>
      <c r="L48" s="22"/>
    </row>
    <row r="49" spans="2:12" s="1" customFormat="1" ht="14.4" customHeight="1">
      <c r="B49" s="22"/>
      <c r="I49" s="129"/>
      <c r="L49" s="22"/>
    </row>
    <row r="50" spans="2:12" s="2" customFormat="1" ht="14.4" customHeight="1">
      <c r="B50" s="55"/>
      <c r="D50" s="56" t="s">
        <v>51</v>
      </c>
      <c r="E50" s="57"/>
      <c r="F50" s="57"/>
      <c r="G50" s="56" t="s">
        <v>52</v>
      </c>
      <c r="H50" s="57"/>
      <c r="I50" s="152"/>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53</v>
      </c>
      <c r="E61" s="41"/>
      <c r="F61" s="153" t="s">
        <v>54</v>
      </c>
      <c r="G61" s="58" t="s">
        <v>53</v>
      </c>
      <c r="H61" s="41"/>
      <c r="I61" s="154"/>
      <c r="J61" s="155" t="s">
        <v>54</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55</v>
      </c>
      <c r="E65" s="59"/>
      <c r="F65" s="59"/>
      <c r="G65" s="56" t="s">
        <v>56</v>
      </c>
      <c r="H65" s="59"/>
      <c r="I65" s="156"/>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53</v>
      </c>
      <c r="E76" s="41"/>
      <c r="F76" s="153" t="s">
        <v>54</v>
      </c>
      <c r="G76" s="58" t="s">
        <v>53</v>
      </c>
      <c r="H76" s="41"/>
      <c r="I76" s="154"/>
      <c r="J76" s="155" t="s">
        <v>54</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157"/>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158"/>
      <c r="J81" s="63"/>
      <c r="K81" s="63"/>
      <c r="L81" s="55"/>
      <c r="S81" s="38"/>
      <c r="T81" s="38"/>
      <c r="U81" s="38"/>
      <c r="V81" s="38"/>
      <c r="W81" s="38"/>
      <c r="X81" s="38"/>
      <c r="Y81" s="38"/>
      <c r="Z81" s="38"/>
      <c r="AA81" s="38"/>
      <c r="AB81" s="38"/>
      <c r="AC81" s="38"/>
      <c r="AD81" s="38"/>
      <c r="AE81" s="38"/>
    </row>
    <row r="82" spans="1:31" s="2" customFormat="1" ht="24.95" customHeight="1">
      <c r="A82" s="38"/>
      <c r="B82" s="39"/>
      <c r="C82" s="23" t="s">
        <v>131</v>
      </c>
      <c r="D82" s="38"/>
      <c r="E82" s="38"/>
      <c r="F82" s="38"/>
      <c r="G82" s="38"/>
      <c r="H82" s="38"/>
      <c r="I82" s="133"/>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133"/>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133"/>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32" t="str">
        <f>E7</f>
        <v>Rekonstrukce objektu garáží nákladních vozidel - Rychnov nad Kněžnou</v>
      </c>
      <c r="F85" s="32"/>
      <c r="G85" s="32"/>
      <c r="H85" s="32"/>
      <c r="I85" s="133"/>
      <c r="J85" s="38"/>
      <c r="K85" s="38"/>
      <c r="L85" s="55"/>
      <c r="S85" s="38"/>
      <c r="T85" s="38"/>
      <c r="U85" s="38"/>
      <c r="V85" s="38"/>
      <c r="W85" s="38"/>
      <c r="X85" s="38"/>
      <c r="Y85" s="38"/>
      <c r="Z85" s="38"/>
      <c r="AA85" s="38"/>
      <c r="AB85" s="38"/>
      <c r="AC85" s="38"/>
      <c r="AD85" s="38"/>
      <c r="AE85" s="38"/>
    </row>
    <row r="86" spans="1:31" s="2" customFormat="1" ht="12" customHeight="1">
      <c r="A86" s="38"/>
      <c r="B86" s="39"/>
      <c r="C86" s="32" t="s">
        <v>128</v>
      </c>
      <c r="D86" s="38"/>
      <c r="E86" s="38"/>
      <c r="F86" s="38"/>
      <c r="G86" s="38"/>
      <c r="H86" s="38"/>
      <c r="I86" s="133"/>
      <c r="J86" s="38"/>
      <c r="K86" s="38"/>
      <c r="L86" s="55"/>
      <c r="S86" s="38"/>
      <c r="T86" s="38"/>
      <c r="U86" s="38"/>
      <c r="V86" s="38"/>
      <c r="W86" s="38"/>
      <c r="X86" s="38"/>
      <c r="Y86" s="38"/>
      <c r="Z86" s="38"/>
      <c r="AA86" s="38"/>
      <c r="AB86" s="38"/>
      <c r="AC86" s="38"/>
      <c r="AD86" s="38"/>
      <c r="AE86" s="38"/>
    </row>
    <row r="87" spans="1:31" s="2" customFormat="1" ht="16.5" customHeight="1">
      <c r="A87" s="38"/>
      <c r="B87" s="39"/>
      <c r="C87" s="38"/>
      <c r="D87" s="38"/>
      <c r="E87" s="67" t="str">
        <f>E9</f>
        <v>03 - ZTI</v>
      </c>
      <c r="F87" s="38"/>
      <c r="G87" s="38"/>
      <c r="H87" s="38"/>
      <c r="I87" s="133"/>
      <c r="J87" s="38"/>
      <c r="K87" s="38"/>
      <c r="L87" s="55"/>
      <c r="S87" s="38"/>
      <c r="T87" s="38"/>
      <c r="U87" s="38"/>
      <c r="V87" s="38"/>
      <c r="W87" s="38"/>
      <c r="X87" s="38"/>
      <c r="Y87" s="38"/>
      <c r="Z87" s="38"/>
      <c r="AA87" s="38"/>
      <c r="AB87" s="38"/>
      <c r="AC87" s="38"/>
      <c r="AD87" s="38"/>
      <c r="AE87" s="38"/>
    </row>
    <row r="88" spans="1:31" s="2" customFormat="1" ht="6.95" customHeight="1">
      <c r="A88" s="38"/>
      <c r="B88" s="39"/>
      <c r="C88" s="38"/>
      <c r="D88" s="38"/>
      <c r="E88" s="38"/>
      <c r="F88" s="38"/>
      <c r="G88" s="38"/>
      <c r="H88" s="38"/>
      <c r="I88" s="133"/>
      <c r="J88" s="38"/>
      <c r="K88" s="38"/>
      <c r="L88" s="55"/>
      <c r="S88" s="38"/>
      <c r="T88" s="38"/>
      <c r="U88" s="38"/>
      <c r="V88" s="38"/>
      <c r="W88" s="38"/>
      <c r="X88" s="38"/>
      <c r="Y88" s="38"/>
      <c r="Z88" s="38"/>
      <c r="AA88" s="38"/>
      <c r="AB88" s="38"/>
      <c r="AC88" s="38"/>
      <c r="AD88" s="38"/>
      <c r="AE88" s="38"/>
    </row>
    <row r="89" spans="1:31" s="2" customFormat="1" ht="12" customHeight="1">
      <c r="A89" s="38"/>
      <c r="B89" s="39"/>
      <c r="C89" s="32" t="s">
        <v>20</v>
      </c>
      <c r="D89" s="38"/>
      <c r="E89" s="38"/>
      <c r="F89" s="27" t="str">
        <f>F12</f>
        <v>p.č. 2461/49 k.ú. Rychnov nad Kněžnou</v>
      </c>
      <c r="G89" s="38"/>
      <c r="H89" s="38"/>
      <c r="I89" s="134" t="s">
        <v>22</v>
      </c>
      <c r="J89" s="69" t="str">
        <f>IF(J12="","",J12)</f>
        <v>26. 3. 2019</v>
      </c>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133"/>
      <c r="J90" s="38"/>
      <c r="K90" s="38"/>
      <c r="L90" s="55"/>
      <c r="S90" s="38"/>
      <c r="T90" s="38"/>
      <c r="U90" s="38"/>
      <c r="V90" s="38"/>
      <c r="W90" s="38"/>
      <c r="X90" s="38"/>
      <c r="Y90" s="38"/>
      <c r="Z90" s="38"/>
      <c r="AA90" s="38"/>
      <c r="AB90" s="38"/>
      <c r="AC90" s="38"/>
      <c r="AD90" s="38"/>
      <c r="AE90" s="38"/>
    </row>
    <row r="91" spans="1:31" s="2" customFormat="1" ht="40.05" customHeight="1">
      <c r="A91" s="38"/>
      <c r="B91" s="39"/>
      <c r="C91" s="32" t="s">
        <v>24</v>
      </c>
      <c r="D91" s="38"/>
      <c r="E91" s="38"/>
      <c r="F91" s="27" t="str">
        <f>E15</f>
        <v>Údržba silnic královéhradeckého kraje, a.s.</v>
      </c>
      <c r="G91" s="38"/>
      <c r="H91" s="38"/>
      <c r="I91" s="134" t="s">
        <v>31</v>
      </c>
      <c r="J91" s="36" t="str">
        <f>E21</f>
        <v>IRBOS s.r.o., Čestice 115, Kostelec n/O</v>
      </c>
      <c r="K91" s="38"/>
      <c r="L91" s="55"/>
      <c r="S91" s="38"/>
      <c r="T91" s="38"/>
      <c r="U91" s="38"/>
      <c r="V91" s="38"/>
      <c r="W91" s="38"/>
      <c r="X91" s="38"/>
      <c r="Y91" s="38"/>
      <c r="Z91" s="38"/>
      <c r="AA91" s="38"/>
      <c r="AB91" s="38"/>
      <c r="AC91" s="38"/>
      <c r="AD91" s="38"/>
      <c r="AE91" s="38"/>
    </row>
    <row r="92" spans="1:31" s="2" customFormat="1" ht="15.15" customHeight="1">
      <c r="A92" s="38"/>
      <c r="B92" s="39"/>
      <c r="C92" s="32" t="s">
        <v>29</v>
      </c>
      <c r="D92" s="38"/>
      <c r="E92" s="38"/>
      <c r="F92" s="27" t="str">
        <f>IF(E18="","",E18)</f>
        <v>Vyplň údaj</v>
      </c>
      <c r="G92" s="38"/>
      <c r="H92" s="38"/>
      <c r="I92" s="134" t="s">
        <v>34</v>
      </c>
      <c r="J92" s="36" t="str">
        <f>E24</f>
        <v xml:space="preserve"> </v>
      </c>
      <c r="K92" s="38"/>
      <c r="L92" s="55"/>
      <c r="S92" s="38"/>
      <c r="T92" s="38"/>
      <c r="U92" s="38"/>
      <c r="V92" s="38"/>
      <c r="W92" s="38"/>
      <c r="X92" s="38"/>
      <c r="Y92" s="38"/>
      <c r="Z92" s="38"/>
      <c r="AA92" s="38"/>
      <c r="AB92" s="38"/>
      <c r="AC92" s="38"/>
      <c r="AD92" s="38"/>
      <c r="AE92" s="38"/>
    </row>
    <row r="93" spans="1:31" s="2" customFormat="1" ht="10.3" customHeight="1">
      <c r="A93" s="38"/>
      <c r="B93" s="39"/>
      <c r="C93" s="38"/>
      <c r="D93" s="38"/>
      <c r="E93" s="38"/>
      <c r="F93" s="38"/>
      <c r="G93" s="38"/>
      <c r="H93" s="38"/>
      <c r="I93" s="133"/>
      <c r="J93" s="38"/>
      <c r="K93" s="38"/>
      <c r="L93" s="55"/>
      <c r="S93" s="38"/>
      <c r="T93" s="38"/>
      <c r="U93" s="38"/>
      <c r="V93" s="38"/>
      <c r="W93" s="38"/>
      <c r="X93" s="38"/>
      <c r="Y93" s="38"/>
      <c r="Z93" s="38"/>
      <c r="AA93" s="38"/>
      <c r="AB93" s="38"/>
      <c r="AC93" s="38"/>
      <c r="AD93" s="38"/>
      <c r="AE93" s="38"/>
    </row>
    <row r="94" spans="1:31" s="2" customFormat="1" ht="29.25" customHeight="1">
      <c r="A94" s="38"/>
      <c r="B94" s="39"/>
      <c r="C94" s="159" t="s">
        <v>132</v>
      </c>
      <c r="D94" s="145"/>
      <c r="E94" s="145"/>
      <c r="F94" s="145"/>
      <c r="G94" s="145"/>
      <c r="H94" s="145"/>
      <c r="I94" s="160"/>
      <c r="J94" s="161" t="s">
        <v>133</v>
      </c>
      <c r="K94" s="145"/>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133"/>
      <c r="J95" s="38"/>
      <c r="K95" s="38"/>
      <c r="L95" s="55"/>
      <c r="S95" s="38"/>
      <c r="T95" s="38"/>
      <c r="U95" s="38"/>
      <c r="V95" s="38"/>
      <c r="W95" s="38"/>
      <c r="X95" s="38"/>
      <c r="Y95" s="38"/>
      <c r="Z95" s="38"/>
      <c r="AA95" s="38"/>
      <c r="AB95" s="38"/>
      <c r="AC95" s="38"/>
      <c r="AD95" s="38"/>
      <c r="AE95" s="38"/>
    </row>
    <row r="96" spans="1:47" s="2" customFormat="1" ht="22.8" customHeight="1">
      <c r="A96" s="38"/>
      <c r="B96" s="39"/>
      <c r="C96" s="162" t="s">
        <v>134</v>
      </c>
      <c r="D96" s="38"/>
      <c r="E96" s="38"/>
      <c r="F96" s="38"/>
      <c r="G96" s="38"/>
      <c r="H96" s="38"/>
      <c r="I96" s="133"/>
      <c r="J96" s="96">
        <f>J130</f>
        <v>0</v>
      </c>
      <c r="K96" s="38"/>
      <c r="L96" s="55"/>
      <c r="S96" s="38"/>
      <c r="T96" s="38"/>
      <c r="U96" s="38"/>
      <c r="V96" s="38"/>
      <c r="W96" s="38"/>
      <c r="X96" s="38"/>
      <c r="Y96" s="38"/>
      <c r="Z96" s="38"/>
      <c r="AA96" s="38"/>
      <c r="AB96" s="38"/>
      <c r="AC96" s="38"/>
      <c r="AD96" s="38"/>
      <c r="AE96" s="38"/>
      <c r="AU96" s="19" t="s">
        <v>135</v>
      </c>
    </row>
    <row r="97" spans="1:31" s="9" customFormat="1" ht="24.95" customHeight="1">
      <c r="A97" s="9"/>
      <c r="B97" s="163"/>
      <c r="C97" s="9"/>
      <c r="D97" s="164" t="s">
        <v>136</v>
      </c>
      <c r="E97" s="165"/>
      <c r="F97" s="165"/>
      <c r="G97" s="165"/>
      <c r="H97" s="165"/>
      <c r="I97" s="166"/>
      <c r="J97" s="167">
        <f>J131</f>
        <v>0</v>
      </c>
      <c r="K97" s="9"/>
      <c r="L97" s="163"/>
      <c r="S97" s="9"/>
      <c r="T97" s="9"/>
      <c r="U97" s="9"/>
      <c r="V97" s="9"/>
      <c r="W97" s="9"/>
      <c r="X97" s="9"/>
      <c r="Y97" s="9"/>
      <c r="Z97" s="9"/>
      <c r="AA97" s="9"/>
      <c r="AB97" s="9"/>
      <c r="AC97" s="9"/>
      <c r="AD97" s="9"/>
      <c r="AE97" s="9"/>
    </row>
    <row r="98" spans="1:31" s="10" customFormat="1" ht="19.9" customHeight="1">
      <c r="A98" s="10"/>
      <c r="B98" s="168"/>
      <c r="C98" s="10"/>
      <c r="D98" s="169" t="s">
        <v>137</v>
      </c>
      <c r="E98" s="170"/>
      <c r="F98" s="170"/>
      <c r="G98" s="170"/>
      <c r="H98" s="170"/>
      <c r="I98" s="171"/>
      <c r="J98" s="172">
        <f>J132</f>
        <v>0</v>
      </c>
      <c r="K98" s="10"/>
      <c r="L98" s="168"/>
      <c r="S98" s="10"/>
      <c r="T98" s="10"/>
      <c r="U98" s="10"/>
      <c r="V98" s="10"/>
      <c r="W98" s="10"/>
      <c r="X98" s="10"/>
      <c r="Y98" s="10"/>
      <c r="Z98" s="10"/>
      <c r="AA98" s="10"/>
      <c r="AB98" s="10"/>
      <c r="AC98" s="10"/>
      <c r="AD98" s="10"/>
      <c r="AE98" s="10"/>
    </row>
    <row r="99" spans="1:31" s="10" customFormat="1" ht="19.9" customHeight="1">
      <c r="A99" s="10"/>
      <c r="B99" s="168"/>
      <c r="C99" s="10"/>
      <c r="D99" s="169" t="s">
        <v>140</v>
      </c>
      <c r="E99" s="170"/>
      <c r="F99" s="170"/>
      <c r="G99" s="170"/>
      <c r="H99" s="170"/>
      <c r="I99" s="171"/>
      <c r="J99" s="172">
        <f>J145</f>
        <v>0</v>
      </c>
      <c r="K99" s="10"/>
      <c r="L99" s="168"/>
      <c r="S99" s="10"/>
      <c r="T99" s="10"/>
      <c r="U99" s="10"/>
      <c r="V99" s="10"/>
      <c r="W99" s="10"/>
      <c r="X99" s="10"/>
      <c r="Y99" s="10"/>
      <c r="Z99" s="10"/>
      <c r="AA99" s="10"/>
      <c r="AB99" s="10"/>
      <c r="AC99" s="10"/>
      <c r="AD99" s="10"/>
      <c r="AE99" s="10"/>
    </row>
    <row r="100" spans="1:31" s="10" customFormat="1" ht="19.9" customHeight="1">
      <c r="A100" s="10"/>
      <c r="B100" s="168"/>
      <c r="C100" s="10"/>
      <c r="D100" s="169" t="s">
        <v>1692</v>
      </c>
      <c r="E100" s="170"/>
      <c r="F100" s="170"/>
      <c r="G100" s="170"/>
      <c r="H100" s="170"/>
      <c r="I100" s="171"/>
      <c r="J100" s="172">
        <f>J147</f>
        <v>0</v>
      </c>
      <c r="K100" s="10"/>
      <c r="L100" s="168"/>
      <c r="S100" s="10"/>
      <c r="T100" s="10"/>
      <c r="U100" s="10"/>
      <c r="V100" s="10"/>
      <c r="W100" s="10"/>
      <c r="X100" s="10"/>
      <c r="Y100" s="10"/>
      <c r="Z100" s="10"/>
      <c r="AA100" s="10"/>
      <c r="AB100" s="10"/>
      <c r="AC100" s="10"/>
      <c r="AD100" s="10"/>
      <c r="AE100" s="10"/>
    </row>
    <row r="101" spans="1:31" s="9" customFormat="1" ht="24.95" customHeight="1">
      <c r="A101" s="9"/>
      <c r="B101" s="163"/>
      <c r="C101" s="9"/>
      <c r="D101" s="164" t="s">
        <v>146</v>
      </c>
      <c r="E101" s="165"/>
      <c r="F101" s="165"/>
      <c r="G101" s="165"/>
      <c r="H101" s="165"/>
      <c r="I101" s="166"/>
      <c r="J101" s="167">
        <f>J151</f>
        <v>0</v>
      </c>
      <c r="K101" s="9"/>
      <c r="L101" s="163"/>
      <c r="S101" s="9"/>
      <c r="T101" s="9"/>
      <c r="U101" s="9"/>
      <c r="V101" s="9"/>
      <c r="W101" s="9"/>
      <c r="X101" s="9"/>
      <c r="Y101" s="9"/>
      <c r="Z101" s="9"/>
      <c r="AA101" s="9"/>
      <c r="AB101" s="9"/>
      <c r="AC101" s="9"/>
      <c r="AD101" s="9"/>
      <c r="AE101" s="9"/>
    </row>
    <row r="102" spans="1:31" s="10" customFormat="1" ht="19.9" customHeight="1">
      <c r="A102" s="10"/>
      <c r="B102" s="168"/>
      <c r="C102" s="10"/>
      <c r="D102" s="169" t="s">
        <v>149</v>
      </c>
      <c r="E102" s="170"/>
      <c r="F102" s="170"/>
      <c r="G102" s="170"/>
      <c r="H102" s="170"/>
      <c r="I102" s="171"/>
      <c r="J102" s="172">
        <f>J152</f>
        <v>0</v>
      </c>
      <c r="K102" s="10"/>
      <c r="L102" s="168"/>
      <c r="S102" s="10"/>
      <c r="T102" s="10"/>
      <c r="U102" s="10"/>
      <c r="V102" s="10"/>
      <c r="W102" s="10"/>
      <c r="X102" s="10"/>
      <c r="Y102" s="10"/>
      <c r="Z102" s="10"/>
      <c r="AA102" s="10"/>
      <c r="AB102" s="10"/>
      <c r="AC102" s="10"/>
      <c r="AD102" s="10"/>
      <c r="AE102" s="10"/>
    </row>
    <row r="103" spans="1:31" s="10" customFormat="1" ht="19.9" customHeight="1">
      <c r="A103" s="10"/>
      <c r="B103" s="168"/>
      <c r="C103" s="10"/>
      <c r="D103" s="169" t="s">
        <v>1693</v>
      </c>
      <c r="E103" s="170"/>
      <c r="F103" s="170"/>
      <c r="G103" s="170"/>
      <c r="H103" s="170"/>
      <c r="I103" s="171"/>
      <c r="J103" s="172">
        <f>J171</f>
        <v>0</v>
      </c>
      <c r="K103" s="10"/>
      <c r="L103" s="168"/>
      <c r="S103" s="10"/>
      <c r="T103" s="10"/>
      <c r="U103" s="10"/>
      <c r="V103" s="10"/>
      <c r="W103" s="10"/>
      <c r="X103" s="10"/>
      <c r="Y103" s="10"/>
      <c r="Z103" s="10"/>
      <c r="AA103" s="10"/>
      <c r="AB103" s="10"/>
      <c r="AC103" s="10"/>
      <c r="AD103" s="10"/>
      <c r="AE103" s="10"/>
    </row>
    <row r="104" spans="1:31" s="10" customFormat="1" ht="19.9" customHeight="1">
      <c r="A104" s="10"/>
      <c r="B104" s="168"/>
      <c r="C104" s="10"/>
      <c r="D104" s="169" t="s">
        <v>1694</v>
      </c>
      <c r="E104" s="170"/>
      <c r="F104" s="170"/>
      <c r="G104" s="170"/>
      <c r="H104" s="170"/>
      <c r="I104" s="171"/>
      <c r="J104" s="172">
        <f>J194</f>
        <v>0</v>
      </c>
      <c r="K104" s="10"/>
      <c r="L104" s="168"/>
      <c r="S104" s="10"/>
      <c r="T104" s="10"/>
      <c r="U104" s="10"/>
      <c r="V104" s="10"/>
      <c r="W104" s="10"/>
      <c r="X104" s="10"/>
      <c r="Y104" s="10"/>
      <c r="Z104" s="10"/>
      <c r="AA104" s="10"/>
      <c r="AB104" s="10"/>
      <c r="AC104" s="10"/>
      <c r="AD104" s="10"/>
      <c r="AE104" s="10"/>
    </row>
    <row r="105" spans="1:31" s="10" customFormat="1" ht="19.9" customHeight="1">
      <c r="A105" s="10"/>
      <c r="B105" s="168"/>
      <c r="C105" s="10"/>
      <c r="D105" s="169" t="s">
        <v>1695</v>
      </c>
      <c r="E105" s="170"/>
      <c r="F105" s="170"/>
      <c r="G105" s="170"/>
      <c r="H105" s="170"/>
      <c r="I105" s="171"/>
      <c r="J105" s="172">
        <f>J208</f>
        <v>0</v>
      </c>
      <c r="K105" s="10"/>
      <c r="L105" s="168"/>
      <c r="S105" s="10"/>
      <c r="T105" s="10"/>
      <c r="U105" s="10"/>
      <c r="V105" s="10"/>
      <c r="W105" s="10"/>
      <c r="X105" s="10"/>
      <c r="Y105" s="10"/>
      <c r="Z105" s="10"/>
      <c r="AA105" s="10"/>
      <c r="AB105" s="10"/>
      <c r="AC105" s="10"/>
      <c r="AD105" s="10"/>
      <c r="AE105" s="10"/>
    </row>
    <row r="106" spans="1:31" s="9" customFormat="1" ht="24.95" customHeight="1">
      <c r="A106" s="9"/>
      <c r="B106" s="163"/>
      <c r="C106" s="9"/>
      <c r="D106" s="164" t="s">
        <v>158</v>
      </c>
      <c r="E106" s="165"/>
      <c r="F106" s="165"/>
      <c r="G106" s="165"/>
      <c r="H106" s="165"/>
      <c r="I106" s="166"/>
      <c r="J106" s="167">
        <f>J211</f>
        <v>0</v>
      </c>
      <c r="K106" s="9"/>
      <c r="L106" s="163"/>
      <c r="S106" s="9"/>
      <c r="T106" s="9"/>
      <c r="U106" s="9"/>
      <c r="V106" s="9"/>
      <c r="W106" s="9"/>
      <c r="X106" s="9"/>
      <c r="Y106" s="9"/>
      <c r="Z106" s="9"/>
      <c r="AA106" s="9"/>
      <c r="AB106" s="9"/>
      <c r="AC106" s="9"/>
      <c r="AD106" s="9"/>
      <c r="AE106" s="9"/>
    </row>
    <row r="107" spans="1:31" s="10" customFormat="1" ht="19.9" customHeight="1">
      <c r="A107" s="10"/>
      <c r="B107" s="168"/>
      <c r="C107" s="10"/>
      <c r="D107" s="169" t="s">
        <v>1696</v>
      </c>
      <c r="E107" s="170"/>
      <c r="F107" s="170"/>
      <c r="G107" s="170"/>
      <c r="H107" s="170"/>
      <c r="I107" s="171"/>
      <c r="J107" s="172">
        <f>J212</f>
        <v>0</v>
      </c>
      <c r="K107" s="10"/>
      <c r="L107" s="168"/>
      <c r="S107" s="10"/>
      <c r="T107" s="10"/>
      <c r="U107" s="10"/>
      <c r="V107" s="10"/>
      <c r="W107" s="10"/>
      <c r="X107" s="10"/>
      <c r="Y107" s="10"/>
      <c r="Z107" s="10"/>
      <c r="AA107" s="10"/>
      <c r="AB107" s="10"/>
      <c r="AC107" s="10"/>
      <c r="AD107" s="10"/>
      <c r="AE107" s="10"/>
    </row>
    <row r="108" spans="1:31" s="9" customFormat="1" ht="24.95" customHeight="1">
      <c r="A108" s="9"/>
      <c r="B108" s="163"/>
      <c r="C108" s="9"/>
      <c r="D108" s="164" t="s">
        <v>159</v>
      </c>
      <c r="E108" s="165"/>
      <c r="F108" s="165"/>
      <c r="G108" s="165"/>
      <c r="H108" s="165"/>
      <c r="I108" s="166"/>
      <c r="J108" s="167">
        <f>J214</f>
        <v>0</v>
      </c>
      <c r="K108" s="9"/>
      <c r="L108" s="163"/>
      <c r="S108" s="9"/>
      <c r="T108" s="9"/>
      <c r="U108" s="9"/>
      <c r="V108" s="9"/>
      <c r="W108" s="9"/>
      <c r="X108" s="9"/>
      <c r="Y108" s="9"/>
      <c r="Z108" s="9"/>
      <c r="AA108" s="9"/>
      <c r="AB108" s="9"/>
      <c r="AC108" s="9"/>
      <c r="AD108" s="9"/>
      <c r="AE108" s="9"/>
    </row>
    <row r="109" spans="1:31" s="9" customFormat="1" ht="24.95" customHeight="1">
      <c r="A109" s="9"/>
      <c r="B109" s="163"/>
      <c r="C109" s="9"/>
      <c r="D109" s="164" t="s">
        <v>1697</v>
      </c>
      <c r="E109" s="165"/>
      <c r="F109" s="165"/>
      <c r="G109" s="165"/>
      <c r="H109" s="165"/>
      <c r="I109" s="166"/>
      <c r="J109" s="167">
        <f>J217</f>
        <v>0</v>
      </c>
      <c r="K109" s="9"/>
      <c r="L109" s="163"/>
      <c r="S109" s="9"/>
      <c r="T109" s="9"/>
      <c r="U109" s="9"/>
      <c r="V109" s="9"/>
      <c r="W109" s="9"/>
      <c r="X109" s="9"/>
      <c r="Y109" s="9"/>
      <c r="Z109" s="9"/>
      <c r="AA109" s="9"/>
      <c r="AB109" s="9"/>
      <c r="AC109" s="9"/>
      <c r="AD109" s="9"/>
      <c r="AE109" s="9"/>
    </row>
    <row r="110" spans="1:31" s="10" customFormat="1" ht="19.9" customHeight="1">
      <c r="A110" s="10"/>
      <c r="B110" s="168"/>
      <c r="C110" s="10"/>
      <c r="D110" s="169" t="s">
        <v>1698</v>
      </c>
      <c r="E110" s="170"/>
      <c r="F110" s="170"/>
      <c r="G110" s="170"/>
      <c r="H110" s="170"/>
      <c r="I110" s="171"/>
      <c r="J110" s="172">
        <f>J218</f>
        <v>0</v>
      </c>
      <c r="K110" s="10"/>
      <c r="L110" s="168"/>
      <c r="S110" s="10"/>
      <c r="T110" s="10"/>
      <c r="U110" s="10"/>
      <c r="V110" s="10"/>
      <c r="W110" s="10"/>
      <c r="X110" s="10"/>
      <c r="Y110" s="10"/>
      <c r="Z110" s="10"/>
      <c r="AA110" s="10"/>
      <c r="AB110" s="10"/>
      <c r="AC110" s="10"/>
      <c r="AD110" s="10"/>
      <c r="AE110" s="10"/>
    </row>
    <row r="111" spans="1:31" s="2" customFormat="1" ht="21.8" customHeight="1">
      <c r="A111" s="38"/>
      <c r="B111" s="39"/>
      <c r="C111" s="38"/>
      <c r="D111" s="38"/>
      <c r="E111" s="38"/>
      <c r="F111" s="38"/>
      <c r="G111" s="38"/>
      <c r="H111" s="38"/>
      <c r="I111" s="133"/>
      <c r="J111" s="38"/>
      <c r="K111" s="38"/>
      <c r="L111" s="55"/>
      <c r="S111" s="38"/>
      <c r="T111" s="38"/>
      <c r="U111" s="38"/>
      <c r="V111" s="38"/>
      <c r="W111" s="38"/>
      <c r="X111" s="38"/>
      <c r="Y111" s="38"/>
      <c r="Z111" s="38"/>
      <c r="AA111" s="38"/>
      <c r="AB111" s="38"/>
      <c r="AC111" s="38"/>
      <c r="AD111" s="38"/>
      <c r="AE111" s="38"/>
    </row>
    <row r="112" spans="1:31" s="2" customFormat="1" ht="6.95" customHeight="1">
      <c r="A112" s="38"/>
      <c r="B112" s="60"/>
      <c r="C112" s="61"/>
      <c r="D112" s="61"/>
      <c r="E112" s="61"/>
      <c r="F112" s="61"/>
      <c r="G112" s="61"/>
      <c r="H112" s="61"/>
      <c r="I112" s="157"/>
      <c r="J112" s="61"/>
      <c r="K112" s="61"/>
      <c r="L112" s="55"/>
      <c r="S112" s="38"/>
      <c r="T112" s="38"/>
      <c r="U112" s="38"/>
      <c r="V112" s="38"/>
      <c r="W112" s="38"/>
      <c r="X112" s="38"/>
      <c r="Y112" s="38"/>
      <c r="Z112" s="38"/>
      <c r="AA112" s="38"/>
      <c r="AB112" s="38"/>
      <c r="AC112" s="38"/>
      <c r="AD112" s="38"/>
      <c r="AE112" s="38"/>
    </row>
    <row r="116" spans="1:31" s="2" customFormat="1" ht="6.95" customHeight="1">
      <c r="A116" s="38"/>
      <c r="B116" s="62"/>
      <c r="C116" s="63"/>
      <c r="D116" s="63"/>
      <c r="E116" s="63"/>
      <c r="F116" s="63"/>
      <c r="G116" s="63"/>
      <c r="H116" s="63"/>
      <c r="I116" s="158"/>
      <c r="J116" s="63"/>
      <c r="K116" s="63"/>
      <c r="L116" s="55"/>
      <c r="S116" s="38"/>
      <c r="T116" s="38"/>
      <c r="U116" s="38"/>
      <c r="V116" s="38"/>
      <c r="W116" s="38"/>
      <c r="X116" s="38"/>
      <c r="Y116" s="38"/>
      <c r="Z116" s="38"/>
      <c r="AA116" s="38"/>
      <c r="AB116" s="38"/>
      <c r="AC116" s="38"/>
      <c r="AD116" s="38"/>
      <c r="AE116" s="38"/>
    </row>
    <row r="117" spans="1:31" s="2" customFormat="1" ht="24.95" customHeight="1">
      <c r="A117" s="38"/>
      <c r="B117" s="39"/>
      <c r="C117" s="23" t="s">
        <v>160</v>
      </c>
      <c r="D117" s="38"/>
      <c r="E117" s="38"/>
      <c r="F117" s="38"/>
      <c r="G117" s="38"/>
      <c r="H117" s="38"/>
      <c r="I117" s="133"/>
      <c r="J117" s="38"/>
      <c r="K117" s="38"/>
      <c r="L117" s="55"/>
      <c r="S117" s="38"/>
      <c r="T117" s="38"/>
      <c r="U117" s="38"/>
      <c r="V117" s="38"/>
      <c r="W117" s="38"/>
      <c r="X117" s="38"/>
      <c r="Y117" s="38"/>
      <c r="Z117" s="38"/>
      <c r="AA117" s="38"/>
      <c r="AB117" s="38"/>
      <c r="AC117" s="38"/>
      <c r="AD117" s="38"/>
      <c r="AE117" s="38"/>
    </row>
    <row r="118" spans="1:31" s="2" customFormat="1" ht="6.95" customHeight="1">
      <c r="A118" s="38"/>
      <c r="B118" s="39"/>
      <c r="C118" s="38"/>
      <c r="D118" s="38"/>
      <c r="E118" s="38"/>
      <c r="F118" s="38"/>
      <c r="G118" s="38"/>
      <c r="H118" s="38"/>
      <c r="I118" s="133"/>
      <c r="J118" s="38"/>
      <c r="K118" s="38"/>
      <c r="L118" s="55"/>
      <c r="S118" s="38"/>
      <c r="T118" s="38"/>
      <c r="U118" s="38"/>
      <c r="V118" s="38"/>
      <c r="W118" s="38"/>
      <c r="X118" s="38"/>
      <c r="Y118" s="38"/>
      <c r="Z118" s="38"/>
      <c r="AA118" s="38"/>
      <c r="AB118" s="38"/>
      <c r="AC118" s="38"/>
      <c r="AD118" s="38"/>
      <c r="AE118" s="38"/>
    </row>
    <row r="119" spans="1:31" s="2" customFormat="1" ht="12" customHeight="1">
      <c r="A119" s="38"/>
      <c r="B119" s="39"/>
      <c r="C119" s="32" t="s">
        <v>16</v>
      </c>
      <c r="D119" s="38"/>
      <c r="E119" s="38"/>
      <c r="F119" s="38"/>
      <c r="G119" s="38"/>
      <c r="H119" s="38"/>
      <c r="I119" s="133"/>
      <c r="J119" s="38"/>
      <c r="K119" s="38"/>
      <c r="L119" s="55"/>
      <c r="S119" s="38"/>
      <c r="T119" s="38"/>
      <c r="U119" s="38"/>
      <c r="V119" s="38"/>
      <c r="W119" s="38"/>
      <c r="X119" s="38"/>
      <c r="Y119" s="38"/>
      <c r="Z119" s="38"/>
      <c r="AA119" s="38"/>
      <c r="AB119" s="38"/>
      <c r="AC119" s="38"/>
      <c r="AD119" s="38"/>
      <c r="AE119" s="38"/>
    </row>
    <row r="120" spans="1:31" s="2" customFormat="1" ht="16.5" customHeight="1">
      <c r="A120" s="38"/>
      <c r="B120" s="39"/>
      <c r="C120" s="38"/>
      <c r="D120" s="38"/>
      <c r="E120" s="132" t="str">
        <f>E7</f>
        <v>Rekonstrukce objektu garáží nákladních vozidel - Rychnov nad Kněžnou</v>
      </c>
      <c r="F120" s="32"/>
      <c r="G120" s="32"/>
      <c r="H120" s="32"/>
      <c r="I120" s="133"/>
      <c r="J120" s="38"/>
      <c r="K120" s="38"/>
      <c r="L120" s="55"/>
      <c r="S120" s="38"/>
      <c r="T120" s="38"/>
      <c r="U120" s="38"/>
      <c r="V120" s="38"/>
      <c r="W120" s="38"/>
      <c r="X120" s="38"/>
      <c r="Y120" s="38"/>
      <c r="Z120" s="38"/>
      <c r="AA120" s="38"/>
      <c r="AB120" s="38"/>
      <c r="AC120" s="38"/>
      <c r="AD120" s="38"/>
      <c r="AE120" s="38"/>
    </row>
    <row r="121" spans="1:31" s="2" customFormat="1" ht="12" customHeight="1">
      <c r="A121" s="38"/>
      <c r="B121" s="39"/>
      <c r="C121" s="32" t="s">
        <v>128</v>
      </c>
      <c r="D121" s="38"/>
      <c r="E121" s="38"/>
      <c r="F121" s="38"/>
      <c r="G121" s="38"/>
      <c r="H121" s="38"/>
      <c r="I121" s="133"/>
      <c r="J121" s="38"/>
      <c r="K121" s="38"/>
      <c r="L121" s="55"/>
      <c r="S121" s="38"/>
      <c r="T121" s="38"/>
      <c r="U121" s="38"/>
      <c r="V121" s="38"/>
      <c r="W121" s="38"/>
      <c r="X121" s="38"/>
      <c r="Y121" s="38"/>
      <c r="Z121" s="38"/>
      <c r="AA121" s="38"/>
      <c r="AB121" s="38"/>
      <c r="AC121" s="38"/>
      <c r="AD121" s="38"/>
      <c r="AE121" s="38"/>
    </row>
    <row r="122" spans="1:31" s="2" customFormat="1" ht="16.5" customHeight="1">
      <c r="A122" s="38"/>
      <c r="B122" s="39"/>
      <c r="C122" s="38"/>
      <c r="D122" s="38"/>
      <c r="E122" s="67" t="str">
        <f>E9</f>
        <v>03 - ZTI</v>
      </c>
      <c r="F122" s="38"/>
      <c r="G122" s="38"/>
      <c r="H122" s="38"/>
      <c r="I122" s="133"/>
      <c r="J122" s="38"/>
      <c r="K122" s="38"/>
      <c r="L122" s="55"/>
      <c r="S122" s="38"/>
      <c r="T122" s="38"/>
      <c r="U122" s="38"/>
      <c r="V122" s="38"/>
      <c r="W122" s="38"/>
      <c r="X122" s="38"/>
      <c r="Y122" s="38"/>
      <c r="Z122" s="38"/>
      <c r="AA122" s="38"/>
      <c r="AB122" s="38"/>
      <c r="AC122" s="38"/>
      <c r="AD122" s="38"/>
      <c r="AE122" s="38"/>
    </row>
    <row r="123" spans="1:31" s="2" customFormat="1" ht="6.95" customHeight="1">
      <c r="A123" s="38"/>
      <c r="B123" s="39"/>
      <c r="C123" s="38"/>
      <c r="D123" s="38"/>
      <c r="E123" s="38"/>
      <c r="F123" s="38"/>
      <c r="G123" s="38"/>
      <c r="H123" s="38"/>
      <c r="I123" s="133"/>
      <c r="J123" s="38"/>
      <c r="K123" s="38"/>
      <c r="L123" s="55"/>
      <c r="S123" s="38"/>
      <c r="T123" s="38"/>
      <c r="U123" s="38"/>
      <c r="V123" s="38"/>
      <c r="W123" s="38"/>
      <c r="X123" s="38"/>
      <c r="Y123" s="38"/>
      <c r="Z123" s="38"/>
      <c r="AA123" s="38"/>
      <c r="AB123" s="38"/>
      <c r="AC123" s="38"/>
      <c r="AD123" s="38"/>
      <c r="AE123" s="38"/>
    </row>
    <row r="124" spans="1:31" s="2" customFormat="1" ht="12" customHeight="1">
      <c r="A124" s="38"/>
      <c r="B124" s="39"/>
      <c r="C124" s="32" t="s">
        <v>20</v>
      </c>
      <c r="D124" s="38"/>
      <c r="E124" s="38"/>
      <c r="F124" s="27" t="str">
        <f>F12</f>
        <v>p.č. 2461/49 k.ú. Rychnov nad Kněžnou</v>
      </c>
      <c r="G124" s="38"/>
      <c r="H124" s="38"/>
      <c r="I124" s="134" t="s">
        <v>22</v>
      </c>
      <c r="J124" s="69" t="str">
        <f>IF(J12="","",J12)</f>
        <v>26. 3. 2019</v>
      </c>
      <c r="K124" s="38"/>
      <c r="L124" s="55"/>
      <c r="S124" s="38"/>
      <c r="T124" s="38"/>
      <c r="U124" s="38"/>
      <c r="V124" s="38"/>
      <c r="W124" s="38"/>
      <c r="X124" s="38"/>
      <c r="Y124" s="38"/>
      <c r="Z124" s="38"/>
      <c r="AA124" s="38"/>
      <c r="AB124" s="38"/>
      <c r="AC124" s="38"/>
      <c r="AD124" s="38"/>
      <c r="AE124" s="38"/>
    </row>
    <row r="125" spans="1:31" s="2" customFormat="1" ht="6.95" customHeight="1">
      <c r="A125" s="38"/>
      <c r="B125" s="39"/>
      <c r="C125" s="38"/>
      <c r="D125" s="38"/>
      <c r="E125" s="38"/>
      <c r="F125" s="38"/>
      <c r="G125" s="38"/>
      <c r="H125" s="38"/>
      <c r="I125" s="133"/>
      <c r="J125" s="38"/>
      <c r="K125" s="38"/>
      <c r="L125" s="55"/>
      <c r="S125" s="38"/>
      <c r="T125" s="38"/>
      <c r="U125" s="38"/>
      <c r="V125" s="38"/>
      <c r="W125" s="38"/>
      <c r="X125" s="38"/>
      <c r="Y125" s="38"/>
      <c r="Z125" s="38"/>
      <c r="AA125" s="38"/>
      <c r="AB125" s="38"/>
      <c r="AC125" s="38"/>
      <c r="AD125" s="38"/>
      <c r="AE125" s="38"/>
    </row>
    <row r="126" spans="1:31" s="2" customFormat="1" ht="40.05" customHeight="1">
      <c r="A126" s="38"/>
      <c r="B126" s="39"/>
      <c r="C126" s="32" t="s">
        <v>24</v>
      </c>
      <c r="D126" s="38"/>
      <c r="E126" s="38"/>
      <c r="F126" s="27" t="str">
        <f>E15</f>
        <v>Údržba silnic královéhradeckého kraje, a.s.</v>
      </c>
      <c r="G126" s="38"/>
      <c r="H126" s="38"/>
      <c r="I126" s="134" t="s">
        <v>31</v>
      </c>
      <c r="J126" s="36" t="str">
        <f>E21</f>
        <v>IRBOS s.r.o., Čestice 115, Kostelec n/O</v>
      </c>
      <c r="K126" s="38"/>
      <c r="L126" s="55"/>
      <c r="S126" s="38"/>
      <c r="T126" s="38"/>
      <c r="U126" s="38"/>
      <c r="V126" s="38"/>
      <c r="W126" s="38"/>
      <c r="X126" s="38"/>
      <c r="Y126" s="38"/>
      <c r="Z126" s="38"/>
      <c r="AA126" s="38"/>
      <c r="AB126" s="38"/>
      <c r="AC126" s="38"/>
      <c r="AD126" s="38"/>
      <c r="AE126" s="38"/>
    </row>
    <row r="127" spans="1:31" s="2" customFormat="1" ht="15.15" customHeight="1">
      <c r="A127" s="38"/>
      <c r="B127" s="39"/>
      <c r="C127" s="32" t="s">
        <v>29</v>
      </c>
      <c r="D127" s="38"/>
      <c r="E127" s="38"/>
      <c r="F127" s="27" t="str">
        <f>IF(E18="","",E18)</f>
        <v>Vyplň údaj</v>
      </c>
      <c r="G127" s="38"/>
      <c r="H127" s="38"/>
      <c r="I127" s="134" t="s">
        <v>34</v>
      </c>
      <c r="J127" s="36" t="str">
        <f>E24</f>
        <v xml:space="preserve"> </v>
      </c>
      <c r="K127" s="38"/>
      <c r="L127" s="55"/>
      <c r="S127" s="38"/>
      <c r="T127" s="38"/>
      <c r="U127" s="38"/>
      <c r="V127" s="38"/>
      <c r="W127" s="38"/>
      <c r="X127" s="38"/>
      <c r="Y127" s="38"/>
      <c r="Z127" s="38"/>
      <c r="AA127" s="38"/>
      <c r="AB127" s="38"/>
      <c r="AC127" s="38"/>
      <c r="AD127" s="38"/>
      <c r="AE127" s="38"/>
    </row>
    <row r="128" spans="1:31" s="2" customFormat="1" ht="10.3" customHeight="1">
      <c r="A128" s="38"/>
      <c r="B128" s="39"/>
      <c r="C128" s="38"/>
      <c r="D128" s="38"/>
      <c r="E128" s="38"/>
      <c r="F128" s="38"/>
      <c r="G128" s="38"/>
      <c r="H128" s="38"/>
      <c r="I128" s="133"/>
      <c r="J128" s="38"/>
      <c r="K128" s="38"/>
      <c r="L128" s="55"/>
      <c r="S128" s="38"/>
      <c r="T128" s="38"/>
      <c r="U128" s="38"/>
      <c r="V128" s="38"/>
      <c r="W128" s="38"/>
      <c r="X128" s="38"/>
      <c r="Y128" s="38"/>
      <c r="Z128" s="38"/>
      <c r="AA128" s="38"/>
      <c r="AB128" s="38"/>
      <c r="AC128" s="38"/>
      <c r="AD128" s="38"/>
      <c r="AE128" s="38"/>
    </row>
    <row r="129" spans="1:31" s="11" customFormat="1" ht="29.25" customHeight="1">
      <c r="A129" s="173"/>
      <c r="B129" s="174"/>
      <c r="C129" s="175" t="s">
        <v>161</v>
      </c>
      <c r="D129" s="176" t="s">
        <v>63</v>
      </c>
      <c r="E129" s="176" t="s">
        <v>59</v>
      </c>
      <c r="F129" s="176" t="s">
        <v>60</v>
      </c>
      <c r="G129" s="176" t="s">
        <v>162</v>
      </c>
      <c r="H129" s="176" t="s">
        <v>163</v>
      </c>
      <c r="I129" s="177" t="s">
        <v>164</v>
      </c>
      <c r="J129" s="176" t="s">
        <v>133</v>
      </c>
      <c r="K129" s="178" t="s">
        <v>165</v>
      </c>
      <c r="L129" s="179"/>
      <c r="M129" s="86" t="s">
        <v>1</v>
      </c>
      <c r="N129" s="87" t="s">
        <v>42</v>
      </c>
      <c r="O129" s="87" t="s">
        <v>166</v>
      </c>
      <c r="P129" s="87" t="s">
        <v>167</v>
      </c>
      <c r="Q129" s="87" t="s">
        <v>168</v>
      </c>
      <c r="R129" s="87" t="s">
        <v>169</v>
      </c>
      <c r="S129" s="87" t="s">
        <v>170</v>
      </c>
      <c r="T129" s="88" t="s">
        <v>171</v>
      </c>
      <c r="U129" s="173"/>
      <c r="V129" s="173"/>
      <c r="W129" s="173"/>
      <c r="X129" s="173"/>
      <c r="Y129" s="173"/>
      <c r="Z129" s="173"/>
      <c r="AA129" s="173"/>
      <c r="AB129" s="173"/>
      <c r="AC129" s="173"/>
      <c r="AD129" s="173"/>
      <c r="AE129" s="173"/>
    </row>
    <row r="130" spans="1:63" s="2" customFormat="1" ht="22.8" customHeight="1">
      <c r="A130" s="38"/>
      <c r="B130" s="39"/>
      <c r="C130" s="93" t="s">
        <v>172</v>
      </c>
      <c r="D130" s="38"/>
      <c r="E130" s="38"/>
      <c r="F130" s="38"/>
      <c r="G130" s="38"/>
      <c r="H130" s="38"/>
      <c r="I130" s="133"/>
      <c r="J130" s="180">
        <f>BK130</f>
        <v>0</v>
      </c>
      <c r="K130" s="38"/>
      <c r="L130" s="39"/>
      <c r="M130" s="89"/>
      <c r="N130" s="73"/>
      <c r="O130" s="90"/>
      <c r="P130" s="181">
        <f>P131+P151+P211+P214+P217</f>
        <v>0</v>
      </c>
      <c r="Q130" s="90"/>
      <c r="R130" s="181">
        <f>R131+R151+R211+R214+R217</f>
        <v>37.49789</v>
      </c>
      <c r="S130" s="90"/>
      <c r="T130" s="182">
        <f>T131+T151+T211+T214+T217</f>
        <v>0</v>
      </c>
      <c r="U130" s="38"/>
      <c r="V130" s="38"/>
      <c r="W130" s="38"/>
      <c r="X130" s="38"/>
      <c r="Y130" s="38"/>
      <c r="Z130" s="38"/>
      <c r="AA130" s="38"/>
      <c r="AB130" s="38"/>
      <c r="AC130" s="38"/>
      <c r="AD130" s="38"/>
      <c r="AE130" s="38"/>
      <c r="AT130" s="19" t="s">
        <v>77</v>
      </c>
      <c r="AU130" s="19" t="s">
        <v>135</v>
      </c>
      <c r="BK130" s="183">
        <f>BK131+BK151+BK211+BK214+BK217</f>
        <v>0</v>
      </c>
    </row>
    <row r="131" spans="1:63" s="12" customFormat="1" ht="25.9" customHeight="1">
      <c r="A131" s="12"/>
      <c r="B131" s="184"/>
      <c r="C131" s="12"/>
      <c r="D131" s="185" t="s">
        <v>77</v>
      </c>
      <c r="E131" s="186" t="s">
        <v>173</v>
      </c>
      <c r="F131" s="186" t="s">
        <v>174</v>
      </c>
      <c r="G131" s="12"/>
      <c r="H131" s="12"/>
      <c r="I131" s="187"/>
      <c r="J131" s="188">
        <f>BK131</f>
        <v>0</v>
      </c>
      <c r="K131" s="12"/>
      <c r="L131" s="184"/>
      <c r="M131" s="189"/>
      <c r="N131" s="190"/>
      <c r="O131" s="190"/>
      <c r="P131" s="191">
        <f>P132+P145+P147</f>
        <v>0</v>
      </c>
      <c r="Q131" s="190"/>
      <c r="R131" s="191">
        <f>R132+R145+R147</f>
        <v>36.92442</v>
      </c>
      <c r="S131" s="190"/>
      <c r="T131" s="192">
        <f>T132+T145+T147</f>
        <v>0</v>
      </c>
      <c r="U131" s="12"/>
      <c r="V131" s="12"/>
      <c r="W131" s="12"/>
      <c r="X131" s="12"/>
      <c r="Y131" s="12"/>
      <c r="Z131" s="12"/>
      <c r="AA131" s="12"/>
      <c r="AB131" s="12"/>
      <c r="AC131" s="12"/>
      <c r="AD131" s="12"/>
      <c r="AE131" s="12"/>
      <c r="AR131" s="185" t="s">
        <v>85</v>
      </c>
      <c r="AT131" s="193" t="s">
        <v>77</v>
      </c>
      <c r="AU131" s="193" t="s">
        <v>78</v>
      </c>
      <c r="AY131" s="185" t="s">
        <v>175</v>
      </c>
      <c r="BK131" s="194">
        <f>BK132+BK145+BK147</f>
        <v>0</v>
      </c>
    </row>
    <row r="132" spans="1:63" s="12" customFormat="1" ht="22.8" customHeight="1">
      <c r="A132" s="12"/>
      <c r="B132" s="184"/>
      <c r="C132" s="12"/>
      <c r="D132" s="185" t="s">
        <v>77</v>
      </c>
      <c r="E132" s="195" t="s">
        <v>85</v>
      </c>
      <c r="F132" s="195" t="s">
        <v>176</v>
      </c>
      <c r="G132" s="12"/>
      <c r="H132" s="12"/>
      <c r="I132" s="187"/>
      <c r="J132" s="196">
        <f>BK132</f>
        <v>0</v>
      </c>
      <c r="K132" s="12"/>
      <c r="L132" s="184"/>
      <c r="M132" s="189"/>
      <c r="N132" s="190"/>
      <c r="O132" s="190"/>
      <c r="P132" s="191">
        <f>SUM(P133:P144)</f>
        <v>0</v>
      </c>
      <c r="Q132" s="190"/>
      <c r="R132" s="191">
        <f>SUM(R133:R144)</f>
        <v>36.8</v>
      </c>
      <c r="S132" s="190"/>
      <c r="T132" s="192">
        <f>SUM(T133:T144)</f>
        <v>0</v>
      </c>
      <c r="U132" s="12"/>
      <c r="V132" s="12"/>
      <c r="W132" s="12"/>
      <c r="X132" s="12"/>
      <c r="Y132" s="12"/>
      <c r="Z132" s="12"/>
      <c r="AA132" s="12"/>
      <c r="AB132" s="12"/>
      <c r="AC132" s="12"/>
      <c r="AD132" s="12"/>
      <c r="AE132" s="12"/>
      <c r="AR132" s="185" t="s">
        <v>85</v>
      </c>
      <c r="AT132" s="193" t="s">
        <v>77</v>
      </c>
      <c r="AU132" s="193" t="s">
        <v>85</v>
      </c>
      <c r="AY132" s="185" t="s">
        <v>175</v>
      </c>
      <c r="BK132" s="194">
        <f>SUM(BK133:BK144)</f>
        <v>0</v>
      </c>
    </row>
    <row r="133" spans="1:65" s="2" customFormat="1" ht="21.75" customHeight="1">
      <c r="A133" s="38"/>
      <c r="B133" s="197"/>
      <c r="C133" s="198" t="s">
        <v>85</v>
      </c>
      <c r="D133" s="198" t="s">
        <v>177</v>
      </c>
      <c r="E133" s="199" t="s">
        <v>1699</v>
      </c>
      <c r="F133" s="200" t="s">
        <v>1700</v>
      </c>
      <c r="G133" s="201" t="s">
        <v>1333</v>
      </c>
      <c r="H133" s="202">
        <v>10</v>
      </c>
      <c r="I133" s="203"/>
      <c r="J133" s="204">
        <f>ROUND(I133*H133,2)</f>
        <v>0</v>
      </c>
      <c r="K133" s="200" t="s">
        <v>181</v>
      </c>
      <c r="L133" s="39"/>
      <c r="M133" s="205" t="s">
        <v>1</v>
      </c>
      <c r="N133" s="206" t="s">
        <v>43</v>
      </c>
      <c r="O133" s="77"/>
      <c r="P133" s="207">
        <f>O133*H133</f>
        <v>0</v>
      </c>
      <c r="Q133" s="207">
        <v>0</v>
      </c>
      <c r="R133" s="207">
        <f>Q133*H133</f>
        <v>0</v>
      </c>
      <c r="S133" s="207">
        <v>0</v>
      </c>
      <c r="T133" s="208">
        <f>S133*H133</f>
        <v>0</v>
      </c>
      <c r="U133" s="38"/>
      <c r="V133" s="38"/>
      <c r="W133" s="38"/>
      <c r="X133" s="38"/>
      <c r="Y133" s="38"/>
      <c r="Z133" s="38"/>
      <c r="AA133" s="38"/>
      <c r="AB133" s="38"/>
      <c r="AC133" s="38"/>
      <c r="AD133" s="38"/>
      <c r="AE133" s="38"/>
      <c r="AR133" s="209" t="s">
        <v>182</v>
      </c>
      <c r="AT133" s="209" t="s">
        <v>177</v>
      </c>
      <c r="AU133" s="209" t="s">
        <v>87</v>
      </c>
      <c r="AY133" s="19" t="s">
        <v>175</v>
      </c>
      <c r="BE133" s="210">
        <f>IF(N133="základní",J133,0)</f>
        <v>0</v>
      </c>
      <c r="BF133" s="210">
        <f>IF(N133="snížená",J133,0)</f>
        <v>0</v>
      </c>
      <c r="BG133" s="210">
        <f>IF(N133="zákl. přenesená",J133,0)</f>
        <v>0</v>
      </c>
      <c r="BH133" s="210">
        <f>IF(N133="sníž. přenesená",J133,0)</f>
        <v>0</v>
      </c>
      <c r="BI133" s="210">
        <f>IF(N133="nulová",J133,0)</f>
        <v>0</v>
      </c>
      <c r="BJ133" s="19" t="s">
        <v>85</v>
      </c>
      <c r="BK133" s="210">
        <f>ROUND(I133*H133,2)</f>
        <v>0</v>
      </c>
      <c r="BL133" s="19" t="s">
        <v>182</v>
      </c>
      <c r="BM133" s="209" t="s">
        <v>1701</v>
      </c>
    </row>
    <row r="134" spans="1:65" s="2" customFormat="1" ht="21.75" customHeight="1">
      <c r="A134" s="38"/>
      <c r="B134" s="197"/>
      <c r="C134" s="198" t="s">
        <v>87</v>
      </c>
      <c r="D134" s="198" t="s">
        <v>177</v>
      </c>
      <c r="E134" s="199" t="s">
        <v>1702</v>
      </c>
      <c r="F134" s="200" t="s">
        <v>1703</v>
      </c>
      <c r="G134" s="201" t="s">
        <v>1379</v>
      </c>
      <c r="H134" s="202">
        <v>5</v>
      </c>
      <c r="I134" s="203"/>
      <c r="J134" s="204">
        <f>ROUND(I134*H134,2)</f>
        <v>0</v>
      </c>
      <c r="K134" s="200" t="s">
        <v>181</v>
      </c>
      <c r="L134" s="39"/>
      <c r="M134" s="205" t="s">
        <v>1</v>
      </c>
      <c r="N134" s="206" t="s">
        <v>43</v>
      </c>
      <c r="O134" s="77"/>
      <c r="P134" s="207">
        <f>O134*H134</f>
        <v>0</v>
      </c>
      <c r="Q134" s="207">
        <v>0</v>
      </c>
      <c r="R134" s="207">
        <f>Q134*H134</f>
        <v>0</v>
      </c>
      <c r="S134" s="207">
        <v>0</v>
      </c>
      <c r="T134" s="208">
        <f>S134*H134</f>
        <v>0</v>
      </c>
      <c r="U134" s="38"/>
      <c r="V134" s="38"/>
      <c r="W134" s="38"/>
      <c r="X134" s="38"/>
      <c r="Y134" s="38"/>
      <c r="Z134" s="38"/>
      <c r="AA134" s="38"/>
      <c r="AB134" s="38"/>
      <c r="AC134" s="38"/>
      <c r="AD134" s="38"/>
      <c r="AE134" s="38"/>
      <c r="AR134" s="209" t="s">
        <v>182</v>
      </c>
      <c r="AT134" s="209" t="s">
        <v>177</v>
      </c>
      <c r="AU134" s="209" t="s">
        <v>87</v>
      </c>
      <c r="AY134" s="19" t="s">
        <v>175</v>
      </c>
      <c r="BE134" s="210">
        <f>IF(N134="základní",J134,0)</f>
        <v>0</v>
      </c>
      <c r="BF134" s="210">
        <f>IF(N134="snížená",J134,0)</f>
        <v>0</v>
      </c>
      <c r="BG134" s="210">
        <f>IF(N134="zákl. přenesená",J134,0)</f>
        <v>0</v>
      </c>
      <c r="BH134" s="210">
        <f>IF(N134="sníž. přenesená",J134,0)</f>
        <v>0</v>
      </c>
      <c r="BI134" s="210">
        <f>IF(N134="nulová",J134,0)</f>
        <v>0</v>
      </c>
      <c r="BJ134" s="19" t="s">
        <v>85</v>
      </c>
      <c r="BK134" s="210">
        <f>ROUND(I134*H134,2)</f>
        <v>0</v>
      </c>
      <c r="BL134" s="19" t="s">
        <v>182</v>
      </c>
      <c r="BM134" s="209" t="s">
        <v>1704</v>
      </c>
    </row>
    <row r="135" spans="1:65" s="2" customFormat="1" ht="21.75" customHeight="1">
      <c r="A135" s="38"/>
      <c r="B135" s="197"/>
      <c r="C135" s="198" t="s">
        <v>99</v>
      </c>
      <c r="D135" s="198" t="s">
        <v>177</v>
      </c>
      <c r="E135" s="199" t="s">
        <v>1705</v>
      </c>
      <c r="F135" s="200" t="s">
        <v>1706</v>
      </c>
      <c r="G135" s="201" t="s">
        <v>203</v>
      </c>
      <c r="H135" s="202">
        <v>5</v>
      </c>
      <c r="I135" s="203"/>
      <c r="J135" s="204">
        <f>ROUND(I135*H135,2)</f>
        <v>0</v>
      </c>
      <c r="K135" s="200" t="s">
        <v>181</v>
      </c>
      <c r="L135" s="39"/>
      <c r="M135" s="205" t="s">
        <v>1</v>
      </c>
      <c r="N135" s="206" t="s">
        <v>43</v>
      </c>
      <c r="O135" s="77"/>
      <c r="P135" s="207">
        <f>O135*H135</f>
        <v>0</v>
      </c>
      <c r="Q135" s="207">
        <v>0</v>
      </c>
      <c r="R135" s="207">
        <f>Q135*H135</f>
        <v>0</v>
      </c>
      <c r="S135" s="207">
        <v>0</v>
      </c>
      <c r="T135" s="208">
        <f>S135*H135</f>
        <v>0</v>
      </c>
      <c r="U135" s="38"/>
      <c r="V135" s="38"/>
      <c r="W135" s="38"/>
      <c r="X135" s="38"/>
      <c r="Y135" s="38"/>
      <c r="Z135" s="38"/>
      <c r="AA135" s="38"/>
      <c r="AB135" s="38"/>
      <c r="AC135" s="38"/>
      <c r="AD135" s="38"/>
      <c r="AE135" s="38"/>
      <c r="AR135" s="209" t="s">
        <v>182</v>
      </c>
      <c r="AT135" s="209" t="s">
        <v>177</v>
      </c>
      <c r="AU135" s="209" t="s">
        <v>87</v>
      </c>
      <c r="AY135" s="19" t="s">
        <v>175</v>
      </c>
      <c r="BE135" s="210">
        <f>IF(N135="základní",J135,0)</f>
        <v>0</v>
      </c>
      <c r="BF135" s="210">
        <f>IF(N135="snížená",J135,0)</f>
        <v>0</v>
      </c>
      <c r="BG135" s="210">
        <f>IF(N135="zákl. přenesená",J135,0)</f>
        <v>0</v>
      </c>
      <c r="BH135" s="210">
        <f>IF(N135="sníž. přenesená",J135,0)</f>
        <v>0</v>
      </c>
      <c r="BI135" s="210">
        <f>IF(N135="nulová",J135,0)</f>
        <v>0</v>
      </c>
      <c r="BJ135" s="19" t="s">
        <v>85</v>
      </c>
      <c r="BK135" s="210">
        <f>ROUND(I135*H135,2)</f>
        <v>0</v>
      </c>
      <c r="BL135" s="19" t="s">
        <v>182</v>
      </c>
      <c r="BM135" s="209" t="s">
        <v>1707</v>
      </c>
    </row>
    <row r="136" spans="1:65" s="2" customFormat="1" ht="21.75" customHeight="1">
      <c r="A136" s="38"/>
      <c r="B136" s="197"/>
      <c r="C136" s="198" t="s">
        <v>182</v>
      </c>
      <c r="D136" s="198" t="s">
        <v>177</v>
      </c>
      <c r="E136" s="199" t="s">
        <v>1708</v>
      </c>
      <c r="F136" s="200" t="s">
        <v>1709</v>
      </c>
      <c r="G136" s="201" t="s">
        <v>203</v>
      </c>
      <c r="H136" s="202">
        <v>48</v>
      </c>
      <c r="I136" s="203"/>
      <c r="J136" s="204">
        <f>ROUND(I136*H136,2)</f>
        <v>0</v>
      </c>
      <c r="K136" s="200" t="s">
        <v>181</v>
      </c>
      <c r="L136" s="39"/>
      <c r="M136" s="205" t="s">
        <v>1</v>
      </c>
      <c r="N136" s="206" t="s">
        <v>43</v>
      </c>
      <c r="O136" s="77"/>
      <c r="P136" s="207">
        <f>O136*H136</f>
        <v>0</v>
      </c>
      <c r="Q136" s="207">
        <v>0</v>
      </c>
      <c r="R136" s="207">
        <f>Q136*H136</f>
        <v>0</v>
      </c>
      <c r="S136" s="207">
        <v>0</v>
      </c>
      <c r="T136" s="208">
        <f>S136*H136</f>
        <v>0</v>
      </c>
      <c r="U136" s="38"/>
      <c r="V136" s="38"/>
      <c r="W136" s="38"/>
      <c r="X136" s="38"/>
      <c r="Y136" s="38"/>
      <c r="Z136" s="38"/>
      <c r="AA136" s="38"/>
      <c r="AB136" s="38"/>
      <c r="AC136" s="38"/>
      <c r="AD136" s="38"/>
      <c r="AE136" s="38"/>
      <c r="AR136" s="209" t="s">
        <v>182</v>
      </c>
      <c r="AT136" s="209" t="s">
        <v>177</v>
      </c>
      <c r="AU136" s="209" t="s">
        <v>87</v>
      </c>
      <c r="AY136" s="19" t="s">
        <v>175</v>
      </c>
      <c r="BE136" s="210">
        <f>IF(N136="základní",J136,0)</f>
        <v>0</v>
      </c>
      <c r="BF136" s="210">
        <f>IF(N136="snížená",J136,0)</f>
        <v>0</v>
      </c>
      <c r="BG136" s="210">
        <f>IF(N136="zákl. přenesená",J136,0)</f>
        <v>0</v>
      </c>
      <c r="BH136" s="210">
        <f>IF(N136="sníž. přenesená",J136,0)</f>
        <v>0</v>
      </c>
      <c r="BI136" s="210">
        <f>IF(N136="nulová",J136,0)</f>
        <v>0</v>
      </c>
      <c r="BJ136" s="19" t="s">
        <v>85</v>
      </c>
      <c r="BK136" s="210">
        <f>ROUND(I136*H136,2)</f>
        <v>0</v>
      </c>
      <c r="BL136" s="19" t="s">
        <v>182</v>
      </c>
      <c r="BM136" s="209" t="s">
        <v>1710</v>
      </c>
    </row>
    <row r="137" spans="1:65" s="2" customFormat="1" ht="21.75" customHeight="1">
      <c r="A137" s="38"/>
      <c r="B137" s="197"/>
      <c r="C137" s="198" t="s">
        <v>200</v>
      </c>
      <c r="D137" s="198" t="s">
        <v>177</v>
      </c>
      <c r="E137" s="199" t="s">
        <v>1711</v>
      </c>
      <c r="F137" s="200" t="s">
        <v>1712</v>
      </c>
      <c r="G137" s="201" t="s">
        <v>203</v>
      </c>
      <c r="H137" s="202">
        <v>22.24</v>
      </c>
      <c r="I137" s="203"/>
      <c r="J137" s="204">
        <f>ROUND(I137*H137,2)</f>
        <v>0</v>
      </c>
      <c r="K137" s="200" t="s">
        <v>181</v>
      </c>
      <c r="L137" s="39"/>
      <c r="M137" s="205" t="s">
        <v>1</v>
      </c>
      <c r="N137" s="206" t="s">
        <v>43</v>
      </c>
      <c r="O137" s="77"/>
      <c r="P137" s="207">
        <f>O137*H137</f>
        <v>0</v>
      </c>
      <c r="Q137" s="207">
        <v>0</v>
      </c>
      <c r="R137" s="207">
        <f>Q137*H137</f>
        <v>0</v>
      </c>
      <c r="S137" s="207">
        <v>0</v>
      </c>
      <c r="T137" s="208">
        <f>S137*H137</f>
        <v>0</v>
      </c>
      <c r="U137" s="38"/>
      <c r="V137" s="38"/>
      <c r="W137" s="38"/>
      <c r="X137" s="38"/>
      <c r="Y137" s="38"/>
      <c r="Z137" s="38"/>
      <c r="AA137" s="38"/>
      <c r="AB137" s="38"/>
      <c r="AC137" s="38"/>
      <c r="AD137" s="38"/>
      <c r="AE137" s="38"/>
      <c r="AR137" s="209" t="s">
        <v>182</v>
      </c>
      <c r="AT137" s="209" t="s">
        <v>177</v>
      </c>
      <c r="AU137" s="209" t="s">
        <v>87</v>
      </c>
      <c r="AY137" s="19" t="s">
        <v>175</v>
      </c>
      <c r="BE137" s="210">
        <f>IF(N137="základní",J137,0)</f>
        <v>0</v>
      </c>
      <c r="BF137" s="210">
        <f>IF(N137="snížená",J137,0)</f>
        <v>0</v>
      </c>
      <c r="BG137" s="210">
        <f>IF(N137="zákl. přenesená",J137,0)</f>
        <v>0</v>
      </c>
      <c r="BH137" s="210">
        <f>IF(N137="sníž. přenesená",J137,0)</f>
        <v>0</v>
      </c>
      <c r="BI137" s="210">
        <f>IF(N137="nulová",J137,0)</f>
        <v>0</v>
      </c>
      <c r="BJ137" s="19" t="s">
        <v>85</v>
      </c>
      <c r="BK137" s="210">
        <f>ROUND(I137*H137,2)</f>
        <v>0</v>
      </c>
      <c r="BL137" s="19" t="s">
        <v>182</v>
      </c>
      <c r="BM137" s="209" t="s">
        <v>1713</v>
      </c>
    </row>
    <row r="138" spans="1:65" s="2" customFormat="1" ht="21.75" customHeight="1">
      <c r="A138" s="38"/>
      <c r="B138" s="197"/>
      <c r="C138" s="198" t="s">
        <v>206</v>
      </c>
      <c r="D138" s="198" t="s">
        <v>177</v>
      </c>
      <c r="E138" s="199" t="s">
        <v>245</v>
      </c>
      <c r="F138" s="200" t="s">
        <v>246</v>
      </c>
      <c r="G138" s="201" t="s">
        <v>203</v>
      </c>
      <c r="H138" s="202">
        <v>22.24</v>
      </c>
      <c r="I138" s="203"/>
      <c r="J138" s="204">
        <f>ROUND(I138*H138,2)</f>
        <v>0</v>
      </c>
      <c r="K138" s="200" t="s">
        <v>181</v>
      </c>
      <c r="L138" s="39"/>
      <c r="M138" s="205" t="s">
        <v>1</v>
      </c>
      <c r="N138" s="206" t="s">
        <v>43</v>
      </c>
      <c r="O138" s="77"/>
      <c r="P138" s="207">
        <f>O138*H138</f>
        <v>0</v>
      </c>
      <c r="Q138" s="207">
        <v>0</v>
      </c>
      <c r="R138" s="207">
        <f>Q138*H138</f>
        <v>0</v>
      </c>
      <c r="S138" s="207">
        <v>0</v>
      </c>
      <c r="T138" s="208">
        <f>S138*H138</f>
        <v>0</v>
      </c>
      <c r="U138" s="38"/>
      <c r="V138" s="38"/>
      <c r="W138" s="38"/>
      <c r="X138" s="38"/>
      <c r="Y138" s="38"/>
      <c r="Z138" s="38"/>
      <c r="AA138" s="38"/>
      <c r="AB138" s="38"/>
      <c r="AC138" s="38"/>
      <c r="AD138" s="38"/>
      <c r="AE138" s="38"/>
      <c r="AR138" s="209" t="s">
        <v>182</v>
      </c>
      <c r="AT138" s="209" t="s">
        <v>177</v>
      </c>
      <c r="AU138" s="209" t="s">
        <v>87</v>
      </c>
      <c r="AY138" s="19" t="s">
        <v>175</v>
      </c>
      <c r="BE138" s="210">
        <f>IF(N138="základní",J138,0)</f>
        <v>0</v>
      </c>
      <c r="BF138" s="210">
        <f>IF(N138="snížená",J138,0)</f>
        <v>0</v>
      </c>
      <c r="BG138" s="210">
        <f>IF(N138="zákl. přenesená",J138,0)</f>
        <v>0</v>
      </c>
      <c r="BH138" s="210">
        <f>IF(N138="sníž. přenesená",J138,0)</f>
        <v>0</v>
      </c>
      <c r="BI138" s="210">
        <f>IF(N138="nulová",J138,0)</f>
        <v>0</v>
      </c>
      <c r="BJ138" s="19" t="s">
        <v>85</v>
      </c>
      <c r="BK138" s="210">
        <f>ROUND(I138*H138,2)</f>
        <v>0</v>
      </c>
      <c r="BL138" s="19" t="s">
        <v>182</v>
      </c>
      <c r="BM138" s="209" t="s">
        <v>1714</v>
      </c>
    </row>
    <row r="139" spans="1:65" s="2" customFormat="1" ht="16.5" customHeight="1">
      <c r="A139" s="38"/>
      <c r="B139" s="197"/>
      <c r="C139" s="198" t="s">
        <v>211</v>
      </c>
      <c r="D139" s="198" t="s">
        <v>177</v>
      </c>
      <c r="E139" s="199" t="s">
        <v>250</v>
      </c>
      <c r="F139" s="200" t="s">
        <v>251</v>
      </c>
      <c r="G139" s="201" t="s">
        <v>203</v>
      </c>
      <c r="H139" s="202">
        <v>22.24</v>
      </c>
      <c r="I139" s="203"/>
      <c r="J139" s="204">
        <f>ROUND(I139*H139,2)</f>
        <v>0</v>
      </c>
      <c r="K139" s="200" t="s">
        <v>181</v>
      </c>
      <c r="L139" s="39"/>
      <c r="M139" s="205" t="s">
        <v>1</v>
      </c>
      <c r="N139" s="206" t="s">
        <v>43</v>
      </c>
      <c r="O139" s="77"/>
      <c r="P139" s="207">
        <f>O139*H139</f>
        <v>0</v>
      </c>
      <c r="Q139" s="207">
        <v>0</v>
      </c>
      <c r="R139" s="207">
        <f>Q139*H139</f>
        <v>0</v>
      </c>
      <c r="S139" s="207">
        <v>0</v>
      </c>
      <c r="T139" s="208">
        <f>S139*H139</f>
        <v>0</v>
      </c>
      <c r="U139" s="38"/>
      <c r="V139" s="38"/>
      <c r="W139" s="38"/>
      <c r="X139" s="38"/>
      <c r="Y139" s="38"/>
      <c r="Z139" s="38"/>
      <c r="AA139" s="38"/>
      <c r="AB139" s="38"/>
      <c r="AC139" s="38"/>
      <c r="AD139" s="38"/>
      <c r="AE139" s="38"/>
      <c r="AR139" s="209" t="s">
        <v>182</v>
      </c>
      <c r="AT139" s="209" t="s">
        <v>177</v>
      </c>
      <c r="AU139" s="209" t="s">
        <v>87</v>
      </c>
      <c r="AY139" s="19" t="s">
        <v>175</v>
      </c>
      <c r="BE139" s="210">
        <f>IF(N139="základní",J139,0)</f>
        <v>0</v>
      </c>
      <c r="BF139" s="210">
        <f>IF(N139="snížená",J139,0)</f>
        <v>0</v>
      </c>
      <c r="BG139" s="210">
        <f>IF(N139="zákl. přenesená",J139,0)</f>
        <v>0</v>
      </c>
      <c r="BH139" s="210">
        <f>IF(N139="sníž. přenesená",J139,0)</f>
        <v>0</v>
      </c>
      <c r="BI139" s="210">
        <f>IF(N139="nulová",J139,0)</f>
        <v>0</v>
      </c>
      <c r="BJ139" s="19" t="s">
        <v>85</v>
      </c>
      <c r="BK139" s="210">
        <f>ROUND(I139*H139,2)</f>
        <v>0</v>
      </c>
      <c r="BL139" s="19" t="s">
        <v>182</v>
      </c>
      <c r="BM139" s="209" t="s">
        <v>1715</v>
      </c>
    </row>
    <row r="140" spans="1:65" s="2" customFormat="1" ht="21.75" customHeight="1">
      <c r="A140" s="38"/>
      <c r="B140" s="197"/>
      <c r="C140" s="198" t="s">
        <v>215</v>
      </c>
      <c r="D140" s="198" t="s">
        <v>177</v>
      </c>
      <c r="E140" s="199" t="s">
        <v>254</v>
      </c>
      <c r="F140" s="200" t="s">
        <v>255</v>
      </c>
      <c r="G140" s="201" t="s">
        <v>256</v>
      </c>
      <c r="H140" s="202">
        <v>22.24</v>
      </c>
      <c r="I140" s="203"/>
      <c r="J140" s="204">
        <f>ROUND(I140*H140,2)</f>
        <v>0</v>
      </c>
      <c r="K140" s="200" t="s">
        <v>181</v>
      </c>
      <c r="L140" s="39"/>
      <c r="M140" s="205" t="s">
        <v>1</v>
      </c>
      <c r="N140" s="206" t="s">
        <v>43</v>
      </c>
      <c r="O140" s="77"/>
      <c r="P140" s="207">
        <f>O140*H140</f>
        <v>0</v>
      </c>
      <c r="Q140" s="207">
        <v>0</v>
      </c>
      <c r="R140" s="207">
        <f>Q140*H140</f>
        <v>0</v>
      </c>
      <c r="S140" s="207">
        <v>0</v>
      </c>
      <c r="T140" s="208">
        <f>S140*H140</f>
        <v>0</v>
      </c>
      <c r="U140" s="38"/>
      <c r="V140" s="38"/>
      <c r="W140" s="38"/>
      <c r="X140" s="38"/>
      <c r="Y140" s="38"/>
      <c r="Z140" s="38"/>
      <c r="AA140" s="38"/>
      <c r="AB140" s="38"/>
      <c r="AC140" s="38"/>
      <c r="AD140" s="38"/>
      <c r="AE140" s="38"/>
      <c r="AR140" s="209" t="s">
        <v>182</v>
      </c>
      <c r="AT140" s="209" t="s">
        <v>177</v>
      </c>
      <c r="AU140" s="209" t="s">
        <v>87</v>
      </c>
      <c r="AY140" s="19" t="s">
        <v>175</v>
      </c>
      <c r="BE140" s="210">
        <f>IF(N140="základní",J140,0)</f>
        <v>0</v>
      </c>
      <c r="BF140" s="210">
        <f>IF(N140="snížená",J140,0)</f>
        <v>0</v>
      </c>
      <c r="BG140" s="210">
        <f>IF(N140="zákl. přenesená",J140,0)</f>
        <v>0</v>
      </c>
      <c r="BH140" s="210">
        <f>IF(N140="sníž. přenesená",J140,0)</f>
        <v>0</v>
      </c>
      <c r="BI140" s="210">
        <f>IF(N140="nulová",J140,0)</f>
        <v>0</v>
      </c>
      <c r="BJ140" s="19" t="s">
        <v>85</v>
      </c>
      <c r="BK140" s="210">
        <f>ROUND(I140*H140,2)</f>
        <v>0</v>
      </c>
      <c r="BL140" s="19" t="s">
        <v>182</v>
      </c>
      <c r="BM140" s="209" t="s">
        <v>1716</v>
      </c>
    </row>
    <row r="141" spans="1:65" s="2" customFormat="1" ht="21.75" customHeight="1">
      <c r="A141" s="38"/>
      <c r="B141" s="197"/>
      <c r="C141" s="198" t="s">
        <v>221</v>
      </c>
      <c r="D141" s="198" t="s">
        <v>177</v>
      </c>
      <c r="E141" s="199" t="s">
        <v>1717</v>
      </c>
      <c r="F141" s="200" t="s">
        <v>1718</v>
      </c>
      <c r="G141" s="201" t="s">
        <v>203</v>
      </c>
      <c r="H141" s="202">
        <v>25.76</v>
      </c>
      <c r="I141" s="203"/>
      <c r="J141" s="204">
        <f>ROUND(I141*H141,2)</f>
        <v>0</v>
      </c>
      <c r="K141" s="200" t="s">
        <v>181</v>
      </c>
      <c r="L141" s="39"/>
      <c r="M141" s="205" t="s">
        <v>1</v>
      </c>
      <c r="N141" s="206" t="s">
        <v>43</v>
      </c>
      <c r="O141" s="77"/>
      <c r="P141" s="207">
        <f>O141*H141</f>
        <v>0</v>
      </c>
      <c r="Q141" s="207">
        <v>0</v>
      </c>
      <c r="R141" s="207">
        <f>Q141*H141</f>
        <v>0</v>
      </c>
      <c r="S141" s="207">
        <v>0</v>
      </c>
      <c r="T141" s="208">
        <f>S141*H141</f>
        <v>0</v>
      </c>
      <c r="U141" s="38"/>
      <c r="V141" s="38"/>
      <c r="W141" s="38"/>
      <c r="X141" s="38"/>
      <c r="Y141" s="38"/>
      <c r="Z141" s="38"/>
      <c r="AA141" s="38"/>
      <c r="AB141" s="38"/>
      <c r="AC141" s="38"/>
      <c r="AD141" s="38"/>
      <c r="AE141" s="38"/>
      <c r="AR141" s="209" t="s">
        <v>182</v>
      </c>
      <c r="AT141" s="209" t="s">
        <v>177</v>
      </c>
      <c r="AU141" s="209" t="s">
        <v>87</v>
      </c>
      <c r="AY141" s="19" t="s">
        <v>175</v>
      </c>
      <c r="BE141" s="210">
        <f>IF(N141="základní",J141,0)</f>
        <v>0</v>
      </c>
      <c r="BF141" s="210">
        <f>IF(N141="snížená",J141,0)</f>
        <v>0</v>
      </c>
      <c r="BG141" s="210">
        <f>IF(N141="zákl. přenesená",J141,0)</f>
        <v>0</v>
      </c>
      <c r="BH141" s="210">
        <f>IF(N141="sníž. přenesená",J141,0)</f>
        <v>0</v>
      </c>
      <c r="BI141" s="210">
        <f>IF(N141="nulová",J141,0)</f>
        <v>0</v>
      </c>
      <c r="BJ141" s="19" t="s">
        <v>85</v>
      </c>
      <c r="BK141" s="210">
        <f>ROUND(I141*H141,2)</f>
        <v>0</v>
      </c>
      <c r="BL141" s="19" t="s">
        <v>182</v>
      </c>
      <c r="BM141" s="209" t="s">
        <v>1719</v>
      </c>
    </row>
    <row r="142" spans="1:65" s="2" customFormat="1" ht="21.75" customHeight="1">
      <c r="A142" s="38"/>
      <c r="B142" s="197"/>
      <c r="C142" s="198" t="s">
        <v>225</v>
      </c>
      <c r="D142" s="198" t="s">
        <v>177</v>
      </c>
      <c r="E142" s="199" t="s">
        <v>1720</v>
      </c>
      <c r="F142" s="200" t="s">
        <v>1721</v>
      </c>
      <c r="G142" s="201" t="s">
        <v>203</v>
      </c>
      <c r="H142" s="202">
        <v>18.4</v>
      </c>
      <c r="I142" s="203"/>
      <c r="J142" s="204">
        <f>ROUND(I142*H142,2)</f>
        <v>0</v>
      </c>
      <c r="K142" s="200" t="s">
        <v>181</v>
      </c>
      <c r="L142" s="39"/>
      <c r="M142" s="205" t="s">
        <v>1</v>
      </c>
      <c r="N142" s="206" t="s">
        <v>43</v>
      </c>
      <c r="O142" s="77"/>
      <c r="P142" s="207">
        <f>O142*H142</f>
        <v>0</v>
      </c>
      <c r="Q142" s="207">
        <v>0</v>
      </c>
      <c r="R142" s="207">
        <f>Q142*H142</f>
        <v>0</v>
      </c>
      <c r="S142" s="207">
        <v>0</v>
      </c>
      <c r="T142" s="208">
        <f>S142*H142</f>
        <v>0</v>
      </c>
      <c r="U142" s="38"/>
      <c r="V142" s="38"/>
      <c r="W142" s="38"/>
      <c r="X142" s="38"/>
      <c r="Y142" s="38"/>
      <c r="Z142" s="38"/>
      <c r="AA142" s="38"/>
      <c r="AB142" s="38"/>
      <c r="AC142" s="38"/>
      <c r="AD142" s="38"/>
      <c r="AE142" s="38"/>
      <c r="AR142" s="209" t="s">
        <v>182</v>
      </c>
      <c r="AT142" s="209" t="s">
        <v>177</v>
      </c>
      <c r="AU142" s="209" t="s">
        <v>87</v>
      </c>
      <c r="AY142" s="19" t="s">
        <v>175</v>
      </c>
      <c r="BE142" s="210">
        <f>IF(N142="základní",J142,0)</f>
        <v>0</v>
      </c>
      <c r="BF142" s="210">
        <f>IF(N142="snížená",J142,0)</f>
        <v>0</v>
      </c>
      <c r="BG142" s="210">
        <f>IF(N142="zákl. přenesená",J142,0)</f>
        <v>0</v>
      </c>
      <c r="BH142" s="210">
        <f>IF(N142="sníž. přenesená",J142,0)</f>
        <v>0</v>
      </c>
      <c r="BI142" s="210">
        <f>IF(N142="nulová",J142,0)</f>
        <v>0</v>
      </c>
      <c r="BJ142" s="19" t="s">
        <v>85</v>
      </c>
      <c r="BK142" s="210">
        <f>ROUND(I142*H142,2)</f>
        <v>0</v>
      </c>
      <c r="BL142" s="19" t="s">
        <v>182</v>
      </c>
      <c r="BM142" s="209" t="s">
        <v>1722</v>
      </c>
    </row>
    <row r="143" spans="1:65" s="2" customFormat="1" ht="16.5" customHeight="1">
      <c r="A143" s="38"/>
      <c r="B143" s="197"/>
      <c r="C143" s="238" t="s">
        <v>230</v>
      </c>
      <c r="D143" s="238" t="s">
        <v>289</v>
      </c>
      <c r="E143" s="239" t="s">
        <v>1723</v>
      </c>
      <c r="F143" s="240" t="s">
        <v>1724</v>
      </c>
      <c r="G143" s="241" t="s">
        <v>256</v>
      </c>
      <c r="H143" s="242">
        <v>36.8</v>
      </c>
      <c r="I143" s="243"/>
      <c r="J143" s="244">
        <f>ROUND(I143*H143,2)</f>
        <v>0</v>
      </c>
      <c r="K143" s="240" t="s">
        <v>181</v>
      </c>
      <c r="L143" s="245"/>
      <c r="M143" s="246" t="s">
        <v>1</v>
      </c>
      <c r="N143" s="247" t="s">
        <v>43</v>
      </c>
      <c r="O143" s="77"/>
      <c r="P143" s="207">
        <f>O143*H143</f>
        <v>0</v>
      </c>
      <c r="Q143" s="207">
        <v>1</v>
      </c>
      <c r="R143" s="207">
        <f>Q143*H143</f>
        <v>36.8</v>
      </c>
      <c r="S143" s="207">
        <v>0</v>
      </c>
      <c r="T143" s="208">
        <f>S143*H143</f>
        <v>0</v>
      </c>
      <c r="U143" s="38"/>
      <c r="V143" s="38"/>
      <c r="W143" s="38"/>
      <c r="X143" s="38"/>
      <c r="Y143" s="38"/>
      <c r="Z143" s="38"/>
      <c r="AA143" s="38"/>
      <c r="AB143" s="38"/>
      <c r="AC143" s="38"/>
      <c r="AD143" s="38"/>
      <c r="AE143" s="38"/>
      <c r="AR143" s="209" t="s">
        <v>215</v>
      </c>
      <c r="AT143" s="209" t="s">
        <v>289</v>
      </c>
      <c r="AU143" s="209" t="s">
        <v>87</v>
      </c>
      <c r="AY143" s="19" t="s">
        <v>175</v>
      </c>
      <c r="BE143" s="210">
        <f>IF(N143="základní",J143,0)</f>
        <v>0</v>
      </c>
      <c r="BF143" s="210">
        <f>IF(N143="snížená",J143,0)</f>
        <v>0</v>
      </c>
      <c r="BG143" s="210">
        <f>IF(N143="zákl. přenesená",J143,0)</f>
        <v>0</v>
      </c>
      <c r="BH143" s="210">
        <f>IF(N143="sníž. přenesená",J143,0)</f>
        <v>0</v>
      </c>
      <c r="BI143" s="210">
        <f>IF(N143="nulová",J143,0)</f>
        <v>0</v>
      </c>
      <c r="BJ143" s="19" t="s">
        <v>85</v>
      </c>
      <c r="BK143" s="210">
        <f>ROUND(I143*H143,2)</f>
        <v>0</v>
      </c>
      <c r="BL143" s="19" t="s">
        <v>182</v>
      </c>
      <c r="BM143" s="209" t="s">
        <v>1725</v>
      </c>
    </row>
    <row r="144" spans="1:51" s="13" customFormat="1" ht="12">
      <c r="A144" s="13"/>
      <c r="B144" s="211"/>
      <c r="C144" s="13"/>
      <c r="D144" s="212" t="s">
        <v>184</v>
      </c>
      <c r="E144" s="13"/>
      <c r="F144" s="214" t="s">
        <v>1726</v>
      </c>
      <c r="G144" s="13"/>
      <c r="H144" s="215">
        <v>36.8</v>
      </c>
      <c r="I144" s="216"/>
      <c r="J144" s="13"/>
      <c r="K144" s="13"/>
      <c r="L144" s="211"/>
      <c r="M144" s="217"/>
      <c r="N144" s="218"/>
      <c r="O144" s="218"/>
      <c r="P144" s="218"/>
      <c r="Q144" s="218"/>
      <c r="R144" s="218"/>
      <c r="S144" s="218"/>
      <c r="T144" s="219"/>
      <c r="U144" s="13"/>
      <c r="V144" s="13"/>
      <c r="W144" s="13"/>
      <c r="X144" s="13"/>
      <c r="Y144" s="13"/>
      <c r="Z144" s="13"/>
      <c r="AA144" s="13"/>
      <c r="AB144" s="13"/>
      <c r="AC144" s="13"/>
      <c r="AD144" s="13"/>
      <c r="AE144" s="13"/>
      <c r="AT144" s="213" t="s">
        <v>184</v>
      </c>
      <c r="AU144" s="213" t="s">
        <v>87</v>
      </c>
      <c r="AV144" s="13" t="s">
        <v>87</v>
      </c>
      <c r="AW144" s="13" t="s">
        <v>3</v>
      </c>
      <c r="AX144" s="13" t="s">
        <v>85</v>
      </c>
      <c r="AY144" s="213" t="s">
        <v>175</v>
      </c>
    </row>
    <row r="145" spans="1:63" s="12" customFormat="1" ht="22.8" customHeight="1">
      <c r="A145" s="12"/>
      <c r="B145" s="184"/>
      <c r="C145" s="12"/>
      <c r="D145" s="185" t="s">
        <v>77</v>
      </c>
      <c r="E145" s="195" t="s">
        <v>182</v>
      </c>
      <c r="F145" s="195" t="s">
        <v>472</v>
      </c>
      <c r="G145" s="12"/>
      <c r="H145" s="12"/>
      <c r="I145" s="187"/>
      <c r="J145" s="196">
        <f>BK145</f>
        <v>0</v>
      </c>
      <c r="K145" s="12"/>
      <c r="L145" s="184"/>
      <c r="M145" s="189"/>
      <c r="N145" s="190"/>
      <c r="O145" s="190"/>
      <c r="P145" s="191">
        <f>P146</f>
        <v>0</v>
      </c>
      <c r="Q145" s="190"/>
      <c r="R145" s="191">
        <f>R146</f>
        <v>0</v>
      </c>
      <c r="S145" s="190"/>
      <c r="T145" s="192">
        <f>T146</f>
        <v>0</v>
      </c>
      <c r="U145" s="12"/>
      <c r="V145" s="12"/>
      <c r="W145" s="12"/>
      <c r="X145" s="12"/>
      <c r="Y145" s="12"/>
      <c r="Z145" s="12"/>
      <c r="AA145" s="12"/>
      <c r="AB145" s="12"/>
      <c r="AC145" s="12"/>
      <c r="AD145" s="12"/>
      <c r="AE145" s="12"/>
      <c r="AR145" s="185" t="s">
        <v>85</v>
      </c>
      <c r="AT145" s="193" t="s">
        <v>77</v>
      </c>
      <c r="AU145" s="193" t="s">
        <v>85</v>
      </c>
      <c r="AY145" s="185" t="s">
        <v>175</v>
      </c>
      <c r="BK145" s="194">
        <f>BK146</f>
        <v>0</v>
      </c>
    </row>
    <row r="146" spans="1:65" s="2" customFormat="1" ht="21.75" customHeight="1">
      <c r="A146" s="38"/>
      <c r="B146" s="197"/>
      <c r="C146" s="198" t="s">
        <v>234</v>
      </c>
      <c r="D146" s="198" t="s">
        <v>177</v>
      </c>
      <c r="E146" s="199" t="s">
        <v>1727</v>
      </c>
      <c r="F146" s="200" t="s">
        <v>1728</v>
      </c>
      <c r="G146" s="201" t="s">
        <v>203</v>
      </c>
      <c r="H146" s="202">
        <v>4</v>
      </c>
      <c r="I146" s="203"/>
      <c r="J146" s="204">
        <f>ROUND(I146*H146,2)</f>
        <v>0</v>
      </c>
      <c r="K146" s="200" t="s">
        <v>181</v>
      </c>
      <c r="L146" s="39"/>
      <c r="M146" s="205" t="s">
        <v>1</v>
      </c>
      <c r="N146" s="206" t="s">
        <v>43</v>
      </c>
      <c r="O146" s="77"/>
      <c r="P146" s="207">
        <f>O146*H146</f>
        <v>0</v>
      </c>
      <c r="Q146" s="207">
        <v>0</v>
      </c>
      <c r="R146" s="207">
        <f>Q146*H146</f>
        <v>0</v>
      </c>
      <c r="S146" s="207">
        <v>0</v>
      </c>
      <c r="T146" s="208">
        <f>S146*H146</f>
        <v>0</v>
      </c>
      <c r="U146" s="38"/>
      <c r="V146" s="38"/>
      <c r="W146" s="38"/>
      <c r="X146" s="38"/>
      <c r="Y146" s="38"/>
      <c r="Z146" s="38"/>
      <c r="AA146" s="38"/>
      <c r="AB146" s="38"/>
      <c r="AC146" s="38"/>
      <c r="AD146" s="38"/>
      <c r="AE146" s="38"/>
      <c r="AR146" s="209" t="s">
        <v>182</v>
      </c>
      <c r="AT146" s="209" t="s">
        <v>177</v>
      </c>
      <c r="AU146" s="209" t="s">
        <v>87</v>
      </c>
      <c r="AY146" s="19" t="s">
        <v>175</v>
      </c>
      <c r="BE146" s="210">
        <f>IF(N146="základní",J146,0)</f>
        <v>0</v>
      </c>
      <c r="BF146" s="210">
        <f>IF(N146="snížená",J146,0)</f>
        <v>0</v>
      </c>
      <c r="BG146" s="210">
        <f>IF(N146="zákl. přenesená",J146,0)</f>
        <v>0</v>
      </c>
      <c r="BH146" s="210">
        <f>IF(N146="sníž. přenesená",J146,0)</f>
        <v>0</v>
      </c>
      <c r="BI146" s="210">
        <f>IF(N146="nulová",J146,0)</f>
        <v>0</v>
      </c>
      <c r="BJ146" s="19" t="s">
        <v>85</v>
      </c>
      <c r="BK146" s="210">
        <f>ROUND(I146*H146,2)</f>
        <v>0</v>
      </c>
      <c r="BL146" s="19" t="s">
        <v>182</v>
      </c>
      <c r="BM146" s="209" t="s">
        <v>1729</v>
      </c>
    </row>
    <row r="147" spans="1:63" s="12" customFormat="1" ht="22.8" customHeight="1">
      <c r="A147" s="12"/>
      <c r="B147" s="184"/>
      <c r="C147" s="12"/>
      <c r="D147" s="185" t="s">
        <v>77</v>
      </c>
      <c r="E147" s="195" t="s">
        <v>215</v>
      </c>
      <c r="F147" s="195" t="s">
        <v>1730</v>
      </c>
      <c r="G147" s="12"/>
      <c r="H147" s="12"/>
      <c r="I147" s="187"/>
      <c r="J147" s="196">
        <f>BK147</f>
        <v>0</v>
      </c>
      <c r="K147" s="12"/>
      <c r="L147" s="184"/>
      <c r="M147" s="189"/>
      <c r="N147" s="190"/>
      <c r="O147" s="190"/>
      <c r="P147" s="191">
        <f>SUM(P148:P150)</f>
        <v>0</v>
      </c>
      <c r="Q147" s="190"/>
      <c r="R147" s="191">
        <f>SUM(R148:R150)</f>
        <v>0.12442</v>
      </c>
      <c r="S147" s="190"/>
      <c r="T147" s="192">
        <f>SUM(T148:T150)</f>
        <v>0</v>
      </c>
      <c r="U147" s="12"/>
      <c r="V147" s="12"/>
      <c r="W147" s="12"/>
      <c r="X147" s="12"/>
      <c r="Y147" s="12"/>
      <c r="Z147" s="12"/>
      <c r="AA147" s="12"/>
      <c r="AB147" s="12"/>
      <c r="AC147" s="12"/>
      <c r="AD147" s="12"/>
      <c r="AE147" s="12"/>
      <c r="AR147" s="185" t="s">
        <v>85</v>
      </c>
      <c r="AT147" s="193" t="s">
        <v>77</v>
      </c>
      <c r="AU147" s="193" t="s">
        <v>85</v>
      </c>
      <c r="AY147" s="185" t="s">
        <v>175</v>
      </c>
      <c r="BK147" s="194">
        <f>SUM(BK148:BK150)</f>
        <v>0</v>
      </c>
    </row>
    <row r="148" spans="1:65" s="2" customFormat="1" ht="21.75" customHeight="1">
      <c r="A148" s="38"/>
      <c r="B148" s="197"/>
      <c r="C148" s="198" t="s">
        <v>239</v>
      </c>
      <c r="D148" s="198" t="s">
        <v>177</v>
      </c>
      <c r="E148" s="199" t="s">
        <v>1731</v>
      </c>
      <c r="F148" s="200" t="s">
        <v>1732</v>
      </c>
      <c r="G148" s="201" t="s">
        <v>198</v>
      </c>
      <c r="H148" s="202">
        <v>50</v>
      </c>
      <c r="I148" s="203"/>
      <c r="J148" s="204">
        <f>ROUND(I148*H148,2)</f>
        <v>0</v>
      </c>
      <c r="K148" s="200" t="s">
        <v>181</v>
      </c>
      <c r="L148" s="39"/>
      <c r="M148" s="205" t="s">
        <v>1</v>
      </c>
      <c r="N148" s="206" t="s">
        <v>43</v>
      </c>
      <c r="O148" s="77"/>
      <c r="P148" s="207">
        <f>O148*H148</f>
        <v>0</v>
      </c>
      <c r="Q148" s="207">
        <v>0.00241</v>
      </c>
      <c r="R148" s="207">
        <f>Q148*H148</f>
        <v>0.1205</v>
      </c>
      <c r="S148" s="207">
        <v>0</v>
      </c>
      <c r="T148" s="208">
        <f>S148*H148</f>
        <v>0</v>
      </c>
      <c r="U148" s="38"/>
      <c r="V148" s="38"/>
      <c r="W148" s="38"/>
      <c r="X148" s="38"/>
      <c r="Y148" s="38"/>
      <c r="Z148" s="38"/>
      <c r="AA148" s="38"/>
      <c r="AB148" s="38"/>
      <c r="AC148" s="38"/>
      <c r="AD148" s="38"/>
      <c r="AE148" s="38"/>
      <c r="AR148" s="209" t="s">
        <v>182</v>
      </c>
      <c r="AT148" s="209" t="s">
        <v>177</v>
      </c>
      <c r="AU148" s="209" t="s">
        <v>87</v>
      </c>
      <c r="AY148" s="19" t="s">
        <v>175</v>
      </c>
      <c r="BE148" s="210">
        <f>IF(N148="základní",J148,0)</f>
        <v>0</v>
      </c>
      <c r="BF148" s="210">
        <f>IF(N148="snížená",J148,0)</f>
        <v>0</v>
      </c>
      <c r="BG148" s="210">
        <f>IF(N148="zákl. přenesená",J148,0)</f>
        <v>0</v>
      </c>
      <c r="BH148" s="210">
        <f>IF(N148="sníž. přenesená",J148,0)</f>
        <v>0</v>
      </c>
      <c r="BI148" s="210">
        <f>IF(N148="nulová",J148,0)</f>
        <v>0</v>
      </c>
      <c r="BJ148" s="19" t="s">
        <v>85</v>
      </c>
      <c r="BK148" s="210">
        <f>ROUND(I148*H148,2)</f>
        <v>0</v>
      </c>
      <c r="BL148" s="19" t="s">
        <v>182</v>
      </c>
      <c r="BM148" s="209" t="s">
        <v>1733</v>
      </c>
    </row>
    <row r="149" spans="1:65" s="2" customFormat="1" ht="33" customHeight="1">
      <c r="A149" s="38"/>
      <c r="B149" s="197"/>
      <c r="C149" s="198" t="s">
        <v>244</v>
      </c>
      <c r="D149" s="198" t="s">
        <v>177</v>
      </c>
      <c r="E149" s="199" t="s">
        <v>1734</v>
      </c>
      <c r="F149" s="200" t="s">
        <v>1735</v>
      </c>
      <c r="G149" s="201" t="s">
        <v>379</v>
      </c>
      <c r="H149" s="202">
        <v>6</v>
      </c>
      <c r="I149" s="203"/>
      <c r="J149" s="204">
        <f>ROUND(I149*H149,2)</f>
        <v>0</v>
      </c>
      <c r="K149" s="200" t="s">
        <v>1</v>
      </c>
      <c r="L149" s="39"/>
      <c r="M149" s="205" t="s">
        <v>1</v>
      </c>
      <c r="N149" s="206" t="s">
        <v>43</v>
      </c>
      <c r="O149" s="77"/>
      <c r="P149" s="207">
        <f>O149*H149</f>
        <v>0</v>
      </c>
      <c r="Q149" s="207">
        <v>7E-05</v>
      </c>
      <c r="R149" s="207">
        <f>Q149*H149</f>
        <v>0.00041999999999999996</v>
      </c>
      <c r="S149" s="207">
        <v>0</v>
      </c>
      <c r="T149" s="208">
        <f>S149*H149</f>
        <v>0</v>
      </c>
      <c r="U149" s="38"/>
      <c r="V149" s="38"/>
      <c r="W149" s="38"/>
      <c r="X149" s="38"/>
      <c r="Y149" s="38"/>
      <c r="Z149" s="38"/>
      <c r="AA149" s="38"/>
      <c r="AB149" s="38"/>
      <c r="AC149" s="38"/>
      <c r="AD149" s="38"/>
      <c r="AE149" s="38"/>
      <c r="AR149" s="209" t="s">
        <v>182</v>
      </c>
      <c r="AT149" s="209" t="s">
        <v>177</v>
      </c>
      <c r="AU149" s="209" t="s">
        <v>87</v>
      </c>
      <c r="AY149" s="19" t="s">
        <v>175</v>
      </c>
      <c r="BE149" s="210">
        <f>IF(N149="základní",J149,0)</f>
        <v>0</v>
      </c>
      <c r="BF149" s="210">
        <f>IF(N149="snížená",J149,0)</f>
        <v>0</v>
      </c>
      <c r="BG149" s="210">
        <f>IF(N149="zákl. přenesená",J149,0)</f>
        <v>0</v>
      </c>
      <c r="BH149" s="210">
        <f>IF(N149="sníž. přenesená",J149,0)</f>
        <v>0</v>
      </c>
      <c r="BI149" s="210">
        <f>IF(N149="nulová",J149,0)</f>
        <v>0</v>
      </c>
      <c r="BJ149" s="19" t="s">
        <v>85</v>
      </c>
      <c r="BK149" s="210">
        <f>ROUND(I149*H149,2)</f>
        <v>0</v>
      </c>
      <c r="BL149" s="19" t="s">
        <v>182</v>
      </c>
      <c r="BM149" s="209" t="s">
        <v>1736</v>
      </c>
    </row>
    <row r="150" spans="1:65" s="2" customFormat="1" ht="16.5" customHeight="1">
      <c r="A150" s="38"/>
      <c r="B150" s="197"/>
      <c r="C150" s="198" t="s">
        <v>8</v>
      </c>
      <c r="D150" s="198" t="s">
        <v>177</v>
      </c>
      <c r="E150" s="199" t="s">
        <v>1737</v>
      </c>
      <c r="F150" s="200" t="s">
        <v>1738</v>
      </c>
      <c r="G150" s="201" t="s">
        <v>198</v>
      </c>
      <c r="H150" s="202">
        <v>50</v>
      </c>
      <c r="I150" s="203"/>
      <c r="J150" s="204">
        <f>ROUND(I150*H150,2)</f>
        <v>0</v>
      </c>
      <c r="K150" s="200" t="s">
        <v>181</v>
      </c>
      <c r="L150" s="39"/>
      <c r="M150" s="205" t="s">
        <v>1</v>
      </c>
      <c r="N150" s="206" t="s">
        <v>43</v>
      </c>
      <c r="O150" s="77"/>
      <c r="P150" s="207">
        <f>O150*H150</f>
        <v>0</v>
      </c>
      <c r="Q150" s="207">
        <v>7E-05</v>
      </c>
      <c r="R150" s="207">
        <f>Q150*H150</f>
        <v>0.0034999999999999996</v>
      </c>
      <c r="S150" s="207">
        <v>0</v>
      </c>
      <c r="T150" s="208">
        <f>S150*H150</f>
        <v>0</v>
      </c>
      <c r="U150" s="38"/>
      <c r="V150" s="38"/>
      <c r="W150" s="38"/>
      <c r="X150" s="38"/>
      <c r="Y150" s="38"/>
      <c r="Z150" s="38"/>
      <c r="AA150" s="38"/>
      <c r="AB150" s="38"/>
      <c r="AC150" s="38"/>
      <c r="AD150" s="38"/>
      <c r="AE150" s="38"/>
      <c r="AR150" s="209" t="s">
        <v>182</v>
      </c>
      <c r="AT150" s="209" t="s">
        <v>177</v>
      </c>
      <c r="AU150" s="209" t="s">
        <v>87</v>
      </c>
      <c r="AY150" s="19" t="s">
        <v>175</v>
      </c>
      <c r="BE150" s="210">
        <f>IF(N150="základní",J150,0)</f>
        <v>0</v>
      </c>
      <c r="BF150" s="210">
        <f>IF(N150="snížená",J150,0)</f>
        <v>0</v>
      </c>
      <c r="BG150" s="210">
        <f>IF(N150="zákl. přenesená",J150,0)</f>
        <v>0</v>
      </c>
      <c r="BH150" s="210">
        <f>IF(N150="sníž. přenesená",J150,0)</f>
        <v>0</v>
      </c>
      <c r="BI150" s="210">
        <f>IF(N150="nulová",J150,0)</f>
        <v>0</v>
      </c>
      <c r="BJ150" s="19" t="s">
        <v>85</v>
      </c>
      <c r="BK150" s="210">
        <f>ROUND(I150*H150,2)</f>
        <v>0</v>
      </c>
      <c r="BL150" s="19" t="s">
        <v>182</v>
      </c>
      <c r="BM150" s="209" t="s">
        <v>1739</v>
      </c>
    </row>
    <row r="151" spans="1:63" s="12" customFormat="1" ht="25.9" customHeight="1">
      <c r="A151" s="12"/>
      <c r="B151" s="184"/>
      <c r="C151" s="12"/>
      <c r="D151" s="185" t="s">
        <v>77</v>
      </c>
      <c r="E151" s="186" t="s">
        <v>940</v>
      </c>
      <c r="F151" s="186" t="s">
        <v>941</v>
      </c>
      <c r="G151" s="12"/>
      <c r="H151" s="12"/>
      <c r="I151" s="187"/>
      <c r="J151" s="188">
        <f>BK151</f>
        <v>0</v>
      </c>
      <c r="K151" s="12"/>
      <c r="L151" s="184"/>
      <c r="M151" s="189"/>
      <c r="N151" s="190"/>
      <c r="O151" s="190"/>
      <c r="P151" s="191">
        <f>P152+P171+P194+P208</f>
        <v>0</v>
      </c>
      <c r="Q151" s="190"/>
      <c r="R151" s="191">
        <f>R152+R171+R194+R208</f>
        <v>0.5726900000000001</v>
      </c>
      <c r="S151" s="190"/>
      <c r="T151" s="192">
        <f>T152+T171+T194+T208</f>
        <v>0</v>
      </c>
      <c r="U151" s="12"/>
      <c r="V151" s="12"/>
      <c r="W151" s="12"/>
      <c r="X151" s="12"/>
      <c r="Y151" s="12"/>
      <c r="Z151" s="12"/>
      <c r="AA151" s="12"/>
      <c r="AB151" s="12"/>
      <c r="AC151" s="12"/>
      <c r="AD151" s="12"/>
      <c r="AE151" s="12"/>
      <c r="AR151" s="185" t="s">
        <v>87</v>
      </c>
      <c r="AT151" s="193" t="s">
        <v>77</v>
      </c>
      <c r="AU151" s="193" t="s">
        <v>78</v>
      </c>
      <c r="AY151" s="185" t="s">
        <v>175</v>
      </c>
      <c r="BK151" s="194">
        <f>BK152+BK171+BK194+BK208</f>
        <v>0</v>
      </c>
    </row>
    <row r="152" spans="1:63" s="12" customFormat="1" ht="22.8" customHeight="1">
      <c r="A152" s="12"/>
      <c r="B152" s="184"/>
      <c r="C152" s="12"/>
      <c r="D152" s="185" t="s">
        <v>77</v>
      </c>
      <c r="E152" s="195" t="s">
        <v>1024</v>
      </c>
      <c r="F152" s="195" t="s">
        <v>1025</v>
      </c>
      <c r="G152" s="12"/>
      <c r="H152" s="12"/>
      <c r="I152" s="187"/>
      <c r="J152" s="196">
        <f>BK152</f>
        <v>0</v>
      </c>
      <c r="K152" s="12"/>
      <c r="L152" s="184"/>
      <c r="M152" s="189"/>
      <c r="N152" s="190"/>
      <c r="O152" s="190"/>
      <c r="P152" s="191">
        <f>SUM(P153:P170)</f>
        <v>0</v>
      </c>
      <c r="Q152" s="190"/>
      <c r="R152" s="191">
        <f>SUM(R153:R170)</f>
        <v>0.2574000000000001</v>
      </c>
      <c r="S152" s="190"/>
      <c r="T152" s="192">
        <f>SUM(T153:T170)</f>
        <v>0</v>
      </c>
      <c r="U152" s="12"/>
      <c r="V152" s="12"/>
      <c r="W152" s="12"/>
      <c r="X152" s="12"/>
      <c r="Y152" s="12"/>
      <c r="Z152" s="12"/>
      <c r="AA152" s="12"/>
      <c r="AB152" s="12"/>
      <c r="AC152" s="12"/>
      <c r="AD152" s="12"/>
      <c r="AE152" s="12"/>
      <c r="AR152" s="185" t="s">
        <v>87</v>
      </c>
      <c r="AT152" s="193" t="s">
        <v>77</v>
      </c>
      <c r="AU152" s="193" t="s">
        <v>85</v>
      </c>
      <c r="AY152" s="185" t="s">
        <v>175</v>
      </c>
      <c r="BK152" s="194">
        <f>SUM(BK153:BK170)</f>
        <v>0</v>
      </c>
    </row>
    <row r="153" spans="1:65" s="2" customFormat="1" ht="16.5" customHeight="1">
      <c r="A153" s="38"/>
      <c r="B153" s="197"/>
      <c r="C153" s="198" t="s">
        <v>253</v>
      </c>
      <c r="D153" s="198" t="s">
        <v>177</v>
      </c>
      <c r="E153" s="199" t="s">
        <v>1740</v>
      </c>
      <c r="F153" s="200" t="s">
        <v>1741</v>
      </c>
      <c r="G153" s="201" t="s">
        <v>198</v>
      </c>
      <c r="H153" s="202">
        <v>63</v>
      </c>
      <c r="I153" s="203"/>
      <c r="J153" s="204">
        <f>ROUND(I153*H153,2)</f>
        <v>0</v>
      </c>
      <c r="K153" s="200" t="s">
        <v>181</v>
      </c>
      <c r="L153" s="39"/>
      <c r="M153" s="205" t="s">
        <v>1</v>
      </c>
      <c r="N153" s="206" t="s">
        <v>43</v>
      </c>
      <c r="O153" s="77"/>
      <c r="P153" s="207">
        <f>O153*H153</f>
        <v>0</v>
      </c>
      <c r="Q153" s="207">
        <v>0.00222</v>
      </c>
      <c r="R153" s="207">
        <f>Q153*H153</f>
        <v>0.13986</v>
      </c>
      <c r="S153" s="207">
        <v>0</v>
      </c>
      <c r="T153" s="208">
        <f>S153*H153</f>
        <v>0</v>
      </c>
      <c r="U153" s="38"/>
      <c r="V153" s="38"/>
      <c r="W153" s="38"/>
      <c r="X153" s="38"/>
      <c r="Y153" s="38"/>
      <c r="Z153" s="38"/>
      <c r="AA153" s="38"/>
      <c r="AB153" s="38"/>
      <c r="AC153" s="38"/>
      <c r="AD153" s="38"/>
      <c r="AE153" s="38"/>
      <c r="AR153" s="209" t="s">
        <v>253</v>
      </c>
      <c r="AT153" s="209" t="s">
        <v>177</v>
      </c>
      <c r="AU153" s="209" t="s">
        <v>87</v>
      </c>
      <c r="AY153" s="19" t="s">
        <v>175</v>
      </c>
      <c r="BE153" s="210">
        <f>IF(N153="základní",J153,0)</f>
        <v>0</v>
      </c>
      <c r="BF153" s="210">
        <f>IF(N153="snížená",J153,0)</f>
        <v>0</v>
      </c>
      <c r="BG153" s="210">
        <f>IF(N153="zákl. přenesená",J153,0)</f>
        <v>0</v>
      </c>
      <c r="BH153" s="210">
        <f>IF(N153="sníž. přenesená",J153,0)</f>
        <v>0</v>
      </c>
      <c r="BI153" s="210">
        <f>IF(N153="nulová",J153,0)</f>
        <v>0</v>
      </c>
      <c r="BJ153" s="19" t="s">
        <v>85</v>
      </c>
      <c r="BK153" s="210">
        <f>ROUND(I153*H153,2)</f>
        <v>0</v>
      </c>
      <c r="BL153" s="19" t="s">
        <v>253</v>
      </c>
      <c r="BM153" s="209" t="s">
        <v>1742</v>
      </c>
    </row>
    <row r="154" spans="1:65" s="2" customFormat="1" ht="16.5" customHeight="1">
      <c r="A154" s="38"/>
      <c r="B154" s="197"/>
      <c r="C154" s="198" t="s">
        <v>259</v>
      </c>
      <c r="D154" s="198" t="s">
        <v>177</v>
      </c>
      <c r="E154" s="199" t="s">
        <v>1743</v>
      </c>
      <c r="F154" s="200" t="s">
        <v>1744</v>
      </c>
      <c r="G154" s="201" t="s">
        <v>198</v>
      </c>
      <c r="H154" s="202">
        <v>5</v>
      </c>
      <c r="I154" s="203"/>
      <c r="J154" s="204">
        <f>ROUND(I154*H154,2)</f>
        <v>0</v>
      </c>
      <c r="K154" s="200" t="s">
        <v>181</v>
      </c>
      <c r="L154" s="39"/>
      <c r="M154" s="205" t="s">
        <v>1</v>
      </c>
      <c r="N154" s="206" t="s">
        <v>43</v>
      </c>
      <c r="O154" s="77"/>
      <c r="P154" s="207">
        <f>O154*H154</f>
        <v>0</v>
      </c>
      <c r="Q154" s="207">
        <v>0.00341</v>
      </c>
      <c r="R154" s="207">
        <f>Q154*H154</f>
        <v>0.01705</v>
      </c>
      <c r="S154" s="207">
        <v>0</v>
      </c>
      <c r="T154" s="208">
        <f>S154*H154</f>
        <v>0</v>
      </c>
      <c r="U154" s="38"/>
      <c r="V154" s="38"/>
      <c r="W154" s="38"/>
      <c r="X154" s="38"/>
      <c r="Y154" s="38"/>
      <c r="Z154" s="38"/>
      <c r="AA154" s="38"/>
      <c r="AB154" s="38"/>
      <c r="AC154" s="38"/>
      <c r="AD154" s="38"/>
      <c r="AE154" s="38"/>
      <c r="AR154" s="209" t="s">
        <v>253</v>
      </c>
      <c r="AT154" s="209" t="s">
        <v>177</v>
      </c>
      <c r="AU154" s="209" t="s">
        <v>87</v>
      </c>
      <c r="AY154" s="19" t="s">
        <v>175</v>
      </c>
      <c r="BE154" s="210">
        <f>IF(N154="základní",J154,0)</f>
        <v>0</v>
      </c>
      <c r="BF154" s="210">
        <f>IF(N154="snížená",J154,0)</f>
        <v>0</v>
      </c>
      <c r="BG154" s="210">
        <f>IF(N154="zákl. přenesená",J154,0)</f>
        <v>0</v>
      </c>
      <c r="BH154" s="210">
        <f>IF(N154="sníž. přenesená",J154,0)</f>
        <v>0</v>
      </c>
      <c r="BI154" s="210">
        <f>IF(N154="nulová",J154,0)</f>
        <v>0</v>
      </c>
      <c r="BJ154" s="19" t="s">
        <v>85</v>
      </c>
      <c r="BK154" s="210">
        <f>ROUND(I154*H154,2)</f>
        <v>0</v>
      </c>
      <c r="BL154" s="19" t="s">
        <v>253</v>
      </c>
      <c r="BM154" s="209" t="s">
        <v>1745</v>
      </c>
    </row>
    <row r="155" spans="1:65" s="2" customFormat="1" ht="16.5" customHeight="1">
      <c r="A155" s="38"/>
      <c r="B155" s="197"/>
      <c r="C155" s="198" t="s">
        <v>263</v>
      </c>
      <c r="D155" s="198" t="s">
        <v>177</v>
      </c>
      <c r="E155" s="199" t="s">
        <v>1746</v>
      </c>
      <c r="F155" s="200" t="s">
        <v>1747</v>
      </c>
      <c r="G155" s="201" t="s">
        <v>198</v>
      </c>
      <c r="H155" s="202">
        <v>8.5</v>
      </c>
      <c r="I155" s="203"/>
      <c r="J155" s="204">
        <f>ROUND(I155*H155,2)</f>
        <v>0</v>
      </c>
      <c r="K155" s="200" t="s">
        <v>181</v>
      </c>
      <c r="L155" s="39"/>
      <c r="M155" s="205" t="s">
        <v>1</v>
      </c>
      <c r="N155" s="206" t="s">
        <v>43</v>
      </c>
      <c r="O155" s="77"/>
      <c r="P155" s="207">
        <f>O155*H155</f>
        <v>0</v>
      </c>
      <c r="Q155" s="207">
        <v>0.00126</v>
      </c>
      <c r="R155" s="207">
        <f>Q155*H155</f>
        <v>0.01071</v>
      </c>
      <c r="S155" s="207">
        <v>0</v>
      </c>
      <c r="T155" s="208">
        <f>S155*H155</f>
        <v>0</v>
      </c>
      <c r="U155" s="38"/>
      <c r="V155" s="38"/>
      <c r="W155" s="38"/>
      <c r="X155" s="38"/>
      <c r="Y155" s="38"/>
      <c r="Z155" s="38"/>
      <c r="AA155" s="38"/>
      <c r="AB155" s="38"/>
      <c r="AC155" s="38"/>
      <c r="AD155" s="38"/>
      <c r="AE155" s="38"/>
      <c r="AR155" s="209" t="s">
        <v>253</v>
      </c>
      <c r="AT155" s="209" t="s">
        <v>177</v>
      </c>
      <c r="AU155" s="209" t="s">
        <v>87</v>
      </c>
      <c r="AY155" s="19" t="s">
        <v>175</v>
      </c>
      <c r="BE155" s="210">
        <f>IF(N155="základní",J155,0)</f>
        <v>0</v>
      </c>
      <c r="BF155" s="210">
        <f>IF(N155="snížená",J155,0)</f>
        <v>0</v>
      </c>
      <c r="BG155" s="210">
        <f>IF(N155="zákl. přenesená",J155,0)</f>
        <v>0</v>
      </c>
      <c r="BH155" s="210">
        <f>IF(N155="sníž. přenesená",J155,0)</f>
        <v>0</v>
      </c>
      <c r="BI155" s="210">
        <f>IF(N155="nulová",J155,0)</f>
        <v>0</v>
      </c>
      <c r="BJ155" s="19" t="s">
        <v>85</v>
      </c>
      <c r="BK155" s="210">
        <f>ROUND(I155*H155,2)</f>
        <v>0</v>
      </c>
      <c r="BL155" s="19" t="s">
        <v>253</v>
      </c>
      <c r="BM155" s="209" t="s">
        <v>1748</v>
      </c>
    </row>
    <row r="156" spans="1:65" s="2" customFormat="1" ht="16.5" customHeight="1">
      <c r="A156" s="38"/>
      <c r="B156" s="197"/>
      <c r="C156" s="198" t="s">
        <v>270</v>
      </c>
      <c r="D156" s="198" t="s">
        <v>177</v>
      </c>
      <c r="E156" s="199" t="s">
        <v>1749</v>
      </c>
      <c r="F156" s="200" t="s">
        <v>1750</v>
      </c>
      <c r="G156" s="201" t="s">
        <v>198</v>
      </c>
      <c r="H156" s="202">
        <v>21</v>
      </c>
      <c r="I156" s="203"/>
      <c r="J156" s="204">
        <f>ROUND(I156*H156,2)</f>
        <v>0</v>
      </c>
      <c r="K156" s="200" t="s">
        <v>181</v>
      </c>
      <c r="L156" s="39"/>
      <c r="M156" s="205" t="s">
        <v>1</v>
      </c>
      <c r="N156" s="206" t="s">
        <v>43</v>
      </c>
      <c r="O156" s="77"/>
      <c r="P156" s="207">
        <f>O156*H156</f>
        <v>0</v>
      </c>
      <c r="Q156" s="207">
        <v>0.00175</v>
      </c>
      <c r="R156" s="207">
        <f>Q156*H156</f>
        <v>0.03675</v>
      </c>
      <c r="S156" s="207">
        <v>0</v>
      </c>
      <c r="T156" s="208">
        <f>S156*H156</f>
        <v>0</v>
      </c>
      <c r="U156" s="38"/>
      <c r="V156" s="38"/>
      <c r="W156" s="38"/>
      <c r="X156" s="38"/>
      <c r="Y156" s="38"/>
      <c r="Z156" s="38"/>
      <c r="AA156" s="38"/>
      <c r="AB156" s="38"/>
      <c r="AC156" s="38"/>
      <c r="AD156" s="38"/>
      <c r="AE156" s="38"/>
      <c r="AR156" s="209" t="s">
        <v>253</v>
      </c>
      <c r="AT156" s="209" t="s">
        <v>177</v>
      </c>
      <c r="AU156" s="209" t="s">
        <v>87</v>
      </c>
      <c r="AY156" s="19" t="s">
        <v>175</v>
      </c>
      <c r="BE156" s="210">
        <f>IF(N156="základní",J156,0)</f>
        <v>0</v>
      </c>
      <c r="BF156" s="210">
        <f>IF(N156="snížená",J156,0)</f>
        <v>0</v>
      </c>
      <c r="BG156" s="210">
        <f>IF(N156="zákl. přenesená",J156,0)</f>
        <v>0</v>
      </c>
      <c r="BH156" s="210">
        <f>IF(N156="sníž. přenesená",J156,0)</f>
        <v>0</v>
      </c>
      <c r="BI156" s="210">
        <f>IF(N156="nulová",J156,0)</f>
        <v>0</v>
      </c>
      <c r="BJ156" s="19" t="s">
        <v>85</v>
      </c>
      <c r="BK156" s="210">
        <f>ROUND(I156*H156,2)</f>
        <v>0</v>
      </c>
      <c r="BL156" s="19" t="s">
        <v>253</v>
      </c>
      <c r="BM156" s="209" t="s">
        <v>1751</v>
      </c>
    </row>
    <row r="157" spans="1:65" s="2" customFormat="1" ht="16.5" customHeight="1">
      <c r="A157" s="38"/>
      <c r="B157" s="197"/>
      <c r="C157" s="198" t="s">
        <v>285</v>
      </c>
      <c r="D157" s="198" t="s">
        <v>177</v>
      </c>
      <c r="E157" s="199" t="s">
        <v>1752</v>
      </c>
      <c r="F157" s="200" t="s">
        <v>1753</v>
      </c>
      <c r="G157" s="201" t="s">
        <v>198</v>
      </c>
      <c r="H157" s="202">
        <v>8</v>
      </c>
      <c r="I157" s="203"/>
      <c r="J157" s="204">
        <f>ROUND(I157*H157,2)</f>
        <v>0</v>
      </c>
      <c r="K157" s="200" t="s">
        <v>181</v>
      </c>
      <c r="L157" s="39"/>
      <c r="M157" s="205" t="s">
        <v>1</v>
      </c>
      <c r="N157" s="206" t="s">
        <v>43</v>
      </c>
      <c r="O157" s="77"/>
      <c r="P157" s="207">
        <f>O157*H157</f>
        <v>0</v>
      </c>
      <c r="Q157" s="207">
        <v>0.00121</v>
      </c>
      <c r="R157" s="207">
        <f>Q157*H157</f>
        <v>0.00968</v>
      </c>
      <c r="S157" s="207">
        <v>0</v>
      </c>
      <c r="T157" s="208">
        <f>S157*H157</f>
        <v>0</v>
      </c>
      <c r="U157" s="38"/>
      <c r="V157" s="38"/>
      <c r="W157" s="38"/>
      <c r="X157" s="38"/>
      <c r="Y157" s="38"/>
      <c r="Z157" s="38"/>
      <c r="AA157" s="38"/>
      <c r="AB157" s="38"/>
      <c r="AC157" s="38"/>
      <c r="AD157" s="38"/>
      <c r="AE157" s="38"/>
      <c r="AR157" s="209" t="s">
        <v>253</v>
      </c>
      <c r="AT157" s="209" t="s">
        <v>177</v>
      </c>
      <c r="AU157" s="209" t="s">
        <v>87</v>
      </c>
      <c r="AY157" s="19" t="s">
        <v>175</v>
      </c>
      <c r="BE157" s="210">
        <f>IF(N157="základní",J157,0)</f>
        <v>0</v>
      </c>
      <c r="BF157" s="210">
        <f>IF(N157="snížená",J157,0)</f>
        <v>0</v>
      </c>
      <c r="BG157" s="210">
        <f>IF(N157="zákl. přenesená",J157,0)</f>
        <v>0</v>
      </c>
      <c r="BH157" s="210">
        <f>IF(N157="sníž. přenesená",J157,0)</f>
        <v>0</v>
      </c>
      <c r="BI157" s="210">
        <f>IF(N157="nulová",J157,0)</f>
        <v>0</v>
      </c>
      <c r="BJ157" s="19" t="s">
        <v>85</v>
      </c>
      <c r="BK157" s="210">
        <f>ROUND(I157*H157,2)</f>
        <v>0</v>
      </c>
      <c r="BL157" s="19" t="s">
        <v>253</v>
      </c>
      <c r="BM157" s="209" t="s">
        <v>1754</v>
      </c>
    </row>
    <row r="158" spans="1:65" s="2" customFormat="1" ht="16.5" customHeight="1">
      <c r="A158" s="38"/>
      <c r="B158" s="197"/>
      <c r="C158" s="198" t="s">
        <v>7</v>
      </c>
      <c r="D158" s="198" t="s">
        <v>177</v>
      </c>
      <c r="E158" s="199" t="s">
        <v>1755</v>
      </c>
      <c r="F158" s="200" t="s">
        <v>1756</v>
      </c>
      <c r="G158" s="201" t="s">
        <v>198</v>
      </c>
      <c r="H158" s="202">
        <v>7</v>
      </c>
      <c r="I158" s="203"/>
      <c r="J158" s="204">
        <f>ROUND(I158*H158,2)</f>
        <v>0</v>
      </c>
      <c r="K158" s="200" t="s">
        <v>181</v>
      </c>
      <c r="L158" s="39"/>
      <c r="M158" s="205" t="s">
        <v>1</v>
      </c>
      <c r="N158" s="206" t="s">
        <v>43</v>
      </c>
      <c r="O158" s="77"/>
      <c r="P158" s="207">
        <f>O158*H158</f>
        <v>0</v>
      </c>
      <c r="Q158" s="207">
        <v>0.00029</v>
      </c>
      <c r="R158" s="207">
        <f>Q158*H158</f>
        <v>0.00203</v>
      </c>
      <c r="S158" s="207">
        <v>0</v>
      </c>
      <c r="T158" s="208">
        <f>S158*H158</f>
        <v>0</v>
      </c>
      <c r="U158" s="38"/>
      <c r="V158" s="38"/>
      <c r="W158" s="38"/>
      <c r="X158" s="38"/>
      <c r="Y158" s="38"/>
      <c r="Z158" s="38"/>
      <c r="AA158" s="38"/>
      <c r="AB158" s="38"/>
      <c r="AC158" s="38"/>
      <c r="AD158" s="38"/>
      <c r="AE158" s="38"/>
      <c r="AR158" s="209" t="s">
        <v>253</v>
      </c>
      <c r="AT158" s="209" t="s">
        <v>177</v>
      </c>
      <c r="AU158" s="209" t="s">
        <v>87</v>
      </c>
      <c r="AY158" s="19" t="s">
        <v>175</v>
      </c>
      <c r="BE158" s="210">
        <f>IF(N158="základní",J158,0)</f>
        <v>0</v>
      </c>
      <c r="BF158" s="210">
        <f>IF(N158="snížená",J158,0)</f>
        <v>0</v>
      </c>
      <c r="BG158" s="210">
        <f>IF(N158="zákl. přenesená",J158,0)</f>
        <v>0</v>
      </c>
      <c r="BH158" s="210">
        <f>IF(N158="sníž. přenesená",J158,0)</f>
        <v>0</v>
      </c>
      <c r="BI158" s="210">
        <f>IF(N158="nulová",J158,0)</f>
        <v>0</v>
      </c>
      <c r="BJ158" s="19" t="s">
        <v>85</v>
      </c>
      <c r="BK158" s="210">
        <f>ROUND(I158*H158,2)</f>
        <v>0</v>
      </c>
      <c r="BL158" s="19" t="s">
        <v>253</v>
      </c>
      <c r="BM158" s="209" t="s">
        <v>1757</v>
      </c>
    </row>
    <row r="159" spans="1:65" s="2" customFormat="1" ht="16.5" customHeight="1">
      <c r="A159" s="38"/>
      <c r="B159" s="197"/>
      <c r="C159" s="198" t="s">
        <v>294</v>
      </c>
      <c r="D159" s="198" t="s">
        <v>177</v>
      </c>
      <c r="E159" s="199" t="s">
        <v>1758</v>
      </c>
      <c r="F159" s="200" t="s">
        <v>1759</v>
      </c>
      <c r="G159" s="201" t="s">
        <v>198</v>
      </c>
      <c r="H159" s="202">
        <v>4</v>
      </c>
      <c r="I159" s="203"/>
      <c r="J159" s="204">
        <f>ROUND(I159*H159,2)</f>
        <v>0</v>
      </c>
      <c r="K159" s="200" t="s">
        <v>181</v>
      </c>
      <c r="L159" s="39"/>
      <c r="M159" s="205" t="s">
        <v>1</v>
      </c>
      <c r="N159" s="206" t="s">
        <v>43</v>
      </c>
      <c r="O159" s="77"/>
      <c r="P159" s="207">
        <f>O159*H159</f>
        <v>0</v>
      </c>
      <c r="Q159" s="207">
        <v>0.00035</v>
      </c>
      <c r="R159" s="207">
        <f>Q159*H159</f>
        <v>0.0014</v>
      </c>
      <c r="S159" s="207">
        <v>0</v>
      </c>
      <c r="T159" s="208">
        <f>S159*H159</f>
        <v>0</v>
      </c>
      <c r="U159" s="38"/>
      <c r="V159" s="38"/>
      <c r="W159" s="38"/>
      <c r="X159" s="38"/>
      <c r="Y159" s="38"/>
      <c r="Z159" s="38"/>
      <c r="AA159" s="38"/>
      <c r="AB159" s="38"/>
      <c r="AC159" s="38"/>
      <c r="AD159" s="38"/>
      <c r="AE159" s="38"/>
      <c r="AR159" s="209" t="s">
        <v>253</v>
      </c>
      <c r="AT159" s="209" t="s">
        <v>177</v>
      </c>
      <c r="AU159" s="209" t="s">
        <v>87</v>
      </c>
      <c r="AY159" s="19" t="s">
        <v>175</v>
      </c>
      <c r="BE159" s="210">
        <f>IF(N159="základní",J159,0)</f>
        <v>0</v>
      </c>
      <c r="BF159" s="210">
        <f>IF(N159="snížená",J159,0)</f>
        <v>0</v>
      </c>
      <c r="BG159" s="210">
        <f>IF(N159="zákl. přenesená",J159,0)</f>
        <v>0</v>
      </c>
      <c r="BH159" s="210">
        <f>IF(N159="sníž. přenesená",J159,0)</f>
        <v>0</v>
      </c>
      <c r="BI159" s="210">
        <f>IF(N159="nulová",J159,0)</f>
        <v>0</v>
      </c>
      <c r="BJ159" s="19" t="s">
        <v>85</v>
      </c>
      <c r="BK159" s="210">
        <f>ROUND(I159*H159,2)</f>
        <v>0</v>
      </c>
      <c r="BL159" s="19" t="s">
        <v>253</v>
      </c>
      <c r="BM159" s="209" t="s">
        <v>1760</v>
      </c>
    </row>
    <row r="160" spans="1:65" s="2" customFormat="1" ht="16.5" customHeight="1">
      <c r="A160" s="38"/>
      <c r="B160" s="197"/>
      <c r="C160" s="198" t="s">
        <v>299</v>
      </c>
      <c r="D160" s="198" t="s">
        <v>177</v>
      </c>
      <c r="E160" s="199" t="s">
        <v>1761</v>
      </c>
      <c r="F160" s="200" t="s">
        <v>1762</v>
      </c>
      <c r="G160" s="201" t="s">
        <v>198</v>
      </c>
      <c r="H160" s="202">
        <v>3</v>
      </c>
      <c r="I160" s="203"/>
      <c r="J160" s="204">
        <f>ROUND(I160*H160,2)</f>
        <v>0</v>
      </c>
      <c r="K160" s="200" t="s">
        <v>181</v>
      </c>
      <c r="L160" s="39"/>
      <c r="M160" s="205" t="s">
        <v>1</v>
      </c>
      <c r="N160" s="206" t="s">
        <v>43</v>
      </c>
      <c r="O160" s="77"/>
      <c r="P160" s="207">
        <f>O160*H160</f>
        <v>0</v>
      </c>
      <c r="Q160" s="207">
        <v>0.00114</v>
      </c>
      <c r="R160" s="207">
        <f>Q160*H160</f>
        <v>0.00342</v>
      </c>
      <c r="S160" s="207">
        <v>0</v>
      </c>
      <c r="T160" s="208">
        <f>S160*H160</f>
        <v>0</v>
      </c>
      <c r="U160" s="38"/>
      <c r="V160" s="38"/>
      <c r="W160" s="38"/>
      <c r="X160" s="38"/>
      <c r="Y160" s="38"/>
      <c r="Z160" s="38"/>
      <c r="AA160" s="38"/>
      <c r="AB160" s="38"/>
      <c r="AC160" s="38"/>
      <c r="AD160" s="38"/>
      <c r="AE160" s="38"/>
      <c r="AR160" s="209" t="s">
        <v>253</v>
      </c>
      <c r="AT160" s="209" t="s">
        <v>177</v>
      </c>
      <c r="AU160" s="209" t="s">
        <v>87</v>
      </c>
      <c r="AY160" s="19" t="s">
        <v>175</v>
      </c>
      <c r="BE160" s="210">
        <f>IF(N160="základní",J160,0)</f>
        <v>0</v>
      </c>
      <c r="BF160" s="210">
        <f>IF(N160="snížená",J160,0)</f>
        <v>0</v>
      </c>
      <c r="BG160" s="210">
        <f>IF(N160="zákl. přenesená",J160,0)</f>
        <v>0</v>
      </c>
      <c r="BH160" s="210">
        <f>IF(N160="sníž. přenesená",J160,0)</f>
        <v>0</v>
      </c>
      <c r="BI160" s="210">
        <f>IF(N160="nulová",J160,0)</f>
        <v>0</v>
      </c>
      <c r="BJ160" s="19" t="s">
        <v>85</v>
      </c>
      <c r="BK160" s="210">
        <f>ROUND(I160*H160,2)</f>
        <v>0</v>
      </c>
      <c r="BL160" s="19" t="s">
        <v>253</v>
      </c>
      <c r="BM160" s="209" t="s">
        <v>1763</v>
      </c>
    </row>
    <row r="161" spans="1:65" s="2" customFormat="1" ht="16.5" customHeight="1">
      <c r="A161" s="38"/>
      <c r="B161" s="197"/>
      <c r="C161" s="198" t="s">
        <v>308</v>
      </c>
      <c r="D161" s="198" t="s">
        <v>177</v>
      </c>
      <c r="E161" s="199" t="s">
        <v>1764</v>
      </c>
      <c r="F161" s="200" t="s">
        <v>1765</v>
      </c>
      <c r="G161" s="201" t="s">
        <v>379</v>
      </c>
      <c r="H161" s="202">
        <v>4</v>
      </c>
      <c r="I161" s="203"/>
      <c r="J161" s="204">
        <f>ROUND(I161*H161,2)</f>
        <v>0</v>
      </c>
      <c r="K161" s="200" t="s">
        <v>181</v>
      </c>
      <c r="L161" s="39"/>
      <c r="M161" s="205" t="s">
        <v>1</v>
      </c>
      <c r="N161" s="206" t="s">
        <v>43</v>
      </c>
      <c r="O161" s="77"/>
      <c r="P161" s="207">
        <f>O161*H161</f>
        <v>0</v>
      </c>
      <c r="Q161" s="207">
        <v>0</v>
      </c>
      <c r="R161" s="207">
        <f>Q161*H161</f>
        <v>0</v>
      </c>
      <c r="S161" s="207">
        <v>0</v>
      </c>
      <c r="T161" s="208">
        <f>S161*H161</f>
        <v>0</v>
      </c>
      <c r="U161" s="38"/>
      <c r="V161" s="38"/>
      <c r="W161" s="38"/>
      <c r="X161" s="38"/>
      <c r="Y161" s="38"/>
      <c r="Z161" s="38"/>
      <c r="AA161" s="38"/>
      <c r="AB161" s="38"/>
      <c r="AC161" s="38"/>
      <c r="AD161" s="38"/>
      <c r="AE161" s="38"/>
      <c r="AR161" s="209" t="s">
        <v>253</v>
      </c>
      <c r="AT161" s="209" t="s">
        <v>177</v>
      </c>
      <c r="AU161" s="209" t="s">
        <v>87</v>
      </c>
      <c r="AY161" s="19" t="s">
        <v>175</v>
      </c>
      <c r="BE161" s="210">
        <f>IF(N161="základní",J161,0)</f>
        <v>0</v>
      </c>
      <c r="BF161" s="210">
        <f>IF(N161="snížená",J161,0)</f>
        <v>0</v>
      </c>
      <c r="BG161" s="210">
        <f>IF(N161="zákl. přenesená",J161,0)</f>
        <v>0</v>
      </c>
      <c r="BH161" s="210">
        <f>IF(N161="sníž. přenesená",J161,0)</f>
        <v>0</v>
      </c>
      <c r="BI161" s="210">
        <f>IF(N161="nulová",J161,0)</f>
        <v>0</v>
      </c>
      <c r="BJ161" s="19" t="s">
        <v>85</v>
      </c>
      <c r="BK161" s="210">
        <f>ROUND(I161*H161,2)</f>
        <v>0</v>
      </c>
      <c r="BL161" s="19" t="s">
        <v>253</v>
      </c>
      <c r="BM161" s="209" t="s">
        <v>1766</v>
      </c>
    </row>
    <row r="162" spans="1:65" s="2" customFormat="1" ht="16.5" customHeight="1">
      <c r="A162" s="38"/>
      <c r="B162" s="197"/>
      <c r="C162" s="198" t="s">
        <v>314</v>
      </c>
      <c r="D162" s="198" t="s">
        <v>177</v>
      </c>
      <c r="E162" s="199" t="s">
        <v>1767</v>
      </c>
      <c r="F162" s="200" t="s">
        <v>1768</v>
      </c>
      <c r="G162" s="201" t="s">
        <v>379</v>
      </c>
      <c r="H162" s="202">
        <v>2</v>
      </c>
      <c r="I162" s="203"/>
      <c r="J162" s="204">
        <f>ROUND(I162*H162,2)</f>
        <v>0</v>
      </c>
      <c r="K162" s="200" t="s">
        <v>181</v>
      </c>
      <c r="L162" s="39"/>
      <c r="M162" s="205" t="s">
        <v>1</v>
      </c>
      <c r="N162" s="206" t="s">
        <v>43</v>
      </c>
      <c r="O162" s="77"/>
      <c r="P162" s="207">
        <f>O162*H162</f>
        <v>0</v>
      </c>
      <c r="Q162" s="207">
        <v>0</v>
      </c>
      <c r="R162" s="207">
        <f>Q162*H162</f>
        <v>0</v>
      </c>
      <c r="S162" s="207">
        <v>0</v>
      </c>
      <c r="T162" s="208">
        <f>S162*H162</f>
        <v>0</v>
      </c>
      <c r="U162" s="38"/>
      <c r="V162" s="38"/>
      <c r="W162" s="38"/>
      <c r="X162" s="38"/>
      <c r="Y162" s="38"/>
      <c r="Z162" s="38"/>
      <c r="AA162" s="38"/>
      <c r="AB162" s="38"/>
      <c r="AC162" s="38"/>
      <c r="AD162" s="38"/>
      <c r="AE162" s="38"/>
      <c r="AR162" s="209" t="s">
        <v>253</v>
      </c>
      <c r="AT162" s="209" t="s">
        <v>177</v>
      </c>
      <c r="AU162" s="209" t="s">
        <v>87</v>
      </c>
      <c r="AY162" s="19" t="s">
        <v>175</v>
      </c>
      <c r="BE162" s="210">
        <f>IF(N162="základní",J162,0)</f>
        <v>0</v>
      </c>
      <c r="BF162" s="210">
        <f>IF(N162="snížená",J162,0)</f>
        <v>0</v>
      </c>
      <c r="BG162" s="210">
        <f>IF(N162="zákl. přenesená",J162,0)</f>
        <v>0</v>
      </c>
      <c r="BH162" s="210">
        <f>IF(N162="sníž. přenesená",J162,0)</f>
        <v>0</v>
      </c>
      <c r="BI162" s="210">
        <f>IF(N162="nulová",J162,0)</f>
        <v>0</v>
      </c>
      <c r="BJ162" s="19" t="s">
        <v>85</v>
      </c>
      <c r="BK162" s="210">
        <f>ROUND(I162*H162,2)</f>
        <v>0</v>
      </c>
      <c r="BL162" s="19" t="s">
        <v>253</v>
      </c>
      <c r="BM162" s="209" t="s">
        <v>1769</v>
      </c>
    </row>
    <row r="163" spans="1:65" s="2" customFormat="1" ht="16.5" customHeight="1">
      <c r="A163" s="38"/>
      <c r="B163" s="197"/>
      <c r="C163" s="198" t="s">
        <v>320</v>
      </c>
      <c r="D163" s="198" t="s">
        <v>177</v>
      </c>
      <c r="E163" s="199" t="s">
        <v>1770</v>
      </c>
      <c r="F163" s="200" t="s">
        <v>1771</v>
      </c>
      <c r="G163" s="201" t="s">
        <v>379</v>
      </c>
      <c r="H163" s="202">
        <v>3</v>
      </c>
      <c r="I163" s="203"/>
      <c r="J163" s="204">
        <f>ROUND(I163*H163,2)</f>
        <v>0</v>
      </c>
      <c r="K163" s="200" t="s">
        <v>181</v>
      </c>
      <c r="L163" s="39"/>
      <c r="M163" s="205" t="s">
        <v>1</v>
      </c>
      <c r="N163" s="206" t="s">
        <v>43</v>
      </c>
      <c r="O163" s="77"/>
      <c r="P163" s="207">
        <f>O163*H163</f>
        <v>0</v>
      </c>
      <c r="Q163" s="207">
        <v>0</v>
      </c>
      <c r="R163" s="207">
        <f>Q163*H163</f>
        <v>0</v>
      </c>
      <c r="S163" s="207">
        <v>0</v>
      </c>
      <c r="T163" s="208">
        <f>S163*H163</f>
        <v>0</v>
      </c>
      <c r="U163" s="38"/>
      <c r="V163" s="38"/>
      <c r="W163" s="38"/>
      <c r="X163" s="38"/>
      <c r="Y163" s="38"/>
      <c r="Z163" s="38"/>
      <c r="AA163" s="38"/>
      <c r="AB163" s="38"/>
      <c r="AC163" s="38"/>
      <c r="AD163" s="38"/>
      <c r="AE163" s="38"/>
      <c r="AR163" s="209" t="s">
        <v>253</v>
      </c>
      <c r="AT163" s="209" t="s">
        <v>177</v>
      </c>
      <c r="AU163" s="209" t="s">
        <v>87</v>
      </c>
      <c r="AY163" s="19" t="s">
        <v>175</v>
      </c>
      <c r="BE163" s="210">
        <f>IF(N163="základní",J163,0)</f>
        <v>0</v>
      </c>
      <c r="BF163" s="210">
        <f>IF(N163="snížená",J163,0)</f>
        <v>0</v>
      </c>
      <c r="BG163" s="210">
        <f>IF(N163="zákl. přenesená",J163,0)</f>
        <v>0</v>
      </c>
      <c r="BH163" s="210">
        <f>IF(N163="sníž. přenesená",J163,0)</f>
        <v>0</v>
      </c>
      <c r="BI163" s="210">
        <f>IF(N163="nulová",J163,0)</f>
        <v>0</v>
      </c>
      <c r="BJ163" s="19" t="s">
        <v>85</v>
      </c>
      <c r="BK163" s="210">
        <f>ROUND(I163*H163,2)</f>
        <v>0</v>
      </c>
      <c r="BL163" s="19" t="s">
        <v>253</v>
      </c>
      <c r="BM163" s="209" t="s">
        <v>1772</v>
      </c>
    </row>
    <row r="164" spans="1:65" s="2" customFormat="1" ht="21.75" customHeight="1">
      <c r="A164" s="38"/>
      <c r="B164" s="197"/>
      <c r="C164" s="198" t="s">
        <v>324</v>
      </c>
      <c r="D164" s="198" t="s">
        <v>177</v>
      </c>
      <c r="E164" s="199" t="s">
        <v>1773</v>
      </c>
      <c r="F164" s="200" t="s">
        <v>1774</v>
      </c>
      <c r="G164" s="201" t="s">
        <v>379</v>
      </c>
      <c r="H164" s="202">
        <v>9</v>
      </c>
      <c r="I164" s="203"/>
      <c r="J164" s="204">
        <f>ROUND(I164*H164,2)</f>
        <v>0</v>
      </c>
      <c r="K164" s="200" t="s">
        <v>181</v>
      </c>
      <c r="L164" s="39"/>
      <c r="M164" s="205" t="s">
        <v>1</v>
      </c>
      <c r="N164" s="206" t="s">
        <v>43</v>
      </c>
      <c r="O164" s="77"/>
      <c r="P164" s="207">
        <f>O164*H164</f>
        <v>0</v>
      </c>
      <c r="Q164" s="207">
        <v>0.00207</v>
      </c>
      <c r="R164" s="207">
        <f>Q164*H164</f>
        <v>0.018629999999999997</v>
      </c>
      <c r="S164" s="207">
        <v>0</v>
      </c>
      <c r="T164" s="208">
        <f>S164*H164</f>
        <v>0</v>
      </c>
      <c r="U164" s="38"/>
      <c r="V164" s="38"/>
      <c r="W164" s="38"/>
      <c r="X164" s="38"/>
      <c r="Y164" s="38"/>
      <c r="Z164" s="38"/>
      <c r="AA164" s="38"/>
      <c r="AB164" s="38"/>
      <c r="AC164" s="38"/>
      <c r="AD164" s="38"/>
      <c r="AE164" s="38"/>
      <c r="AR164" s="209" t="s">
        <v>253</v>
      </c>
      <c r="AT164" s="209" t="s">
        <v>177</v>
      </c>
      <c r="AU164" s="209" t="s">
        <v>87</v>
      </c>
      <c r="AY164" s="19" t="s">
        <v>175</v>
      </c>
      <c r="BE164" s="210">
        <f>IF(N164="základní",J164,0)</f>
        <v>0</v>
      </c>
      <c r="BF164" s="210">
        <f>IF(N164="snížená",J164,0)</f>
        <v>0</v>
      </c>
      <c r="BG164" s="210">
        <f>IF(N164="zákl. přenesená",J164,0)</f>
        <v>0</v>
      </c>
      <c r="BH164" s="210">
        <f>IF(N164="sníž. přenesená",J164,0)</f>
        <v>0</v>
      </c>
      <c r="BI164" s="210">
        <f>IF(N164="nulová",J164,0)</f>
        <v>0</v>
      </c>
      <c r="BJ164" s="19" t="s">
        <v>85</v>
      </c>
      <c r="BK164" s="210">
        <f>ROUND(I164*H164,2)</f>
        <v>0</v>
      </c>
      <c r="BL164" s="19" t="s">
        <v>253</v>
      </c>
      <c r="BM164" s="209" t="s">
        <v>1775</v>
      </c>
    </row>
    <row r="165" spans="1:65" s="2" customFormat="1" ht="21.75" customHeight="1">
      <c r="A165" s="38"/>
      <c r="B165" s="197"/>
      <c r="C165" s="198" t="s">
        <v>329</v>
      </c>
      <c r="D165" s="198" t="s">
        <v>177</v>
      </c>
      <c r="E165" s="199" t="s">
        <v>1776</v>
      </c>
      <c r="F165" s="200" t="s">
        <v>1777</v>
      </c>
      <c r="G165" s="201" t="s">
        <v>379</v>
      </c>
      <c r="H165" s="202">
        <v>8</v>
      </c>
      <c r="I165" s="203"/>
      <c r="J165" s="204">
        <f>ROUND(I165*H165,2)</f>
        <v>0</v>
      </c>
      <c r="K165" s="200" t="s">
        <v>181</v>
      </c>
      <c r="L165" s="39"/>
      <c r="M165" s="205" t="s">
        <v>1</v>
      </c>
      <c r="N165" s="206" t="s">
        <v>43</v>
      </c>
      <c r="O165" s="77"/>
      <c r="P165" s="207">
        <f>O165*H165</f>
        <v>0</v>
      </c>
      <c r="Q165" s="207">
        <v>0.0011</v>
      </c>
      <c r="R165" s="207">
        <f>Q165*H165</f>
        <v>0.0088</v>
      </c>
      <c r="S165" s="207">
        <v>0</v>
      </c>
      <c r="T165" s="208">
        <f>S165*H165</f>
        <v>0</v>
      </c>
      <c r="U165" s="38"/>
      <c r="V165" s="38"/>
      <c r="W165" s="38"/>
      <c r="X165" s="38"/>
      <c r="Y165" s="38"/>
      <c r="Z165" s="38"/>
      <c r="AA165" s="38"/>
      <c r="AB165" s="38"/>
      <c r="AC165" s="38"/>
      <c r="AD165" s="38"/>
      <c r="AE165" s="38"/>
      <c r="AR165" s="209" t="s">
        <v>253</v>
      </c>
      <c r="AT165" s="209" t="s">
        <v>177</v>
      </c>
      <c r="AU165" s="209" t="s">
        <v>87</v>
      </c>
      <c r="AY165" s="19" t="s">
        <v>175</v>
      </c>
      <c r="BE165" s="210">
        <f>IF(N165="základní",J165,0)</f>
        <v>0</v>
      </c>
      <c r="BF165" s="210">
        <f>IF(N165="snížená",J165,0)</f>
        <v>0</v>
      </c>
      <c r="BG165" s="210">
        <f>IF(N165="zákl. přenesená",J165,0)</f>
        <v>0</v>
      </c>
      <c r="BH165" s="210">
        <f>IF(N165="sníž. přenesená",J165,0)</f>
        <v>0</v>
      </c>
      <c r="BI165" s="210">
        <f>IF(N165="nulová",J165,0)</f>
        <v>0</v>
      </c>
      <c r="BJ165" s="19" t="s">
        <v>85</v>
      </c>
      <c r="BK165" s="210">
        <f>ROUND(I165*H165,2)</f>
        <v>0</v>
      </c>
      <c r="BL165" s="19" t="s">
        <v>253</v>
      </c>
      <c r="BM165" s="209" t="s">
        <v>1778</v>
      </c>
    </row>
    <row r="166" spans="1:65" s="2" customFormat="1" ht="21.75" customHeight="1">
      <c r="A166" s="38"/>
      <c r="B166" s="197"/>
      <c r="C166" s="198" t="s">
        <v>335</v>
      </c>
      <c r="D166" s="198" t="s">
        <v>177</v>
      </c>
      <c r="E166" s="199" t="s">
        <v>1027</v>
      </c>
      <c r="F166" s="200" t="s">
        <v>1028</v>
      </c>
      <c r="G166" s="201" t="s">
        <v>379</v>
      </c>
      <c r="H166" s="202">
        <v>4</v>
      </c>
      <c r="I166" s="203"/>
      <c r="J166" s="204">
        <f>ROUND(I166*H166,2)</f>
        <v>0</v>
      </c>
      <c r="K166" s="200" t="s">
        <v>181</v>
      </c>
      <c r="L166" s="39"/>
      <c r="M166" s="205" t="s">
        <v>1</v>
      </c>
      <c r="N166" s="206" t="s">
        <v>43</v>
      </c>
      <c r="O166" s="77"/>
      <c r="P166" s="207">
        <f>O166*H166</f>
        <v>0</v>
      </c>
      <c r="Q166" s="207">
        <v>0.00212</v>
      </c>
      <c r="R166" s="207">
        <f>Q166*H166</f>
        <v>0.00848</v>
      </c>
      <c r="S166" s="207">
        <v>0</v>
      </c>
      <c r="T166" s="208">
        <f>S166*H166</f>
        <v>0</v>
      </c>
      <c r="U166" s="38"/>
      <c r="V166" s="38"/>
      <c r="W166" s="38"/>
      <c r="X166" s="38"/>
      <c r="Y166" s="38"/>
      <c r="Z166" s="38"/>
      <c r="AA166" s="38"/>
      <c r="AB166" s="38"/>
      <c r="AC166" s="38"/>
      <c r="AD166" s="38"/>
      <c r="AE166" s="38"/>
      <c r="AR166" s="209" t="s">
        <v>253</v>
      </c>
      <c r="AT166" s="209" t="s">
        <v>177</v>
      </c>
      <c r="AU166" s="209" t="s">
        <v>87</v>
      </c>
      <c r="AY166" s="19" t="s">
        <v>175</v>
      </c>
      <c r="BE166" s="210">
        <f>IF(N166="základní",J166,0)</f>
        <v>0</v>
      </c>
      <c r="BF166" s="210">
        <f>IF(N166="snížená",J166,0)</f>
        <v>0</v>
      </c>
      <c r="BG166" s="210">
        <f>IF(N166="zákl. přenesená",J166,0)</f>
        <v>0</v>
      </c>
      <c r="BH166" s="210">
        <f>IF(N166="sníž. přenesená",J166,0)</f>
        <v>0</v>
      </c>
      <c r="BI166" s="210">
        <f>IF(N166="nulová",J166,0)</f>
        <v>0</v>
      </c>
      <c r="BJ166" s="19" t="s">
        <v>85</v>
      </c>
      <c r="BK166" s="210">
        <f>ROUND(I166*H166,2)</f>
        <v>0</v>
      </c>
      <c r="BL166" s="19" t="s">
        <v>253</v>
      </c>
      <c r="BM166" s="209" t="s">
        <v>1779</v>
      </c>
    </row>
    <row r="167" spans="1:65" s="2" customFormat="1" ht="16.5" customHeight="1">
      <c r="A167" s="38"/>
      <c r="B167" s="197"/>
      <c r="C167" s="198" t="s">
        <v>339</v>
      </c>
      <c r="D167" s="198" t="s">
        <v>177</v>
      </c>
      <c r="E167" s="199" t="s">
        <v>1780</v>
      </c>
      <c r="F167" s="200" t="s">
        <v>1781</v>
      </c>
      <c r="G167" s="201" t="s">
        <v>379</v>
      </c>
      <c r="H167" s="202">
        <v>1</v>
      </c>
      <c r="I167" s="203"/>
      <c r="J167" s="204">
        <f>ROUND(I167*H167,2)</f>
        <v>0</v>
      </c>
      <c r="K167" s="200" t="s">
        <v>181</v>
      </c>
      <c r="L167" s="39"/>
      <c r="M167" s="205" t="s">
        <v>1</v>
      </c>
      <c r="N167" s="206" t="s">
        <v>43</v>
      </c>
      <c r="O167" s="77"/>
      <c r="P167" s="207">
        <f>O167*H167</f>
        <v>0</v>
      </c>
      <c r="Q167" s="207">
        <v>0.00029</v>
      </c>
      <c r="R167" s="207">
        <f>Q167*H167</f>
        <v>0.00029</v>
      </c>
      <c r="S167" s="207">
        <v>0</v>
      </c>
      <c r="T167" s="208">
        <f>S167*H167</f>
        <v>0</v>
      </c>
      <c r="U167" s="38"/>
      <c r="V167" s="38"/>
      <c r="W167" s="38"/>
      <c r="X167" s="38"/>
      <c r="Y167" s="38"/>
      <c r="Z167" s="38"/>
      <c r="AA167" s="38"/>
      <c r="AB167" s="38"/>
      <c r="AC167" s="38"/>
      <c r="AD167" s="38"/>
      <c r="AE167" s="38"/>
      <c r="AR167" s="209" t="s">
        <v>253</v>
      </c>
      <c r="AT167" s="209" t="s">
        <v>177</v>
      </c>
      <c r="AU167" s="209" t="s">
        <v>87</v>
      </c>
      <c r="AY167" s="19" t="s">
        <v>175</v>
      </c>
      <c r="BE167" s="210">
        <f>IF(N167="základní",J167,0)</f>
        <v>0</v>
      </c>
      <c r="BF167" s="210">
        <f>IF(N167="snížená",J167,0)</f>
        <v>0</v>
      </c>
      <c r="BG167" s="210">
        <f>IF(N167="zákl. přenesená",J167,0)</f>
        <v>0</v>
      </c>
      <c r="BH167" s="210">
        <f>IF(N167="sníž. přenesená",J167,0)</f>
        <v>0</v>
      </c>
      <c r="BI167" s="210">
        <f>IF(N167="nulová",J167,0)</f>
        <v>0</v>
      </c>
      <c r="BJ167" s="19" t="s">
        <v>85</v>
      </c>
      <c r="BK167" s="210">
        <f>ROUND(I167*H167,2)</f>
        <v>0</v>
      </c>
      <c r="BL167" s="19" t="s">
        <v>253</v>
      </c>
      <c r="BM167" s="209" t="s">
        <v>1782</v>
      </c>
    </row>
    <row r="168" spans="1:65" s="2" customFormat="1" ht="16.5" customHeight="1">
      <c r="A168" s="38"/>
      <c r="B168" s="197"/>
      <c r="C168" s="198" t="s">
        <v>344</v>
      </c>
      <c r="D168" s="198" t="s">
        <v>177</v>
      </c>
      <c r="E168" s="199" t="s">
        <v>1783</v>
      </c>
      <c r="F168" s="200" t="s">
        <v>1784</v>
      </c>
      <c r="G168" s="201" t="s">
        <v>198</v>
      </c>
      <c r="H168" s="202">
        <v>106.5</v>
      </c>
      <c r="I168" s="203"/>
      <c r="J168" s="204">
        <f>ROUND(I168*H168,2)</f>
        <v>0</v>
      </c>
      <c r="K168" s="200" t="s">
        <v>181</v>
      </c>
      <c r="L168" s="39"/>
      <c r="M168" s="205" t="s">
        <v>1</v>
      </c>
      <c r="N168" s="206" t="s">
        <v>43</v>
      </c>
      <c r="O168" s="77"/>
      <c r="P168" s="207">
        <f>O168*H168</f>
        <v>0</v>
      </c>
      <c r="Q168" s="207">
        <v>0</v>
      </c>
      <c r="R168" s="207">
        <f>Q168*H168</f>
        <v>0</v>
      </c>
      <c r="S168" s="207">
        <v>0</v>
      </c>
      <c r="T168" s="208">
        <f>S168*H168</f>
        <v>0</v>
      </c>
      <c r="U168" s="38"/>
      <c r="V168" s="38"/>
      <c r="W168" s="38"/>
      <c r="X168" s="38"/>
      <c r="Y168" s="38"/>
      <c r="Z168" s="38"/>
      <c r="AA168" s="38"/>
      <c r="AB168" s="38"/>
      <c r="AC168" s="38"/>
      <c r="AD168" s="38"/>
      <c r="AE168" s="38"/>
      <c r="AR168" s="209" t="s">
        <v>253</v>
      </c>
      <c r="AT168" s="209" t="s">
        <v>177</v>
      </c>
      <c r="AU168" s="209" t="s">
        <v>87</v>
      </c>
      <c r="AY168" s="19" t="s">
        <v>175</v>
      </c>
      <c r="BE168" s="210">
        <f>IF(N168="základní",J168,0)</f>
        <v>0</v>
      </c>
      <c r="BF168" s="210">
        <f>IF(N168="snížená",J168,0)</f>
        <v>0</v>
      </c>
      <c r="BG168" s="210">
        <f>IF(N168="zákl. přenesená",J168,0)</f>
        <v>0</v>
      </c>
      <c r="BH168" s="210">
        <f>IF(N168="sníž. přenesená",J168,0)</f>
        <v>0</v>
      </c>
      <c r="BI168" s="210">
        <f>IF(N168="nulová",J168,0)</f>
        <v>0</v>
      </c>
      <c r="BJ168" s="19" t="s">
        <v>85</v>
      </c>
      <c r="BK168" s="210">
        <f>ROUND(I168*H168,2)</f>
        <v>0</v>
      </c>
      <c r="BL168" s="19" t="s">
        <v>253</v>
      </c>
      <c r="BM168" s="209" t="s">
        <v>1785</v>
      </c>
    </row>
    <row r="169" spans="1:65" s="2" customFormat="1" ht="21.75" customHeight="1">
      <c r="A169" s="38"/>
      <c r="B169" s="197"/>
      <c r="C169" s="198" t="s">
        <v>348</v>
      </c>
      <c r="D169" s="198" t="s">
        <v>177</v>
      </c>
      <c r="E169" s="199" t="s">
        <v>1786</v>
      </c>
      <c r="F169" s="200" t="s">
        <v>1787</v>
      </c>
      <c r="G169" s="201" t="s">
        <v>1788</v>
      </c>
      <c r="H169" s="264"/>
      <c r="I169" s="203"/>
      <c r="J169" s="204">
        <f>ROUND(I169*H169,2)</f>
        <v>0</v>
      </c>
      <c r="K169" s="200" t="s">
        <v>181</v>
      </c>
      <c r="L169" s="39"/>
      <c r="M169" s="205" t="s">
        <v>1</v>
      </c>
      <c r="N169" s="206" t="s">
        <v>43</v>
      </c>
      <c r="O169" s="77"/>
      <c r="P169" s="207">
        <f>O169*H169</f>
        <v>0</v>
      </c>
      <c r="Q169" s="207">
        <v>0</v>
      </c>
      <c r="R169" s="207">
        <f>Q169*H169</f>
        <v>0</v>
      </c>
      <c r="S169" s="207">
        <v>0</v>
      </c>
      <c r="T169" s="208">
        <f>S169*H169</f>
        <v>0</v>
      </c>
      <c r="U169" s="38"/>
      <c r="V169" s="38"/>
      <c r="W169" s="38"/>
      <c r="X169" s="38"/>
      <c r="Y169" s="38"/>
      <c r="Z169" s="38"/>
      <c r="AA169" s="38"/>
      <c r="AB169" s="38"/>
      <c r="AC169" s="38"/>
      <c r="AD169" s="38"/>
      <c r="AE169" s="38"/>
      <c r="AR169" s="209" t="s">
        <v>253</v>
      </c>
      <c r="AT169" s="209" t="s">
        <v>177</v>
      </c>
      <c r="AU169" s="209" t="s">
        <v>87</v>
      </c>
      <c r="AY169" s="19" t="s">
        <v>175</v>
      </c>
      <c r="BE169" s="210">
        <f>IF(N169="základní",J169,0)</f>
        <v>0</v>
      </c>
      <c r="BF169" s="210">
        <f>IF(N169="snížená",J169,0)</f>
        <v>0</v>
      </c>
      <c r="BG169" s="210">
        <f>IF(N169="zákl. přenesená",J169,0)</f>
        <v>0</v>
      </c>
      <c r="BH169" s="210">
        <f>IF(N169="sníž. přenesená",J169,0)</f>
        <v>0</v>
      </c>
      <c r="BI169" s="210">
        <f>IF(N169="nulová",J169,0)</f>
        <v>0</v>
      </c>
      <c r="BJ169" s="19" t="s">
        <v>85</v>
      </c>
      <c r="BK169" s="210">
        <f>ROUND(I169*H169,2)</f>
        <v>0</v>
      </c>
      <c r="BL169" s="19" t="s">
        <v>253</v>
      </c>
      <c r="BM169" s="209" t="s">
        <v>1789</v>
      </c>
    </row>
    <row r="170" spans="1:65" s="2" customFormat="1" ht="16.5" customHeight="1">
      <c r="A170" s="38"/>
      <c r="B170" s="197"/>
      <c r="C170" s="238" t="s">
        <v>353</v>
      </c>
      <c r="D170" s="238" t="s">
        <v>289</v>
      </c>
      <c r="E170" s="239" t="s">
        <v>1790</v>
      </c>
      <c r="F170" s="240" t="s">
        <v>1791</v>
      </c>
      <c r="G170" s="241" t="s">
        <v>379</v>
      </c>
      <c r="H170" s="242">
        <v>1</v>
      </c>
      <c r="I170" s="243"/>
      <c r="J170" s="244">
        <f>ROUND(I170*H170,2)</f>
        <v>0</v>
      </c>
      <c r="K170" s="240" t="s">
        <v>181</v>
      </c>
      <c r="L170" s="245"/>
      <c r="M170" s="246" t="s">
        <v>1</v>
      </c>
      <c r="N170" s="247" t="s">
        <v>43</v>
      </c>
      <c r="O170" s="77"/>
      <c r="P170" s="207">
        <f>O170*H170</f>
        <v>0</v>
      </c>
      <c r="Q170" s="207">
        <v>0.0003</v>
      </c>
      <c r="R170" s="207">
        <f>Q170*H170</f>
        <v>0.0003</v>
      </c>
      <c r="S170" s="207">
        <v>0</v>
      </c>
      <c r="T170" s="208">
        <f>S170*H170</f>
        <v>0</v>
      </c>
      <c r="U170" s="38"/>
      <c r="V170" s="38"/>
      <c r="W170" s="38"/>
      <c r="X170" s="38"/>
      <c r="Y170" s="38"/>
      <c r="Z170" s="38"/>
      <c r="AA170" s="38"/>
      <c r="AB170" s="38"/>
      <c r="AC170" s="38"/>
      <c r="AD170" s="38"/>
      <c r="AE170" s="38"/>
      <c r="AR170" s="209" t="s">
        <v>348</v>
      </c>
      <c r="AT170" s="209" t="s">
        <v>289</v>
      </c>
      <c r="AU170" s="209" t="s">
        <v>87</v>
      </c>
      <c r="AY170" s="19" t="s">
        <v>175</v>
      </c>
      <c r="BE170" s="210">
        <f>IF(N170="základní",J170,0)</f>
        <v>0</v>
      </c>
      <c r="BF170" s="210">
        <f>IF(N170="snížená",J170,0)</f>
        <v>0</v>
      </c>
      <c r="BG170" s="210">
        <f>IF(N170="zákl. přenesená",J170,0)</f>
        <v>0</v>
      </c>
      <c r="BH170" s="210">
        <f>IF(N170="sníž. přenesená",J170,0)</f>
        <v>0</v>
      </c>
      <c r="BI170" s="210">
        <f>IF(N170="nulová",J170,0)</f>
        <v>0</v>
      </c>
      <c r="BJ170" s="19" t="s">
        <v>85</v>
      </c>
      <c r="BK170" s="210">
        <f>ROUND(I170*H170,2)</f>
        <v>0</v>
      </c>
      <c r="BL170" s="19" t="s">
        <v>253</v>
      </c>
      <c r="BM170" s="209" t="s">
        <v>1792</v>
      </c>
    </row>
    <row r="171" spans="1:63" s="12" customFormat="1" ht="22.8" customHeight="1">
      <c r="A171" s="12"/>
      <c r="B171" s="184"/>
      <c r="C171" s="12"/>
      <c r="D171" s="185" t="s">
        <v>77</v>
      </c>
      <c r="E171" s="195" t="s">
        <v>1793</v>
      </c>
      <c r="F171" s="195" t="s">
        <v>1794</v>
      </c>
      <c r="G171" s="12"/>
      <c r="H171" s="12"/>
      <c r="I171" s="187"/>
      <c r="J171" s="196">
        <f>BK171</f>
        <v>0</v>
      </c>
      <c r="K171" s="12"/>
      <c r="L171" s="184"/>
      <c r="M171" s="189"/>
      <c r="N171" s="190"/>
      <c r="O171" s="190"/>
      <c r="P171" s="191">
        <f>SUM(P172:P193)</f>
        <v>0</v>
      </c>
      <c r="Q171" s="190"/>
      <c r="R171" s="191">
        <f>SUM(R172:R193)</f>
        <v>0.09664</v>
      </c>
      <c r="S171" s="190"/>
      <c r="T171" s="192">
        <f>SUM(T172:T193)</f>
        <v>0</v>
      </c>
      <c r="U171" s="12"/>
      <c r="V171" s="12"/>
      <c r="W171" s="12"/>
      <c r="X171" s="12"/>
      <c r="Y171" s="12"/>
      <c r="Z171" s="12"/>
      <c r="AA171" s="12"/>
      <c r="AB171" s="12"/>
      <c r="AC171" s="12"/>
      <c r="AD171" s="12"/>
      <c r="AE171" s="12"/>
      <c r="AR171" s="185" t="s">
        <v>87</v>
      </c>
      <c r="AT171" s="193" t="s">
        <v>77</v>
      </c>
      <c r="AU171" s="193" t="s">
        <v>85</v>
      </c>
      <c r="AY171" s="185" t="s">
        <v>175</v>
      </c>
      <c r="BK171" s="194">
        <f>SUM(BK172:BK193)</f>
        <v>0</v>
      </c>
    </row>
    <row r="172" spans="1:65" s="2" customFormat="1" ht="21.75" customHeight="1">
      <c r="A172" s="38"/>
      <c r="B172" s="197"/>
      <c r="C172" s="198" t="s">
        <v>360</v>
      </c>
      <c r="D172" s="198" t="s">
        <v>177</v>
      </c>
      <c r="E172" s="199" t="s">
        <v>1795</v>
      </c>
      <c r="F172" s="200" t="s">
        <v>1796</v>
      </c>
      <c r="G172" s="201" t="s">
        <v>198</v>
      </c>
      <c r="H172" s="202">
        <v>2</v>
      </c>
      <c r="I172" s="203"/>
      <c r="J172" s="204">
        <f>ROUND(I172*H172,2)</f>
        <v>0</v>
      </c>
      <c r="K172" s="200" t="s">
        <v>181</v>
      </c>
      <c r="L172" s="39"/>
      <c r="M172" s="205" t="s">
        <v>1</v>
      </c>
      <c r="N172" s="206" t="s">
        <v>43</v>
      </c>
      <c r="O172" s="77"/>
      <c r="P172" s="207">
        <f>O172*H172</f>
        <v>0</v>
      </c>
      <c r="Q172" s="207">
        <v>0.00309</v>
      </c>
      <c r="R172" s="207">
        <f>Q172*H172</f>
        <v>0.00618</v>
      </c>
      <c r="S172" s="207">
        <v>0</v>
      </c>
      <c r="T172" s="208">
        <f>S172*H172</f>
        <v>0</v>
      </c>
      <c r="U172" s="38"/>
      <c r="V172" s="38"/>
      <c r="W172" s="38"/>
      <c r="X172" s="38"/>
      <c r="Y172" s="38"/>
      <c r="Z172" s="38"/>
      <c r="AA172" s="38"/>
      <c r="AB172" s="38"/>
      <c r="AC172" s="38"/>
      <c r="AD172" s="38"/>
      <c r="AE172" s="38"/>
      <c r="AR172" s="209" t="s">
        <v>253</v>
      </c>
      <c r="AT172" s="209" t="s">
        <v>177</v>
      </c>
      <c r="AU172" s="209" t="s">
        <v>87</v>
      </c>
      <c r="AY172" s="19" t="s">
        <v>175</v>
      </c>
      <c r="BE172" s="210">
        <f>IF(N172="základní",J172,0)</f>
        <v>0</v>
      </c>
      <c r="BF172" s="210">
        <f>IF(N172="snížená",J172,0)</f>
        <v>0</v>
      </c>
      <c r="BG172" s="210">
        <f>IF(N172="zákl. přenesená",J172,0)</f>
        <v>0</v>
      </c>
      <c r="BH172" s="210">
        <f>IF(N172="sníž. přenesená",J172,0)</f>
        <v>0</v>
      </c>
      <c r="BI172" s="210">
        <f>IF(N172="nulová",J172,0)</f>
        <v>0</v>
      </c>
      <c r="BJ172" s="19" t="s">
        <v>85</v>
      </c>
      <c r="BK172" s="210">
        <f>ROUND(I172*H172,2)</f>
        <v>0</v>
      </c>
      <c r="BL172" s="19" t="s">
        <v>253</v>
      </c>
      <c r="BM172" s="209" t="s">
        <v>1797</v>
      </c>
    </row>
    <row r="173" spans="1:65" s="2" customFormat="1" ht="21.75" customHeight="1">
      <c r="A173" s="38"/>
      <c r="B173" s="197"/>
      <c r="C173" s="198" t="s">
        <v>366</v>
      </c>
      <c r="D173" s="198" t="s">
        <v>177</v>
      </c>
      <c r="E173" s="199" t="s">
        <v>1798</v>
      </c>
      <c r="F173" s="200" t="s">
        <v>1799</v>
      </c>
      <c r="G173" s="201" t="s">
        <v>198</v>
      </c>
      <c r="H173" s="202">
        <v>24</v>
      </c>
      <c r="I173" s="203"/>
      <c r="J173" s="204">
        <f>ROUND(I173*H173,2)</f>
        <v>0</v>
      </c>
      <c r="K173" s="200" t="s">
        <v>181</v>
      </c>
      <c r="L173" s="39"/>
      <c r="M173" s="205" t="s">
        <v>1</v>
      </c>
      <c r="N173" s="206" t="s">
        <v>43</v>
      </c>
      <c r="O173" s="77"/>
      <c r="P173" s="207">
        <f>O173*H173</f>
        <v>0</v>
      </c>
      <c r="Q173" s="207">
        <v>0.00052</v>
      </c>
      <c r="R173" s="207">
        <f>Q173*H173</f>
        <v>0.012479999999999998</v>
      </c>
      <c r="S173" s="207">
        <v>0</v>
      </c>
      <c r="T173" s="208">
        <f>S173*H173</f>
        <v>0</v>
      </c>
      <c r="U173" s="38"/>
      <c r="V173" s="38"/>
      <c r="W173" s="38"/>
      <c r="X173" s="38"/>
      <c r="Y173" s="38"/>
      <c r="Z173" s="38"/>
      <c r="AA173" s="38"/>
      <c r="AB173" s="38"/>
      <c r="AC173" s="38"/>
      <c r="AD173" s="38"/>
      <c r="AE173" s="38"/>
      <c r="AR173" s="209" t="s">
        <v>253</v>
      </c>
      <c r="AT173" s="209" t="s">
        <v>177</v>
      </c>
      <c r="AU173" s="209" t="s">
        <v>87</v>
      </c>
      <c r="AY173" s="19" t="s">
        <v>175</v>
      </c>
      <c r="BE173" s="210">
        <f>IF(N173="základní",J173,0)</f>
        <v>0</v>
      </c>
      <c r="BF173" s="210">
        <f>IF(N173="snížená",J173,0)</f>
        <v>0</v>
      </c>
      <c r="BG173" s="210">
        <f>IF(N173="zákl. přenesená",J173,0)</f>
        <v>0</v>
      </c>
      <c r="BH173" s="210">
        <f>IF(N173="sníž. přenesená",J173,0)</f>
        <v>0</v>
      </c>
      <c r="BI173" s="210">
        <f>IF(N173="nulová",J173,0)</f>
        <v>0</v>
      </c>
      <c r="BJ173" s="19" t="s">
        <v>85</v>
      </c>
      <c r="BK173" s="210">
        <f>ROUND(I173*H173,2)</f>
        <v>0</v>
      </c>
      <c r="BL173" s="19" t="s">
        <v>253</v>
      </c>
      <c r="BM173" s="209" t="s">
        <v>1800</v>
      </c>
    </row>
    <row r="174" spans="1:65" s="2" customFormat="1" ht="21.75" customHeight="1">
      <c r="A174" s="38"/>
      <c r="B174" s="197"/>
      <c r="C174" s="198" t="s">
        <v>371</v>
      </c>
      <c r="D174" s="198" t="s">
        <v>177</v>
      </c>
      <c r="E174" s="199" t="s">
        <v>1801</v>
      </c>
      <c r="F174" s="200" t="s">
        <v>1802</v>
      </c>
      <c r="G174" s="201" t="s">
        <v>198</v>
      </c>
      <c r="H174" s="202">
        <v>11</v>
      </c>
      <c r="I174" s="203"/>
      <c r="J174" s="204">
        <f>ROUND(I174*H174,2)</f>
        <v>0</v>
      </c>
      <c r="K174" s="200" t="s">
        <v>181</v>
      </c>
      <c r="L174" s="39"/>
      <c r="M174" s="205" t="s">
        <v>1</v>
      </c>
      <c r="N174" s="206" t="s">
        <v>43</v>
      </c>
      <c r="O174" s="77"/>
      <c r="P174" s="207">
        <f>O174*H174</f>
        <v>0</v>
      </c>
      <c r="Q174" s="207">
        <v>0.00078</v>
      </c>
      <c r="R174" s="207">
        <f>Q174*H174</f>
        <v>0.008579999999999999</v>
      </c>
      <c r="S174" s="207">
        <v>0</v>
      </c>
      <c r="T174" s="208">
        <f>S174*H174</f>
        <v>0</v>
      </c>
      <c r="U174" s="38"/>
      <c r="V174" s="38"/>
      <c r="W174" s="38"/>
      <c r="X174" s="38"/>
      <c r="Y174" s="38"/>
      <c r="Z174" s="38"/>
      <c r="AA174" s="38"/>
      <c r="AB174" s="38"/>
      <c r="AC174" s="38"/>
      <c r="AD174" s="38"/>
      <c r="AE174" s="38"/>
      <c r="AR174" s="209" t="s">
        <v>253</v>
      </c>
      <c r="AT174" s="209" t="s">
        <v>177</v>
      </c>
      <c r="AU174" s="209" t="s">
        <v>87</v>
      </c>
      <c r="AY174" s="19" t="s">
        <v>175</v>
      </c>
      <c r="BE174" s="210">
        <f>IF(N174="základní",J174,0)</f>
        <v>0</v>
      </c>
      <c r="BF174" s="210">
        <f>IF(N174="snížená",J174,0)</f>
        <v>0</v>
      </c>
      <c r="BG174" s="210">
        <f>IF(N174="zákl. přenesená",J174,0)</f>
        <v>0</v>
      </c>
      <c r="BH174" s="210">
        <f>IF(N174="sníž. přenesená",J174,0)</f>
        <v>0</v>
      </c>
      <c r="BI174" s="210">
        <f>IF(N174="nulová",J174,0)</f>
        <v>0</v>
      </c>
      <c r="BJ174" s="19" t="s">
        <v>85</v>
      </c>
      <c r="BK174" s="210">
        <f>ROUND(I174*H174,2)</f>
        <v>0</v>
      </c>
      <c r="BL174" s="19" t="s">
        <v>253</v>
      </c>
      <c r="BM174" s="209" t="s">
        <v>1803</v>
      </c>
    </row>
    <row r="175" spans="1:65" s="2" customFormat="1" ht="21.75" customHeight="1">
      <c r="A175" s="38"/>
      <c r="B175" s="197"/>
      <c r="C175" s="198" t="s">
        <v>376</v>
      </c>
      <c r="D175" s="198" t="s">
        <v>177</v>
      </c>
      <c r="E175" s="199" t="s">
        <v>1804</v>
      </c>
      <c r="F175" s="200" t="s">
        <v>1805</v>
      </c>
      <c r="G175" s="201" t="s">
        <v>198</v>
      </c>
      <c r="H175" s="202">
        <v>24</v>
      </c>
      <c r="I175" s="203"/>
      <c r="J175" s="204">
        <f>ROUND(I175*H175,2)</f>
        <v>0</v>
      </c>
      <c r="K175" s="200" t="s">
        <v>181</v>
      </c>
      <c r="L175" s="39"/>
      <c r="M175" s="205" t="s">
        <v>1</v>
      </c>
      <c r="N175" s="206" t="s">
        <v>43</v>
      </c>
      <c r="O175" s="77"/>
      <c r="P175" s="207">
        <f>O175*H175</f>
        <v>0</v>
      </c>
      <c r="Q175" s="207">
        <v>0.00096</v>
      </c>
      <c r="R175" s="207">
        <f>Q175*H175</f>
        <v>0.02304</v>
      </c>
      <c r="S175" s="207">
        <v>0</v>
      </c>
      <c r="T175" s="208">
        <f>S175*H175</f>
        <v>0</v>
      </c>
      <c r="U175" s="38"/>
      <c r="V175" s="38"/>
      <c r="W175" s="38"/>
      <c r="X175" s="38"/>
      <c r="Y175" s="38"/>
      <c r="Z175" s="38"/>
      <c r="AA175" s="38"/>
      <c r="AB175" s="38"/>
      <c r="AC175" s="38"/>
      <c r="AD175" s="38"/>
      <c r="AE175" s="38"/>
      <c r="AR175" s="209" t="s">
        <v>253</v>
      </c>
      <c r="AT175" s="209" t="s">
        <v>177</v>
      </c>
      <c r="AU175" s="209" t="s">
        <v>87</v>
      </c>
      <c r="AY175" s="19" t="s">
        <v>175</v>
      </c>
      <c r="BE175" s="210">
        <f>IF(N175="základní",J175,0)</f>
        <v>0</v>
      </c>
      <c r="BF175" s="210">
        <f>IF(N175="snížená",J175,0)</f>
        <v>0</v>
      </c>
      <c r="BG175" s="210">
        <f>IF(N175="zákl. přenesená",J175,0)</f>
        <v>0</v>
      </c>
      <c r="BH175" s="210">
        <f>IF(N175="sníž. přenesená",J175,0)</f>
        <v>0</v>
      </c>
      <c r="BI175" s="210">
        <f>IF(N175="nulová",J175,0)</f>
        <v>0</v>
      </c>
      <c r="BJ175" s="19" t="s">
        <v>85</v>
      </c>
      <c r="BK175" s="210">
        <f>ROUND(I175*H175,2)</f>
        <v>0</v>
      </c>
      <c r="BL175" s="19" t="s">
        <v>253</v>
      </c>
      <c r="BM175" s="209" t="s">
        <v>1806</v>
      </c>
    </row>
    <row r="176" spans="1:65" s="2" customFormat="1" ht="21.75" customHeight="1">
      <c r="A176" s="38"/>
      <c r="B176" s="197"/>
      <c r="C176" s="198" t="s">
        <v>382</v>
      </c>
      <c r="D176" s="198" t="s">
        <v>177</v>
      </c>
      <c r="E176" s="199" t="s">
        <v>1807</v>
      </c>
      <c r="F176" s="200" t="s">
        <v>1808</v>
      </c>
      <c r="G176" s="201" t="s">
        <v>385</v>
      </c>
      <c r="H176" s="202">
        <v>1</v>
      </c>
      <c r="I176" s="203"/>
      <c r="J176" s="204">
        <f>ROUND(I176*H176,2)</f>
        <v>0</v>
      </c>
      <c r="K176" s="200" t="s">
        <v>181</v>
      </c>
      <c r="L176" s="39"/>
      <c r="M176" s="205" t="s">
        <v>1</v>
      </c>
      <c r="N176" s="206" t="s">
        <v>43</v>
      </c>
      <c r="O176" s="77"/>
      <c r="P176" s="207">
        <f>O176*H176</f>
        <v>0</v>
      </c>
      <c r="Q176" s="207">
        <v>0</v>
      </c>
      <c r="R176" s="207">
        <f>Q176*H176</f>
        <v>0</v>
      </c>
      <c r="S176" s="207">
        <v>0</v>
      </c>
      <c r="T176" s="208">
        <f>S176*H176</f>
        <v>0</v>
      </c>
      <c r="U176" s="38"/>
      <c r="V176" s="38"/>
      <c r="W176" s="38"/>
      <c r="X176" s="38"/>
      <c r="Y176" s="38"/>
      <c r="Z176" s="38"/>
      <c r="AA176" s="38"/>
      <c r="AB176" s="38"/>
      <c r="AC176" s="38"/>
      <c r="AD176" s="38"/>
      <c r="AE176" s="38"/>
      <c r="AR176" s="209" t="s">
        <v>253</v>
      </c>
      <c r="AT176" s="209" t="s">
        <v>177</v>
      </c>
      <c r="AU176" s="209" t="s">
        <v>87</v>
      </c>
      <c r="AY176" s="19" t="s">
        <v>175</v>
      </c>
      <c r="BE176" s="210">
        <f>IF(N176="základní",J176,0)</f>
        <v>0</v>
      </c>
      <c r="BF176" s="210">
        <f>IF(N176="snížená",J176,0)</f>
        <v>0</v>
      </c>
      <c r="BG176" s="210">
        <f>IF(N176="zákl. přenesená",J176,0)</f>
        <v>0</v>
      </c>
      <c r="BH176" s="210">
        <f>IF(N176="sníž. přenesená",J176,0)</f>
        <v>0</v>
      </c>
      <c r="BI176" s="210">
        <f>IF(N176="nulová",J176,0)</f>
        <v>0</v>
      </c>
      <c r="BJ176" s="19" t="s">
        <v>85</v>
      </c>
      <c r="BK176" s="210">
        <f>ROUND(I176*H176,2)</f>
        <v>0</v>
      </c>
      <c r="BL176" s="19" t="s">
        <v>253</v>
      </c>
      <c r="BM176" s="209" t="s">
        <v>1809</v>
      </c>
    </row>
    <row r="177" spans="1:65" s="2" customFormat="1" ht="33" customHeight="1">
      <c r="A177" s="38"/>
      <c r="B177" s="197"/>
      <c r="C177" s="198" t="s">
        <v>388</v>
      </c>
      <c r="D177" s="198" t="s">
        <v>177</v>
      </c>
      <c r="E177" s="199" t="s">
        <v>1810</v>
      </c>
      <c r="F177" s="200" t="s">
        <v>1811</v>
      </c>
      <c r="G177" s="201" t="s">
        <v>198</v>
      </c>
      <c r="H177" s="202">
        <v>5</v>
      </c>
      <c r="I177" s="203"/>
      <c r="J177" s="204">
        <f>ROUND(I177*H177,2)</f>
        <v>0</v>
      </c>
      <c r="K177" s="200" t="s">
        <v>181</v>
      </c>
      <c r="L177" s="39"/>
      <c r="M177" s="205" t="s">
        <v>1</v>
      </c>
      <c r="N177" s="206" t="s">
        <v>43</v>
      </c>
      <c r="O177" s="77"/>
      <c r="P177" s="207">
        <f>O177*H177</f>
        <v>0</v>
      </c>
      <c r="Q177" s="207">
        <v>7E-05</v>
      </c>
      <c r="R177" s="207">
        <f>Q177*H177</f>
        <v>0.00034999999999999994</v>
      </c>
      <c r="S177" s="207">
        <v>0</v>
      </c>
      <c r="T177" s="208">
        <f>S177*H177</f>
        <v>0</v>
      </c>
      <c r="U177" s="38"/>
      <c r="V177" s="38"/>
      <c r="W177" s="38"/>
      <c r="X177" s="38"/>
      <c r="Y177" s="38"/>
      <c r="Z177" s="38"/>
      <c r="AA177" s="38"/>
      <c r="AB177" s="38"/>
      <c r="AC177" s="38"/>
      <c r="AD177" s="38"/>
      <c r="AE177" s="38"/>
      <c r="AR177" s="209" t="s">
        <v>253</v>
      </c>
      <c r="AT177" s="209" t="s">
        <v>177</v>
      </c>
      <c r="AU177" s="209" t="s">
        <v>87</v>
      </c>
      <c r="AY177" s="19" t="s">
        <v>175</v>
      </c>
      <c r="BE177" s="210">
        <f>IF(N177="základní",J177,0)</f>
        <v>0</v>
      </c>
      <c r="BF177" s="210">
        <f>IF(N177="snížená",J177,0)</f>
        <v>0</v>
      </c>
      <c r="BG177" s="210">
        <f>IF(N177="zákl. přenesená",J177,0)</f>
        <v>0</v>
      </c>
      <c r="BH177" s="210">
        <f>IF(N177="sníž. přenesená",J177,0)</f>
        <v>0</v>
      </c>
      <c r="BI177" s="210">
        <f>IF(N177="nulová",J177,0)</f>
        <v>0</v>
      </c>
      <c r="BJ177" s="19" t="s">
        <v>85</v>
      </c>
      <c r="BK177" s="210">
        <f>ROUND(I177*H177,2)</f>
        <v>0</v>
      </c>
      <c r="BL177" s="19" t="s">
        <v>253</v>
      </c>
      <c r="BM177" s="209" t="s">
        <v>1812</v>
      </c>
    </row>
    <row r="178" spans="1:65" s="2" customFormat="1" ht="33" customHeight="1">
      <c r="A178" s="38"/>
      <c r="B178" s="197"/>
      <c r="C178" s="198" t="s">
        <v>393</v>
      </c>
      <c r="D178" s="198" t="s">
        <v>177</v>
      </c>
      <c r="E178" s="199" t="s">
        <v>1813</v>
      </c>
      <c r="F178" s="200" t="s">
        <v>1814</v>
      </c>
      <c r="G178" s="201" t="s">
        <v>198</v>
      </c>
      <c r="H178" s="202">
        <v>15</v>
      </c>
      <c r="I178" s="203"/>
      <c r="J178" s="204">
        <f>ROUND(I178*H178,2)</f>
        <v>0</v>
      </c>
      <c r="K178" s="200" t="s">
        <v>181</v>
      </c>
      <c r="L178" s="39"/>
      <c r="M178" s="205" t="s">
        <v>1</v>
      </c>
      <c r="N178" s="206" t="s">
        <v>43</v>
      </c>
      <c r="O178" s="77"/>
      <c r="P178" s="207">
        <f>O178*H178</f>
        <v>0</v>
      </c>
      <c r="Q178" s="207">
        <v>9E-05</v>
      </c>
      <c r="R178" s="207">
        <f>Q178*H178</f>
        <v>0.00135</v>
      </c>
      <c r="S178" s="207">
        <v>0</v>
      </c>
      <c r="T178" s="208">
        <f>S178*H178</f>
        <v>0</v>
      </c>
      <c r="U178" s="38"/>
      <c r="V178" s="38"/>
      <c r="W178" s="38"/>
      <c r="X178" s="38"/>
      <c r="Y178" s="38"/>
      <c r="Z178" s="38"/>
      <c r="AA178" s="38"/>
      <c r="AB178" s="38"/>
      <c r="AC178" s="38"/>
      <c r="AD178" s="38"/>
      <c r="AE178" s="38"/>
      <c r="AR178" s="209" t="s">
        <v>253</v>
      </c>
      <c r="AT178" s="209" t="s">
        <v>177</v>
      </c>
      <c r="AU178" s="209" t="s">
        <v>87</v>
      </c>
      <c r="AY178" s="19" t="s">
        <v>175</v>
      </c>
      <c r="BE178" s="210">
        <f>IF(N178="základní",J178,0)</f>
        <v>0</v>
      </c>
      <c r="BF178" s="210">
        <f>IF(N178="snížená",J178,0)</f>
        <v>0</v>
      </c>
      <c r="BG178" s="210">
        <f>IF(N178="zákl. přenesená",J178,0)</f>
        <v>0</v>
      </c>
      <c r="BH178" s="210">
        <f>IF(N178="sníž. přenesená",J178,0)</f>
        <v>0</v>
      </c>
      <c r="BI178" s="210">
        <f>IF(N178="nulová",J178,0)</f>
        <v>0</v>
      </c>
      <c r="BJ178" s="19" t="s">
        <v>85</v>
      </c>
      <c r="BK178" s="210">
        <f>ROUND(I178*H178,2)</f>
        <v>0</v>
      </c>
      <c r="BL178" s="19" t="s">
        <v>253</v>
      </c>
      <c r="BM178" s="209" t="s">
        <v>1815</v>
      </c>
    </row>
    <row r="179" spans="1:65" s="2" customFormat="1" ht="33" customHeight="1">
      <c r="A179" s="38"/>
      <c r="B179" s="197"/>
      <c r="C179" s="198" t="s">
        <v>398</v>
      </c>
      <c r="D179" s="198" t="s">
        <v>177</v>
      </c>
      <c r="E179" s="199" t="s">
        <v>1816</v>
      </c>
      <c r="F179" s="200" t="s">
        <v>1817</v>
      </c>
      <c r="G179" s="201" t="s">
        <v>198</v>
      </c>
      <c r="H179" s="202">
        <v>6</v>
      </c>
      <c r="I179" s="203"/>
      <c r="J179" s="204">
        <f>ROUND(I179*H179,2)</f>
        <v>0</v>
      </c>
      <c r="K179" s="200" t="s">
        <v>181</v>
      </c>
      <c r="L179" s="39"/>
      <c r="M179" s="205" t="s">
        <v>1</v>
      </c>
      <c r="N179" s="206" t="s">
        <v>43</v>
      </c>
      <c r="O179" s="77"/>
      <c r="P179" s="207">
        <f>O179*H179</f>
        <v>0</v>
      </c>
      <c r="Q179" s="207">
        <v>0.00012</v>
      </c>
      <c r="R179" s="207">
        <f>Q179*H179</f>
        <v>0.00072</v>
      </c>
      <c r="S179" s="207">
        <v>0</v>
      </c>
      <c r="T179" s="208">
        <f>S179*H179</f>
        <v>0</v>
      </c>
      <c r="U179" s="38"/>
      <c r="V179" s="38"/>
      <c r="W179" s="38"/>
      <c r="X179" s="38"/>
      <c r="Y179" s="38"/>
      <c r="Z179" s="38"/>
      <c r="AA179" s="38"/>
      <c r="AB179" s="38"/>
      <c r="AC179" s="38"/>
      <c r="AD179" s="38"/>
      <c r="AE179" s="38"/>
      <c r="AR179" s="209" t="s">
        <v>253</v>
      </c>
      <c r="AT179" s="209" t="s">
        <v>177</v>
      </c>
      <c r="AU179" s="209" t="s">
        <v>87</v>
      </c>
      <c r="AY179" s="19" t="s">
        <v>175</v>
      </c>
      <c r="BE179" s="210">
        <f>IF(N179="základní",J179,0)</f>
        <v>0</v>
      </c>
      <c r="BF179" s="210">
        <f>IF(N179="snížená",J179,0)</f>
        <v>0</v>
      </c>
      <c r="BG179" s="210">
        <f>IF(N179="zákl. přenesená",J179,0)</f>
        <v>0</v>
      </c>
      <c r="BH179" s="210">
        <f>IF(N179="sníž. přenesená",J179,0)</f>
        <v>0</v>
      </c>
      <c r="BI179" s="210">
        <f>IF(N179="nulová",J179,0)</f>
        <v>0</v>
      </c>
      <c r="BJ179" s="19" t="s">
        <v>85</v>
      </c>
      <c r="BK179" s="210">
        <f>ROUND(I179*H179,2)</f>
        <v>0</v>
      </c>
      <c r="BL179" s="19" t="s">
        <v>253</v>
      </c>
      <c r="BM179" s="209" t="s">
        <v>1818</v>
      </c>
    </row>
    <row r="180" spans="1:65" s="2" customFormat="1" ht="33" customHeight="1">
      <c r="A180" s="38"/>
      <c r="B180" s="197"/>
      <c r="C180" s="198" t="s">
        <v>402</v>
      </c>
      <c r="D180" s="198" t="s">
        <v>177</v>
      </c>
      <c r="E180" s="199" t="s">
        <v>1819</v>
      </c>
      <c r="F180" s="200" t="s">
        <v>1820</v>
      </c>
      <c r="G180" s="201" t="s">
        <v>198</v>
      </c>
      <c r="H180" s="202">
        <v>11</v>
      </c>
      <c r="I180" s="203"/>
      <c r="J180" s="204">
        <f>ROUND(I180*H180,2)</f>
        <v>0</v>
      </c>
      <c r="K180" s="200" t="s">
        <v>181</v>
      </c>
      <c r="L180" s="39"/>
      <c r="M180" s="205" t="s">
        <v>1</v>
      </c>
      <c r="N180" s="206" t="s">
        <v>43</v>
      </c>
      <c r="O180" s="77"/>
      <c r="P180" s="207">
        <f>O180*H180</f>
        <v>0</v>
      </c>
      <c r="Q180" s="207">
        <v>0.00016</v>
      </c>
      <c r="R180" s="207">
        <f>Q180*H180</f>
        <v>0.00176</v>
      </c>
      <c r="S180" s="207">
        <v>0</v>
      </c>
      <c r="T180" s="208">
        <f>S180*H180</f>
        <v>0</v>
      </c>
      <c r="U180" s="38"/>
      <c r="V180" s="38"/>
      <c r="W180" s="38"/>
      <c r="X180" s="38"/>
      <c r="Y180" s="38"/>
      <c r="Z180" s="38"/>
      <c r="AA180" s="38"/>
      <c r="AB180" s="38"/>
      <c r="AC180" s="38"/>
      <c r="AD180" s="38"/>
      <c r="AE180" s="38"/>
      <c r="AR180" s="209" t="s">
        <v>253</v>
      </c>
      <c r="AT180" s="209" t="s">
        <v>177</v>
      </c>
      <c r="AU180" s="209" t="s">
        <v>87</v>
      </c>
      <c r="AY180" s="19" t="s">
        <v>175</v>
      </c>
      <c r="BE180" s="210">
        <f>IF(N180="základní",J180,0)</f>
        <v>0</v>
      </c>
      <c r="BF180" s="210">
        <f>IF(N180="snížená",J180,0)</f>
        <v>0</v>
      </c>
      <c r="BG180" s="210">
        <f>IF(N180="zákl. přenesená",J180,0)</f>
        <v>0</v>
      </c>
      <c r="BH180" s="210">
        <f>IF(N180="sníž. přenesená",J180,0)</f>
        <v>0</v>
      </c>
      <c r="BI180" s="210">
        <f>IF(N180="nulová",J180,0)</f>
        <v>0</v>
      </c>
      <c r="BJ180" s="19" t="s">
        <v>85</v>
      </c>
      <c r="BK180" s="210">
        <f>ROUND(I180*H180,2)</f>
        <v>0</v>
      </c>
      <c r="BL180" s="19" t="s">
        <v>253</v>
      </c>
      <c r="BM180" s="209" t="s">
        <v>1821</v>
      </c>
    </row>
    <row r="181" spans="1:65" s="2" customFormat="1" ht="16.5" customHeight="1">
      <c r="A181" s="38"/>
      <c r="B181" s="197"/>
      <c r="C181" s="198" t="s">
        <v>407</v>
      </c>
      <c r="D181" s="198" t="s">
        <v>177</v>
      </c>
      <c r="E181" s="199" t="s">
        <v>1822</v>
      </c>
      <c r="F181" s="200" t="s">
        <v>1823</v>
      </c>
      <c r="G181" s="201" t="s">
        <v>379</v>
      </c>
      <c r="H181" s="202">
        <v>17</v>
      </c>
      <c r="I181" s="203"/>
      <c r="J181" s="204">
        <f>ROUND(I181*H181,2)</f>
        <v>0</v>
      </c>
      <c r="K181" s="200" t="s">
        <v>181</v>
      </c>
      <c r="L181" s="39"/>
      <c r="M181" s="205" t="s">
        <v>1</v>
      </c>
      <c r="N181" s="206" t="s">
        <v>43</v>
      </c>
      <c r="O181" s="77"/>
      <c r="P181" s="207">
        <f>O181*H181</f>
        <v>0</v>
      </c>
      <c r="Q181" s="207">
        <v>0</v>
      </c>
      <c r="R181" s="207">
        <f>Q181*H181</f>
        <v>0</v>
      </c>
      <c r="S181" s="207">
        <v>0</v>
      </c>
      <c r="T181" s="208">
        <f>S181*H181</f>
        <v>0</v>
      </c>
      <c r="U181" s="38"/>
      <c r="V181" s="38"/>
      <c r="W181" s="38"/>
      <c r="X181" s="38"/>
      <c r="Y181" s="38"/>
      <c r="Z181" s="38"/>
      <c r="AA181" s="38"/>
      <c r="AB181" s="38"/>
      <c r="AC181" s="38"/>
      <c r="AD181" s="38"/>
      <c r="AE181" s="38"/>
      <c r="AR181" s="209" t="s">
        <v>253</v>
      </c>
      <c r="AT181" s="209" t="s">
        <v>177</v>
      </c>
      <c r="AU181" s="209" t="s">
        <v>87</v>
      </c>
      <c r="AY181" s="19" t="s">
        <v>175</v>
      </c>
      <c r="BE181" s="210">
        <f>IF(N181="základní",J181,0)</f>
        <v>0</v>
      </c>
      <c r="BF181" s="210">
        <f>IF(N181="snížená",J181,0)</f>
        <v>0</v>
      </c>
      <c r="BG181" s="210">
        <f>IF(N181="zákl. přenesená",J181,0)</f>
        <v>0</v>
      </c>
      <c r="BH181" s="210">
        <f>IF(N181="sníž. přenesená",J181,0)</f>
        <v>0</v>
      </c>
      <c r="BI181" s="210">
        <f>IF(N181="nulová",J181,0)</f>
        <v>0</v>
      </c>
      <c r="BJ181" s="19" t="s">
        <v>85</v>
      </c>
      <c r="BK181" s="210">
        <f>ROUND(I181*H181,2)</f>
        <v>0</v>
      </c>
      <c r="BL181" s="19" t="s">
        <v>253</v>
      </c>
      <c r="BM181" s="209" t="s">
        <v>1824</v>
      </c>
    </row>
    <row r="182" spans="1:65" s="2" customFormat="1" ht="16.5" customHeight="1">
      <c r="A182" s="38"/>
      <c r="B182" s="197"/>
      <c r="C182" s="198" t="s">
        <v>412</v>
      </c>
      <c r="D182" s="198" t="s">
        <v>177</v>
      </c>
      <c r="E182" s="199" t="s">
        <v>1825</v>
      </c>
      <c r="F182" s="200" t="s">
        <v>1826</v>
      </c>
      <c r="G182" s="201" t="s">
        <v>379</v>
      </c>
      <c r="H182" s="202">
        <v>14</v>
      </c>
      <c r="I182" s="203"/>
      <c r="J182" s="204">
        <f>ROUND(I182*H182,2)</f>
        <v>0</v>
      </c>
      <c r="K182" s="200" t="s">
        <v>181</v>
      </c>
      <c r="L182" s="39"/>
      <c r="M182" s="205" t="s">
        <v>1</v>
      </c>
      <c r="N182" s="206" t="s">
        <v>43</v>
      </c>
      <c r="O182" s="77"/>
      <c r="P182" s="207">
        <f>O182*H182</f>
        <v>0</v>
      </c>
      <c r="Q182" s="207">
        <v>0.00017</v>
      </c>
      <c r="R182" s="207">
        <f>Q182*H182</f>
        <v>0.00238</v>
      </c>
      <c r="S182" s="207">
        <v>0</v>
      </c>
      <c r="T182" s="208">
        <f>S182*H182</f>
        <v>0</v>
      </c>
      <c r="U182" s="38"/>
      <c r="V182" s="38"/>
      <c r="W182" s="38"/>
      <c r="X182" s="38"/>
      <c r="Y182" s="38"/>
      <c r="Z182" s="38"/>
      <c r="AA182" s="38"/>
      <c r="AB182" s="38"/>
      <c r="AC182" s="38"/>
      <c r="AD182" s="38"/>
      <c r="AE182" s="38"/>
      <c r="AR182" s="209" t="s">
        <v>253</v>
      </c>
      <c r="AT182" s="209" t="s">
        <v>177</v>
      </c>
      <c r="AU182" s="209" t="s">
        <v>87</v>
      </c>
      <c r="AY182" s="19" t="s">
        <v>175</v>
      </c>
      <c r="BE182" s="210">
        <f>IF(N182="základní",J182,0)</f>
        <v>0</v>
      </c>
      <c r="BF182" s="210">
        <f>IF(N182="snížená",J182,0)</f>
        <v>0</v>
      </c>
      <c r="BG182" s="210">
        <f>IF(N182="zákl. přenesená",J182,0)</f>
        <v>0</v>
      </c>
      <c r="BH182" s="210">
        <f>IF(N182="sníž. přenesená",J182,0)</f>
        <v>0</v>
      </c>
      <c r="BI182" s="210">
        <f>IF(N182="nulová",J182,0)</f>
        <v>0</v>
      </c>
      <c r="BJ182" s="19" t="s">
        <v>85</v>
      </c>
      <c r="BK182" s="210">
        <f>ROUND(I182*H182,2)</f>
        <v>0</v>
      </c>
      <c r="BL182" s="19" t="s">
        <v>253</v>
      </c>
      <c r="BM182" s="209" t="s">
        <v>1827</v>
      </c>
    </row>
    <row r="183" spans="1:65" s="2" customFormat="1" ht="21.75" customHeight="1">
      <c r="A183" s="38"/>
      <c r="B183" s="197"/>
      <c r="C183" s="198" t="s">
        <v>445</v>
      </c>
      <c r="D183" s="198" t="s">
        <v>177</v>
      </c>
      <c r="E183" s="199" t="s">
        <v>1828</v>
      </c>
      <c r="F183" s="200" t="s">
        <v>1829</v>
      </c>
      <c r="G183" s="201" t="s">
        <v>379</v>
      </c>
      <c r="H183" s="202">
        <v>2</v>
      </c>
      <c r="I183" s="203"/>
      <c r="J183" s="204">
        <f>ROUND(I183*H183,2)</f>
        <v>0</v>
      </c>
      <c r="K183" s="200" t="s">
        <v>181</v>
      </c>
      <c r="L183" s="39"/>
      <c r="M183" s="205" t="s">
        <v>1</v>
      </c>
      <c r="N183" s="206" t="s">
        <v>43</v>
      </c>
      <c r="O183" s="77"/>
      <c r="P183" s="207">
        <f>O183*H183</f>
        <v>0</v>
      </c>
      <c r="Q183" s="207">
        <v>0.0001</v>
      </c>
      <c r="R183" s="207">
        <f>Q183*H183</f>
        <v>0.0002</v>
      </c>
      <c r="S183" s="207">
        <v>0</v>
      </c>
      <c r="T183" s="208">
        <f>S183*H183</f>
        <v>0</v>
      </c>
      <c r="U183" s="38"/>
      <c r="V183" s="38"/>
      <c r="W183" s="38"/>
      <c r="X183" s="38"/>
      <c r="Y183" s="38"/>
      <c r="Z183" s="38"/>
      <c r="AA183" s="38"/>
      <c r="AB183" s="38"/>
      <c r="AC183" s="38"/>
      <c r="AD183" s="38"/>
      <c r="AE183" s="38"/>
      <c r="AR183" s="209" t="s">
        <v>253</v>
      </c>
      <c r="AT183" s="209" t="s">
        <v>177</v>
      </c>
      <c r="AU183" s="209" t="s">
        <v>87</v>
      </c>
      <c r="AY183" s="19" t="s">
        <v>175</v>
      </c>
      <c r="BE183" s="210">
        <f>IF(N183="základní",J183,0)</f>
        <v>0</v>
      </c>
      <c r="BF183" s="210">
        <f>IF(N183="snížená",J183,0)</f>
        <v>0</v>
      </c>
      <c r="BG183" s="210">
        <f>IF(N183="zákl. přenesená",J183,0)</f>
        <v>0</v>
      </c>
      <c r="BH183" s="210">
        <f>IF(N183="sníž. přenesená",J183,0)</f>
        <v>0</v>
      </c>
      <c r="BI183" s="210">
        <f>IF(N183="nulová",J183,0)</f>
        <v>0</v>
      </c>
      <c r="BJ183" s="19" t="s">
        <v>85</v>
      </c>
      <c r="BK183" s="210">
        <f>ROUND(I183*H183,2)</f>
        <v>0</v>
      </c>
      <c r="BL183" s="19" t="s">
        <v>253</v>
      </c>
      <c r="BM183" s="209" t="s">
        <v>1830</v>
      </c>
    </row>
    <row r="184" spans="1:65" s="2" customFormat="1" ht="21.75" customHeight="1">
      <c r="A184" s="38"/>
      <c r="B184" s="197"/>
      <c r="C184" s="198" t="s">
        <v>449</v>
      </c>
      <c r="D184" s="198" t="s">
        <v>177</v>
      </c>
      <c r="E184" s="199" t="s">
        <v>1831</v>
      </c>
      <c r="F184" s="200" t="s">
        <v>1832</v>
      </c>
      <c r="G184" s="201" t="s">
        <v>379</v>
      </c>
      <c r="H184" s="202">
        <v>1</v>
      </c>
      <c r="I184" s="203"/>
      <c r="J184" s="204">
        <f>ROUND(I184*H184,2)</f>
        <v>0</v>
      </c>
      <c r="K184" s="200" t="s">
        <v>181</v>
      </c>
      <c r="L184" s="39"/>
      <c r="M184" s="205" t="s">
        <v>1</v>
      </c>
      <c r="N184" s="206" t="s">
        <v>43</v>
      </c>
      <c r="O184" s="77"/>
      <c r="P184" s="207">
        <f>O184*H184</f>
        <v>0</v>
      </c>
      <c r="Q184" s="207">
        <v>0.00018</v>
      </c>
      <c r="R184" s="207">
        <f>Q184*H184</f>
        <v>0.00018</v>
      </c>
      <c r="S184" s="207">
        <v>0</v>
      </c>
      <c r="T184" s="208">
        <f>S184*H184</f>
        <v>0</v>
      </c>
      <c r="U184" s="38"/>
      <c r="V184" s="38"/>
      <c r="W184" s="38"/>
      <c r="X184" s="38"/>
      <c r="Y184" s="38"/>
      <c r="Z184" s="38"/>
      <c r="AA184" s="38"/>
      <c r="AB184" s="38"/>
      <c r="AC184" s="38"/>
      <c r="AD184" s="38"/>
      <c r="AE184" s="38"/>
      <c r="AR184" s="209" t="s">
        <v>253</v>
      </c>
      <c r="AT184" s="209" t="s">
        <v>177</v>
      </c>
      <c r="AU184" s="209" t="s">
        <v>87</v>
      </c>
      <c r="AY184" s="19" t="s">
        <v>175</v>
      </c>
      <c r="BE184" s="210">
        <f>IF(N184="základní",J184,0)</f>
        <v>0</v>
      </c>
      <c r="BF184" s="210">
        <f>IF(N184="snížená",J184,0)</f>
        <v>0</v>
      </c>
      <c r="BG184" s="210">
        <f>IF(N184="zákl. přenesená",J184,0)</f>
        <v>0</v>
      </c>
      <c r="BH184" s="210">
        <f>IF(N184="sníž. přenesená",J184,0)</f>
        <v>0</v>
      </c>
      <c r="BI184" s="210">
        <f>IF(N184="nulová",J184,0)</f>
        <v>0</v>
      </c>
      <c r="BJ184" s="19" t="s">
        <v>85</v>
      </c>
      <c r="BK184" s="210">
        <f>ROUND(I184*H184,2)</f>
        <v>0</v>
      </c>
      <c r="BL184" s="19" t="s">
        <v>253</v>
      </c>
      <c r="BM184" s="209" t="s">
        <v>1833</v>
      </c>
    </row>
    <row r="185" spans="1:65" s="2" customFormat="1" ht="21.75" customHeight="1">
      <c r="A185" s="38"/>
      <c r="B185" s="197"/>
      <c r="C185" s="198" t="s">
        <v>453</v>
      </c>
      <c r="D185" s="198" t="s">
        <v>177</v>
      </c>
      <c r="E185" s="199" t="s">
        <v>1834</v>
      </c>
      <c r="F185" s="200" t="s">
        <v>1835</v>
      </c>
      <c r="G185" s="201" t="s">
        <v>379</v>
      </c>
      <c r="H185" s="202">
        <v>1</v>
      </c>
      <c r="I185" s="203"/>
      <c r="J185" s="204">
        <f>ROUND(I185*H185,2)</f>
        <v>0</v>
      </c>
      <c r="K185" s="200" t="s">
        <v>181</v>
      </c>
      <c r="L185" s="39"/>
      <c r="M185" s="205" t="s">
        <v>1</v>
      </c>
      <c r="N185" s="206" t="s">
        <v>43</v>
      </c>
      <c r="O185" s="77"/>
      <c r="P185" s="207">
        <f>O185*H185</f>
        <v>0</v>
      </c>
      <c r="Q185" s="207">
        <v>0.00027</v>
      </c>
      <c r="R185" s="207">
        <f>Q185*H185</f>
        <v>0.00027</v>
      </c>
      <c r="S185" s="207">
        <v>0</v>
      </c>
      <c r="T185" s="208">
        <f>S185*H185</f>
        <v>0</v>
      </c>
      <c r="U185" s="38"/>
      <c r="V185" s="38"/>
      <c r="W185" s="38"/>
      <c r="X185" s="38"/>
      <c r="Y185" s="38"/>
      <c r="Z185" s="38"/>
      <c r="AA185" s="38"/>
      <c r="AB185" s="38"/>
      <c r="AC185" s="38"/>
      <c r="AD185" s="38"/>
      <c r="AE185" s="38"/>
      <c r="AR185" s="209" t="s">
        <v>253</v>
      </c>
      <c r="AT185" s="209" t="s">
        <v>177</v>
      </c>
      <c r="AU185" s="209" t="s">
        <v>87</v>
      </c>
      <c r="AY185" s="19" t="s">
        <v>175</v>
      </c>
      <c r="BE185" s="210">
        <f>IF(N185="základní",J185,0)</f>
        <v>0</v>
      </c>
      <c r="BF185" s="210">
        <f>IF(N185="snížená",J185,0)</f>
        <v>0</v>
      </c>
      <c r="BG185" s="210">
        <f>IF(N185="zákl. přenesená",J185,0)</f>
        <v>0</v>
      </c>
      <c r="BH185" s="210">
        <f>IF(N185="sníž. přenesená",J185,0)</f>
        <v>0</v>
      </c>
      <c r="BI185" s="210">
        <f>IF(N185="nulová",J185,0)</f>
        <v>0</v>
      </c>
      <c r="BJ185" s="19" t="s">
        <v>85</v>
      </c>
      <c r="BK185" s="210">
        <f>ROUND(I185*H185,2)</f>
        <v>0</v>
      </c>
      <c r="BL185" s="19" t="s">
        <v>253</v>
      </c>
      <c r="BM185" s="209" t="s">
        <v>1836</v>
      </c>
    </row>
    <row r="186" spans="1:65" s="2" customFormat="1" ht="21.75" customHeight="1">
      <c r="A186" s="38"/>
      <c r="B186" s="197"/>
      <c r="C186" s="198" t="s">
        <v>459</v>
      </c>
      <c r="D186" s="198" t="s">
        <v>177</v>
      </c>
      <c r="E186" s="199" t="s">
        <v>1837</v>
      </c>
      <c r="F186" s="200" t="s">
        <v>1838</v>
      </c>
      <c r="G186" s="201" t="s">
        <v>379</v>
      </c>
      <c r="H186" s="202">
        <v>1</v>
      </c>
      <c r="I186" s="203"/>
      <c r="J186" s="204">
        <f>ROUND(I186*H186,2)</f>
        <v>0</v>
      </c>
      <c r="K186" s="200" t="s">
        <v>181</v>
      </c>
      <c r="L186" s="39"/>
      <c r="M186" s="205" t="s">
        <v>1</v>
      </c>
      <c r="N186" s="206" t="s">
        <v>43</v>
      </c>
      <c r="O186" s="77"/>
      <c r="P186" s="207">
        <f>O186*H186</f>
        <v>0</v>
      </c>
      <c r="Q186" s="207">
        <v>0.00022</v>
      </c>
      <c r="R186" s="207">
        <f>Q186*H186</f>
        <v>0.00022</v>
      </c>
      <c r="S186" s="207">
        <v>0</v>
      </c>
      <c r="T186" s="208">
        <f>S186*H186</f>
        <v>0</v>
      </c>
      <c r="U186" s="38"/>
      <c r="V186" s="38"/>
      <c r="W186" s="38"/>
      <c r="X186" s="38"/>
      <c r="Y186" s="38"/>
      <c r="Z186" s="38"/>
      <c r="AA186" s="38"/>
      <c r="AB186" s="38"/>
      <c r="AC186" s="38"/>
      <c r="AD186" s="38"/>
      <c r="AE186" s="38"/>
      <c r="AR186" s="209" t="s">
        <v>253</v>
      </c>
      <c r="AT186" s="209" t="s">
        <v>177</v>
      </c>
      <c r="AU186" s="209" t="s">
        <v>87</v>
      </c>
      <c r="AY186" s="19" t="s">
        <v>175</v>
      </c>
      <c r="BE186" s="210">
        <f>IF(N186="základní",J186,0)</f>
        <v>0</v>
      </c>
      <c r="BF186" s="210">
        <f>IF(N186="snížená",J186,0)</f>
        <v>0</v>
      </c>
      <c r="BG186" s="210">
        <f>IF(N186="zákl. přenesená",J186,0)</f>
        <v>0</v>
      </c>
      <c r="BH186" s="210">
        <f>IF(N186="sníž. přenesená",J186,0)</f>
        <v>0</v>
      </c>
      <c r="BI186" s="210">
        <f>IF(N186="nulová",J186,0)</f>
        <v>0</v>
      </c>
      <c r="BJ186" s="19" t="s">
        <v>85</v>
      </c>
      <c r="BK186" s="210">
        <f>ROUND(I186*H186,2)</f>
        <v>0</v>
      </c>
      <c r="BL186" s="19" t="s">
        <v>253</v>
      </c>
      <c r="BM186" s="209" t="s">
        <v>1839</v>
      </c>
    </row>
    <row r="187" spans="1:65" s="2" customFormat="1" ht="16.5" customHeight="1">
      <c r="A187" s="38"/>
      <c r="B187" s="197"/>
      <c r="C187" s="198" t="s">
        <v>466</v>
      </c>
      <c r="D187" s="198" t="s">
        <v>177</v>
      </c>
      <c r="E187" s="199" t="s">
        <v>1840</v>
      </c>
      <c r="F187" s="200" t="s">
        <v>1841</v>
      </c>
      <c r="G187" s="201" t="s">
        <v>379</v>
      </c>
      <c r="H187" s="202">
        <v>1</v>
      </c>
      <c r="I187" s="203"/>
      <c r="J187" s="204">
        <f>ROUND(I187*H187,2)</f>
        <v>0</v>
      </c>
      <c r="K187" s="200" t="s">
        <v>181</v>
      </c>
      <c r="L187" s="39"/>
      <c r="M187" s="205" t="s">
        <v>1</v>
      </c>
      <c r="N187" s="206" t="s">
        <v>43</v>
      </c>
      <c r="O187" s="77"/>
      <c r="P187" s="207">
        <f>O187*H187</f>
        <v>0</v>
      </c>
      <c r="Q187" s="207">
        <v>0.00056</v>
      </c>
      <c r="R187" s="207">
        <f>Q187*H187</f>
        <v>0.00056</v>
      </c>
      <c r="S187" s="207">
        <v>0</v>
      </c>
      <c r="T187" s="208">
        <f>S187*H187</f>
        <v>0</v>
      </c>
      <c r="U187" s="38"/>
      <c r="V187" s="38"/>
      <c r="W187" s="38"/>
      <c r="X187" s="38"/>
      <c r="Y187" s="38"/>
      <c r="Z187" s="38"/>
      <c r="AA187" s="38"/>
      <c r="AB187" s="38"/>
      <c r="AC187" s="38"/>
      <c r="AD187" s="38"/>
      <c r="AE187" s="38"/>
      <c r="AR187" s="209" t="s">
        <v>253</v>
      </c>
      <c r="AT187" s="209" t="s">
        <v>177</v>
      </c>
      <c r="AU187" s="209" t="s">
        <v>87</v>
      </c>
      <c r="AY187" s="19" t="s">
        <v>175</v>
      </c>
      <c r="BE187" s="210">
        <f>IF(N187="základní",J187,0)</f>
        <v>0</v>
      </c>
      <c r="BF187" s="210">
        <f>IF(N187="snížená",J187,0)</f>
        <v>0</v>
      </c>
      <c r="BG187" s="210">
        <f>IF(N187="zákl. přenesená",J187,0)</f>
        <v>0</v>
      </c>
      <c r="BH187" s="210">
        <f>IF(N187="sníž. přenesená",J187,0)</f>
        <v>0</v>
      </c>
      <c r="BI187" s="210">
        <f>IF(N187="nulová",J187,0)</f>
        <v>0</v>
      </c>
      <c r="BJ187" s="19" t="s">
        <v>85</v>
      </c>
      <c r="BK187" s="210">
        <f>ROUND(I187*H187,2)</f>
        <v>0</v>
      </c>
      <c r="BL187" s="19" t="s">
        <v>253</v>
      </c>
      <c r="BM187" s="209" t="s">
        <v>1842</v>
      </c>
    </row>
    <row r="188" spans="1:65" s="2" customFormat="1" ht="21.75" customHeight="1">
      <c r="A188" s="38"/>
      <c r="B188" s="197"/>
      <c r="C188" s="198" t="s">
        <v>473</v>
      </c>
      <c r="D188" s="198" t="s">
        <v>177</v>
      </c>
      <c r="E188" s="199" t="s">
        <v>1843</v>
      </c>
      <c r="F188" s="200" t="s">
        <v>1844</v>
      </c>
      <c r="G188" s="201" t="s">
        <v>379</v>
      </c>
      <c r="H188" s="202">
        <v>3</v>
      </c>
      <c r="I188" s="203"/>
      <c r="J188" s="204">
        <f>ROUND(I188*H188,2)</f>
        <v>0</v>
      </c>
      <c r="K188" s="200" t="s">
        <v>181</v>
      </c>
      <c r="L188" s="39"/>
      <c r="M188" s="205" t="s">
        <v>1</v>
      </c>
      <c r="N188" s="206" t="s">
        <v>43</v>
      </c>
      <c r="O188" s="77"/>
      <c r="P188" s="207">
        <f>O188*H188</f>
        <v>0</v>
      </c>
      <c r="Q188" s="207">
        <v>0.0004</v>
      </c>
      <c r="R188" s="207">
        <f>Q188*H188</f>
        <v>0.0012000000000000001</v>
      </c>
      <c r="S188" s="207">
        <v>0</v>
      </c>
      <c r="T188" s="208">
        <f>S188*H188</f>
        <v>0</v>
      </c>
      <c r="U188" s="38"/>
      <c r="V188" s="38"/>
      <c r="W188" s="38"/>
      <c r="X188" s="38"/>
      <c r="Y188" s="38"/>
      <c r="Z188" s="38"/>
      <c r="AA188" s="38"/>
      <c r="AB188" s="38"/>
      <c r="AC188" s="38"/>
      <c r="AD188" s="38"/>
      <c r="AE188" s="38"/>
      <c r="AR188" s="209" t="s">
        <v>253</v>
      </c>
      <c r="AT188" s="209" t="s">
        <v>177</v>
      </c>
      <c r="AU188" s="209" t="s">
        <v>87</v>
      </c>
      <c r="AY188" s="19" t="s">
        <v>175</v>
      </c>
      <c r="BE188" s="210">
        <f>IF(N188="základní",J188,0)</f>
        <v>0</v>
      </c>
      <c r="BF188" s="210">
        <f>IF(N188="snížená",J188,0)</f>
        <v>0</v>
      </c>
      <c r="BG188" s="210">
        <f>IF(N188="zákl. přenesená",J188,0)</f>
        <v>0</v>
      </c>
      <c r="BH188" s="210">
        <f>IF(N188="sníž. přenesená",J188,0)</f>
        <v>0</v>
      </c>
      <c r="BI188" s="210">
        <f>IF(N188="nulová",J188,0)</f>
        <v>0</v>
      </c>
      <c r="BJ188" s="19" t="s">
        <v>85</v>
      </c>
      <c r="BK188" s="210">
        <f>ROUND(I188*H188,2)</f>
        <v>0</v>
      </c>
      <c r="BL188" s="19" t="s">
        <v>253</v>
      </c>
      <c r="BM188" s="209" t="s">
        <v>1845</v>
      </c>
    </row>
    <row r="189" spans="1:65" s="2" customFormat="1" ht="21.75" customHeight="1">
      <c r="A189" s="38"/>
      <c r="B189" s="197"/>
      <c r="C189" s="198" t="s">
        <v>478</v>
      </c>
      <c r="D189" s="198" t="s">
        <v>177</v>
      </c>
      <c r="E189" s="199" t="s">
        <v>1846</v>
      </c>
      <c r="F189" s="200" t="s">
        <v>1847</v>
      </c>
      <c r="G189" s="201" t="s">
        <v>379</v>
      </c>
      <c r="H189" s="202">
        <v>1</v>
      </c>
      <c r="I189" s="203"/>
      <c r="J189" s="204">
        <f>ROUND(I189*H189,2)</f>
        <v>0</v>
      </c>
      <c r="K189" s="200" t="s">
        <v>181</v>
      </c>
      <c r="L189" s="39"/>
      <c r="M189" s="205" t="s">
        <v>1</v>
      </c>
      <c r="N189" s="206" t="s">
        <v>43</v>
      </c>
      <c r="O189" s="77"/>
      <c r="P189" s="207">
        <f>O189*H189</f>
        <v>0</v>
      </c>
      <c r="Q189" s="207">
        <v>0.00063</v>
      </c>
      <c r="R189" s="207">
        <f>Q189*H189</f>
        <v>0.00063</v>
      </c>
      <c r="S189" s="207">
        <v>0</v>
      </c>
      <c r="T189" s="208">
        <f>S189*H189</f>
        <v>0</v>
      </c>
      <c r="U189" s="38"/>
      <c r="V189" s="38"/>
      <c r="W189" s="38"/>
      <c r="X189" s="38"/>
      <c r="Y189" s="38"/>
      <c r="Z189" s="38"/>
      <c r="AA189" s="38"/>
      <c r="AB189" s="38"/>
      <c r="AC189" s="38"/>
      <c r="AD189" s="38"/>
      <c r="AE189" s="38"/>
      <c r="AR189" s="209" t="s">
        <v>253</v>
      </c>
      <c r="AT189" s="209" t="s">
        <v>177</v>
      </c>
      <c r="AU189" s="209" t="s">
        <v>87</v>
      </c>
      <c r="AY189" s="19" t="s">
        <v>175</v>
      </c>
      <c r="BE189" s="210">
        <f>IF(N189="základní",J189,0)</f>
        <v>0</v>
      </c>
      <c r="BF189" s="210">
        <f>IF(N189="snížená",J189,0)</f>
        <v>0</v>
      </c>
      <c r="BG189" s="210">
        <f>IF(N189="zákl. přenesená",J189,0)</f>
        <v>0</v>
      </c>
      <c r="BH189" s="210">
        <f>IF(N189="sníž. přenesená",J189,0)</f>
        <v>0</v>
      </c>
      <c r="BI189" s="210">
        <f>IF(N189="nulová",J189,0)</f>
        <v>0</v>
      </c>
      <c r="BJ189" s="19" t="s">
        <v>85</v>
      </c>
      <c r="BK189" s="210">
        <f>ROUND(I189*H189,2)</f>
        <v>0</v>
      </c>
      <c r="BL189" s="19" t="s">
        <v>253</v>
      </c>
      <c r="BM189" s="209" t="s">
        <v>1848</v>
      </c>
    </row>
    <row r="190" spans="1:65" s="2" customFormat="1" ht="21.75" customHeight="1">
      <c r="A190" s="38"/>
      <c r="B190" s="197"/>
      <c r="C190" s="198" t="s">
        <v>484</v>
      </c>
      <c r="D190" s="198" t="s">
        <v>177</v>
      </c>
      <c r="E190" s="199" t="s">
        <v>1849</v>
      </c>
      <c r="F190" s="200" t="s">
        <v>1850</v>
      </c>
      <c r="G190" s="201" t="s">
        <v>385</v>
      </c>
      <c r="H190" s="202">
        <v>1</v>
      </c>
      <c r="I190" s="203"/>
      <c r="J190" s="204">
        <f>ROUND(I190*H190,2)</f>
        <v>0</v>
      </c>
      <c r="K190" s="200" t="s">
        <v>181</v>
      </c>
      <c r="L190" s="39"/>
      <c r="M190" s="205" t="s">
        <v>1</v>
      </c>
      <c r="N190" s="206" t="s">
        <v>43</v>
      </c>
      <c r="O190" s="77"/>
      <c r="P190" s="207">
        <f>O190*H190</f>
        <v>0</v>
      </c>
      <c r="Q190" s="207">
        <v>0.02914</v>
      </c>
      <c r="R190" s="207">
        <f>Q190*H190</f>
        <v>0.02914</v>
      </c>
      <c r="S190" s="207">
        <v>0</v>
      </c>
      <c r="T190" s="208">
        <f>S190*H190</f>
        <v>0</v>
      </c>
      <c r="U190" s="38"/>
      <c r="V190" s="38"/>
      <c r="W190" s="38"/>
      <c r="X190" s="38"/>
      <c r="Y190" s="38"/>
      <c r="Z190" s="38"/>
      <c r="AA190" s="38"/>
      <c r="AB190" s="38"/>
      <c r="AC190" s="38"/>
      <c r="AD190" s="38"/>
      <c r="AE190" s="38"/>
      <c r="AR190" s="209" t="s">
        <v>253</v>
      </c>
      <c r="AT190" s="209" t="s">
        <v>177</v>
      </c>
      <c r="AU190" s="209" t="s">
        <v>87</v>
      </c>
      <c r="AY190" s="19" t="s">
        <v>175</v>
      </c>
      <c r="BE190" s="210">
        <f>IF(N190="základní",J190,0)</f>
        <v>0</v>
      </c>
      <c r="BF190" s="210">
        <f>IF(N190="snížená",J190,0)</f>
        <v>0</v>
      </c>
      <c r="BG190" s="210">
        <f>IF(N190="zákl. přenesená",J190,0)</f>
        <v>0</v>
      </c>
      <c r="BH190" s="210">
        <f>IF(N190="sníž. přenesená",J190,0)</f>
        <v>0</v>
      </c>
      <c r="BI190" s="210">
        <f>IF(N190="nulová",J190,0)</f>
        <v>0</v>
      </c>
      <c r="BJ190" s="19" t="s">
        <v>85</v>
      </c>
      <c r="BK190" s="210">
        <f>ROUND(I190*H190,2)</f>
        <v>0</v>
      </c>
      <c r="BL190" s="19" t="s">
        <v>253</v>
      </c>
      <c r="BM190" s="209" t="s">
        <v>1851</v>
      </c>
    </row>
    <row r="191" spans="1:65" s="2" customFormat="1" ht="21.75" customHeight="1">
      <c r="A191" s="38"/>
      <c r="B191" s="197"/>
      <c r="C191" s="198" t="s">
        <v>489</v>
      </c>
      <c r="D191" s="198" t="s">
        <v>177</v>
      </c>
      <c r="E191" s="199" t="s">
        <v>1852</v>
      </c>
      <c r="F191" s="200" t="s">
        <v>1853</v>
      </c>
      <c r="G191" s="201" t="s">
        <v>198</v>
      </c>
      <c r="H191" s="202">
        <v>37</v>
      </c>
      <c r="I191" s="203"/>
      <c r="J191" s="204">
        <f>ROUND(I191*H191,2)</f>
        <v>0</v>
      </c>
      <c r="K191" s="200" t="s">
        <v>181</v>
      </c>
      <c r="L191" s="39"/>
      <c r="M191" s="205" t="s">
        <v>1</v>
      </c>
      <c r="N191" s="206" t="s">
        <v>43</v>
      </c>
      <c r="O191" s="77"/>
      <c r="P191" s="207">
        <f>O191*H191</f>
        <v>0</v>
      </c>
      <c r="Q191" s="207">
        <v>0.00019</v>
      </c>
      <c r="R191" s="207">
        <f>Q191*H191</f>
        <v>0.007030000000000001</v>
      </c>
      <c r="S191" s="207">
        <v>0</v>
      </c>
      <c r="T191" s="208">
        <f>S191*H191</f>
        <v>0</v>
      </c>
      <c r="U191" s="38"/>
      <c r="V191" s="38"/>
      <c r="W191" s="38"/>
      <c r="X191" s="38"/>
      <c r="Y191" s="38"/>
      <c r="Z191" s="38"/>
      <c r="AA191" s="38"/>
      <c r="AB191" s="38"/>
      <c r="AC191" s="38"/>
      <c r="AD191" s="38"/>
      <c r="AE191" s="38"/>
      <c r="AR191" s="209" t="s">
        <v>253</v>
      </c>
      <c r="AT191" s="209" t="s">
        <v>177</v>
      </c>
      <c r="AU191" s="209" t="s">
        <v>87</v>
      </c>
      <c r="AY191" s="19" t="s">
        <v>175</v>
      </c>
      <c r="BE191" s="210">
        <f>IF(N191="základní",J191,0)</f>
        <v>0</v>
      </c>
      <c r="BF191" s="210">
        <f>IF(N191="snížená",J191,0)</f>
        <v>0</v>
      </c>
      <c r="BG191" s="210">
        <f>IF(N191="zákl. přenesená",J191,0)</f>
        <v>0</v>
      </c>
      <c r="BH191" s="210">
        <f>IF(N191="sníž. přenesená",J191,0)</f>
        <v>0</v>
      </c>
      <c r="BI191" s="210">
        <f>IF(N191="nulová",J191,0)</f>
        <v>0</v>
      </c>
      <c r="BJ191" s="19" t="s">
        <v>85</v>
      </c>
      <c r="BK191" s="210">
        <f>ROUND(I191*H191,2)</f>
        <v>0</v>
      </c>
      <c r="BL191" s="19" t="s">
        <v>253</v>
      </c>
      <c r="BM191" s="209" t="s">
        <v>1854</v>
      </c>
    </row>
    <row r="192" spans="1:65" s="2" customFormat="1" ht="16.5" customHeight="1">
      <c r="A192" s="38"/>
      <c r="B192" s="197"/>
      <c r="C192" s="198" t="s">
        <v>493</v>
      </c>
      <c r="D192" s="198" t="s">
        <v>177</v>
      </c>
      <c r="E192" s="199" t="s">
        <v>1855</v>
      </c>
      <c r="F192" s="200" t="s">
        <v>1856</v>
      </c>
      <c r="G192" s="201" t="s">
        <v>198</v>
      </c>
      <c r="H192" s="202">
        <v>37</v>
      </c>
      <c r="I192" s="203"/>
      <c r="J192" s="204">
        <f>ROUND(I192*H192,2)</f>
        <v>0</v>
      </c>
      <c r="K192" s="200" t="s">
        <v>181</v>
      </c>
      <c r="L192" s="39"/>
      <c r="M192" s="205" t="s">
        <v>1</v>
      </c>
      <c r="N192" s="206" t="s">
        <v>43</v>
      </c>
      <c r="O192" s="77"/>
      <c r="P192" s="207">
        <f>O192*H192</f>
        <v>0</v>
      </c>
      <c r="Q192" s="207">
        <v>1E-05</v>
      </c>
      <c r="R192" s="207">
        <f>Q192*H192</f>
        <v>0.00037000000000000005</v>
      </c>
      <c r="S192" s="207">
        <v>0</v>
      </c>
      <c r="T192" s="208">
        <f>S192*H192</f>
        <v>0</v>
      </c>
      <c r="U192" s="38"/>
      <c r="V192" s="38"/>
      <c r="W192" s="38"/>
      <c r="X192" s="38"/>
      <c r="Y192" s="38"/>
      <c r="Z192" s="38"/>
      <c r="AA192" s="38"/>
      <c r="AB192" s="38"/>
      <c r="AC192" s="38"/>
      <c r="AD192" s="38"/>
      <c r="AE192" s="38"/>
      <c r="AR192" s="209" t="s">
        <v>253</v>
      </c>
      <c r="AT192" s="209" t="s">
        <v>177</v>
      </c>
      <c r="AU192" s="209" t="s">
        <v>87</v>
      </c>
      <c r="AY192" s="19" t="s">
        <v>175</v>
      </c>
      <c r="BE192" s="210">
        <f>IF(N192="základní",J192,0)</f>
        <v>0</v>
      </c>
      <c r="BF192" s="210">
        <f>IF(N192="snížená",J192,0)</f>
        <v>0</v>
      </c>
      <c r="BG192" s="210">
        <f>IF(N192="zákl. přenesená",J192,0)</f>
        <v>0</v>
      </c>
      <c r="BH192" s="210">
        <f>IF(N192="sníž. přenesená",J192,0)</f>
        <v>0</v>
      </c>
      <c r="BI192" s="210">
        <f>IF(N192="nulová",J192,0)</f>
        <v>0</v>
      </c>
      <c r="BJ192" s="19" t="s">
        <v>85</v>
      </c>
      <c r="BK192" s="210">
        <f>ROUND(I192*H192,2)</f>
        <v>0</v>
      </c>
      <c r="BL192" s="19" t="s">
        <v>253</v>
      </c>
      <c r="BM192" s="209" t="s">
        <v>1857</v>
      </c>
    </row>
    <row r="193" spans="1:65" s="2" customFormat="1" ht="21.75" customHeight="1">
      <c r="A193" s="38"/>
      <c r="B193" s="197"/>
      <c r="C193" s="198" t="s">
        <v>498</v>
      </c>
      <c r="D193" s="198" t="s">
        <v>177</v>
      </c>
      <c r="E193" s="199" t="s">
        <v>1858</v>
      </c>
      <c r="F193" s="200" t="s">
        <v>1859</v>
      </c>
      <c r="G193" s="201" t="s">
        <v>1788</v>
      </c>
      <c r="H193" s="264"/>
      <c r="I193" s="203"/>
      <c r="J193" s="204">
        <f>ROUND(I193*H193,2)</f>
        <v>0</v>
      </c>
      <c r="K193" s="200" t="s">
        <v>181</v>
      </c>
      <c r="L193" s="39"/>
      <c r="M193" s="205" t="s">
        <v>1</v>
      </c>
      <c r="N193" s="206" t="s">
        <v>43</v>
      </c>
      <c r="O193" s="77"/>
      <c r="P193" s="207">
        <f>O193*H193</f>
        <v>0</v>
      </c>
      <c r="Q193" s="207">
        <v>0</v>
      </c>
      <c r="R193" s="207">
        <f>Q193*H193</f>
        <v>0</v>
      </c>
      <c r="S193" s="207">
        <v>0</v>
      </c>
      <c r="T193" s="208">
        <f>S193*H193</f>
        <v>0</v>
      </c>
      <c r="U193" s="38"/>
      <c r="V193" s="38"/>
      <c r="W193" s="38"/>
      <c r="X193" s="38"/>
      <c r="Y193" s="38"/>
      <c r="Z193" s="38"/>
      <c r="AA193" s="38"/>
      <c r="AB193" s="38"/>
      <c r="AC193" s="38"/>
      <c r="AD193" s="38"/>
      <c r="AE193" s="38"/>
      <c r="AR193" s="209" t="s">
        <v>253</v>
      </c>
      <c r="AT193" s="209" t="s">
        <v>177</v>
      </c>
      <c r="AU193" s="209" t="s">
        <v>87</v>
      </c>
      <c r="AY193" s="19" t="s">
        <v>175</v>
      </c>
      <c r="BE193" s="210">
        <f>IF(N193="základní",J193,0)</f>
        <v>0</v>
      </c>
      <c r="BF193" s="210">
        <f>IF(N193="snížená",J193,0)</f>
        <v>0</v>
      </c>
      <c r="BG193" s="210">
        <f>IF(N193="zákl. přenesená",J193,0)</f>
        <v>0</v>
      </c>
      <c r="BH193" s="210">
        <f>IF(N193="sníž. přenesená",J193,0)</f>
        <v>0</v>
      </c>
      <c r="BI193" s="210">
        <f>IF(N193="nulová",J193,0)</f>
        <v>0</v>
      </c>
      <c r="BJ193" s="19" t="s">
        <v>85</v>
      </c>
      <c r="BK193" s="210">
        <f>ROUND(I193*H193,2)</f>
        <v>0</v>
      </c>
      <c r="BL193" s="19" t="s">
        <v>253</v>
      </c>
      <c r="BM193" s="209" t="s">
        <v>1860</v>
      </c>
    </row>
    <row r="194" spans="1:63" s="12" customFormat="1" ht="22.8" customHeight="1">
      <c r="A194" s="12"/>
      <c r="B194" s="184"/>
      <c r="C194" s="12"/>
      <c r="D194" s="185" t="s">
        <v>77</v>
      </c>
      <c r="E194" s="195" t="s">
        <v>1861</v>
      </c>
      <c r="F194" s="195" t="s">
        <v>1862</v>
      </c>
      <c r="G194" s="12"/>
      <c r="H194" s="12"/>
      <c r="I194" s="187"/>
      <c r="J194" s="196">
        <f>BK194</f>
        <v>0</v>
      </c>
      <c r="K194" s="12"/>
      <c r="L194" s="184"/>
      <c r="M194" s="189"/>
      <c r="N194" s="190"/>
      <c r="O194" s="190"/>
      <c r="P194" s="191">
        <f>SUM(P195:P207)</f>
        <v>0</v>
      </c>
      <c r="Q194" s="190"/>
      <c r="R194" s="191">
        <f>SUM(R195:R207)</f>
        <v>0.16575</v>
      </c>
      <c r="S194" s="190"/>
      <c r="T194" s="192">
        <f>SUM(T195:T207)</f>
        <v>0</v>
      </c>
      <c r="U194" s="12"/>
      <c r="V194" s="12"/>
      <c r="W194" s="12"/>
      <c r="X194" s="12"/>
      <c r="Y194" s="12"/>
      <c r="Z194" s="12"/>
      <c r="AA194" s="12"/>
      <c r="AB194" s="12"/>
      <c r="AC194" s="12"/>
      <c r="AD194" s="12"/>
      <c r="AE194" s="12"/>
      <c r="AR194" s="185" t="s">
        <v>87</v>
      </c>
      <c r="AT194" s="193" t="s">
        <v>77</v>
      </c>
      <c r="AU194" s="193" t="s">
        <v>85</v>
      </c>
      <c r="AY194" s="185" t="s">
        <v>175</v>
      </c>
      <c r="BK194" s="194">
        <f>SUM(BK195:BK207)</f>
        <v>0</v>
      </c>
    </row>
    <row r="195" spans="1:65" s="2" customFormat="1" ht="21.75" customHeight="1">
      <c r="A195" s="38"/>
      <c r="B195" s="197"/>
      <c r="C195" s="198" t="s">
        <v>503</v>
      </c>
      <c r="D195" s="198" t="s">
        <v>177</v>
      </c>
      <c r="E195" s="199" t="s">
        <v>1863</v>
      </c>
      <c r="F195" s="200" t="s">
        <v>1864</v>
      </c>
      <c r="G195" s="201" t="s">
        <v>385</v>
      </c>
      <c r="H195" s="202">
        <v>2</v>
      </c>
      <c r="I195" s="203"/>
      <c r="J195" s="204">
        <f>ROUND(I195*H195,2)</f>
        <v>0</v>
      </c>
      <c r="K195" s="200" t="s">
        <v>181</v>
      </c>
      <c r="L195" s="39"/>
      <c r="M195" s="205" t="s">
        <v>1</v>
      </c>
      <c r="N195" s="206" t="s">
        <v>43</v>
      </c>
      <c r="O195" s="77"/>
      <c r="P195" s="207">
        <f>O195*H195</f>
        <v>0</v>
      </c>
      <c r="Q195" s="207">
        <v>0.01692</v>
      </c>
      <c r="R195" s="207">
        <f>Q195*H195</f>
        <v>0.03384</v>
      </c>
      <c r="S195" s="207">
        <v>0</v>
      </c>
      <c r="T195" s="208">
        <f>S195*H195</f>
        <v>0</v>
      </c>
      <c r="U195" s="38"/>
      <c r="V195" s="38"/>
      <c r="W195" s="38"/>
      <c r="X195" s="38"/>
      <c r="Y195" s="38"/>
      <c r="Z195" s="38"/>
      <c r="AA195" s="38"/>
      <c r="AB195" s="38"/>
      <c r="AC195" s="38"/>
      <c r="AD195" s="38"/>
      <c r="AE195" s="38"/>
      <c r="AR195" s="209" t="s">
        <v>253</v>
      </c>
      <c r="AT195" s="209" t="s">
        <v>177</v>
      </c>
      <c r="AU195" s="209" t="s">
        <v>87</v>
      </c>
      <c r="AY195" s="19" t="s">
        <v>175</v>
      </c>
      <c r="BE195" s="210">
        <f>IF(N195="základní",J195,0)</f>
        <v>0</v>
      </c>
      <c r="BF195" s="210">
        <f>IF(N195="snížená",J195,0)</f>
        <v>0</v>
      </c>
      <c r="BG195" s="210">
        <f>IF(N195="zákl. přenesená",J195,0)</f>
        <v>0</v>
      </c>
      <c r="BH195" s="210">
        <f>IF(N195="sníž. přenesená",J195,0)</f>
        <v>0</v>
      </c>
      <c r="BI195" s="210">
        <f>IF(N195="nulová",J195,0)</f>
        <v>0</v>
      </c>
      <c r="BJ195" s="19" t="s">
        <v>85</v>
      </c>
      <c r="BK195" s="210">
        <f>ROUND(I195*H195,2)</f>
        <v>0</v>
      </c>
      <c r="BL195" s="19" t="s">
        <v>253</v>
      </c>
      <c r="BM195" s="209" t="s">
        <v>1865</v>
      </c>
    </row>
    <row r="196" spans="1:65" s="2" customFormat="1" ht="21.75" customHeight="1">
      <c r="A196" s="38"/>
      <c r="B196" s="197"/>
      <c r="C196" s="198" t="s">
        <v>509</v>
      </c>
      <c r="D196" s="198" t="s">
        <v>177</v>
      </c>
      <c r="E196" s="199" t="s">
        <v>1866</v>
      </c>
      <c r="F196" s="200" t="s">
        <v>1867</v>
      </c>
      <c r="G196" s="201" t="s">
        <v>385</v>
      </c>
      <c r="H196" s="202">
        <v>1</v>
      </c>
      <c r="I196" s="203"/>
      <c r="J196" s="204">
        <f>ROUND(I196*H196,2)</f>
        <v>0</v>
      </c>
      <c r="K196" s="200" t="s">
        <v>181</v>
      </c>
      <c r="L196" s="39"/>
      <c r="M196" s="205" t="s">
        <v>1</v>
      </c>
      <c r="N196" s="206" t="s">
        <v>43</v>
      </c>
      <c r="O196" s="77"/>
      <c r="P196" s="207">
        <f>O196*H196</f>
        <v>0</v>
      </c>
      <c r="Q196" s="207">
        <v>0.01808</v>
      </c>
      <c r="R196" s="207">
        <f>Q196*H196</f>
        <v>0.01808</v>
      </c>
      <c r="S196" s="207">
        <v>0</v>
      </c>
      <c r="T196" s="208">
        <f>S196*H196</f>
        <v>0</v>
      </c>
      <c r="U196" s="38"/>
      <c r="V196" s="38"/>
      <c r="W196" s="38"/>
      <c r="X196" s="38"/>
      <c r="Y196" s="38"/>
      <c r="Z196" s="38"/>
      <c r="AA196" s="38"/>
      <c r="AB196" s="38"/>
      <c r="AC196" s="38"/>
      <c r="AD196" s="38"/>
      <c r="AE196" s="38"/>
      <c r="AR196" s="209" t="s">
        <v>253</v>
      </c>
      <c r="AT196" s="209" t="s">
        <v>177</v>
      </c>
      <c r="AU196" s="209" t="s">
        <v>87</v>
      </c>
      <c r="AY196" s="19" t="s">
        <v>175</v>
      </c>
      <c r="BE196" s="210">
        <f>IF(N196="základní",J196,0)</f>
        <v>0</v>
      </c>
      <c r="BF196" s="210">
        <f>IF(N196="snížená",J196,0)</f>
        <v>0</v>
      </c>
      <c r="BG196" s="210">
        <f>IF(N196="zákl. přenesená",J196,0)</f>
        <v>0</v>
      </c>
      <c r="BH196" s="210">
        <f>IF(N196="sníž. přenesená",J196,0)</f>
        <v>0</v>
      </c>
      <c r="BI196" s="210">
        <f>IF(N196="nulová",J196,0)</f>
        <v>0</v>
      </c>
      <c r="BJ196" s="19" t="s">
        <v>85</v>
      </c>
      <c r="BK196" s="210">
        <f>ROUND(I196*H196,2)</f>
        <v>0</v>
      </c>
      <c r="BL196" s="19" t="s">
        <v>253</v>
      </c>
      <c r="BM196" s="209" t="s">
        <v>1868</v>
      </c>
    </row>
    <row r="197" spans="1:65" s="2" customFormat="1" ht="21.75" customHeight="1">
      <c r="A197" s="38"/>
      <c r="B197" s="197"/>
      <c r="C197" s="198" t="s">
        <v>518</v>
      </c>
      <c r="D197" s="198" t="s">
        <v>177</v>
      </c>
      <c r="E197" s="199" t="s">
        <v>1869</v>
      </c>
      <c r="F197" s="200" t="s">
        <v>1870</v>
      </c>
      <c r="G197" s="201" t="s">
        <v>385</v>
      </c>
      <c r="H197" s="202">
        <v>3</v>
      </c>
      <c r="I197" s="203"/>
      <c r="J197" s="204">
        <f>ROUND(I197*H197,2)</f>
        <v>0</v>
      </c>
      <c r="K197" s="200" t="s">
        <v>181</v>
      </c>
      <c r="L197" s="39"/>
      <c r="M197" s="205" t="s">
        <v>1</v>
      </c>
      <c r="N197" s="206" t="s">
        <v>43</v>
      </c>
      <c r="O197" s="77"/>
      <c r="P197" s="207">
        <f>O197*H197</f>
        <v>0</v>
      </c>
      <c r="Q197" s="207">
        <v>0.01046</v>
      </c>
      <c r="R197" s="207">
        <f>Q197*H197</f>
        <v>0.031380000000000005</v>
      </c>
      <c r="S197" s="207">
        <v>0</v>
      </c>
      <c r="T197" s="208">
        <f>S197*H197</f>
        <v>0</v>
      </c>
      <c r="U197" s="38"/>
      <c r="V197" s="38"/>
      <c r="W197" s="38"/>
      <c r="X197" s="38"/>
      <c r="Y197" s="38"/>
      <c r="Z197" s="38"/>
      <c r="AA197" s="38"/>
      <c r="AB197" s="38"/>
      <c r="AC197" s="38"/>
      <c r="AD197" s="38"/>
      <c r="AE197" s="38"/>
      <c r="AR197" s="209" t="s">
        <v>253</v>
      </c>
      <c r="AT197" s="209" t="s">
        <v>177</v>
      </c>
      <c r="AU197" s="209" t="s">
        <v>87</v>
      </c>
      <c r="AY197" s="19" t="s">
        <v>175</v>
      </c>
      <c r="BE197" s="210">
        <f>IF(N197="základní",J197,0)</f>
        <v>0</v>
      </c>
      <c r="BF197" s="210">
        <f>IF(N197="snížená",J197,0)</f>
        <v>0</v>
      </c>
      <c r="BG197" s="210">
        <f>IF(N197="zákl. přenesená",J197,0)</f>
        <v>0</v>
      </c>
      <c r="BH197" s="210">
        <f>IF(N197="sníž. přenesená",J197,0)</f>
        <v>0</v>
      </c>
      <c r="BI197" s="210">
        <f>IF(N197="nulová",J197,0)</f>
        <v>0</v>
      </c>
      <c r="BJ197" s="19" t="s">
        <v>85</v>
      </c>
      <c r="BK197" s="210">
        <f>ROUND(I197*H197,2)</f>
        <v>0</v>
      </c>
      <c r="BL197" s="19" t="s">
        <v>253</v>
      </c>
      <c r="BM197" s="209" t="s">
        <v>1871</v>
      </c>
    </row>
    <row r="198" spans="1:65" s="2" customFormat="1" ht="16.5" customHeight="1">
      <c r="A198" s="38"/>
      <c r="B198" s="197"/>
      <c r="C198" s="198" t="s">
        <v>521</v>
      </c>
      <c r="D198" s="198" t="s">
        <v>177</v>
      </c>
      <c r="E198" s="199" t="s">
        <v>1872</v>
      </c>
      <c r="F198" s="200" t="s">
        <v>1873</v>
      </c>
      <c r="G198" s="201" t="s">
        <v>385</v>
      </c>
      <c r="H198" s="202">
        <v>1</v>
      </c>
      <c r="I198" s="203"/>
      <c r="J198" s="204">
        <f>ROUND(I198*H198,2)</f>
        <v>0</v>
      </c>
      <c r="K198" s="200" t="s">
        <v>181</v>
      </c>
      <c r="L198" s="39"/>
      <c r="M198" s="205" t="s">
        <v>1</v>
      </c>
      <c r="N198" s="206" t="s">
        <v>43</v>
      </c>
      <c r="O198" s="77"/>
      <c r="P198" s="207">
        <f>O198*H198</f>
        <v>0</v>
      </c>
      <c r="Q198" s="207">
        <v>0.01452</v>
      </c>
      <c r="R198" s="207">
        <f>Q198*H198</f>
        <v>0.01452</v>
      </c>
      <c r="S198" s="207">
        <v>0</v>
      </c>
      <c r="T198" s="208">
        <f>S198*H198</f>
        <v>0</v>
      </c>
      <c r="U198" s="38"/>
      <c r="V198" s="38"/>
      <c r="W198" s="38"/>
      <c r="X198" s="38"/>
      <c r="Y198" s="38"/>
      <c r="Z198" s="38"/>
      <c r="AA198" s="38"/>
      <c r="AB198" s="38"/>
      <c r="AC198" s="38"/>
      <c r="AD198" s="38"/>
      <c r="AE198" s="38"/>
      <c r="AR198" s="209" t="s">
        <v>253</v>
      </c>
      <c r="AT198" s="209" t="s">
        <v>177</v>
      </c>
      <c r="AU198" s="209" t="s">
        <v>87</v>
      </c>
      <c r="AY198" s="19" t="s">
        <v>175</v>
      </c>
      <c r="BE198" s="210">
        <f>IF(N198="základní",J198,0)</f>
        <v>0</v>
      </c>
      <c r="BF198" s="210">
        <f>IF(N198="snížená",J198,0)</f>
        <v>0</v>
      </c>
      <c r="BG198" s="210">
        <f>IF(N198="zákl. přenesená",J198,0)</f>
        <v>0</v>
      </c>
      <c r="BH198" s="210">
        <f>IF(N198="sníž. přenesená",J198,0)</f>
        <v>0</v>
      </c>
      <c r="BI198" s="210">
        <f>IF(N198="nulová",J198,0)</f>
        <v>0</v>
      </c>
      <c r="BJ198" s="19" t="s">
        <v>85</v>
      </c>
      <c r="BK198" s="210">
        <f>ROUND(I198*H198,2)</f>
        <v>0</v>
      </c>
      <c r="BL198" s="19" t="s">
        <v>253</v>
      </c>
      <c r="BM198" s="209" t="s">
        <v>1874</v>
      </c>
    </row>
    <row r="199" spans="1:65" s="2" customFormat="1" ht="21.75" customHeight="1">
      <c r="A199" s="38"/>
      <c r="B199" s="197"/>
      <c r="C199" s="198" t="s">
        <v>528</v>
      </c>
      <c r="D199" s="198" t="s">
        <v>177</v>
      </c>
      <c r="E199" s="199" t="s">
        <v>1875</v>
      </c>
      <c r="F199" s="200" t="s">
        <v>1876</v>
      </c>
      <c r="G199" s="201" t="s">
        <v>385</v>
      </c>
      <c r="H199" s="202">
        <v>1</v>
      </c>
      <c r="I199" s="203"/>
      <c r="J199" s="204">
        <f>ROUND(I199*H199,2)</f>
        <v>0</v>
      </c>
      <c r="K199" s="200" t="s">
        <v>181</v>
      </c>
      <c r="L199" s="39"/>
      <c r="M199" s="205" t="s">
        <v>1</v>
      </c>
      <c r="N199" s="206" t="s">
        <v>43</v>
      </c>
      <c r="O199" s="77"/>
      <c r="P199" s="207">
        <f>O199*H199</f>
        <v>0</v>
      </c>
      <c r="Q199" s="207">
        <v>0.01937</v>
      </c>
      <c r="R199" s="207">
        <f>Q199*H199</f>
        <v>0.01937</v>
      </c>
      <c r="S199" s="207">
        <v>0</v>
      </c>
      <c r="T199" s="208">
        <f>S199*H199</f>
        <v>0</v>
      </c>
      <c r="U199" s="38"/>
      <c r="V199" s="38"/>
      <c r="W199" s="38"/>
      <c r="X199" s="38"/>
      <c r="Y199" s="38"/>
      <c r="Z199" s="38"/>
      <c r="AA199" s="38"/>
      <c r="AB199" s="38"/>
      <c r="AC199" s="38"/>
      <c r="AD199" s="38"/>
      <c r="AE199" s="38"/>
      <c r="AR199" s="209" t="s">
        <v>253</v>
      </c>
      <c r="AT199" s="209" t="s">
        <v>177</v>
      </c>
      <c r="AU199" s="209" t="s">
        <v>87</v>
      </c>
      <c r="AY199" s="19" t="s">
        <v>175</v>
      </c>
      <c r="BE199" s="210">
        <f>IF(N199="základní",J199,0)</f>
        <v>0</v>
      </c>
      <c r="BF199" s="210">
        <f>IF(N199="snížená",J199,0)</f>
        <v>0</v>
      </c>
      <c r="BG199" s="210">
        <f>IF(N199="zákl. přenesená",J199,0)</f>
        <v>0</v>
      </c>
      <c r="BH199" s="210">
        <f>IF(N199="sníž. přenesená",J199,0)</f>
        <v>0</v>
      </c>
      <c r="BI199" s="210">
        <f>IF(N199="nulová",J199,0)</f>
        <v>0</v>
      </c>
      <c r="BJ199" s="19" t="s">
        <v>85</v>
      </c>
      <c r="BK199" s="210">
        <f>ROUND(I199*H199,2)</f>
        <v>0</v>
      </c>
      <c r="BL199" s="19" t="s">
        <v>253</v>
      </c>
      <c r="BM199" s="209" t="s">
        <v>1877</v>
      </c>
    </row>
    <row r="200" spans="1:65" s="2" customFormat="1" ht="21.75" customHeight="1">
      <c r="A200" s="38"/>
      <c r="B200" s="197"/>
      <c r="C200" s="198" t="s">
        <v>533</v>
      </c>
      <c r="D200" s="198" t="s">
        <v>177</v>
      </c>
      <c r="E200" s="199" t="s">
        <v>1878</v>
      </c>
      <c r="F200" s="200" t="s">
        <v>1879</v>
      </c>
      <c r="G200" s="201" t="s">
        <v>385</v>
      </c>
      <c r="H200" s="202">
        <v>1</v>
      </c>
      <c r="I200" s="203"/>
      <c r="J200" s="204">
        <f>ROUND(I200*H200,2)</f>
        <v>0</v>
      </c>
      <c r="K200" s="200" t="s">
        <v>181</v>
      </c>
      <c r="L200" s="39"/>
      <c r="M200" s="205" t="s">
        <v>1</v>
      </c>
      <c r="N200" s="206" t="s">
        <v>43</v>
      </c>
      <c r="O200" s="77"/>
      <c r="P200" s="207">
        <f>O200*H200</f>
        <v>0</v>
      </c>
      <c r="Q200" s="207">
        <v>0.02221</v>
      </c>
      <c r="R200" s="207">
        <f>Q200*H200</f>
        <v>0.02221</v>
      </c>
      <c r="S200" s="207">
        <v>0</v>
      </c>
      <c r="T200" s="208">
        <f>S200*H200</f>
        <v>0</v>
      </c>
      <c r="U200" s="38"/>
      <c r="V200" s="38"/>
      <c r="W200" s="38"/>
      <c r="X200" s="38"/>
      <c r="Y200" s="38"/>
      <c r="Z200" s="38"/>
      <c r="AA200" s="38"/>
      <c r="AB200" s="38"/>
      <c r="AC200" s="38"/>
      <c r="AD200" s="38"/>
      <c r="AE200" s="38"/>
      <c r="AR200" s="209" t="s">
        <v>253</v>
      </c>
      <c r="AT200" s="209" t="s">
        <v>177</v>
      </c>
      <c r="AU200" s="209" t="s">
        <v>87</v>
      </c>
      <c r="AY200" s="19" t="s">
        <v>175</v>
      </c>
      <c r="BE200" s="210">
        <f>IF(N200="základní",J200,0)</f>
        <v>0</v>
      </c>
      <c r="BF200" s="210">
        <f>IF(N200="snížená",J200,0)</f>
        <v>0</v>
      </c>
      <c r="BG200" s="210">
        <f>IF(N200="zákl. přenesená",J200,0)</f>
        <v>0</v>
      </c>
      <c r="BH200" s="210">
        <f>IF(N200="sníž. přenesená",J200,0)</f>
        <v>0</v>
      </c>
      <c r="BI200" s="210">
        <f>IF(N200="nulová",J200,0)</f>
        <v>0</v>
      </c>
      <c r="BJ200" s="19" t="s">
        <v>85</v>
      </c>
      <c r="BK200" s="210">
        <f>ROUND(I200*H200,2)</f>
        <v>0</v>
      </c>
      <c r="BL200" s="19" t="s">
        <v>253</v>
      </c>
      <c r="BM200" s="209" t="s">
        <v>1880</v>
      </c>
    </row>
    <row r="201" spans="1:65" s="2" customFormat="1" ht="21.75" customHeight="1">
      <c r="A201" s="38"/>
      <c r="B201" s="197"/>
      <c r="C201" s="198" t="s">
        <v>537</v>
      </c>
      <c r="D201" s="198" t="s">
        <v>177</v>
      </c>
      <c r="E201" s="199" t="s">
        <v>1881</v>
      </c>
      <c r="F201" s="200" t="s">
        <v>1882</v>
      </c>
      <c r="G201" s="201" t="s">
        <v>385</v>
      </c>
      <c r="H201" s="202">
        <v>1</v>
      </c>
      <c r="I201" s="203"/>
      <c r="J201" s="204">
        <f>ROUND(I201*H201,2)</f>
        <v>0</v>
      </c>
      <c r="K201" s="200" t="s">
        <v>181</v>
      </c>
      <c r="L201" s="39"/>
      <c r="M201" s="205" t="s">
        <v>1</v>
      </c>
      <c r="N201" s="206" t="s">
        <v>43</v>
      </c>
      <c r="O201" s="77"/>
      <c r="P201" s="207">
        <f>O201*H201</f>
        <v>0</v>
      </c>
      <c r="Q201" s="207">
        <v>0.0147</v>
      </c>
      <c r="R201" s="207">
        <f>Q201*H201</f>
        <v>0.0147</v>
      </c>
      <c r="S201" s="207">
        <v>0</v>
      </c>
      <c r="T201" s="208">
        <f>S201*H201</f>
        <v>0</v>
      </c>
      <c r="U201" s="38"/>
      <c r="V201" s="38"/>
      <c r="W201" s="38"/>
      <c r="X201" s="38"/>
      <c r="Y201" s="38"/>
      <c r="Z201" s="38"/>
      <c r="AA201" s="38"/>
      <c r="AB201" s="38"/>
      <c r="AC201" s="38"/>
      <c r="AD201" s="38"/>
      <c r="AE201" s="38"/>
      <c r="AR201" s="209" t="s">
        <v>253</v>
      </c>
      <c r="AT201" s="209" t="s">
        <v>177</v>
      </c>
      <c r="AU201" s="209" t="s">
        <v>87</v>
      </c>
      <c r="AY201" s="19" t="s">
        <v>175</v>
      </c>
      <c r="BE201" s="210">
        <f>IF(N201="základní",J201,0)</f>
        <v>0</v>
      </c>
      <c r="BF201" s="210">
        <f>IF(N201="snížená",J201,0)</f>
        <v>0</v>
      </c>
      <c r="BG201" s="210">
        <f>IF(N201="zákl. přenesená",J201,0)</f>
        <v>0</v>
      </c>
      <c r="BH201" s="210">
        <f>IF(N201="sníž. přenesená",J201,0)</f>
        <v>0</v>
      </c>
      <c r="BI201" s="210">
        <f>IF(N201="nulová",J201,0)</f>
        <v>0</v>
      </c>
      <c r="BJ201" s="19" t="s">
        <v>85</v>
      </c>
      <c r="BK201" s="210">
        <f>ROUND(I201*H201,2)</f>
        <v>0</v>
      </c>
      <c r="BL201" s="19" t="s">
        <v>253</v>
      </c>
      <c r="BM201" s="209" t="s">
        <v>1883</v>
      </c>
    </row>
    <row r="202" spans="1:65" s="2" customFormat="1" ht="21.75" customHeight="1">
      <c r="A202" s="38"/>
      <c r="B202" s="197"/>
      <c r="C202" s="198" t="s">
        <v>542</v>
      </c>
      <c r="D202" s="198" t="s">
        <v>177</v>
      </c>
      <c r="E202" s="199" t="s">
        <v>1884</v>
      </c>
      <c r="F202" s="200" t="s">
        <v>1885</v>
      </c>
      <c r="G202" s="201" t="s">
        <v>385</v>
      </c>
      <c r="H202" s="202">
        <v>7</v>
      </c>
      <c r="I202" s="203"/>
      <c r="J202" s="204">
        <f>ROUND(I202*H202,2)</f>
        <v>0</v>
      </c>
      <c r="K202" s="200" t="s">
        <v>181</v>
      </c>
      <c r="L202" s="39"/>
      <c r="M202" s="205" t="s">
        <v>1</v>
      </c>
      <c r="N202" s="206" t="s">
        <v>43</v>
      </c>
      <c r="O202" s="77"/>
      <c r="P202" s="207">
        <f>O202*H202</f>
        <v>0</v>
      </c>
      <c r="Q202" s="207">
        <v>0.0003</v>
      </c>
      <c r="R202" s="207">
        <f>Q202*H202</f>
        <v>0.0021</v>
      </c>
      <c r="S202" s="207">
        <v>0</v>
      </c>
      <c r="T202" s="208">
        <f>S202*H202</f>
        <v>0</v>
      </c>
      <c r="U202" s="38"/>
      <c r="V202" s="38"/>
      <c r="W202" s="38"/>
      <c r="X202" s="38"/>
      <c r="Y202" s="38"/>
      <c r="Z202" s="38"/>
      <c r="AA202" s="38"/>
      <c r="AB202" s="38"/>
      <c r="AC202" s="38"/>
      <c r="AD202" s="38"/>
      <c r="AE202" s="38"/>
      <c r="AR202" s="209" t="s">
        <v>253</v>
      </c>
      <c r="AT202" s="209" t="s">
        <v>177</v>
      </c>
      <c r="AU202" s="209" t="s">
        <v>87</v>
      </c>
      <c r="AY202" s="19" t="s">
        <v>175</v>
      </c>
      <c r="BE202" s="210">
        <f>IF(N202="základní",J202,0)</f>
        <v>0</v>
      </c>
      <c r="BF202" s="210">
        <f>IF(N202="snížená",J202,0)</f>
        <v>0</v>
      </c>
      <c r="BG202" s="210">
        <f>IF(N202="zákl. přenesená",J202,0)</f>
        <v>0</v>
      </c>
      <c r="BH202" s="210">
        <f>IF(N202="sníž. přenesená",J202,0)</f>
        <v>0</v>
      </c>
      <c r="BI202" s="210">
        <f>IF(N202="nulová",J202,0)</f>
        <v>0</v>
      </c>
      <c r="BJ202" s="19" t="s">
        <v>85</v>
      </c>
      <c r="BK202" s="210">
        <f>ROUND(I202*H202,2)</f>
        <v>0</v>
      </c>
      <c r="BL202" s="19" t="s">
        <v>253</v>
      </c>
      <c r="BM202" s="209" t="s">
        <v>1886</v>
      </c>
    </row>
    <row r="203" spans="1:65" s="2" customFormat="1" ht="21.75" customHeight="1">
      <c r="A203" s="38"/>
      <c r="B203" s="197"/>
      <c r="C203" s="198" t="s">
        <v>546</v>
      </c>
      <c r="D203" s="198" t="s">
        <v>177</v>
      </c>
      <c r="E203" s="199" t="s">
        <v>1887</v>
      </c>
      <c r="F203" s="200" t="s">
        <v>1888</v>
      </c>
      <c r="G203" s="201" t="s">
        <v>385</v>
      </c>
      <c r="H203" s="202">
        <v>1</v>
      </c>
      <c r="I203" s="203"/>
      <c r="J203" s="204">
        <f>ROUND(I203*H203,2)</f>
        <v>0</v>
      </c>
      <c r="K203" s="200" t="s">
        <v>181</v>
      </c>
      <c r="L203" s="39"/>
      <c r="M203" s="205" t="s">
        <v>1</v>
      </c>
      <c r="N203" s="206" t="s">
        <v>43</v>
      </c>
      <c r="O203" s="77"/>
      <c r="P203" s="207">
        <f>O203*H203</f>
        <v>0</v>
      </c>
      <c r="Q203" s="207">
        <v>0.00196</v>
      </c>
      <c r="R203" s="207">
        <f>Q203*H203</f>
        <v>0.00196</v>
      </c>
      <c r="S203" s="207">
        <v>0</v>
      </c>
      <c r="T203" s="208">
        <f>S203*H203</f>
        <v>0</v>
      </c>
      <c r="U203" s="38"/>
      <c r="V203" s="38"/>
      <c r="W203" s="38"/>
      <c r="X203" s="38"/>
      <c r="Y203" s="38"/>
      <c r="Z203" s="38"/>
      <c r="AA203" s="38"/>
      <c r="AB203" s="38"/>
      <c r="AC203" s="38"/>
      <c r="AD203" s="38"/>
      <c r="AE203" s="38"/>
      <c r="AR203" s="209" t="s">
        <v>253</v>
      </c>
      <c r="AT203" s="209" t="s">
        <v>177</v>
      </c>
      <c r="AU203" s="209" t="s">
        <v>87</v>
      </c>
      <c r="AY203" s="19" t="s">
        <v>175</v>
      </c>
      <c r="BE203" s="210">
        <f>IF(N203="základní",J203,0)</f>
        <v>0</v>
      </c>
      <c r="BF203" s="210">
        <f>IF(N203="snížená",J203,0)</f>
        <v>0</v>
      </c>
      <c r="BG203" s="210">
        <f>IF(N203="zákl. přenesená",J203,0)</f>
        <v>0</v>
      </c>
      <c r="BH203" s="210">
        <f>IF(N203="sníž. přenesená",J203,0)</f>
        <v>0</v>
      </c>
      <c r="BI203" s="210">
        <f>IF(N203="nulová",J203,0)</f>
        <v>0</v>
      </c>
      <c r="BJ203" s="19" t="s">
        <v>85</v>
      </c>
      <c r="BK203" s="210">
        <f>ROUND(I203*H203,2)</f>
        <v>0</v>
      </c>
      <c r="BL203" s="19" t="s">
        <v>253</v>
      </c>
      <c r="BM203" s="209" t="s">
        <v>1889</v>
      </c>
    </row>
    <row r="204" spans="1:65" s="2" customFormat="1" ht="16.5" customHeight="1">
      <c r="A204" s="38"/>
      <c r="B204" s="197"/>
      <c r="C204" s="198" t="s">
        <v>550</v>
      </c>
      <c r="D204" s="198" t="s">
        <v>177</v>
      </c>
      <c r="E204" s="199" t="s">
        <v>1890</v>
      </c>
      <c r="F204" s="200" t="s">
        <v>1891</v>
      </c>
      <c r="G204" s="201" t="s">
        <v>385</v>
      </c>
      <c r="H204" s="202">
        <v>3</v>
      </c>
      <c r="I204" s="203"/>
      <c r="J204" s="204">
        <f>ROUND(I204*H204,2)</f>
        <v>0</v>
      </c>
      <c r="K204" s="200" t="s">
        <v>181</v>
      </c>
      <c r="L204" s="39"/>
      <c r="M204" s="205" t="s">
        <v>1</v>
      </c>
      <c r="N204" s="206" t="s">
        <v>43</v>
      </c>
      <c r="O204" s="77"/>
      <c r="P204" s="207">
        <f>O204*H204</f>
        <v>0</v>
      </c>
      <c r="Q204" s="207">
        <v>0.00184</v>
      </c>
      <c r="R204" s="207">
        <f>Q204*H204</f>
        <v>0.005520000000000001</v>
      </c>
      <c r="S204" s="207">
        <v>0</v>
      </c>
      <c r="T204" s="208">
        <f>S204*H204</f>
        <v>0</v>
      </c>
      <c r="U204" s="38"/>
      <c r="V204" s="38"/>
      <c r="W204" s="38"/>
      <c r="X204" s="38"/>
      <c r="Y204" s="38"/>
      <c r="Z204" s="38"/>
      <c r="AA204" s="38"/>
      <c r="AB204" s="38"/>
      <c r="AC204" s="38"/>
      <c r="AD204" s="38"/>
      <c r="AE204" s="38"/>
      <c r="AR204" s="209" t="s">
        <v>253</v>
      </c>
      <c r="AT204" s="209" t="s">
        <v>177</v>
      </c>
      <c r="AU204" s="209" t="s">
        <v>87</v>
      </c>
      <c r="AY204" s="19" t="s">
        <v>175</v>
      </c>
      <c r="BE204" s="210">
        <f>IF(N204="základní",J204,0)</f>
        <v>0</v>
      </c>
      <c r="BF204" s="210">
        <f>IF(N204="snížená",J204,0)</f>
        <v>0</v>
      </c>
      <c r="BG204" s="210">
        <f>IF(N204="zákl. přenesená",J204,0)</f>
        <v>0</v>
      </c>
      <c r="BH204" s="210">
        <f>IF(N204="sníž. přenesená",J204,0)</f>
        <v>0</v>
      </c>
      <c r="BI204" s="210">
        <f>IF(N204="nulová",J204,0)</f>
        <v>0</v>
      </c>
      <c r="BJ204" s="19" t="s">
        <v>85</v>
      </c>
      <c r="BK204" s="210">
        <f>ROUND(I204*H204,2)</f>
        <v>0</v>
      </c>
      <c r="BL204" s="19" t="s">
        <v>253</v>
      </c>
      <c r="BM204" s="209" t="s">
        <v>1892</v>
      </c>
    </row>
    <row r="205" spans="1:65" s="2" customFormat="1" ht="16.5" customHeight="1">
      <c r="A205" s="38"/>
      <c r="B205" s="197"/>
      <c r="C205" s="198" t="s">
        <v>556</v>
      </c>
      <c r="D205" s="198" t="s">
        <v>177</v>
      </c>
      <c r="E205" s="199" t="s">
        <v>1893</v>
      </c>
      <c r="F205" s="200" t="s">
        <v>1894</v>
      </c>
      <c r="G205" s="201" t="s">
        <v>385</v>
      </c>
      <c r="H205" s="202">
        <v>1</v>
      </c>
      <c r="I205" s="203"/>
      <c r="J205" s="204">
        <f>ROUND(I205*H205,2)</f>
        <v>0</v>
      </c>
      <c r="K205" s="200" t="s">
        <v>181</v>
      </c>
      <c r="L205" s="39"/>
      <c r="M205" s="205" t="s">
        <v>1</v>
      </c>
      <c r="N205" s="206" t="s">
        <v>43</v>
      </c>
      <c r="O205" s="77"/>
      <c r="P205" s="207">
        <f>O205*H205</f>
        <v>0</v>
      </c>
      <c r="Q205" s="207">
        <v>0.00184</v>
      </c>
      <c r="R205" s="207">
        <f>Q205*H205</f>
        <v>0.00184</v>
      </c>
      <c r="S205" s="207">
        <v>0</v>
      </c>
      <c r="T205" s="208">
        <f>S205*H205</f>
        <v>0</v>
      </c>
      <c r="U205" s="38"/>
      <c r="V205" s="38"/>
      <c r="W205" s="38"/>
      <c r="X205" s="38"/>
      <c r="Y205" s="38"/>
      <c r="Z205" s="38"/>
      <c r="AA205" s="38"/>
      <c r="AB205" s="38"/>
      <c r="AC205" s="38"/>
      <c r="AD205" s="38"/>
      <c r="AE205" s="38"/>
      <c r="AR205" s="209" t="s">
        <v>253</v>
      </c>
      <c r="AT205" s="209" t="s">
        <v>177</v>
      </c>
      <c r="AU205" s="209" t="s">
        <v>87</v>
      </c>
      <c r="AY205" s="19" t="s">
        <v>175</v>
      </c>
      <c r="BE205" s="210">
        <f>IF(N205="základní",J205,0)</f>
        <v>0</v>
      </c>
      <c r="BF205" s="210">
        <f>IF(N205="snížená",J205,0)</f>
        <v>0</v>
      </c>
      <c r="BG205" s="210">
        <f>IF(N205="zákl. přenesená",J205,0)</f>
        <v>0</v>
      </c>
      <c r="BH205" s="210">
        <f>IF(N205="sníž. přenesená",J205,0)</f>
        <v>0</v>
      </c>
      <c r="BI205" s="210">
        <f>IF(N205="nulová",J205,0)</f>
        <v>0</v>
      </c>
      <c r="BJ205" s="19" t="s">
        <v>85</v>
      </c>
      <c r="BK205" s="210">
        <f>ROUND(I205*H205,2)</f>
        <v>0</v>
      </c>
      <c r="BL205" s="19" t="s">
        <v>253</v>
      </c>
      <c r="BM205" s="209" t="s">
        <v>1895</v>
      </c>
    </row>
    <row r="206" spans="1:65" s="2" customFormat="1" ht="16.5" customHeight="1">
      <c r="A206" s="38"/>
      <c r="B206" s="197"/>
      <c r="C206" s="198" t="s">
        <v>561</v>
      </c>
      <c r="D206" s="198" t="s">
        <v>177</v>
      </c>
      <c r="E206" s="199" t="s">
        <v>1896</v>
      </c>
      <c r="F206" s="200" t="s">
        <v>1897</v>
      </c>
      <c r="G206" s="201" t="s">
        <v>379</v>
      </c>
      <c r="H206" s="202">
        <v>1</v>
      </c>
      <c r="I206" s="203"/>
      <c r="J206" s="204">
        <f>ROUND(I206*H206,2)</f>
        <v>0</v>
      </c>
      <c r="K206" s="200" t="s">
        <v>1</v>
      </c>
      <c r="L206" s="39"/>
      <c r="M206" s="205" t="s">
        <v>1</v>
      </c>
      <c r="N206" s="206" t="s">
        <v>43</v>
      </c>
      <c r="O206" s="77"/>
      <c r="P206" s="207">
        <f>O206*H206</f>
        <v>0</v>
      </c>
      <c r="Q206" s="207">
        <v>0.00023</v>
      </c>
      <c r="R206" s="207">
        <f>Q206*H206</f>
        <v>0.00023</v>
      </c>
      <c r="S206" s="207">
        <v>0</v>
      </c>
      <c r="T206" s="208">
        <f>S206*H206</f>
        <v>0</v>
      </c>
      <c r="U206" s="38"/>
      <c r="V206" s="38"/>
      <c r="W206" s="38"/>
      <c r="X206" s="38"/>
      <c r="Y206" s="38"/>
      <c r="Z206" s="38"/>
      <c r="AA206" s="38"/>
      <c r="AB206" s="38"/>
      <c r="AC206" s="38"/>
      <c r="AD206" s="38"/>
      <c r="AE206" s="38"/>
      <c r="AR206" s="209" t="s">
        <v>253</v>
      </c>
      <c r="AT206" s="209" t="s">
        <v>177</v>
      </c>
      <c r="AU206" s="209" t="s">
        <v>87</v>
      </c>
      <c r="AY206" s="19" t="s">
        <v>175</v>
      </c>
      <c r="BE206" s="210">
        <f>IF(N206="základní",J206,0)</f>
        <v>0</v>
      </c>
      <c r="BF206" s="210">
        <f>IF(N206="snížená",J206,0)</f>
        <v>0</v>
      </c>
      <c r="BG206" s="210">
        <f>IF(N206="zákl. přenesená",J206,0)</f>
        <v>0</v>
      </c>
      <c r="BH206" s="210">
        <f>IF(N206="sníž. přenesená",J206,0)</f>
        <v>0</v>
      </c>
      <c r="BI206" s="210">
        <f>IF(N206="nulová",J206,0)</f>
        <v>0</v>
      </c>
      <c r="BJ206" s="19" t="s">
        <v>85</v>
      </c>
      <c r="BK206" s="210">
        <f>ROUND(I206*H206,2)</f>
        <v>0</v>
      </c>
      <c r="BL206" s="19" t="s">
        <v>253</v>
      </c>
      <c r="BM206" s="209" t="s">
        <v>1898</v>
      </c>
    </row>
    <row r="207" spans="1:65" s="2" customFormat="1" ht="21.75" customHeight="1">
      <c r="A207" s="38"/>
      <c r="B207" s="197"/>
      <c r="C207" s="198" t="s">
        <v>570</v>
      </c>
      <c r="D207" s="198" t="s">
        <v>177</v>
      </c>
      <c r="E207" s="199" t="s">
        <v>1899</v>
      </c>
      <c r="F207" s="200" t="s">
        <v>1900</v>
      </c>
      <c r="G207" s="201" t="s">
        <v>1788</v>
      </c>
      <c r="H207" s="264"/>
      <c r="I207" s="203"/>
      <c r="J207" s="204">
        <f>ROUND(I207*H207,2)</f>
        <v>0</v>
      </c>
      <c r="K207" s="200" t="s">
        <v>181</v>
      </c>
      <c r="L207" s="39"/>
      <c r="M207" s="205" t="s">
        <v>1</v>
      </c>
      <c r="N207" s="206" t="s">
        <v>43</v>
      </c>
      <c r="O207" s="77"/>
      <c r="P207" s="207">
        <f>O207*H207</f>
        <v>0</v>
      </c>
      <c r="Q207" s="207">
        <v>0</v>
      </c>
      <c r="R207" s="207">
        <f>Q207*H207</f>
        <v>0</v>
      </c>
      <c r="S207" s="207">
        <v>0</v>
      </c>
      <c r="T207" s="208">
        <f>S207*H207</f>
        <v>0</v>
      </c>
      <c r="U207" s="38"/>
      <c r="V207" s="38"/>
      <c r="W207" s="38"/>
      <c r="X207" s="38"/>
      <c r="Y207" s="38"/>
      <c r="Z207" s="38"/>
      <c r="AA207" s="38"/>
      <c r="AB207" s="38"/>
      <c r="AC207" s="38"/>
      <c r="AD207" s="38"/>
      <c r="AE207" s="38"/>
      <c r="AR207" s="209" t="s">
        <v>253</v>
      </c>
      <c r="AT207" s="209" t="s">
        <v>177</v>
      </c>
      <c r="AU207" s="209" t="s">
        <v>87</v>
      </c>
      <c r="AY207" s="19" t="s">
        <v>175</v>
      </c>
      <c r="BE207" s="210">
        <f>IF(N207="základní",J207,0)</f>
        <v>0</v>
      </c>
      <c r="BF207" s="210">
        <f>IF(N207="snížená",J207,0)</f>
        <v>0</v>
      </c>
      <c r="BG207" s="210">
        <f>IF(N207="zákl. přenesená",J207,0)</f>
        <v>0</v>
      </c>
      <c r="BH207" s="210">
        <f>IF(N207="sníž. přenesená",J207,0)</f>
        <v>0</v>
      </c>
      <c r="BI207" s="210">
        <f>IF(N207="nulová",J207,0)</f>
        <v>0</v>
      </c>
      <c r="BJ207" s="19" t="s">
        <v>85</v>
      </c>
      <c r="BK207" s="210">
        <f>ROUND(I207*H207,2)</f>
        <v>0</v>
      </c>
      <c r="BL207" s="19" t="s">
        <v>253</v>
      </c>
      <c r="BM207" s="209" t="s">
        <v>1901</v>
      </c>
    </row>
    <row r="208" spans="1:63" s="12" customFormat="1" ht="22.8" customHeight="1">
      <c r="A208" s="12"/>
      <c r="B208" s="184"/>
      <c r="C208" s="12"/>
      <c r="D208" s="185" t="s">
        <v>77</v>
      </c>
      <c r="E208" s="195" t="s">
        <v>1902</v>
      </c>
      <c r="F208" s="195" t="s">
        <v>1903</v>
      </c>
      <c r="G208" s="12"/>
      <c r="H208" s="12"/>
      <c r="I208" s="187"/>
      <c r="J208" s="196">
        <f>BK208</f>
        <v>0</v>
      </c>
      <c r="K208" s="12"/>
      <c r="L208" s="184"/>
      <c r="M208" s="189"/>
      <c r="N208" s="190"/>
      <c r="O208" s="190"/>
      <c r="P208" s="191">
        <f>SUM(P209:P210)</f>
        <v>0</v>
      </c>
      <c r="Q208" s="190"/>
      <c r="R208" s="191">
        <f>SUM(R209:R210)</f>
        <v>0.0529</v>
      </c>
      <c r="S208" s="190"/>
      <c r="T208" s="192">
        <f>SUM(T209:T210)</f>
        <v>0</v>
      </c>
      <c r="U208" s="12"/>
      <c r="V208" s="12"/>
      <c r="W208" s="12"/>
      <c r="X208" s="12"/>
      <c r="Y208" s="12"/>
      <c r="Z208" s="12"/>
      <c r="AA208" s="12"/>
      <c r="AB208" s="12"/>
      <c r="AC208" s="12"/>
      <c r="AD208" s="12"/>
      <c r="AE208" s="12"/>
      <c r="AR208" s="185" t="s">
        <v>87</v>
      </c>
      <c r="AT208" s="193" t="s">
        <v>77</v>
      </c>
      <c r="AU208" s="193" t="s">
        <v>85</v>
      </c>
      <c r="AY208" s="185" t="s">
        <v>175</v>
      </c>
      <c r="BK208" s="194">
        <f>SUM(BK209:BK210)</f>
        <v>0</v>
      </c>
    </row>
    <row r="209" spans="1:65" s="2" customFormat="1" ht="21.75" customHeight="1">
      <c r="A209" s="38"/>
      <c r="B209" s="197"/>
      <c r="C209" s="198" t="s">
        <v>575</v>
      </c>
      <c r="D209" s="198" t="s">
        <v>177</v>
      </c>
      <c r="E209" s="199" t="s">
        <v>1904</v>
      </c>
      <c r="F209" s="200" t="s">
        <v>1905</v>
      </c>
      <c r="G209" s="201" t="s">
        <v>385</v>
      </c>
      <c r="H209" s="202">
        <v>1</v>
      </c>
      <c r="I209" s="203"/>
      <c r="J209" s="204">
        <f>ROUND(I209*H209,2)</f>
        <v>0</v>
      </c>
      <c r="K209" s="200" t="s">
        <v>181</v>
      </c>
      <c r="L209" s="39"/>
      <c r="M209" s="205" t="s">
        <v>1</v>
      </c>
      <c r="N209" s="206" t="s">
        <v>43</v>
      </c>
      <c r="O209" s="77"/>
      <c r="P209" s="207">
        <f>O209*H209</f>
        <v>0</v>
      </c>
      <c r="Q209" s="207">
        <v>0.0156</v>
      </c>
      <c r="R209" s="207">
        <f>Q209*H209</f>
        <v>0.0156</v>
      </c>
      <c r="S209" s="207">
        <v>0</v>
      </c>
      <c r="T209" s="208">
        <f>S209*H209</f>
        <v>0</v>
      </c>
      <c r="U209" s="38"/>
      <c r="V209" s="38"/>
      <c r="W209" s="38"/>
      <c r="X209" s="38"/>
      <c r="Y209" s="38"/>
      <c r="Z209" s="38"/>
      <c r="AA209" s="38"/>
      <c r="AB209" s="38"/>
      <c r="AC209" s="38"/>
      <c r="AD209" s="38"/>
      <c r="AE209" s="38"/>
      <c r="AR209" s="209" t="s">
        <v>253</v>
      </c>
      <c r="AT209" s="209" t="s">
        <v>177</v>
      </c>
      <c r="AU209" s="209" t="s">
        <v>87</v>
      </c>
      <c r="AY209" s="19" t="s">
        <v>175</v>
      </c>
      <c r="BE209" s="210">
        <f>IF(N209="základní",J209,0)</f>
        <v>0</v>
      </c>
      <c r="BF209" s="210">
        <f>IF(N209="snížená",J209,0)</f>
        <v>0</v>
      </c>
      <c r="BG209" s="210">
        <f>IF(N209="zákl. přenesená",J209,0)</f>
        <v>0</v>
      </c>
      <c r="BH209" s="210">
        <f>IF(N209="sníž. přenesená",J209,0)</f>
        <v>0</v>
      </c>
      <c r="BI209" s="210">
        <f>IF(N209="nulová",J209,0)</f>
        <v>0</v>
      </c>
      <c r="BJ209" s="19" t="s">
        <v>85</v>
      </c>
      <c r="BK209" s="210">
        <f>ROUND(I209*H209,2)</f>
        <v>0</v>
      </c>
      <c r="BL209" s="19" t="s">
        <v>253</v>
      </c>
      <c r="BM209" s="209" t="s">
        <v>1906</v>
      </c>
    </row>
    <row r="210" spans="1:65" s="2" customFormat="1" ht="21.75" customHeight="1">
      <c r="A210" s="38"/>
      <c r="B210" s="197"/>
      <c r="C210" s="198" t="s">
        <v>580</v>
      </c>
      <c r="D210" s="198" t="s">
        <v>177</v>
      </c>
      <c r="E210" s="199" t="s">
        <v>1907</v>
      </c>
      <c r="F210" s="200" t="s">
        <v>1908</v>
      </c>
      <c r="G210" s="201" t="s">
        <v>385</v>
      </c>
      <c r="H210" s="202">
        <v>2</v>
      </c>
      <c r="I210" s="203"/>
      <c r="J210" s="204">
        <f>ROUND(I210*H210,2)</f>
        <v>0</v>
      </c>
      <c r="K210" s="200" t="s">
        <v>181</v>
      </c>
      <c r="L210" s="39"/>
      <c r="M210" s="205" t="s">
        <v>1</v>
      </c>
      <c r="N210" s="206" t="s">
        <v>43</v>
      </c>
      <c r="O210" s="77"/>
      <c r="P210" s="207">
        <f>O210*H210</f>
        <v>0</v>
      </c>
      <c r="Q210" s="207">
        <v>0.01865</v>
      </c>
      <c r="R210" s="207">
        <f>Q210*H210</f>
        <v>0.0373</v>
      </c>
      <c r="S210" s="207">
        <v>0</v>
      </c>
      <c r="T210" s="208">
        <f>S210*H210</f>
        <v>0</v>
      </c>
      <c r="U210" s="38"/>
      <c r="V210" s="38"/>
      <c r="W210" s="38"/>
      <c r="X210" s="38"/>
      <c r="Y210" s="38"/>
      <c r="Z210" s="38"/>
      <c r="AA210" s="38"/>
      <c r="AB210" s="38"/>
      <c r="AC210" s="38"/>
      <c r="AD210" s="38"/>
      <c r="AE210" s="38"/>
      <c r="AR210" s="209" t="s">
        <v>253</v>
      </c>
      <c r="AT210" s="209" t="s">
        <v>177</v>
      </c>
      <c r="AU210" s="209" t="s">
        <v>87</v>
      </c>
      <c r="AY210" s="19" t="s">
        <v>175</v>
      </c>
      <c r="BE210" s="210">
        <f>IF(N210="základní",J210,0)</f>
        <v>0</v>
      </c>
      <c r="BF210" s="210">
        <f>IF(N210="snížená",J210,0)</f>
        <v>0</v>
      </c>
      <c r="BG210" s="210">
        <f>IF(N210="zákl. přenesená",J210,0)</f>
        <v>0</v>
      </c>
      <c r="BH210" s="210">
        <f>IF(N210="sníž. přenesená",J210,0)</f>
        <v>0</v>
      </c>
      <c r="BI210" s="210">
        <f>IF(N210="nulová",J210,0)</f>
        <v>0</v>
      </c>
      <c r="BJ210" s="19" t="s">
        <v>85</v>
      </c>
      <c r="BK210" s="210">
        <f>ROUND(I210*H210,2)</f>
        <v>0</v>
      </c>
      <c r="BL210" s="19" t="s">
        <v>253</v>
      </c>
      <c r="BM210" s="209" t="s">
        <v>1909</v>
      </c>
    </row>
    <row r="211" spans="1:63" s="12" customFormat="1" ht="25.9" customHeight="1">
      <c r="A211" s="12"/>
      <c r="B211" s="184"/>
      <c r="C211" s="12"/>
      <c r="D211" s="185" t="s">
        <v>77</v>
      </c>
      <c r="E211" s="186" t="s">
        <v>289</v>
      </c>
      <c r="F211" s="186" t="s">
        <v>1306</v>
      </c>
      <c r="G211" s="12"/>
      <c r="H211" s="12"/>
      <c r="I211" s="187"/>
      <c r="J211" s="188">
        <f>BK211</f>
        <v>0</v>
      </c>
      <c r="K211" s="12"/>
      <c r="L211" s="184"/>
      <c r="M211" s="189"/>
      <c r="N211" s="190"/>
      <c r="O211" s="190"/>
      <c r="P211" s="191">
        <f>P212</f>
        <v>0</v>
      </c>
      <c r="Q211" s="190"/>
      <c r="R211" s="191">
        <f>R212</f>
        <v>0.0007799999999999999</v>
      </c>
      <c r="S211" s="190"/>
      <c r="T211" s="192">
        <f>T212</f>
        <v>0</v>
      </c>
      <c r="U211" s="12"/>
      <c r="V211" s="12"/>
      <c r="W211" s="12"/>
      <c r="X211" s="12"/>
      <c r="Y211" s="12"/>
      <c r="Z211" s="12"/>
      <c r="AA211" s="12"/>
      <c r="AB211" s="12"/>
      <c r="AC211" s="12"/>
      <c r="AD211" s="12"/>
      <c r="AE211" s="12"/>
      <c r="AR211" s="185" t="s">
        <v>99</v>
      </c>
      <c r="AT211" s="193" t="s">
        <v>77</v>
      </c>
      <c r="AU211" s="193" t="s">
        <v>78</v>
      </c>
      <c r="AY211" s="185" t="s">
        <v>175</v>
      </c>
      <c r="BK211" s="194">
        <f>BK212</f>
        <v>0</v>
      </c>
    </row>
    <row r="212" spans="1:63" s="12" customFormat="1" ht="22.8" customHeight="1">
      <c r="A212" s="12"/>
      <c r="B212" s="184"/>
      <c r="C212" s="12"/>
      <c r="D212" s="185" t="s">
        <v>77</v>
      </c>
      <c r="E212" s="195" t="s">
        <v>1910</v>
      </c>
      <c r="F212" s="195" t="s">
        <v>1911</v>
      </c>
      <c r="G212" s="12"/>
      <c r="H212" s="12"/>
      <c r="I212" s="187"/>
      <c r="J212" s="196">
        <f>BK212</f>
        <v>0</v>
      </c>
      <c r="K212" s="12"/>
      <c r="L212" s="184"/>
      <c r="M212" s="189"/>
      <c r="N212" s="190"/>
      <c r="O212" s="190"/>
      <c r="P212" s="191">
        <f>P213</f>
        <v>0</v>
      </c>
      <c r="Q212" s="190"/>
      <c r="R212" s="191">
        <f>R213</f>
        <v>0.0007799999999999999</v>
      </c>
      <c r="S212" s="190"/>
      <c r="T212" s="192">
        <f>T213</f>
        <v>0</v>
      </c>
      <c r="U212" s="12"/>
      <c r="V212" s="12"/>
      <c r="W212" s="12"/>
      <c r="X212" s="12"/>
      <c r="Y212" s="12"/>
      <c r="Z212" s="12"/>
      <c r="AA212" s="12"/>
      <c r="AB212" s="12"/>
      <c r="AC212" s="12"/>
      <c r="AD212" s="12"/>
      <c r="AE212" s="12"/>
      <c r="AR212" s="185" t="s">
        <v>99</v>
      </c>
      <c r="AT212" s="193" t="s">
        <v>77</v>
      </c>
      <c r="AU212" s="193" t="s">
        <v>85</v>
      </c>
      <c r="AY212" s="185" t="s">
        <v>175</v>
      </c>
      <c r="BK212" s="194">
        <f>BK213</f>
        <v>0</v>
      </c>
    </row>
    <row r="213" spans="1:65" s="2" customFormat="1" ht="21.75" customHeight="1">
      <c r="A213" s="38"/>
      <c r="B213" s="197"/>
      <c r="C213" s="198" t="s">
        <v>585</v>
      </c>
      <c r="D213" s="198" t="s">
        <v>177</v>
      </c>
      <c r="E213" s="199" t="s">
        <v>1912</v>
      </c>
      <c r="F213" s="200" t="s">
        <v>1913</v>
      </c>
      <c r="G213" s="201" t="s">
        <v>1</v>
      </c>
      <c r="H213" s="202">
        <v>6</v>
      </c>
      <c r="I213" s="203"/>
      <c r="J213" s="204">
        <f>ROUND(I213*H213,2)</f>
        <v>0</v>
      </c>
      <c r="K213" s="200" t="s">
        <v>181</v>
      </c>
      <c r="L213" s="39"/>
      <c r="M213" s="205" t="s">
        <v>1</v>
      </c>
      <c r="N213" s="206" t="s">
        <v>43</v>
      </c>
      <c r="O213" s="77"/>
      <c r="P213" s="207">
        <f>O213*H213</f>
        <v>0</v>
      </c>
      <c r="Q213" s="207">
        <v>0.00013</v>
      </c>
      <c r="R213" s="207">
        <f>Q213*H213</f>
        <v>0.0007799999999999999</v>
      </c>
      <c r="S213" s="207">
        <v>0</v>
      </c>
      <c r="T213" s="208">
        <f>S213*H213</f>
        <v>0</v>
      </c>
      <c r="U213" s="38"/>
      <c r="V213" s="38"/>
      <c r="W213" s="38"/>
      <c r="X213" s="38"/>
      <c r="Y213" s="38"/>
      <c r="Z213" s="38"/>
      <c r="AA213" s="38"/>
      <c r="AB213" s="38"/>
      <c r="AC213" s="38"/>
      <c r="AD213" s="38"/>
      <c r="AE213" s="38"/>
      <c r="AR213" s="209" t="s">
        <v>546</v>
      </c>
      <c r="AT213" s="209" t="s">
        <v>177</v>
      </c>
      <c r="AU213" s="209" t="s">
        <v>87</v>
      </c>
      <c r="AY213" s="19" t="s">
        <v>175</v>
      </c>
      <c r="BE213" s="210">
        <f>IF(N213="základní",J213,0)</f>
        <v>0</v>
      </c>
      <c r="BF213" s="210">
        <f>IF(N213="snížená",J213,0)</f>
        <v>0</v>
      </c>
      <c r="BG213" s="210">
        <f>IF(N213="zákl. přenesená",J213,0)</f>
        <v>0</v>
      </c>
      <c r="BH213" s="210">
        <f>IF(N213="sníž. přenesená",J213,0)</f>
        <v>0</v>
      </c>
      <c r="BI213" s="210">
        <f>IF(N213="nulová",J213,0)</f>
        <v>0</v>
      </c>
      <c r="BJ213" s="19" t="s">
        <v>85</v>
      </c>
      <c r="BK213" s="210">
        <f>ROUND(I213*H213,2)</f>
        <v>0</v>
      </c>
      <c r="BL213" s="19" t="s">
        <v>546</v>
      </c>
      <c r="BM213" s="209" t="s">
        <v>1914</v>
      </c>
    </row>
    <row r="214" spans="1:63" s="12" customFormat="1" ht="25.9" customHeight="1">
      <c r="A214" s="12"/>
      <c r="B214" s="184"/>
      <c r="C214" s="12"/>
      <c r="D214" s="185" t="s">
        <v>77</v>
      </c>
      <c r="E214" s="186" t="s">
        <v>1328</v>
      </c>
      <c r="F214" s="186" t="s">
        <v>1329</v>
      </c>
      <c r="G214" s="12"/>
      <c r="H214" s="12"/>
      <c r="I214" s="187"/>
      <c r="J214" s="188">
        <f>BK214</f>
        <v>0</v>
      </c>
      <c r="K214" s="12"/>
      <c r="L214" s="184"/>
      <c r="M214" s="189"/>
      <c r="N214" s="190"/>
      <c r="O214" s="190"/>
      <c r="P214" s="191">
        <f>SUM(P215:P216)</f>
        <v>0</v>
      </c>
      <c r="Q214" s="190"/>
      <c r="R214" s="191">
        <f>SUM(R215:R216)</f>
        <v>0</v>
      </c>
      <c r="S214" s="190"/>
      <c r="T214" s="192">
        <f>SUM(T215:T216)</f>
        <v>0</v>
      </c>
      <c r="U214" s="12"/>
      <c r="V214" s="12"/>
      <c r="W214" s="12"/>
      <c r="X214" s="12"/>
      <c r="Y214" s="12"/>
      <c r="Z214" s="12"/>
      <c r="AA214" s="12"/>
      <c r="AB214" s="12"/>
      <c r="AC214" s="12"/>
      <c r="AD214" s="12"/>
      <c r="AE214" s="12"/>
      <c r="AR214" s="185" t="s">
        <v>182</v>
      </c>
      <c r="AT214" s="193" t="s">
        <v>77</v>
      </c>
      <c r="AU214" s="193" t="s">
        <v>78</v>
      </c>
      <c r="AY214" s="185" t="s">
        <v>175</v>
      </c>
      <c r="BK214" s="194">
        <f>SUM(BK215:BK216)</f>
        <v>0</v>
      </c>
    </row>
    <row r="215" spans="1:65" s="2" customFormat="1" ht="33" customHeight="1">
      <c r="A215" s="38"/>
      <c r="B215" s="197"/>
      <c r="C215" s="198" t="s">
        <v>598</v>
      </c>
      <c r="D215" s="198" t="s">
        <v>177</v>
      </c>
      <c r="E215" s="199" t="s">
        <v>1915</v>
      </c>
      <c r="F215" s="200" t="s">
        <v>1916</v>
      </c>
      <c r="G215" s="201" t="s">
        <v>1333</v>
      </c>
      <c r="H215" s="202">
        <v>10</v>
      </c>
      <c r="I215" s="203"/>
      <c r="J215" s="204">
        <f>ROUND(I215*H215,2)</f>
        <v>0</v>
      </c>
      <c r="K215" s="200" t="s">
        <v>181</v>
      </c>
      <c r="L215" s="39"/>
      <c r="M215" s="205" t="s">
        <v>1</v>
      </c>
      <c r="N215" s="206" t="s">
        <v>43</v>
      </c>
      <c r="O215" s="77"/>
      <c r="P215" s="207">
        <f>O215*H215</f>
        <v>0</v>
      </c>
      <c r="Q215" s="207">
        <v>0</v>
      </c>
      <c r="R215" s="207">
        <f>Q215*H215</f>
        <v>0</v>
      </c>
      <c r="S215" s="207">
        <v>0</v>
      </c>
      <c r="T215" s="208">
        <f>S215*H215</f>
        <v>0</v>
      </c>
      <c r="U215" s="38"/>
      <c r="V215" s="38"/>
      <c r="W215" s="38"/>
      <c r="X215" s="38"/>
      <c r="Y215" s="38"/>
      <c r="Z215" s="38"/>
      <c r="AA215" s="38"/>
      <c r="AB215" s="38"/>
      <c r="AC215" s="38"/>
      <c r="AD215" s="38"/>
      <c r="AE215" s="38"/>
      <c r="AR215" s="209" t="s">
        <v>1334</v>
      </c>
      <c r="AT215" s="209" t="s">
        <v>177</v>
      </c>
      <c r="AU215" s="209" t="s">
        <v>85</v>
      </c>
      <c r="AY215" s="19" t="s">
        <v>175</v>
      </c>
      <c r="BE215" s="210">
        <f>IF(N215="základní",J215,0)</f>
        <v>0</v>
      </c>
      <c r="BF215" s="210">
        <f>IF(N215="snížená",J215,0)</f>
        <v>0</v>
      </c>
      <c r="BG215" s="210">
        <f>IF(N215="zákl. přenesená",J215,0)</f>
        <v>0</v>
      </c>
      <c r="BH215" s="210">
        <f>IF(N215="sníž. přenesená",J215,0)</f>
        <v>0</v>
      </c>
      <c r="BI215" s="210">
        <f>IF(N215="nulová",J215,0)</f>
        <v>0</v>
      </c>
      <c r="BJ215" s="19" t="s">
        <v>85</v>
      </c>
      <c r="BK215" s="210">
        <f>ROUND(I215*H215,2)</f>
        <v>0</v>
      </c>
      <c r="BL215" s="19" t="s">
        <v>1334</v>
      </c>
      <c r="BM215" s="209" t="s">
        <v>1917</v>
      </c>
    </row>
    <row r="216" spans="1:65" s="2" customFormat="1" ht="16.5" customHeight="1">
      <c r="A216" s="38"/>
      <c r="B216" s="197"/>
      <c r="C216" s="198" t="s">
        <v>604</v>
      </c>
      <c r="D216" s="198" t="s">
        <v>177</v>
      </c>
      <c r="E216" s="199" t="s">
        <v>1918</v>
      </c>
      <c r="F216" s="200" t="s">
        <v>1919</v>
      </c>
      <c r="G216" s="201" t="s">
        <v>1333</v>
      </c>
      <c r="H216" s="202">
        <v>20</v>
      </c>
      <c r="I216" s="203"/>
      <c r="J216" s="204">
        <f>ROUND(I216*H216,2)</f>
        <v>0</v>
      </c>
      <c r="K216" s="200" t="s">
        <v>181</v>
      </c>
      <c r="L216" s="39"/>
      <c r="M216" s="205" t="s">
        <v>1</v>
      </c>
      <c r="N216" s="206" t="s">
        <v>43</v>
      </c>
      <c r="O216" s="77"/>
      <c r="P216" s="207">
        <f>O216*H216</f>
        <v>0</v>
      </c>
      <c r="Q216" s="207">
        <v>0</v>
      </c>
      <c r="R216" s="207">
        <f>Q216*H216</f>
        <v>0</v>
      </c>
      <c r="S216" s="207">
        <v>0</v>
      </c>
      <c r="T216" s="208">
        <f>S216*H216</f>
        <v>0</v>
      </c>
      <c r="U216" s="38"/>
      <c r="V216" s="38"/>
      <c r="W216" s="38"/>
      <c r="X216" s="38"/>
      <c r="Y216" s="38"/>
      <c r="Z216" s="38"/>
      <c r="AA216" s="38"/>
      <c r="AB216" s="38"/>
      <c r="AC216" s="38"/>
      <c r="AD216" s="38"/>
      <c r="AE216" s="38"/>
      <c r="AR216" s="209" t="s">
        <v>1334</v>
      </c>
      <c r="AT216" s="209" t="s">
        <v>177</v>
      </c>
      <c r="AU216" s="209" t="s">
        <v>85</v>
      </c>
      <c r="AY216" s="19" t="s">
        <v>175</v>
      </c>
      <c r="BE216" s="210">
        <f>IF(N216="základní",J216,0)</f>
        <v>0</v>
      </c>
      <c r="BF216" s="210">
        <f>IF(N216="snížená",J216,0)</f>
        <v>0</v>
      </c>
      <c r="BG216" s="210">
        <f>IF(N216="zákl. přenesená",J216,0)</f>
        <v>0</v>
      </c>
      <c r="BH216" s="210">
        <f>IF(N216="sníž. přenesená",J216,0)</f>
        <v>0</v>
      </c>
      <c r="BI216" s="210">
        <f>IF(N216="nulová",J216,0)</f>
        <v>0</v>
      </c>
      <c r="BJ216" s="19" t="s">
        <v>85</v>
      </c>
      <c r="BK216" s="210">
        <f>ROUND(I216*H216,2)</f>
        <v>0</v>
      </c>
      <c r="BL216" s="19" t="s">
        <v>1334</v>
      </c>
      <c r="BM216" s="209" t="s">
        <v>1920</v>
      </c>
    </row>
    <row r="217" spans="1:63" s="12" customFormat="1" ht="25.9" customHeight="1">
      <c r="A217" s="12"/>
      <c r="B217" s="184"/>
      <c r="C217" s="12"/>
      <c r="D217" s="185" t="s">
        <v>77</v>
      </c>
      <c r="E217" s="186" t="s">
        <v>124</v>
      </c>
      <c r="F217" s="186" t="s">
        <v>1921</v>
      </c>
      <c r="G217" s="12"/>
      <c r="H217" s="12"/>
      <c r="I217" s="187"/>
      <c r="J217" s="188">
        <f>BK217</f>
        <v>0</v>
      </c>
      <c r="K217" s="12"/>
      <c r="L217" s="184"/>
      <c r="M217" s="189"/>
      <c r="N217" s="190"/>
      <c r="O217" s="190"/>
      <c r="P217" s="191">
        <f>P218</f>
        <v>0</v>
      </c>
      <c r="Q217" s="190"/>
      <c r="R217" s="191">
        <f>R218</f>
        <v>0</v>
      </c>
      <c r="S217" s="190"/>
      <c r="T217" s="192">
        <f>T218</f>
        <v>0</v>
      </c>
      <c r="U217" s="12"/>
      <c r="V217" s="12"/>
      <c r="W217" s="12"/>
      <c r="X217" s="12"/>
      <c r="Y217" s="12"/>
      <c r="Z217" s="12"/>
      <c r="AA217" s="12"/>
      <c r="AB217" s="12"/>
      <c r="AC217" s="12"/>
      <c r="AD217" s="12"/>
      <c r="AE217" s="12"/>
      <c r="AR217" s="185" t="s">
        <v>200</v>
      </c>
      <c r="AT217" s="193" t="s">
        <v>77</v>
      </c>
      <c r="AU217" s="193" t="s">
        <v>78</v>
      </c>
      <c r="AY217" s="185" t="s">
        <v>175</v>
      </c>
      <c r="BK217" s="194">
        <f>BK218</f>
        <v>0</v>
      </c>
    </row>
    <row r="218" spans="1:63" s="12" customFormat="1" ht="22.8" customHeight="1">
      <c r="A218" s="12"/>
      <c r="B218" s="184"/>
      <c r="C218" s="12"/>
      <c r="D218" s="185" t="s">
        <v>77</v>
      </c>
      <c r="E218" s="195" t="s">
        <v>1922</v>
      </c>
      <c r="F218" s="195" t="s">
        <v>1923</v>
      </c>
      <c r="G218" s="12"/>
      <c r="H218" s="12"/>
      <c r="I218" s="187"/>
      <c r="J218" s="196">
        <f>BK218</f>
        <v>0</v>
      </c>
      <c r="K218" s="12"/>
      <c r="L218" s="184"/>
      <c r="M218" s="189"/>
      <c r="N218" s="190"/>
      <c r="O218" s="190"/>
      <c r="P218" s="191">
        <f>SUM(P219:P220)</f>
        <v>0</v>
      </c>
      <c r="Q218" s="190"/>
      <c r="R218" s="191">
        <f>SUM(R219:R220)</f>
        <v>0</v>
      </c>
      <c r="S218" s="190"/>
      <c r="T218" s="192">
        <f>SUM(T219:T220)</f>
        <v>0</v>
      </c>
      <c r="U218" s="12"/>
      <c r="V218" s="12"/>
      <c r="W218" s="12"/>
      <c r="X218" s="12"/>
      <c r="Y218" s="12"/>
      <c r="Z218" s="12"/>
      <c r="AA218" s="12"/>
      <c r="AB218" s="12"/>
      <c r="AC218" s="12"/>
      <c r="AD218" s="12"/>
      <c r="AE218" s="12"/>
      <c r="AR218" s="185" t="s">
        <v>200</v>
      </c>
      <c r="AT218" s="193" t="s">
        <v>77</v>
      </c>
      <c r="AU218" s="193" t="s">
        <v>85</v>
      </c>
      <c r="AY218" s="185" t="s">
        <v>175</v>
      </c>
      <c r="BK218" s="194">
        <f>SUM(BK219:BK220)</f>
        <v>0</v>
      </c>
    </row>
    <row r="219" spans="1:65" s="2" customFormat="1" ht="21.75" customHeight="1">
      <c r="A219" s="38"/>
      <c r="B219" s="197"/>
      <c r="C219" s="198" t="s">
        <v>608</v>
      </c>
      <c r="D219" s="198" t="s">
        <v>177</v>
      </c>
      <c r="E219" s="199" t="s">
        <v>1924</v>
      </c>
      <c r="F219" s="200" t="s">
        <v>1925</v>
      </c>
      <c r="G219" s="201" t="s">
        <v>1926</v>
      </c>
      <c r="H219" s="202">
        <v>1</v>
      </c>
      <c r="I219" s="203"/>
      <c r="J219" s="204">
        <f>ROUND(I219*H219,2)</f>
        <v>0</v>
      </c>
      <c r="K219" s="200" t="s">
        <v>181</v>
      </c>
      <c r="L219" s="39"/>
      <c r="M219" s="205" t="s">
        <v>1</v>
      </c>
      <c r="N219" s="206" t="s">
        <v>43</v>
      </c>
      <c r="O219" s="77"/>
      <c r="P219" s="207">
        <f>O219*H219</f>
        <v>0</v>
      </c>
      <c r="Q219" s="207">
        <v>0</v>
      </c>
      <c r="R219" s="207">
        <f>Q219*H219</f>
        <v>0</v>
      </c>
      <c r="S219" s="207">
        <v>0</v>
      </c>
      <c r="T219" s="208">
        <f>S219*H219</f>
        <v>0</v>
      </c>
      <c r="U219" s="38"/>
      <c r="V219" s="38"/>
      <c r="W219" s="38"/>
      <c r="X219" s="38"/>
      <c r="Y219" s="38"/>
      <c r="Z219" s="38"/>
      <c r="AA219" s="38"/>
      <c r="AB219" s="38"/>
      <c r="AC219" s="38"/>
      <c r="AD219" s="38"/>
      <c r="AE219" s="38"/>
      <c r="AR219" s="209" t="s">
        <v>1927</v>
      </c>
      <c r="AT219" s="209" t="s">
        <v>177</v>
      </c>
      <c r="AU219" s="209" t="s">
        <v>87</v>
      </c>
      <c r="AY219" s="19" t="s">
        <v>175</v>
      </c>
      <c r="BE219" s="210">
        <f>IF(N219="základní",J219,0)</f>
        <v>0</v>
      </c>
      <c r="BF219" s="210">
        <f>IF(N219="snížená",J219,0)</f>
        <v>0</v>
      </c>
      <c r="BG219" s="210">
        <f>IF(N219="zákl. přenesená",J219,0)</f>
        <v>0</v>
      </c>
      <c r="BH219" s="210">
        <f>IF(N219="sníž. přenesená",J219,0)</f>
        <v>0</v>
      </c>
      <c r="BI219" s="210">
        <f>IF(N219="nulová",J219,0)</f>
        <v>0</v>
      </c>
      <c r="BJ219" s="19" t="s">
        <v>85</v>
      </c>
      <c r="BK219" s="210">
        <f>ROUND(I219*H219,2)</f>
        <v>0</v>
      </c>
      <c r="BL219" s="19" t="s">
        <v>1927</v>
      </c>
      <c r="BM219" s="209" t="s">
        <v>1928</v>
      </c>
    </row>
    <row r="220" spans="1:65" s="2" customFormat="1" ht="16.5" customHeight="1">
      <c r="A220" s="38"/>
      <c r="B220" s="197"/>
      <c r="C220" s="198" t="s">
        <v>614</v>
      </c>
      <c r="D220" s="198" t="s">
        <v>177</v>
      </c>
      <c r="E220" s="199" t="s">
        <v>1929</v>
      </c>
      <c r="F220" s="200" t="s">
        <v>1930</v>
      </c>
      <c r="G220" s="201" t="s">
        <v>1926</v>
      </c>
      <c r="H220" s="202">
        <v>1</v>
      </c>
      <c r="I220" s="203"/>
      <c r="J220" s="204">
        <f>ROUND(I220*H220,2)</f>
        <v>0</v>
      </c>
      <c r="K220" s="200" t="s">
        <v>181</v>
      </c>
      <c r="L220" s="39"/>
      <c r="M220" s="259" t="s">
        <v>1</v>
      </c>
      <c r="N220" s="260" t="s">
        <v>43</v>
      </c>
      <c r="O220" s="261"/>
      <c r="P220" s="262">
        <f>O220*H220</f>
        <v>0</v>
      </c>
      <c r="Q220" s="262">
        <v>0</v>
      </c>
      <c r="R220" s="262">
        <f>Q220*H220</f>
        <v>0</v>
      </c>
      <c r="S220" s="262">
        <v>0</v>
      </c>
      <c r="T220" s="263">
        <f>S220*H220</f>
        <v>0</v>
      </c>
      <c r="U220" s="38"/>
      <c r="V220" s="38"/>
      <c r="W220" s="38"/>
      <c r="X220" s="38"/>
      <c r="Y220" s="38"/>
      <c r="Z220" s="38"/>
      <c r="AA220" s="38"/>
      <c r="AB220" s="38"/>
      <c r="AC220" s="38"/>
      <c r="AD220" s="38"/>
      <c r="AE220" s="38"/>
      <c r="AR220" s="209" t="s">
        <v>1927</v>
      </c>
      <c r="AT220" s="209" t="s">
        <v>177</v>
      </c>
      <c r="AU220" s="209" t="s">
        <v>87</v>
      </c>
      <c r="AY220" s="19" t="s">
        <v>175</v>
      </c>
      <c r="BE220" s="210">
        <f>IF(N220="základní",J220,0)</f>
        <v>0</v>
      </c>
      <c r="BF220" s="210">
        <f>IF(N220="snížená",J220,0)</f>
        <v>0</v>
      </c>
      <c r="BG220" s="210">
        <f>IF(N220="zákl. přenesená",J220,0)</f>
        <v>0</v>
      </c>
      <c r="BH220" s="210">
        <f>IF(N220="sníž. přenesená",J220,0)</f>
        <v>0</v>
      </c>
      <c r="BI220" s="210">
        <f>IF(N220="nulová",J220,0)</f>
        <v>0</v>
      </c>
      <c r="BJ220" s="19" t="s">
        <v>85</v>
      </c>
      <c r="BK220" s="210">
        <f>ROUND(I220*H220,2)</f>
        <v>0</v>
      </c>
      <c r="BL220" s="19" t="s">
        <v>1927</v>
      </c>
      <c r="BM220" s="209" t="s">
        <v>1931</v>
      </c>
    </row>
    <row r="221" spans="1:31" s="2" customFormat="1" ht="6.95" customHeight="1">
      <c r="A221" s="38"/>
      <c r="B221" s="60"/>
      <c r="C221" s="61"/>
      <c r="D221" s="61"/>
      <c r="E221" s="61"/>
      <c r="F221" s="61"/>
      <c r="G221" s="61"/>
      <c r="H221" s="61"/>
      <c r="I221" s="157"/>
      <c r="J221" s="61"/>
      <c r="K221" s="61"/>
      <c r="L221" s="39"/>
      <c r="M221" s="38"/>
      <c r="O221" s="38"/>
      <c r="P221" s="38"/>
      <c r="Q221" s="38"/>
      <c r="R221" s="38"/>
      <c r="S221" s="38"/>
      <c r="T221" s="38"/>
      <c r="U221" s="38"/>
      <c r="V221" s="38"/>
      <c r="W221" s="38"/>
      <c r="X221" s="38"/>
      <c r="Y221" s="38"/>
      <c r="Z221" s="38"/>
      <c r="AA221" s="38"/>
      <c r="AB221" s="38"/>
      <c r="AC221" s="38"/>
      <c r="AD221" s="38"/>
      <c r="AE221" s="38"/>
    </row>
  </sheetData>
  <autoFilter ref="C129:K220"/>
  <mergeCells count="9">
    <mergeCell ref="E7:H7"/>
    <mergeCell ref="E9:H9"/>
    <mergeCell ref="E18:H18"/>
    <mergeCell ref="E27:H27"/>
    <mergeCell ref="E85:H85"/>
    <mergeCell ref="E87:H87"/>
    <mergeCell ref="E120:H120"/>
    <mergeCell ref="E122:H12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20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8" t="s">
        <v>5</v>
      </c>
      <c r="M2" s="1"/>
      <c r="N2" s="1"/>
      <c r="O2" s="1"/>
      <c r="P2" s="1"/>
      <c r="Q2" s="1"/>
      <c r="R2" s="1"/>
      <c r="S2" s="1"/>
      <c r="T2" s="1"/>
      <c r="U2" s="1"/>
      <c r="V2" s="1"/>
      <c r="AT2" s="19" t="s">
        <v>114</v>
      </c>
    </row>
    <row r="3" spans="2:46" s="1" customFormat="1" ht="6.95" customHeight="1">
      <c r="B3" s="20"/>
      <c r="C3" s="21"/>
      <c r="D3" s="21"/>
      <c r="E3" s="21"/>
      <c r="F3" s="21"/>
      <c r="G3" s="21"/>
      <c r="H3" s="21"/>
      <c r="I3" s="130"/>
      <c r="J3" s="21"/>
      <c r="K3" s="21"/>
      <c r="L3" s="22"/>
      <c r="AT3" s="19" t="s">
        <v>87</v>
      </c>
    </row>
    <row r="4" spans="2:46" s="1" customFormat="1" ht="24.95" customHeight="1">
      <c r="B4" s="22"/>
      <c r="D4" s="23" t="s">
        <v>127</v>
      </c>
      <c r="I4" s="129"/>
      <c r="L4" s="22"/>
      <c r="M4" s="131" t="s">
        <v>10</v>
      </c>
      <c r="AT4" s="19" t="s">
        <v>3</v>
      </c>
    </row>
    <row r="5" spans="2:12" s="1" customFormat="1" ht="6.95" customHeight="1">
      <c r="B5" s="22"/>
      <c r="I5" s="129"/>
      <c r="L5" s="22"/>
    </row>
    <row r="6" spans="2:12" s="1" customFormat="1" ht="12" customHeight="1">
      <c r="B6" s="22"/>
      <c r="D6" s="32" t="s">
        <v>16</v>
      </c>
      <c r="I6" s="129"/>
      <c r="L6" s="22"/>
    </row>
    <row r="7" spans="2:12" s="1" customFormat="1" ht="16.5" customHeight="1">
      <c r="B7" s="22"/>
      <c r="E7" s="132" t="str">
        <f>'Rekapitulace stavby'!K6</f>
        <v>Rekonstrukce objektu garáží nákladních vozidel - Rychnov nad Kněžnou</v>
      </c>
      <c r="F7" s="32"/>
      <c r="G7" s="32"/>
      <c r="H7" s="32"/>
      <c r="I7" s="129"/>
      <c r="L7" s="22"/>
    </row>
    <row r="8" spans="1:31" s="2" customFormat="1" ht="12" customHeight="1">
      <c r="A8" s="38"/>
      <c r="B8" s="39"/>
      <c r="C8" s="38"/>
      <c r="D8" s="32" t="s">
        <v>128</v>
      </c>
      <c r="E8" s="38"/>
      <c r="F8" s="38"/>
      <c r="G8" s="38"/>
      <c r="H8" s="38"/>
      <c r="I8" s="133"/>
      <c r="J8" s="38"/>
      <c r="K8" s="38"/>
      <c r="L8" s="55"/>
      <c r="S8" s="38"/>
      <c r="T8" s="38"/>
      <c r="U8" s="38"/>
      <c r="V8" s="38"/>
      <c r="W8" s="38"/>
      <c r="X8" s="38"/>
      <c r="Y8" s="38"/>
      <c r="Z8" s="38"/>
      <c r="AA8" s="38"/>
      <c r="AB8" s="38"/>
      <c r="AC8" s="38"/>
      <c r="AD8" s="38"/>
      <c r="AE8" s="38"/>
    </row>
    <row r="9" spans="1:31" s="2" customFormat="1" ht="16.5" customHeight="1">
      <c r="A9" s="38"/>
      <c r="B9" s="39"/>
      <c r="C9" s="38"/>
      <c r="D9" s="38"/>
      <c r="E9" s="67" t="s">
        <v>1932</v>
      </c>
      <c r="F9" s="38"/>
      <c r="G9" s="38"/>
      <c r="H9" s="38"/>
      <c r="I9" s="133"/>
      <c r="J9" s="38"/>
      <c r="K9" s="38"/>
      <c r="L9" s="55"/>
      <c r="S9" s="38"/>
      <c r="T9" s="38"/>
      <c r="U9" s="38"/>
      <c r="V9" s="38"/>
      <c r="W9" s="38"/>
      <c r="X9" s="38"/>
      <c r="Y9" s="38"/>
      <c r="Z9" s="38"/>
      <c r="AA9" s="38"/>
      <c r="AB9" s="38"/>
      <c r="AC9" s="38"/>
      <c r="AD9" s="38"/>
      <c r="AE9" s="38"/>
    </row>
    <row r="10" spans="1:31" s="2" customFormat="1" ht="12">
      <c r="A10" s="38"/>
      <c r="B10" s="39"/>
      <c r="C10" s="38"/>
      <c r="D10" s="38"/>
      <c r="E10" s="38"/>
      <c r="F10" s="38"/>
      <c r="G10" s="38"/>
      <c r="H10" s="38"/>
      <c r="I10" s="133"/>
      <c r="J10" s="38"/>
      <c r="K10" s="38"/>
      <c r="L10" s="55"/>
      <c r="S10" s="38"/>
      <c r="T10" s="38"/>
      <c r="U10" s="38"/>
      <c r="V10" s="38"/>
      <c r="W10" s="38"/>
      <c r="X10" s="38"/>
      <c r="Y10" s="38"/>
      <c r="Z10" s="38"/>
      <c r="AA10" s="38"/>
      <c r="AB10" s="38"/>
      <c r="AC10" s="38"/>
      <c r="AD10" s="38"/>
      <c r="AE10" s="38"/>
    </row>
    <row r="11" spans="1:31" s="2" customFormat="1" ht="12" customHeight="1">
      <c r="A11" s="38"/>
      <c r="B11" s="39"/>
      <c r="C11" s="38"/>
      <c r="D11" s="32" t="s">
        <v>18</v>
      </c>
      <c r="E11" s="38"/>
      <c r="F11" s="27" t="s">
        <v>1</v>
      </c>
      <c r="G11" s="38"/>
      <c r="H11" s="38"/>
      <c r="I11" s="134" t="s">
        <v>19</v>
      </c>
      <c r="J11" s="27" t="s">
        <v>1</v>
      </c>
      <c r="K11" s="38"/>
      <c r="L11" s="55"/>
      <c r="S11" s="38"/>
      <c r="T11" s="38"/>
      <c r="U11" s="38"/>
      <c r="V11" s="38"/>
      <c r="W11" s="38"/>
      <c r="X11" s="38"/>
      <c r="Y11" s="38"/>
      <c r="Z11" s="38"/>
      <c r="AA11" s="38"/>
      <c r="AB11" s="38"/>
      <c r="AC11" s="38"/>
      <c r="AD11" s="38"/>
      <c r="AE11" s="38"/>
    </row>
    <row r="12" spans="1:31" s="2" customFormat="1" ht="12" customHeight="1">
      <c r="A12" s="38"/>
      <c r="B12" s="39"/>
      <c r="C12" s="38"/>
      <c r="D12" s="32" t="s">
        <v>20</v>
      </c>
      <c r="E12" s="38"/>
      <c r="F12" s="27" t="s">
        <v>21</v>
      </c>
      <c r="G12" s="38"/>
      <c r="H12" s="38"/>
      <c r="I12" s="134" t="s">
        <v>22</v>
      </c>
      <c r="J12" s="69" t="str">
        <f>'Rekapitulace stavby'!AN8</f>
        <v>26. 3. 2019</v>
      </c>
      <c r="K12" s="38"/>
      <c r="L12" s="55"/>
      <c r="S12" s="38"/>
      <c r="T12" s="38"/>
      <c r="U12" s="38"/>
      <c r="V12" s="38"/>
      <c r="W12" s="38"/>
      <c r="X12" s="38"/>
      <c r="Y12" s="38"/>
      <c r="Z12" s="38"/>
      <c r="AA12" s="38"/>
      <c r="AB12" s="38"/>
      <c r="AC12" s="38"/>
      <c r="AD12" s="38"/>
      <c r="AE12" s="38"/>
    </row>
    <row r="13" spans="1:31" s="2" customFormat="1" ht="10.8" customHeight="1">
      <c r="A13" s="38"/>
      <c r="B13" s="39"/>
      <c r="C13" s="38"/>
      <c r="D13" s="38"/>
      <c r="E13" s="38"/>
      <c r="F13" s="38"/>
      <c r="G13" s="38"/>
      <c r="H13" s="38"/>
      <c r="I13" s="133"/>
      <c r="J13" s="38"/>
      <c r="K13" s="38"/>
      <c r="L13" s="55"/>
      <c r="S13" s="38"/>
      <c r="T13" s="38"/>
      <c r="U13" s="38"/>
      <c r="V13" s="38"/>
      <c r="W13" s="38"/>
      <c r="X13" s="38"/>
      <c r="Y13" s="38"/>
      <c r="Z13" s="38"/>
      <c r="AA13" s="38"/>
      <c r="AB13" s="38"/>
      <c r="AC13" s="38"/>
      <c r="AD13" s="38"/>
      <c r="AE13" s="38"/>
    </row>
    <row r="14" spans="1:31" s="2" customFormat="1" ht="12" customHeight="1">
      <c r="A14" s="38"/>
      <c r="B14" s="39"/>
      <c r="C14" s="38"/>
      <c r="D14" s="32" t="s">
        <v>24</v>
      </c>
      <c r="E14" s="38"/>
      <c r="F14" s="38"/>
      <c r="G14" s="38"/>
      <c r="H14" s="38"/>
      <c r="I14" s="134" t="s">
        <v>25</v>
      </c>
      <c r="J14" s="27" t="s">
        <v>26</v>
      </c>
      <c r="K14" s="38"/>
      <c r="L14" s="55"/>
      <c r="S14" s="38"/>
      <c r="T14" s="38"/>
      <c r="U14" s="38"/>
      <c r="V14" s="38"/>
      <c r="W14" s="38"/>
      <c r="X14" s="38"/>
      <c r="Y14" s="38"/>
      <c r="Z14" s="38"/>
      <c r="AA14" s="38"/>
      <c r="AB14" s="38"/>
      <c r="AC14" s="38"/>
      <c r="AD14" s="38"/>
      <c r="AE14" s="38"/>
    </row>
    <row r="15" spans="1:31" s="2" customFormat="1" ht="18" customHeight="1">
      <c r="A15" s="38"/>
      <c r="B15" s="39"/>
      <c r="C15" s="38"/>
      <c r="D15" s="38"/>
      <c r="E15" s="27" t="s">
        <v>27</v>
      </c>
      <c r="F15" s="38"/>
      <c r="G15" s="38"/>
      <c r="H15" s="38"/>
      <c r="I15" s="134" t="s">
        <v>28</v>
      </c>
      <c r="J15" s="27" t="s">
        <v>1</v>
      </c>
      <c r="K15" s="38"/>
      <c r="L15" s="55"/>
      <c r="S15" s="38"/>
      <c r="T15" s="38"/>
      <c r="U15" s="38"/>
      <c r="V15" s="38"/>
      <c r="W15" s="38"/>
      <c r="X15" s="38"/>
      <c r="Y15" s="38"/>
      <c r="Z15" s="38"/>
      <c r="AA15" s="38"/>
      <c r="AB15" s="38"/>
      <c r="AC15" s="38"/>
      <c r="AD15" s="38"/>
      <c r="AE15" s="38"/>
    </row>
    <row r="16" spans="1:31" s="2" customFormat="1" ht="6.95" customHeight="1">
      <c r="A16" s="38"/>
      <c r="B16" s="39"/>
      <c r="C16" s="38"/>
      <c r="D16" s="38"/>
      <c r="E16" s="38"/>
      <c r="F16" s="38"/>
      <c r="G16" s="38"/>
      <c r="H16" s="38"/>
      <c r="I16" s="133"/>
      <c r="J16" s="38"/>
      <c r="K16" s="38"/>
      <c r="L16" s="55"/>
      <c r="S16" s="38"/>
      <c r="T16" s="38"/>
      <c r="U16" s="38"/>
      <c r="V16" s="38"/>
      <c r="W16" s="38"/>
      <c r="X16" s="38"/>
      <c r="Y16" s="38"/>
      <c r="Z16" s="38"/>
      <c r="AA16" s="38"/>
      <c r="AB16" s="38"/>
      <c r="AC16" s="38"/>
      <c r="AD16" s="38"/>
      <c r="AE16" s="38"/>
    </row>
    <row r="17" spans="1:31" s="2" customFormat="1" ht="12" customHeight="1">
      <c r="A17" s="38"/>
      <c r="B17" s="39"/>
      <c r="C17" s="38"/>
      <c r="D17" s="32" t="s">
        <v>29</v>
      </c>
      <c r="E17" s="38"/>
      <c r="F17" s="38"/>
      <c r="G17" s="38"/>
      <c r="H17" s="38"/>
      <c r="I17" s="134" t="s">
        <v>25</v>
      </c>
      <c r="J17" s="33" t="str">
        <f>'Rekapitulace stavby'!AN13</f>
        <v>Vyplň údaj</v>
      </c>
      <c r="K17" s="38"/>
      <c r="L17" s="55"/>
      <c r="S17" s="38"/>
      <c r="T17" s="38"/>
      <c r="U17" s="38"/>
      <c r="V17" s="38"/>
      <c r="W17" s="38"/>
      <c r="X17" s="38"/>
      <c r="Y17" s="38"/>
      <c r="Z17" s="38"/>
      <c r="AA17" s="38"/>
      <c r="AB17" s="38"/>
      <c r="AC17" s="38"/>
      <c r="AD17" s="38"/>
      <c r="AE17" s="38"/>
    </row>
    <row r="18" spans="1:31" s="2" customFormat="1" ht="18" customHeight="1">
      <c r="A18" s="38"/>
      <c r="B18" s="39"/>
      <c r="C18" s="38"/>
      <c r="D18" s="38"/>
      <c r="E18" s="33" t="str">
        <f>'Rekapitulace stavby'!E14</f>
        <v>Vyplň údaj</v>
      </c>
      <c r="F18" s="27"/>
      <c r="G18" s="27"/>
      <c r="H18" s="27"/>
      <c r="I18" s="134" t="s">
        <v>28</v>
      </c>
      <c r="J18" s="33" t="str">
        <f>'Rekapitulace stavby'!AN14</f>
        <v>Vyplň údaj</v>
      </c>
      <c r="K18" s="38"/>
      <c r="L18" s="55"/>
      <c r="S18" s="38"/>
      <c r="T18" s="38"/>
      <c r="U18" s="38"/>
      <c r="V18" s="38"/>
      <c r="W18" s="38"/>
      <c r="X18" s="38"/>
      <c r="Y18" s="38"/>
      <c r="Z18" s="38"/>
      <c r="AA18" s="38"/>
      <c r="AB18" s="38"/>
      <c r="AC18" s="38"/>
      <c r="AD18" s="38"/>
      <c r="AE18" s="38"/>
    </row>
    <row r="19" spans="1:31" s="2" customFormat="1" ht="6.95" customHeight="1">
      <c r="A19" s="38"/>
      <c r="B19" s="39"/>
      <c r="C19" s="38"/>
      <c r="D19" s="38"/>
      <c r="E19" s="38"/>
      <c r="F19" s="38"/>
      <c r="G19" s="38"/>
      <c r="H19" s="38"/>
      <c r="I19" s="133"/>
      <c r="J19" s="38"/>
      <c r="K19" s="38"/>
      <c r="L19" s="55"/>
      <c r="S19" s="38"/>
      <c r="T19" s="38"/>
      <c r="U19" s="38"/>
      <c r="V19" s="38"/>
      <c r="W19" s="38"/>
      <c r="X19" s="38"/>
      <c r="Y19" s="38"/>
      <c r="Z19" s="38"/>
      <c r="AA19" s="38"/>
      <c r="AB19" s="38"/>
      <c r="AC19" s="38"/>
      <c r="AD19" s="38"/>
      <c r="AE19" s="38"/>
    </row>
    <row r="20" spans="1:31" s="2" customFormat="1" ht="12" customHeight="1">
      <c r="A20" s="38"/>
      <c r="B20" s="39"/>
      <c r="C20" s="38"/>
      <c r="D20" s="32" t="s">
        <v>31</v>
      </c>
      <c r="E20" s="38"/>
      <c r="F20" s="38"/>
      <c r="G20" s="38"/>
      <c r="H20" s="38"/>
      <c r="I20" s="134" t="s">
        <v>25</v>
      </c>
      <c r="J20" s="27" t="s">
        <v>1</v>
      </c>
      <c r="K20" s="38"/>
      <c r="L20" s="55"/>
      <c r="S20" s="38"/>
      <c r="T20" s="38"/>
      <c r="U20" s="38"/>
      <c r="V20" s="38"/>
      <c r="W20" s="38"/>
      <c r="X20" s="38"/>
      <c r="Y20" s="38"/>
      <c r="Z20" s="38"/>
      <c r="AA20" s="38"/>
      <c r="AB20" s="38"/>
      <c r="AC20" s="38"/>
      <c r="AD20" s="38"/>
      <c r="AE20" s="38"/>
    </row>
    <row r="21" spans="1:31" s="2" customFormat="1" ht="18" customHeight="1">
      <c r="A21" s="38"/>
      <c r="B21" s="39"/>
      <c r="C21" s="38"/>
      <c r="D21" s="38"/>
      <c r="E21" s="27" t="s">
        <v>32</v>
      </c>
      <c r="F21" s="38"/>
      <c r="G21" s="38"/>
      <c r="H21" s="38"/>
      <c r="I21" s="134" t="s">
        <v>28</v>
      </c>
      <c r="J21" s="27" t="s">
        <v>1</v>
      </c>
      <c r="K21" s="38"/>
      <c r="L21" s="55"/>
      <c r="S21" s="38"/>
      <c r="T21" s="38"/>
      <c r="U21" s="38"/>
      <c r="V21" s="38"/>
      <c r="W21" s="38"/>
      <c r="X21" s="38"/>
      <c r="Y21" s="38"/>
      <c r="Z21" s="38"/>
      <c r="AA21" s="38"/>
      <c r="AB21" s="38"/>
      <c r="AC21" s="38"/>
      <c r="AD21" s="38"/>
      <c r="AE21" s="38"/>
    </row>
    <row r="22" spans="1:31" s="2" customFormat="1" ht="6.95" customHeight="1">
      <c r="A22" s="38"/>
      <c r="B22" s="39"/>
      <c r="C22" s="38"/>
      <c r="D22" s="38"/>
      <c r="E22" s="38"/>
      <c r="F22" s="38"/>
      <c r="G22" s="38"/>
      <c r="H22" s="38"/>
      <c r="I22" s="133"/>
      <c r="J22" s="38"/>
      <c r="K22" s="38"/>
      <c r="L22" s="55"/>
      <c r="S22" s="38"/>
      <c r="T22" s="38"/>
      <c r="U22" s="38"/>
      <c r="V22" s="38"/>
      <c r="W22" s="38"/>
      <c r="X22" s="38"/>
      <c r="Y22" s="38"/>
      <c r="Z22" s="38"/>
      <c r="AA22" s="38"/>
      <c r="AB22" s="38"/>
      <c r="AC22" s="38"/>
      <c r="AD22" s="38"/>
      <c r="AE22" s="38"/>
    </row>
    <row r="23" spans="1:31" s="2" customFormat="1" ht="12" customHeight="1">
      <c r="A23" s="38"/>
      <c r="B23" s="39"/>
      <c r="C23" s="38"/>
      <c r="D23" s="32" t="s">
        <v>34</v>
      </c>
      <c r="E23" s="38"/>
      <c r="F23" s="38"/>
      <c r="G23" s="38"/>
      <c r="H23" s="38"/>
      <c r="I23" s="134" t="s">
        <v>25</v>
      </c>
      <c r="J23" s="27" t="str">
        <f>IF('Rekapitulace stavby'!AN19="","",'Rekapitulace stavby'!AN19)</f>
        <v/>
      </c>
      <c r="K23" s="38"/>
      <c r="L23" s="55"/>
      <c r="S23" s="38"/>
      <c r="T23" s="38"/>
      <c r="U23" s="38"/>
      <c r="V23" s="38"/>
      <c r="W23" s="38"/>
      <c r="X23" s="38"/>
      <c r="Y23" s="38"/>
      <c r="Z23" s="38"/>
      <c r="AA23" s="38"/>
      <c r="AB23" s="38"/>
      <c r="AC23" s="38"/>
      <c r="AD23" s="38"/>
      <c r="AE23" s="38"/>
    </row>
    <row r="24" spans="1:31" s="2" customFormat="1" ht="18" customHeight="1">
      <c r="A24" s="38"/>
      <c r="B24" s="39"/>
      <c r="C24" s="38"/>
      <c r="D24" s="38"/>
      <c r="E24" s="27" t="str">
        <f>IF('Rekapitulace stavby'!E20="","",'Rekapitulace stavby'!E20)</f>
        <v xml:space="preserve"> </v>
      </c>
      <c r="F24" s="38"/>
      <c r="G24" s="38"/>
      <c r="H24" s="38"/>
      <c r="I24" s="134" t="s">
        <v>28</v>
      </c>
      <c r="J24" s="27" t="str">
        <f>IF('Rekapitulace stavby'!AN20="","",'Rekapitulace stavby'!AN20)</f>
        <v/>
      </c>
      <c r="K24" s="38"/>
      <c r="L24" s="55"/>
      <c r="S24" s="38"/>
      <c r="T24" s="38"/>
      <c r="U24" s="38"/>
      <c r="V24" s="38"/>
      <c r="W24" s="38"/>
      <c r="X24" s="38"/>
      <c r="Y24" s="38"/>
      <c r="Z24" s="38"/>
      <c r="AA24" s="38"/>
      <c r="AB24" s="38"/>
      <c r="AC24" s="38"/>
      <c r="AD24" s="38"/>
      <c r="AE24" s="38"/>
    </row>
    <row r="25" spans="1:31" s="2" customFormat="1" ht="6.95" customHeight="1">
      <c r="A25" s="38"/>
      <c r="B25" s="39"/>
      <c r="C25" s="38"/>
      <c r="D25" s="38"/>
      <c r="E25" s="38"/>
      <c r="F25" s="38"/>
      <c r="G25" s="38"/>
      <c r="H25" s="38"/>
      <c r="I25" s="133"/>
      <c r="J25" s="38"/>
      <c r="K25" s="38"/>
      <c r="L25" s="55"/>
      <c r="S25" s="38"/>
      <c r="T25" s="38"/>
      <c r="U25" s="38"/>
      <c r="V25" s="38"/>
      <c r="W25" s="38"/>
      <c r="X25" s="38"/>
      <c r="Y25" s="38"/>
      <c r="Z25" s="38"/>
      <c r="AA25" s="38"/>
      <c r="AB25" s="38"/>
      <c r="AC25" s="38"/>
      <c r="AD25" s="38"/>
      <c r="AE25" s="38"/>
    </row>
    <row r="26" spans="1:31" s="2" customFormat="1" ht="12" customHeight="1">
      <c r="A26" s="38"/>
      <c r="B26" s="39"/>
      <c r="C26" s="38"/>
      <c r="D26" s="32" t="s">
        <v>36</v>
      </c>
      <c r="E26" s="38"/>
      <c r="F26" s="38"/>
      <c r="G26" s="38"/>
      <c r="H26" s="38"/>
      <c r="I26" s="133"/>
      <c r="J26" s="38"/>
      <c r="K26" s="38"/>
      <c r="L26" s="55"/>
      <c r="S26" s="38"/>
      <c r="T26" s="38"/>
      <c r="U26" s="38"/>
      <c r="V26" s="38"/>
      <c r="W26" s="38"/>
      <c r="X26" s="38"/>
      <c r="Y26" s="38"/>
      <c r="Z26" s="38"/>
      <c r="AA26" s="38"/>
      <c r="AB26" s="38"/>
      <c r="AC26" s="38"/>
      <c r="AD26" s="38"/>
      <c r="AE26" s="38"/>
    </row>
    <row r="27" spans="1:31" s="8" customFormat="1" ht="16.5" customHeight="1">
      <c r="A27" s="135"/>
      <c r="B27" s="136"/>
      <c r="C27" s="135"/>
      <c r="D27" s="135"/>
      <c r="E27" s="36" t="s">
        <v>1</v>
      </c>
      <c r="F27" s="36"/>
      <c r="G27" s="36"/>
      <c r="H27" s="36"/>
      <c r="I27" s="137"/>
      <c r="J27" s="135"/>
      <c r="K27" s="135"/>
      <c r="L27" s="138"/>
      <c r="S27" s="135"/>
      <c r="T27" s="135"/>
      <c r="U27" s="135"/>
      <c r="V27" s="135"/>
      <c r="W27" s="135"/>
      <c r="X27" s="135"/>
      <c r="Y27" s="135"/>
      <c r="Z27" s="135"/>
      <c r="AA27" s="135"/>
      <c r="AB27" s="135"/>
      <c r="AC27" s="135"/>
      <c r="AD27" s="135"/>
      <c r="AE27" s="135"/>
    </row>
    <row r="28" spans="1:31" s="2" customFormat="1" ht="6.95" customHeight="1">
      <c r="A28" s="38"/>
      <c r="B28" s="39"/>
      <c r="C28" s="38"/>
      <c r="D28" s="38"/>
      <c r="E28" s="38"/>
      <c r="F28" s="38"/>
      <c r="G28" s="38"/>
      <c r="H28" s="38"/>
      <c r="I28" s="133"/>
      <c r="J28" s="38"/>
      <c r="K28" s="38"/>
      <c r="L28" s="55"/>
      <c r="S28" s="38"/>
      <c r="T28" s="38"/>
      <c r="U28" s="38"/>
      <c r="V28" s="38"/>
      <c r="W28" s="38"/>
      <c r="X28" s="38"/>
      <c r="Y28" s="38"/>
      <c r="Z28" s="38"/>
      <c r="AA28" s="38"/>
      <c r="AB28" s="38"/>
      <c r="AC28" s="38"/>
      <c r="AD28" s="38"/>
      <c r="AE28" s="38"/>
    </row>
    <row r="29" spans="1:31" s="2" customFormat="1" ht="6.95" customHeight="1">
      <c r="A29" s="38"/>
      <c r="B29" s="39"/>
      <c r="C29" s="38"/>
      <c r="D29" s="90"/>
      <c r="E29" s="90"/>
      <c r="F29" s="90"/>
      <c r="G29" s="90"/>
      <c r="H29" s="90"/>
      <c r="I29" s="139"/>
      <c r="J29" s="90"/>
      <c r="K29" s="90"/>
      <c r="L29" s="55"/>
      <c r="S29" s="38"/>
      <c r="T29" s="38"/>
      <c r="U29" s="38"/>
      <c r="V29" s="38"/>
      <c r="W29" s="38"/>
      <c r="X29" s="38"/>
      <c r="Y29" s="38"/>
      <c r="Z29" s="38"/>
      <c r="AA29" s="38"/>
      <c r="AB29" s="38"/>
      <c r="AC29" s="38"/>
      <c r="AD29" s="38"/>
      <c r="AE29" s="38"/>
    </row>
    <row r="30" spans="1:31" s="2" customFormat="1" ht="25.4" customHeight="1">
      <c r="A30" s="38"/>
      <c r="B30" s="39"/>
      <c r="C30" s="38"/>
      <c r="D30" s="140" t="s">
        <v>38</v>
      </c>
      <c r="E30" s="38"/>
      <c r="F30" s="38"/>
      <c r="G30" s="38"/>
      <c r="H30" s="38"/>
      <c r="I30" s="133"/>
      <c r="J30" s="96">
        <f>ROUND(J124,2)</f>
        <v>0</v>
      </c>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139"/>
      <c r="J31" s="90"/>
      <c r="K31" s="90"/>
      <c r="L31" s="55"/>
      <c r="S31" s="38"/>
      <c r="T31" s="38"/>
      <c r="U31" s="38"/>
      <c r="V31" s="38"/>
      <c r="W31" s="38"/>
      <c r="X31" s="38"/>
      <c r="Y31" s="38"/>
      <c r="Z31" s="38"/>
      <c r="AA31" s="38"/>
      <c r="AB31" s="38"/>
      <c r="AC31" s="38"/>
      <c r="AD31" s="38"/>
      <c r="AE31" s="38"/>
    </row>
    <row r="32" spans="1:31" s="2" customFormat="1" ht="14.4" customHeight="1">
      <c r="A32" s="38"/>
      <c r="B32" s="39"/>
      <c r="C32" s="38"/>
      <c r="D32" s="38"/>
      <c r="E32" s="38"/>
      <c r="F32" s="43" t="s">
        <v>40</v>
      </c>
      <c r="G32" s="38"/>
      <c r="H32" s="38"/>
      <c r="I32" s="141" t="s">
        <v>39</v>
      </c>
      <c r="J32" s="43" t="s">
        <v>41</v>
      </c>
      <c r="K32" s="38"/>
      <c r="L32" s="55"/>
      <c r="S32" s="38"/>
      <c r="T32" s="38"/>
      <c r="U32" s="38"/>
      <c r="V32" s="38"/>
      <c r="W32" s="38"/>
      <c r="X32" s="38"/>
      <c r="Y32" s="38"/>
      <c r="Z32" s="38"/>
      <c r="AA32" s="38"/>
      <c r="AB32" s="38"/>
      <c r="AC32" s="38"/>
      <c r="AD32" s="38"/>
      <c r="AE32" s="38"/>
    </row>
    <row r="33" spans="1:31" s="2" customFormat="1" ht="14.4" customHeight="1">
      <c r="A33" s="38"/>
      <c r="B33" s="39"/>
      <c r="C33" s="38"/>
      <c r="D33" s="142" t="s">
        <v>42</v>
      </c>
      <c r="E33" s="32" t="s">
        <v>43</v>
      </c>
      <c r="F33" s="143">
        <f>ROUND((SUM(BE124:BE206)),2)</f>
        <v>0</v>
      </c>
      <c r="G33" s="38"/>
      <c r="H33" s="38"/>
      <c r="I33" s="144">
        <v>0.21</v>
      </c>
      <c r="J33" s="143">
        <f>ROUND(((SUM(BE124:BE206))*I33),2)</f>
        <v>0</v>
      </c>
      <c r="K33" s="38"/>
      <c r="L33" s="55"/>
      <c r="S33" s="38"/>
      <c r="T33" s="38"/>
      <c r="U33" s="38"/>
      <c r="V33" s="38"/>
      <c r="W33" s="38"/>
      <c r="X33" s="38"/>
      <c r="Y33" s="38"/>
      <c r="Z33" s="38"/>
      <c r="AA33" s="38"/>
      <c r="AB33" s="38"/>
      <c r="AC33" s="38"/>
      <c r="AD33" s="38"/>
      <c r="AE33" s="38"/>
    </row>
    <row r="34" spans="1:31" s="2" customFormat="1" ht="14.4" customHeight="1">
      <c r="A34" s="38"/>
      <c r="B34" s="39"/>
      <c r="C34" s="38"/>
      <c r="D34" s="38"/>
      <c r="E34" s="32" t="s">
        <v>44</v>
      </c>
      <c r="F34" s="143">
        <f>ROUND((SUM(BF124:BF206)),2)</f>
        <v>0</v>
      </c>
      <c r="G34" s="38"/>
      <c r="H34" s="38"/>
      <c r="I34" s="144">
        <v>0.15</v>
      </c>
      <c r="J34" s="143">
        <f>ROUND(((SUM(BF124:BF206))*I34),2)</f>
        <v>0</v>
      </c>
      <c r="K34" s="38"/>
      <c r="L34" s="55"/>
      <c r="S34" s="38"/>
      <c r="T34" s="38"/>
      <c r="U34" s="38"/>
      <c r="V34" s="38"/>
      <c r="W34" s="38"/>
      <c r="X34" s="38"/>
      <c r="Y34" s="38"/>
      <c r="Z34" s="38"/>
      <c r="AA34" s="38"/>
      <c r="AB34" s="38"/>
      <c r="AC34" s="38"/>
      <c r="AD34" s="38"/>
      <c r="AE34" s="38"/>
    </row>
    <row r="35" spans="1:31" s="2" customFormat="1" ht="14.4" customHeight="1" hidden="1">
      <c r="A35" s="38"/>
      <c r="B35" s="39"/>
      <c r="C35" s="38"/>
      <c r="D35" s="38"/>
      <c r="E35" s="32" t="s">
        <v>45</v>
      </c>
      <c r="F35" s="143">
        <f>ROUND((SUM(BG124:BG206)),2)</f>
        <v>0</v>
      </c>
      <c r="G35" s="38"/>
      <c r="H35" s="38"/>
      <c r="I35" s="144">
        <v>0.21</v>
      </c>
      <c r="J35" s="143">
        <f>0</f>
        <v>0</v>
      </c>
      <c r="K35" s="38"/>
      <c r="L35" s="55"/>
      <c r="S35" s="38"/>
      <c r="T35" s="38"/>
      <c r="U35" s="38"/>
      <c r="V35" s="38"/>
      <c r="W35" s="38"/>
      <c r="X35" s="38"/>
      <c r="Y35" s="38"/>
      <c r="Z35" s="38"/>
      <c r="AA35" s="38"/>
      <c r="AB35" s="38"/>
      <c r="AC35" s="38"/>
      <c r="AD35" s="38"/>
      <c r="AE35" s="38"/>
    </row>
    <row r="36" spans="1:31" s="2" customFormat="1" ht="14.4" customHeight="1" hidden="1">
      <c r="A36" s="38"/>
      <c r="B36" s="39"/>
      <c r="C36" s="38"/>
      <c r="D36" s="38"/>
      <c r="E36" s="32" t="s">
        <v>46</v>
      </c>
      <c r="F36" s="143">
        <f>ROUND((SUM(BH124:BH206)),2)</f>
        <v>0</v>
      </c>
      <c r="G36" s="38"/>
      <c r="H36" s="38"/>
      <c r="I36" s="144">
        <v>0.15</v>
      </c>
      <c r="J36" s="143">
        <f>0</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47</v>
      </c>
      <c r="F37" s="143">
        <f>ROUND((SUM(BI124:BI206)),2)</f>
        <v>0</v>
      </c>
      <c r="G37" s="38"/>
      <c r="H37" s="38"/>
      <c r="I37" s="144">
        <v>0</v>
      </c>
      <c r="J37" s="143">
        <f>0</f>
        <v>0</v>
      </c>
      <c r="K37" s="38"/>
      <c r="L37" s="55"/>
      <c r="S37" s="38"/>
      <c r="T37" s="38"/>
      <c r="U37" s="38"/>
      <c r="V37" s="38"/>
      <c r="W37" s="38"/>
      <c r="X37" s="38"/>
      <c r="Y37" s="38"/>
      <c r="Z37" s="38"/>
      <c r="AA37" s="38"/>
      <c r="AB37" s="38"/>
      <c r="AC37" s="38"/>
      <c r="AD37" s="38"/>
      <c r="AE37" s="38"/>
    </row>
    <row r="38" spans="1:31" s="2" customFormat="1" ht="6.95" customHeight="1">
      <c r="A38" s="38"/>
      <c r="B38" s="39"/>
      <c r="C38" s="38"/>
      <c r="D38" s="38"/>
      <c r="E38" s="38"/>
      <c r="F38" s="38"/>
      <c r="G38" s="38"/>
      <c r="H38" s="38"/>
      <c r="I38" s="133"/>
      <c r="J38" s="38"/>
      <c r="K38" s="38"/>
      <c r="L38" s="55"/>
      <c r="S38" s="38"/>
      <c r="T38" s="38"/>
      <c r="U38" s="38"/>
      <c r="V38" s="38"/>
      <c r="W38" s="38"/>
      <c r="X38" s="38"/>
      <c r="Y38" s="38"/>
      <c r="Z38" s="38"/>
      <c r="AA38" s="38"/>
      <c r="AB38" s="38"/>
      <c r="AC38" s="38"/>
      <c r="AD38" s="38"/>
      <c r="AE38" s="38"/>
    </row>
    <row r="39" spans="1:31" s="2" customFormat="1" ht="25.4" customHeight="1">
      <c r="A39" s="38"/>
      <c r="B39" s="39"/>
      <c r="C39" s="145"/>
      <c r="D39" s="146" t="s">
        <v>48</v>
      </c>
      <c r="E39" s="81"/>
      <c r="F39" s="81"/>
      <c r="G39" s="147" t="s">
        <v>49</v>
      </c>
      <c r="H39" s="148" t="s">
        <v>50</v>
      </c>
      <c r="I39" s="149"/>
      <c r="J39" s="150">
        <f>SUM(J30:J37)</f>
        <v>0</v>
      </c>
      <c r="K39" s="151"/>
      <c r="L39" s="55"/>
      <c r="S39" s="38"/>
      <c r="T39" s="38"/>
      <c r="U39" s="38"/>
      <c r="V39" s="38"/>
      <c r="W39" s="38"/>
      <c r="X39" s="38"/>
      <c r="Y39" s="38"/>
      <c r="Z39" s="38"/>
      <c r="AA39" s="38"/>
      <c r="AB39" s="38"/>
      <c r="AC39" s="38"/>
      <c r="AD39" s="38"/>
      <c r="AE39" s="38"/>
    </row>
    <row r="40" spans="1:31" s="2" customFormat="1" ht="14.4" customHeight="1">
      <c r="A40" s="38"/>
      <c r="B40" s="39"/>
      <c r="C40" s="38"/>
      <c r="D40" s="38"/>
      <c r="E40" s="38"/>
      <c r="F40" s="38"/>
      <c r="G40" s="38"/>
      <c r="H40" s="38"/>
      <c r="I40" s="133"/>
      <c r="J40" s="38"/>
      <c r="K40" s="38"/>
      <c r="L40" s="55"/>
      <c r="S40" s="38"/>
      <c r="T40" s="38"/>
      <c r="U40" s="38"/>
      <c r="V40" s="38"/>
      <c r="W40" s="38"/>
      <c r="X40" s="38"/>
      <c r="Y40" s="38"/>
      <c r="Z40" s="38"/>
      <c r="AA40" s="38"/>
      <c r="AB40" s="38"/>
      <c r="AC40" s="38"/>
      <c r="AD40" s="38"/>
      <c r="AE40" s="38"/>
    </row>
    <row r="41" spans="2:12" s="1" customFormat="1" ht="14.4" customHeight="1">
      <c r="B41" s="22"/>
      <c r="I41" s="129"/>
      <c r="L41" s="22"/>
    </row>
    <row r="42" spans="2:12" s="1" customFormat="1" ht="14.4" customHeight="1">
      <c r="B42" s="22"/>
      <c r="I42" s="129"/>
      <c r="L42" s="22"/>
    </row>
    <row r="43" spans="2:12" s="1" customFormat="1" ht="14.4" customHeight="1">
      <c r="B43" s="22"/>
      <c r="I43" s="129"/>
      <c r="L43" s="22"/>
    </row>
    <row r="44" spans="2:12" s="1" customFormat="1" ht="14.4" customHeight="1">
      <c r="B44" s="22"/>
      <c r="I44" s="129"/>
      <c r="L44" s="22"/>
    </row>
    <row r="45" spans="2:12" s="1" customFormat="1" ht="14.4" customHeight="1">
      <c r="B45" s="22"/>
      <c r="I45" s="129"/>
      <c r="L45" s="22"/>
    </row>
    <row r="46" spans="2:12" s="1" customFormat="1" ht="14.4" customHeight="1">
      <c r="B46" s="22"/>
      <c r="I46" s="129"/>
      <c r="L46" s="22"/>
    </row>
    <row r="47" spans="2:12" s="1" customFormat="1" ht="14.4" customHeight="1">
      <c r="B47" s="22"/>
      <c r="I47" s="129"/>
      <c r="L47" s="22"/>
    </row>
    <row r="48" spans="2:12" s="1" customFormat="1" ht="14.4" customHeight="1">
      <c r="B48" s="22"/>
      <c r="I48" s="129"/>
      <c r="L48" s="22"/>
    </row>
    <row r="49" spans="2:12" s="1" customFormat="1" ht="14.4" customHeight="1">
      <c r="B49" s="22"/>
      <c r="I49" s="129"/>
      <c r="L49" s="22"/>
    </row>
    <row r="50" spans="2:12" s="2" customFormat="1" ht="14.4" customHeight="1">
      <c r="B50" s="55"/>
      <c r="D50" s="56" t="s">
        <v>51</v>
      </c>
      <c r="E50" s="57"/>
      <c r="F50" s="57"/>
      <c r="G50" s="56" t="s">
        <v>52</v>
      </c>
      <c r="H50" s="57"/>
      <c r="I50" s="152"/>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53</v>
      </c>
      <c r="E61" s="41"/>
      <c r="F61" s="153" t="s">
        <v>54</v>
      </c>
      <c r="G61" s="58" t="s">
        <v>53</v>
      </c>
      <c r="H61" s="41"/>
      <c r="I61" s="154"/>
      <c r="J61" s="155" t="s">
        <v>54</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55</v>
      </c>
      <c r="E65" s="59"/>
      <c r="F65" s="59"/>
      <c r="G65" s="56" t="s">
        <v>56</v>
      </c>
      <c r="H65" s="59"/>
      <c r="I65" s="156"/>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53</v>
      </c>
      <c r="E76" s="41"/>
      <c r="F76" s="153" t="s">
        <v>54</v>
      </c>
      <c r="G76" s="58" t="s">
        <v>53</v>
      </c>
      <c r="H76" s="41"/>
      <c r="I76" s="154"/>
      <c r="J76" s="155" t="s">
        <v>54</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157"/>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158"/>
      <c r="J81" s="63"/>
      <c r="K81" s="63"/>
      <c r="L81" s="55"/>
      <c r="S81" s="38"/>
      <c r="T81" s="38"/>
      <c r="U81" s="38"/>
      <c r="V81" s="38"/>
      <c r="W81" s="38"/>
      <c r="X81" s="38"/>
      <c r="Y81" s="38"/>
      <c r="Z81" s="38"/>
      <c r="AA81" s="38"/>
      <c r="AB81" s="38"/>
      <c r="AC81" s="38"/>
      <c r="AD81" s="38"/>
      <c r="AE81" s="38"/>
    </row>
    <row r="82" spans="1:31" s="2" customFormat="1" ht="24.95" customHeight="1">
      <c r="A82" s="38"/>
      <c r="B82" s="39"/>
      <c r="C82" s="23" t="s">
        <v>131</v>
      </c>
      <c r="D82" s="38"/>
      <c r="E82" s="38"/>
      <c r="F82" s="38"/>
      <c r="G82" s="38"/>
      <c r="H82" s="38"/>
      <c r="I82" s="133"/>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133"/>
      <c r="J83" s="38"/>
      <c r="K83" s="38"/>
      <c r="L83" s="55"/>
      <c r="S83" s="38"/>
      <c r="T83" s="38"/>
      <c r="U83" s="38"/>
      <c r="V83" s="38"/>
      <c r="W83" s="38"/>
      <c r="X83" s="38"/>
      <c r="Y83" s="38"/>
      <c r="Z83" s="38"/>
      <c r="AA83" s="38"/>
      <c r="AB83" s="38"/>
      <c r="AC83" s="38"/>
      <c r="AD83" s="38"/>
      <c r="AE83" s="38"/>
    </row>
    <row r="84" spans="1:31" s="2" customFormat="1" ht="12" customHeight="1">
      <c r="A84" s="38"/>
      <c r="B84" s="39"/>
      <c r="C84" s="32" t="s">
        <v>16</v>
      </c>
      <c r="D84" s="38"/>
      <c r="E84" s="38"/>
      <c r="F84" s="38"/>
      <c r="G84" s="38"/>
      <c r="H84" s="38"/>
      <c r="I84" s="133"/>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32" t="str">
        <f>E7</f>
        <v>Rekonstrukce objektu garáží nákladních vozidel - Rychnov nad Kněžnou</v>
      </c>
      <c r="F85" s="32"/>
      <c r="G85" s="32"/>
      <c r="H85" s="32"/>
      <c r="I85" s="133"/>
      <c r="J85" s="38"/>
      <c r="K85" s="38"/>
      <c r="L85" s="55"/>
      <c r="S85" s="38"/>
      <c r="T85" s="38"/>
      <c r="U85" s="38"/>
      <c r="V85" s="38"/>
      <c r="W85" s="38"/>
      <c r="X85" s="38"/>
      <c r="Y85" s="38"/>
      <c r="Z85" s="38"/>
      <c r="AA85" s="38"/>
      <c r="AB85" s="38"/>
      <c r="AC85" s="38"/>
      <c r="AD85" s="38"/>
      <c r="AE85" s="38"/>
    </row>
    <row r="86" spans="1:31" s="2" customFormat="1" ht="12" customHeight="1">
      <c r="A86" s="38"/>
      <c r="B86" s="39"/>
      <c r="C86" s="32" t="s">
        <v>128</v>
      </c>
      <c r="D86" s="38"/>
      <c r="E86" s="38"/>
      <c r="F86" s="38"/>
      <c r="G86" s="38"/>
      <c r="H86" s="38"/>
      <c r="I86" s="133"/>
      <c r="J86" s="38"/>
      <c r="K86" s="38"/>
      <c r="L86" s="55"/>
      <c r="S86" s="38"/>
      <c r="T86" s="38"/>
      <c r="U86" s="38"/>
      <c r="V86" s="38"/>
      <c r="W86" s="38"/>
      <c r="X86" s="38"/>
      <c r="Y86" s="38"/>
      <c r="Z86" s="38"/>
      <c r="AA86" s="38"/>
      <c r="AB86" s="38"/>
      <c r="AC86" s="38"/>
      <c r="AD86" s="38"/>
      <c r="AE86" s="38"/>
    </row>
    <row r="87" spans="1:31" s="2" customFormat="1" ht="16.5" customHeight="1">
      <c r="A87" s="38"/>
      <c r="B87" s="39"/>
      <c r="C87" s="38"/>
      <c r="D87" s="38"/>
      <c r="E87" s="67" t="str">
        <f>E9</f>
        <v>04 - D.1.4.d - Vytápění</v>
      </c>
      <c r="F87" s="38"/>
      <c r="G87" s="38"/>
      <c r="H87" s="38"/>
      <c r="I87" s="133"/>
      <c r="J87" s="38"/>
      <c r="K87" s="38"/>
      <c r="L87" s="55"/>
      <c r="S87" s="38"/>
      <c r="T87" s="38"/>
      <c r="U87" s="38"/>
      <c r="V87" s="38"/>
      <c r="W87" s="38"/>
      <c r="X87" s="38"/>
      <c r="Y87" s="38"/>
      <c r="Z87" s="38"/>
      <c r="AA87" s="38"/>
      <c r="AB87" s="38"/>
      <c r="AC87" s="38"/>
      <c r="AD87" s="38"/>
      <c r="AE87" s="38"/>
    </row>
    <row r="88" spans="1:31" s="2" customFormat="1" ht="6.95" customHeight="1">
      <c r="A88" s="38"/>
      <c r="B88" s="39"/>
      <c r="C88" s="38"/>
      <c r="D88" s="38"/>
      <c r="E88" s="38"/>
      <c r="F88" s="38"/>
      <c r="G88" s="38"/>
      <c r="H88" s="38"/>
      <c r="I88" s="133"/>
      <c r="J88" s="38"/>
      <c r="K88" s="38"/>
      <c r="L88" s="55"/>
      <c r="S88" s="38"/>
      <c r="T88" s="38"/>
      <c r="U88" s="38"/>
      <c r="V88" s="38"/>
      <c r="W88" s="38"/>
      <c r="X88" s="38"/>
      <c r="Y88" s="38"/>
      <c r="Z88" s="38"/>
      <c r="AA88" s="38"/>
      <c r="AB88" s="38"/>
      <c r="AC88" s="38"/>
      <c r="AD88" s="38"/>
      <c r="AE88" s="38"/>
    </row>
    <row r="89" spans="1:31" s="2" customFormat="1" ht="12" customHeight="1">
      <c r="A89" s="38"/>
      <c r="B89" s="39"/>
      <c r="C89" s="32" t="s">
        <v>20</v>
      </c>
      <c r="D89" s="38"/>
      <c r="E89" s="38"/>
      <c r="F89" s="27" t="str">
        <f>F12</f>
        <v>p.č. 2461/49 k.ú. Rychnov nad Kněžnou</v>
      </c>
      <c r="G89" s="38"/>
      <c r="H89" s="38"/>
      <c r="I89" s="134" t="s">
        <v>22</v>
      </c>
      <c r="J89" s="69" t="str">
        <f>IF(J12="","",J12)</f>
        <v>26. 3. 2019</v>
      </c>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133"/>
      <c r="J90" s="38"/>
      <c r="K90" s="38"/>
      <c r="L90" s="55"/>
      <c r="S90" s="38"/>
      <c r="T90" s="38"/>
      <c r="U90" s="38"/>
      <c r="V90" s="38"/>
      <c r="W90" s="38"/>
      <c r="X90" s="38"/>
      <c r="Y90" s="38"/>
      <c r="Z90" s="38"/>
      <c r="AA90" s="38"/>
      <c r="AB90" s="38"/>
      <c r="AC90" s="38"/>
      <c r="AD90" s="38"/>
      <c r="AE90" s="38"/>
    </row>
    <row r="91" spans="1:31" s="2" customFormat="1" ht="40.05" customHeight="1">
      <c r="A91" s="38"/>
      <c r="B91" s="39"/>
      <c r="C91" s="32" t="s">
        <v>24</v>
      </c>
      <c r="D91" s="38"/>
      <c r="E91" s="38"/>
      <c r="F91" s="27" t="str">
        <f>E15</f>
        <v>Údržba silnic královéhradeckého kraje, a.s.</v>
      </c>
      <c r="G91" s="38"/>
      <c r="H91" s="38"/>
      <c r="I91" s="134" t="s">
        <v>31</v>
      </c>
      <c r="J91" s="36" t="str">
        <f>E21</f>
        <v>IRBOS s.r.o., Čestice 115, Kostelec n/O</v>
      </c>
      <c r="K91" s="38"/>
      <c r="L91" s="55"/>
      <c r="S91" s="38"/>
      <c r="T91" s="38"/>
      <c r="U91" s="38"/>
      <c r="V91" s="38"/>
      <c r="W91" s="38"/>
      <c r="X91" s="38"/>
      <c r="Y91" s="38"/>
      <c r="Z91" s="38"/>
      <c r="AA91" s="38"/>
      <c r="AB91" s="38"/>
      <c r="AC91" s="38"/>
      <c r="AD91" s="38"/>
      <c r="AE91" s="38"/>
    </row>
    <row r="92" spans="1:31" s="2" customFormat="1" ht="15.15" customHeight="1">
      <c r="A92" s="38"/>
      <c r="B92" s="39"/>
      <c r="C92" s="32" t="s">
        <v>29</v>
      </c>
      <c r="D92" s="38"/>
      <c r="E92" s="38"/>
      <c r="F92" s="27" t="str">
        <f>IF(E18="","",E18)</f>
        <v>Vyplň údaj</v>
      </c>
      <c r="G92" s="38"/>
      <c r="H92" s="38"/>
      <c r="I92" s="134" t="s">
        <v>34</v>
      </c>
      <c r="J92" s="36" t="str">
        <f>E24</f>
        <v xml:space="preserve"> </v>
      </c>
      <c r="K92" s="38"/>
      <c r="L92" s="55"/>
      <c r="S92" s="38"/>
      <c r="T92" s="38"/>
      <c r="U92" s="38"/>
      <c r="V92" s="38"/>
      <c r="W92" s="38"/>
      <c r="X92" s="38"/>
      <c r="Y92" s="38"/>
      <c r="Z92" s="38"/>
      <c r="AA92" s="38"/>
      <c r="AB92" s="38"/>
      <c r="AC92" s="38"/>
      <c r="AD92" s="38"/>
      <c r="AE92" s="38"/>
    </row>
    <row r="93" spans="1:31" s="2" customFormat="1" ht="10.3" customHeight="1">
      <c r="A93" s="38"/>
      <c r="B93" s="39"/>
      <c r="C93" s="38"/>
      <c r="D93" s="38"/>
      <c r="E93" s="38"/>
      <c r="F93" s="38"/>
      <c r="G93" s="38"/>
      <c r="H93" s="38"/>
      <c r="I93" s="133"/>
      <c r="J93" s="38"/>
      <c r="K93" s="38"/>
      <c r="L93" s="55"/>
      <c r="S93" s="38"/>
      <c r="T93" s="38"/>
      <c r="U93" s="38"/>
      <c r="V93" s="38"/>
      <c r="W93" s="38"/>
      <c r="X93" s="38"/>
      <c r="Y93" s="38"/>
      <c r="Z93" s="38"/>
      <c r="AA93" s="38"/>
      <c r="AB93" s="38"/>
      <c r="AC93" s="38"/>
      <c r="AD93" s="38"/>
      <c r="AE93" s="38"/>
    </row>
    <row r="94" spans="1:31" s="2" customFormat="1" ht="29.25" customHeight="1">
      <c r="A94" s="38"/>
      <c r="B94" s="39"/>
      <c r="C94" s="159" t="s">
        <v>132</v>
      </c>
      <c r="D94" s="145"/>
      <c r="E94" s="145"/>
      <c r="F94" s="145"/>
      <c r="G94" s="145"/>
      <c r="H94" s="145"/>
      <c r="I94" s="160"/>
      <c r="J94" s="161" t="s">
        <v>133</v>
      </c>
      <c r="K94" s="145"/>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133"/>
      <c r="J95" s="38"/>
      <c r="K95" s="38"/>
      <c r="L95" s="55"/>
      <c r="S95" s="38"/>
      <c r="T95" s="38"/>
      <c r="U95" s="38"/>
      <c r="V95" s="38"/>
      <c r="W95" s="38"/>
      <c r="X95" s="38"/>
      <c r="Y95" s="38"/>
      <c r="Z95" s="38"/>
      <c r="AA95" s="38"/>
      <c r="AB95" s="38"/>
      <c r="AC95" s="38"/>
      <c r="AD95" s="38"/>
      <c r="AE95" s="38"/>
    </row>
    <row r="96" spans="1:47" s="2" customFormat="1" ht="22.8" customHeight="1">
      <c r="A96" s="38"/>
      <c r="B96" s="39"/>
      <c r="C96" s="162" t="s">
        <v>134</v>
      </c>
      <c r="D96" s="38"/>
      <c r="E96" s="38"/>
      <c r="F96" s="38"/>
      <c r="G96" s="38"/>
      <c r="H96" s="38"/>
      <c r="I96" s="133"/>
      <c r="J96" s="96">
        <f>J124</f>
        <v>0</v>
      </c>
      <c r="K96" s="38"/>
      <c r="L96" s="55"/>
      <c r="S96" s="38"/>
      <c r="T96" s="38"/>
      <c r="U96" s="38"/>
      <c r="V96" s="38"/>
      <c r="W96" s="38"/>
      <c r="X96" s="38"/>
      <c r="Y96" s="38"/>
      <c r="Z96" s="38"/>
      <c r="AA96" s="38"/>
      <c r="AB96" s="38"/>
      <c r="AC96" s="38"/>
      <c r="AD96" s="38"/>
      <c r="AE96" s="38"/>
      <c r="AU96" s="19" t="s">
        <v>135</v>
      </c>
    </row>
    <row r="97" spans="1:31" s="9" customFormat="1" ht="24.95" customHeight="1">
      <c r="A97" s="9"/>
      <c r="B97" s="163"/>
      <c r="C97" s="9"/>
      <c r="D97" s="164" t="s">
        <v>146</v>
      </c>
      <c r="E97" s="165"/>
      <c r="F97" s="165"/>
      <c r="G97" s="165"/>
      <c r="H97" s="165"/>
      <c r="I97" s="166"/>
      <c r="J97" s="167">
        <f>J125</f>
        <v>0</v>
      </c>
      <c r="K97" s="9"/>
      <c r="L97" s="163"/>
      <c r="S97" s="9"/>
      <c r="T97" s="9"/>
      <c r="U97" s="9"/>
      <c r="V97" s="9"/>
      <c r="W97" s="9"/>
      <c r="X97" s="9"/>
      <c r="Y97" s="9"/>
      <c r="Z97" s="9"/>
      <c r="AA97" s="9"/>
      <c r="AB97" s="9"/>
      <c r="AC97" s="9"/>
      <c r="AD97" s="9"/>
      <c r="AE97" s="9"/>
    </row>
    <row r="98" spans="1:31" s="10" customFormat="1" ht="19.9" customHeight="1">
      <c r="A98" s="10"/>
      <c r="B98" s="168"/>
      <c r="C98" s="10"/>
      <c r="D98" s="169" t="s">
        <v>148</v>
      </c>
      <c r="E98" s="170"/>
      <c r="F98" s="170"/>
      <c r="G98" s="170"/>
      <c r="H98" s="170"/>
      <c r="I98" s="171"/>
      <c r="J98" s="172">
        <f>J126</f>
        <v>0</v>
      </c>
      <c r="K98" s="10"/>
      <c r="L98" s="168"/>
      <c r="S98" s="10"/>
      <c r="T98" s="10"/>
      <c r="U98" s="10"/>
      <c r="V98" s="10"/>
      <c r="W98" s="10"/>
      <c r="X98" s="10"/>
      <c r="Y98" s="10"/>
      <c r="Z98" s="10"/>
      <c r="AA98" s="10"/>
      <c r="AB98" s="10"/>
      <c r="AC98" s="10"/>
      <c r="AD98" s="10"/>
      <c r="AE98" s="10"/>
    </row>
    <row r="99" spans="1:31" s="10" customFormat="1" ht="19.9" customHeight="1">
      <c r="A99" s="10"/>
      <c r="B99" s="168"/>
      <c r="C99" s="10"/>
      <c r="D99" s="169" t="s">
        <v>1933</v>
      </c>
      <c r="E99" s="170"/>
      <c r="F99" s="170"/>
      <c r="G99" s="170"/>
      <c r="H99" s="170"/>
      <c r="I99" s="171"/>
      <c r="J99" s="172">
        <f>J139</f>
        <v>0</v>
      </c>
      <c r="K99" s="10"/>
      <c r="L99" s="168"/>
      <c r="S99" s="10"/>
      <c r="T99" s="10"/>
      <c r="U99" s="10"/>
      <c r="V99" s="10"/>
      <c r="W99" s="10"/>
      <c r="X99" s="10"/>
      <c r="Y99" s="10"/>
      <c r="Z99" s="10"/>
      <c r="AA99" s="10"/>
      <c r="AB99" s="10"/>
      <c r="AC99" s="10"/>
      <c r="AD99" s="10"/>
      <c r="AE99" s="10"/>
    </row>
    <row r="100" spans="1:31" s="10" customFormat="1" ht="19.9" customHeight="1">
      <c r="A100" s="10"/>
      <c r="B100" s="168"/>
      <c r="C100" s="10"/>
      <c r="D100" s="169" t="s">
        <v>1934</v>
      </c>
      <c r="E100" s="170"/>
      <c r="F100" s="170"/>
      <c r="G100" s="170"/>
      <c r="H100" s="170"/>
      <c r="I100" s="171"/>
      <c r="J100" s="172">
        <f>J156</f>
        <v>0</v>
      </c>
      <c r="K100" s="10"/>
      <c r="L100" s="168"/>
      <c r="S100" s="10"/>
      <c r="T100" s="10"/>
      <c r="U100" s="10"/>
      <c r="V100" s="10"/>
      <c r="W100" s="10"/>
      <c r="X100" s="10"/>
      <c r="Y100" s="10"/>
      <c r="Z100" s="10"/>
      <c r="AA100" s="10"/>
      <c r="AB100" s="10"/>
      <c r="AC100" s="10"/>
      <c r="AD100" s="10"/>
      <c r="AE100" s="10"/>
    </row>
    <row r="101" spans="1:31" s="10" customFormat="1" ht="19.9" customHeight="1">
      <c r="A101" s="10"/>
      <c r="B101" s="168"/>
      <c r="C101" s="10"/>
      <c r="D101" s="169" t="s">
        <v>1935</v>
      </c>
      <c r="E101" s="170"/>
      <c r="F101" s="170"/>
      <c r="G101" s="170"/>
      <c r="H101" s="170"/>
      <c r="I101" s="171"/>
      <c r="J101" s="172">
        <f>J167</f>
        <v>0</v>
      </c>
      <c r="K101" s="10"/>
      <c r="L101" s="168"/>
      <c r="S101" s="10"/>
      <c r="T101" s="10"/>
      <c r="U101" s="10"/>
      <c r="V101" s="10"/>
      <c r="W101" s="10"/>
      <c r="X101" s="10"/>
      <c r="Y101" s="10"/>
      <c r="Z101" s="10"/>
      <c r="AA101" s="10"/>
      <c r="AB101" s="10"/>
      <c r="AC101" s="10"/>
      <c r="AD101" s="10"/>
      <c r="AE101" s="10"/>
    </row>
    <row r="102" spans="1:31" s="10" customFormat="1" ht="19.9" customHeight="1">
      <c r="A102" s="10"/>
      <c r="B102" s="168"/>
      <c r="C102" s="10"/>
      <c r="D102" s="169" t="s">
        <v>1936</v>
      </c>
      <c r="E102" s="170"/>
      <c r="F102" s="170"/>
      <c r="G102" s="170"/>
      <c r="H102" s="170"/>
      <c r="I102" s="171"/>
      <c r="J102" s="172">
        <f>J172</f>
        <v>0</v>
      </c>
      <c r="K102" s="10"/>
      <c r="L102" s="168"/>
      <c r="S102" s="10"/>
      <c r="T102" s="10"/>
      <c r="U102" s="10"/>
      <c r="V102" s="10"/>
      <c r="W102" s="10"/>
      <c r="X102" s="10"/>
      <c r="Y102" s="10"/>
      <c r="Z102" s="10"/>
      <c r="AA102" s="10"/>
      <c r="AB102" s="10"/>
      <c r="AC102" s="10"/>
      <c r="AD102" s="10"/>
      <c r="AE102" s="10"/>
    </row>
    <row r="103" spans="1:31" s="10" customFormat="1" ht="19.9" customHeight="1">
      <c r="A103" s="10"/>
      <c r="B103" s="168"/>
      <c r="C103" s="10"/>
      <c r="D103" s="169" t="s">
        <v>1937</v>
      </c>
      <c r="E103" s="170"/>
      <c r="F103" s="170"/>
      <c r="G103" s="170"/>
      <c r="H103" s="170"/>
      <c r="I103" s="171"/>
      <c r="J103" s="172">
        <f>J188</f>
        <v>0</v>
      </c>
      <c r="K103" s="10"/>
      <c r="L103" s="168"/>
      <c r="S103" s="10"/>
      <c r="T103" s="10"/>
      <c r="U103" s="10"/>
      <c r="V103" s="10"/>
      <c r="W103" s="10"/>
      <c r="X103" s="10"/>
      <c r="Y103" s="10"/>
      <c r="Z103" s="10"/>
      <c r="AA103" s="10"/>
      <c r="AB103" s="10"/>
      <c r="AC103" s="10"/>
      <c r="AD103" s="10"/>
      <c r="AE103" s="10"/>
    </row>
    <row r="104" spans="1:31" s="10" customFormat="1" ht="19.9" customHeight="1">
      <c r="A104" s="10"/>
      <c r="B104" s="168"/>
      <c r="C104" s="10"/>
      <c r="D104" s="169" t="s">
        <v>1938</v>
      </c>
      <c r="E104" s="170"/>
      <c r="F104" s="170"/>
      <c r="G104" s="170"/>
      <c r="H104" s="170"/>
      <c r="I104" s="171"/>
      <c r="J104" s="172">
        <f>J197</f>
        <v>0</v>
      </c>
      <c r="K104" s="10"/>
      <c r="L104" s="168"/>
      <c r="S104" s="10"/>
      <c r="T104" s="10"/>
      <c r="U104" s="10"/>
      <c r="V104" s="10"/>
      <c r="W104" s="10"/>
      <c r="X104" s="10"/>
      <c r="Y104" s="10"/>
      <c r="Z104" s="10"/>
      <c r="AA104" s="10"/>
      <c r="AB104" s="10"/>
      <c r="AC104" s="10"/>
      <c r="AD104" s="10"/>
      <c r="AE104" s="10"/>
    </row>
    <row r="105" spans="1:31" s="2" customFormat="1" ht="21.8" customHeight="1">
      <c r="A105" s="38"/>
      <c r="B105" s="39"/>
      <c r="C105" s="38"/>
      <c r="D105" s="38"/>
      <c r="E105" s="38"/>
      <c r="F105" s="38"/>
      <c r="G105" s="38"/>
      <c r="H105" s="38"/>
      <c r="I105" s="133"/>
      <c r="J105" s="38"/>
      <c r="K105" s="38"/>
      <c r="L105" s="55"/>
      <c r="S105" s="38"/>
      <c r="T105" s="38"/>
      <c r="U105" s="38"/>
      <c r="V105" s="38"/>
      <c r="W105" s="38"/>
      <c r="X105" s="38"/>
      <c r="Y105" s="38"/>
      <c r="Z105" s="38"/>
      <c r="AA105" s="38"/>
      <c r="AB105" s="38"/>
      <c r="AC105" s="38"/>
      <c r="AD105" s="38"/>
      <c r="AE105" s="38"/>
    </row>
    <row r="106" spans="1:31" s="2" customFormat="1" ht="6.95" customHeight="1">
      <c r="A106" s="38"/>
      <c r="B106" s="60"/>
      <c r="C106" s="61"/>
      <c r="D106" s="61"/>
      <c r="E106" s="61"/>
      <c r="F106" s="61"/>
      <c r="G106" s="61"/>
      <c r="H106" s="61"/>
      <c r="I106" s="157"/>
      <c r="J106" s="61"/>
      <c r="K106" s="61"/>
      <c r="L106" s="55"/>
      <c r="S106" s="38"/>
      <c r="T106" s="38"/>
      <c r="U106" s="38"/>
      <c r="V106" s="38"/>
      <c r="W106" s="38"/>
      <c r="X106" s="38"/>
      <c r="Y106" s="38"/>
      <c r="Z106" s="38"/>
      <c r="AA106" s="38"/>
      <c r="AB106" s="38"/>
      <c r="AC106" s="38"/>
      <c r="AD106" s="38"/>
      <c r="AE106" s="38"/>
    </row>
    <row r="110" spans="1:31" s="2" customFormat="1" ht="6.95" customHeight="1">
      <c r="A110" s="38"/>
      <c r="B110" s="62"/>
      <c r="C110" s="63"/>
      <c r="D110" s="63"/>
      <c r="E110" s="63"/>
      <c r="F110" s="63"/>
      <c r="G110" s="63"/>
      <c r="H110" s="63"/>
      <c r="I110" s="158"/>
      <c r="J110" s="63"/>
      <c r="K110" s="63"/>
      <c r="L110" s="55"/>
      <c r="S110" s="38"/>
      <c r="T110" s="38"/>
      <c r="U110" s="38"/>
      <c r="V110" s="38"/>
      <c r="W110" s="38"/>
      <c r="X110" s="38"/>
      <c r="Y110" s="38"/>
      <c r="Z110" s="38"/>
      <c r="AA110" s="38"/>
      <c r="AB110" s="38"/>
      <c r="AC110" s="38"/>
      <c r="AD110" s="38"/>
      <c r="AE110" s="38"/>
    </row>
    <row r="111" spans="1:31" s="2" customFormat="1" ht="24.95" customHeight="1">
      <c r="A111" s="38"/>
      <c r="B111" s="39"/>
      <c r="C111" s="23" t="s">
        <v>160</v>
      </c>
      <c r="D111" s="38"/>
      <c r="E111" s="38"/>
      <c r="F111" s="38"/>
      <c r="G111" s="38"/>
      <c r="H111" s="38"/>
      <c r="I111" s="133"/>
      <c r="J111" s="38"/>
      <c r="K111" s="38"/>
      <c r="L111" s="55"/>
      <c r="S111" s="38"/>
      <c r="T111" s="38"/>
      <c r="U111" s="38"/>
      <c r="V111" s="38"/>
      <c r="W111" s="38"/>
      <c r="X111" s="38"/>
      <c r="Y111" s="38"/>
      <c r="Z111" s="38"/>
      <c r="AA111" s="38"/>
      <c r="AB111" s="38"/>
      <c r="AC111" s="38"/>
      <c r="AD111" s="38"/>
      <c r="AE111" s="38"/>
    </row>
    <row r="112" spans="1:31" s="2" customFormat="1" ht="6.95" customHeight="1">
      <c r="A112" s="38"/>
      <c r="B112" s="39"/>
      <c r="C112" s="38"/>
      <c r="D112" s="38"/>
      <c r="E112" s="38"/>
      <c r="F112" s="38"/>
      <c r="G112" s="38"/>
      <c r="H112" s="38"/>
      <c r="I112" s="133"/>
      <c r="J112" s="38"/>
      <c r="K112" s="38"/>
      <c r="L112" s="55"/>
      <c r="S112" s="38"/>
      <c r="T112" s="38"/>
      <c r="U112" s="38"/>
      <c r="V112" s="38"/>
      <c r="W112" s="38"/>
      <c r="X112" s="38"/>
      <c r="Y112" s="38"/>
      <c r="Z112" s="38"/>
      <c r="AA112" s="38"/>
      <c r="AB112" s="38"/>
      <c r="AC112" s="38"/>
      <c r="AD112" s="38"/>
      <c r="AE112" s="38"/>
    </row>
    <row r="113" spans="1:31" s="2" customFormat="1" ht="12" customHeight="1">
      <c r="A113" s="38"/>
      <c r="B113" s="39"/>
      <c r="C113" s="32" t="s">
        <v>16</v>
      </c>
      <c r="D113" s="38"/>
      <c r="E113" s="38"/>
      <c r="F113" s="38"/>
      <c r="G113" s="38"/>
      <c r="H113" s="38"/>
      <c r="I113" s="133"/>
      <c r="J113" s="38"/>
      <c r="K113" s="38"/>
      <c r="L113" s="55"/>
      <c r="S113" s="38"/>
      <c r="T113" s="38"/>
      <c r="U113" s="38"/>
      <c r="V113" s="38"/>
      <c r="W113" s="38"/>
      <c r="X113" s="38"/>
      <c r="Y113" s="38"/>
      <c r="Z113" s="38"/>
      <c r="AA113" s="38"/>
      <c r="AB113" s="38"/>
      <c r="AC113" s="38"/>
      <c r="AD113" s="38"/>
      <c r="AE113" s="38"/>
    </row>
    <row r="114" spans="1:31" s="2" customFormat="1" ht="16.5" customHeight="1">
      <c r="A114" s="38"/>
      <c r="B114" s="39"/>
      <c r="C114" s="38"/>
      <c r="D114" s="38"/>
      <c r="E114" s="132" t="str">
        <f>E7</f>
        <v>Rekonstrukce objektu garáží nákladních vozidel - Rychnov nad Kněžnou</v>
      </c>
      <c r="F114" s="32"/>
      <c r="G114" s="32"/>
      <c r="H114" s="32"/>
      <c r="I114" s="133"/>
      <c r="J114" s="38"/>
      <c r="K114" s="38"/>
      <c r="L114" s="55"/>
      <c r="S114" s="38"/>
      <c r="T114" s="38"/>
      <c r="U114" s="38"/>
      <c r="V114" s="38"/>
      <c r="W114" s="38"/>
      <c r="X114" s="38"/>
      <c r="Y114" s="38"/>
      <c r="Z114" s="38"/>
      <c r="AA114" s="38"/>
      <c r="AB114" s="38"/>
      <c r="AC114" s="38"/>
      <c r="AD114" s="38"/>
      <c r="AE114" s="38"/>
    </row>
    <row r="115" spans="1:31" s="2" customFormat="1" ht="12" customHeight="1">
      <c r="A115" s="38"/>
      <c r="B115" s="39"/>
      <c r="C115" s="32" t="s">
        <v>128</v>
      </c>
      <c r="D115" s="38"/>
      <c r="E115" s="38"/>
      <c r="F115" s="38"/>
      <c r="G115" s="38"/>
      <c r="H115" s="38"/>
      <c r="I115" s="133"/>
      <c r="J115" s="38"/>
      <c r="K115" s="38"/>
      <c r="L115" s="55"/>
      <c r="S115" s="38"/>
      <c r="T115" s="38"/>
      <c r="U115" s="38"/>
      <c r="V115" s="38"/>
      <c r="W115" s="38"/>
      <c r="X115" s="38"/>
      <c r="Y115" s="38"/>
      <c r="Z115" s="38"/>
      <c r="AA115" s="38"/>
      <c r="AB115" s="38"/>
      <c r="AC115" s="38"/>
      <c r="AD115" s="38"/>
      <c r="AE115" s="38"/>
    </row>
    <row r="116" spans="1:31" s="2" customFormat="1" ht="16.5" customHeight="1">
      <c r="A116" s="38"/>
      <c r="B116" s="39"/>
      <c r="C116" s="38"/>
      <c r="D116" s="38"/>
      <c r="E116" s="67" t="str">
        <f>E9</f>
        <v>04 - D.1.4.d - Vytápění</v>
      </c>
      <c r="F116" s="38"/>
      <c r="G116" s="38"/>
      <c r="H116" s="38"/>
      <c r="I116" s="133"/>
      <c r="J116" s="38"/>
      <c r="K116" s="38"/>
      <c r="L116" s="55"/>
      <c r="S116" s="38"/>
      <c r="T116" s="38"/>
      <c r="U116" s="38"/>
      <c r="V116" s="38"/>
      <c r="W116" s="38"/>
      <c r="X116" s="38"/>
      <c r="Y116" s="38"/>
      <c r="Z116" s="38"/>
      <c r="AA116" s="38"/>
      <c r="AB116" s="38"/>
      <c r="AC116" s="38"/>
      <c r="AD116" s="38"/>
      <c r="AE116" s="38"/>
    </row>
    <row r="117" spans="1:31" s="2" customFormat="1" ht="6.95" customHeight="1">
      <c r="A117" s="38"/>
      <c r="B117" s="39"/>
      <c r="C117" s="38"/>
      <c r="D117" s="38"/>
      <c r="E117" s="38"/>
      <c r="F117" s="38"/>
      <c r="G117" s="38"/>
      <c r="H117" s="38"/>
      <c r="I117" s="133"/>
      <c r="J117" s="38"/>
      <c r="K117" s="38"/>
      <c r="L117" s="55"/>
      <c r="S117" s="38"/>
      <c r="T117" s="38"/>
      <c r="U117" s="38"/>
      <c r="V117" s="38"/>
      <c r="W117" s="38"/>
      <c r="X117" s="38"/>
      <c r="Y117" s="38"/>
      <c r="Z117" s="38"/>
      <c r="AA117" s="38"/>
      <c r="AB117" s="38"/>
      <c r="AC117" s="38"/>
      <c r="AD117" s="38"/>
      <c r="AE117" s="38"/>
    </row>
    <row r="118" spans="1:31" s="2" customFormat="1" ht="12" customHeight="1">
      <c r="A118" s="38"/>
      <c r="B118" s="39"/>
      <c r="C118" s="32" t="s">
        <v>20</v>
      </c>
      <c r="D118" s="38"/>
      <c r="E118" s="38"/>
      <c r="F118" s="27" t="str">
        <f>F12</f>
        <v>p.č. 2461/49 k.ú. Rychnov nad Kněžnou</v>
      </c>
      <c r="G118" s="38"/>
      <c r="H118" s="38"/>
      <c r="I118" s="134" t="s">
        <v>22</v>
      </c>
      <c r="J118" s="69" t="str">
        <f>IF(J12="","",J12)</f>
        <v>26. 3. 2019</v>
      </c>
      <c r="K118" s="38"/>
      <c r="L118" s="55"/>
      <c r="S118" s="38"/>
      <c r="T118" s="38"/>
      <c r="U118" s="38"/>
      <c r="V118" s="38"/>
      <c r="W118" s="38"/>
      <c r="X118" s="38"/>
      <c r="Y118" s="38"/>
      <c r="Z118" s="38"/>
      <c r="AA118" s="38"/>
      <c r="AB118" s="38"/>
      <c r="AC118" s="38"/>
      <c r="AD118" s="38"/>
      <c r="AE118" s="38"/>
    </row>
    <row r="119" spans="1:31" s="2" customFormat="1" ht="6.95" customHeight="1">
      <c r="A119" s="38"/>
      <c r="B119" s="39"/>
      <c r="C119" s="38"/>
      <c r="D119" s="38"/>
      <c r="E119" s="38"/>
      <c r="F119" s="38"/>
      <c r="G119" s="38"/>
      <c r="H119" s="38"/>
      <c r="I119" s="133"/>
      <c r="J119" s="38"/>
      <c r="K119" s="38"/>
      <c r="L119" s="55"/>
      <c r="S119" s="38"/>
      <c r="T119" s="38"/>
      <c r="U119" s="38"/>
      <c r="V119" s="38"/>
      <c r="W119" s="38"/>
      <c r="X119" s="38"/>
      <c r="Y119" s="38"/>
      <c r="Z119" s="38"/>
      <c r="AA119" s="38"/>
      <c r="AB119" s="38"/>
      <c r="AC119" s="38"/>
      <c r="AD119" s="38"/>
      <c r="AE119" s="38"/>
    </row>
    <row r="120" spans="1:31" s="2" customFormat="1" ht="40.05" customHeight="1">
      <c r="A120" s="38"/>
      <c r="B120" s="39"/>
      <c r="C120" s="32" t="s">
        <v>24</v>
      </c>
      <c r="D120" s="38"/>
      <c r="E120" s="38"/>
      <c r="F120" s="27" t="str">
        <f>E15</f>
        <v>Údržba silnic královéhradeckého kraje, a.s.</v>
      </c>
      <c r="G120" s="38"/>
      <c r="H120" s="38"/>
      <c r="I120" s="134" t="s">
        <v>31</v>
      </c>
      <c r="J120" s="36" t="str">
        <f>E21</f>
        <v>IRBOS s.r.o., Čestice 115, Kostelec n/O</v>
      </c>
      <c r="K120" s="38"/>
      <c r="L120" s="55"/>
      <c r="S120" s="38"/>
      <c r="T120" s="38"/>
      <c r="U120" s="38"/>
      <c r="V120" s="38"/>
      <c r="W120" s="38"/>
      <c r="X120" s="38"/>
      <c r="Y120" s="38"/>
      <c r="Z120" s="38"/>
      <c r="AA120" s="38"/>
      <c r="AB120" s="38"/>
      <c r="AC120" s="38"/>
      <c r="AD120" s="38"/>
      <c r="AE120" s="38"/>
    </row>
    <row r="121" spans="1:31" s="2" customFormat="1" ht="15.15" customHeight="1">
      <c r="A121" s="38"/>
      <c r="B121" s="39"/>
      <c r="C121" s="32" t="s">
        <v>29</v>
      </c>
      <c r="D121" s="38"/>
      <c r="E121" s="38"/>
      <c r="F121" s="27" t="str">
        <f>IF(E18="","",E18)</f>
        <v>Vyplň údaj</v>
      </c>
      <c r="G121" s="38"/>
      <c r="H121" s="38"/>
      <c r="I121" s="134" t="s">
        <v>34</v>
      </c>
      <c r="J121" s="36" t="str">
        <f>E24</f>
        <v xml:space="preserve"> </v>
      </c>
      <c r="K121" s="38"/>
      <c r="L121" s="55"/>
      <c r="S121" s="38"/>
      <c r="T121" s="38"/>
      <c r="U121" s="38"/>
      <c r="V121" s="38"/>
      <c r="W121" s="38"/>
      <c r="X121" s="38"/>
      <c r="Y121" s="38"/>
      <c r="Z121" s="38"/>
      <c r="AA121" s="38"/>
      <c r="AB121" s="38"/>
      <c r="AC121" s="38"/>
      <c r="AD121" s="38"/>
      <c r="AE121" s="38"/>
    </row>
    <row r="122" spans="1:31" s="2" customFormat="1" ht="10.3" customHeight="1">
      <c r="A122" s="38"/>
      <c r="B122" s="39"/>
      <c r="C122" s="38"/>
      <c r="D122" s="38"/>
      <c r="E122" s="38"/>
      <c r="F122" s="38"/>
      <c r="G122" s="38"/>
      <c r="H122" s="38"/>
      <c r="I122" s="133"/>
      <c r="J122" s="38"/>
      <c r="K122" s="38"/>
      <c r="L122" s="55"/>
      <c r="S122" s="38"/>
      <c r="T122" s="38"/>
      <c r="U122" s="38"/>
      <c r="V122" s="38"/>
      <c r="W122" s="38"/>
      <c r="X122" s="38"/>
      <c r="Y122" s="38"/>
      <c r="Z122" s="38"/>
      <c r="AA122" s="38"/>
      <c r="AB122" s="38"/>
      <c r="AC122" s="38"/>
      <c r="AD122" s="38"/>
      <c r="AE122" s="38"/>
    </row>
    <row r="123" spans="1:31" s="11" customFormat="1" ht="29.25" customHeight="1">
      <c r="A123" s="173"/>
      <c r="B123" s="174"/>
      <c r="C123" s="175" t="s">
        <v>161</v>
      </c>
      <c r="D123" s="176" t="s">
        <v>63</v>
      </c>
      <c r="E123" s="176" t="s">
        <v>59</v>
      </c>
      <c r="F123" s="176" t="s">
        <v>60</v>
      </c>
      <c r="G123" s="176" t="s">
        <v>162</v>
      </c>
      <c r="H123" s="176" t="s">
        <v>163</v>
      </c>
      <c r="I123" s="177" t="s">
        <v>164</v>
      </c>
      <c r="J123" s="176" t="s">
        <v>133</v>
      </c>
      <c r="K123" s="178" t="s">
        <v>165</v>
      </c>
      <c r="L123" s="179"/>
      <c r="M123" s="86" t="s">
        <v>1</v>
      </c>
      <c r="N123" s="87" t="s">
        <v>42</v>
      </c>
      <c r="O123" s="87" t="s">
        <v>166</v>
      </c>
      <c r="P123" s="87" t="s">
        <v>167</v>
      </c>
      <c r="Q123" s="87" t="s">
        <v>168</v>
      </c>
      <c r="R123" s="87" t="s">
        <v>169</v>
      </c>
      <c r="S123" s="87" t="s">
        <v>170</v>
      </c>
      <c r="T123" s="88" t="s">
        <v>171</v>
      </c>
      <c r="U123" s="173"/>
      <c r="V123" s="173"/>
      <c r="W123" s="173"/>
      <c r="X123" s="173"/>
      <c r="Y123" s="173"/>
      <c r="Z123" s="173"/>
      <c r="AA123" s="173"/>
      <c r="AB123" s="173"/>
      <c r="AC123" s="173"/>
      <c r="AD123" s="173"/>
      <c r="AE123" s="173"/>
    </row>
    <row r="124" spans="1:63" s="2" customFormat="1" ht="22.8" customHeight="1">
      <c r="A124" s="38"/>
      <c r="B124" s="39"/>
      <c r="C124" s="93" t="s">
        <v>172</v>
      </c>
      <c r="D124" s="38"/>
      <c r="E124" s="38"/>
      <c r="F124" s="38"/>
      <c r="G124" s="38"/>
      <c r="H124" s="38"/>
      <c r="I124" s="133"/>
      <c r="J124" s="180">
        <f>BK124</f>
        <v>0</v>
      </c>
      <c r="K124" s="38"/>
      <c r="L124" s="39"/>
      <c r="M124" s="89"/>
      <c r="N124" s="73"/>
      <c r="O124" s="90"/>
      <c r="P124" s="181">
        <f>P125</f>
        <v>0</v>
      </c>
      <c r="Q124" s="90"/>
      <c r="R124" s="181">
        <f>R125</f>
        <v>1.881106</v>
      </c>
      <c r="S124" s="90"/>
      <c r="T124" s="182">
        <f>T125</f>
        <v>0</v>
      </c>
      <c r="U124" s="38"/>
      <c r="V124" s="38"/>
      <c r="W124" s="38"/>
      <c r="X124" s="38"/>
      <c r="Y124" s="38"/>
      <c r="Z124" s="38"/>
      <c r="AA124" s="38"/>
      <c r="AB124" s="38"/>
      <c r="AC124" s="38"/>
      <c r="AD124" s="38"/>
      <c r="AE124" s="38"/>
      <c r="AT124" s="19" t="s">
        <v>77</v>
      </c>
      <c r="AU124" s="19" t="s">
        <v>135</v>
      </c>
      <c r="BK124" s="183">
        <f>BK125</f>
        <v>0</v>
      </c>
    </row>
    <row r="125" spans="1:63" s="12" customFormat="1" ht="25.9" customHeight="1">
      <c r="A125" s="12"/>
      <c r="B125" s="184"/>
      <c r="C125" s="12"/>
      <c r="D125" s="185" t="s">
        <v>77</v>
      </c>
      <c r="E125" s="186" t="s">
        <v>940</v>
      </c>
      <c r="F125" s="186" t="s">
        <v>941</v>
      </c>
      <c r="G125" s="12"/>
      <c r="H125" s="12"/>
      <c r="I125" s="187"/>
      <c r="J125" s="188">
        <f>BK125</f>
        <v>0</v>
      </c>
      <c r="K125" s="12"/>
      <c r="L125" s="184"/>
      <c r="M125" s="189"/>
      <c r="N125" s="190"/>
      <c r="O125" s="190"/>
      <c r="P125" s="191">
        <f>P126+P139+P156+P167+P172+P188+P197</f>
        <v>0</v>
      </c>
      <c r="Q125" s="190"/>
      <c r="R125" s="191">
        <f>R126+R139+R156+R167+R172+R188+R197</f>
        <v>1.881106</v>
      </c>
      <c r="S125" s="190"/>
      <c r="T125" s="192">
        <f>T126+T139+T156+T167+T172+T188+T197</f>
        <v>0</v>
      </c>
      <c r="U125" s="12"/>
      <c r="V125" s="12"/>
      <c r="W125" s="12"/>
      <c r="X125" s="12"/>
      <c r="Y125" s="12"/>
      <c r="Z125" s="12"/>
      <c r="AA125" s="12"/>
      <c r="AB125" s="12"/>
      <c r="AC125" s="12"/>
      <c r="AD125" s="12"/>
      <c r="AE125" s="12"/>
      <c r="AR125" s="185" t="s">
        <v>87</v>
      </c>
      <c r="AT125" s="193" t="s">
        <v>77</v>
      </c>
      <c r="AU125" s="193" t="s">
        <v>78</v>
      </c>
      <c r="AY125" s="185" t="s">
        <v>175</v>
      </c>
      <c r="BK125" s="194">
        <f>BK126+BK139+BK156+BK167+BK172+BK188+BK197</f>
        <v>0</v>
      </c>
    </row>
    <row r="126" spans="1:63" s="12" customFormat="1" ht="22.8" customHeight="1">
      <c r="A126" s="12"/>
      <c r="B126" s="184"/>
      <c r="C126" s="12"/>
      <c r="D126" s="185" t="s">
        <v>77</v>
      </c>
      <c r="E126" s="195" t="s">
        <v>1008</v>
      </c>
      <c r="F126" s="195" t="s">
        <v>1009</v>
      </c>
      <c r="G126" s="12"/>
      <c r="H126" s="12"/>
      <c r="I126" s="187"/>
      <c r="J126" s="196">
        <f>BK126</f>
        <v>0</v>
      </c>
      <c r="K126" s="12"/>
      <c r="L126" s="184"/>
      <c r="M126" s="189"/>
      <c r="N126" s="190"/>
      <c r="O126" s="190"/>
      <c r="P126" s="191">
        <f>SUM(P127:P138)</f>
        <v>0</v>
      </c>
      <c r="Q126" s="190"/>
      <c r="R126" s="191">
        <f>SUM(R127:R138)</f>
        <v>0.059732</v>
      </c>
      <c r="S126" s="190"/>
      <c r="T126" s="192">
        <f>SUM(T127:T138)</f>
        <v>0</v>
      </c>
      <c r="U126" s="12"/>
      <c r="V126" s="12"/>
      <c r="W126" s="12"/>
      <c r="X126" s="12"/>
      <c r="Y126" s="12"/>
      <c r="Z126" s="12"/>
      <c r="AA126" s="12"/>
      <c r="AB126" s="12"/>
      <c r="AC126" s="12"/>
      <c r="AD126" s="12"/>
      <c r="AE126" s="12"/>
      <c r="AR126" s="185" t="s">
        <v>87</v>
      </c>
      <c r="AT126" s="193" t="s">
        <v>77</v>
      </c>
      <c r="AU126" s="193" t="s">
        <v>85</v>
      </c>
      <c r="AY126" s="185" t="s">
        <v>175</v>
      </c>
      <c r="BK126" s="194">
        <f>SUM(BK127:BK138)</f>
        <v>0</v>
      </c>
    </row>
    <row r="127" spans="1:65" s="2" customFormat="1" ht="21.75" customHeight="1">
      <c r="A127" s="38"/>
      <c r="B127" s="197"/>
      <c r="C127" s="198" t="s">
        <v>85</v>
      </c>
      <c r="D127" s="198" t="s">
        <v>177</v>
      </c>
      <c r="E127" s="199" t="s">
        <v>1939</v>
      </c>
      <c r="F127" s="200" t="s">
        <v>1940</v>
      </c>
      <c r="G127" s="201" t="s">
        <v>198</v>
      </c>
      <c r="H127" s="202">
        <v>358.8</v>
      </c>
      <c r="I127" s="203"/>
      <c r="J127" s="204">
        <f>ROUND(I127*H127,2)</f>
        <v>0</v>
      </c>
      <c r="K127" s="200" t="s">
        <v>1941</v>
      </c>
      <c r="L127" s="39"/>
      <c r="M127" s="205" t="s">
        <v>1</v>
      </c>
      <c r="N127" s="206" t="s">
        <v>43</v>
      </c>
      <c r="O127" s="77"/>
      <c r="P127" s="207">
        <f>O127*H127</f>
        <v>0</v>
      </c>
      <c r="Q127" s="207">
        <v>6E-05</v>
      </c>
      <c r="R127" s="207">
        <f>Q127*H127</f>
        <v>0.021528000000000002</v>
      </c>
      <c r="S127" s="207">
        <v>0</v>
      </c>
      <c r="T127" s="208">
        <f>S127*H127</f>
        <v>0</v>
      </c>
      <c r="U127" s="38"/>
      <c r="V127" s="38"/>
      <c r="W127" s="38"/>
      <c r="X127" s="38"/>
      <c r="Y127" s="38"/>
      <c r="Z127" s="38"/>
      <c r="AA127" s="38"/>
      <c r="AB127" s="38"/>
      <c r="AC127" s="38"/>
      <c r="AD127" s="38"/>
      <c r="AE127" s="38"/>
      <c r="AR127" s="209" t="s">
        <v>253</v>
      </c>
      <c r="AT127" s="209" t="s">
        <v>177</v>
      </c>
      <c r="AU127" s="209" t="s">
        <v>87</v>
      </c>
      <c r="AY127" s="19" t="s">
        <v>175</v>
      </c>
      <c r="BE127" s="210">
        <f>IF(N127="základní",J127,0)</f>
        <v>0</v>
      </c>
      <c r="BF127" s="210">
        <f>IF(N127="snížená",J127,0)</f>
        <v>0</v>
      </c>
      <c r="BG127" s="210">
        <f>IF(N127="zákl. přenesená",J127,0)</f>
        <v>0</v>
      </c>
      <c r="BH127" s="210">
        <f>IF(N127="sníž. přenesená",J127,0)</f>
        <v>0</v>
      </c>
      <c r="BI127" s="210">
        <f>IF(N127="nulová",J127,0)</f>
        <v>0</v>
      </c>
      <c r="BJ127" s="19" t="s">
        <v>85</v>
      </c>
      <c r="BK127" s="210">
        <f>ROUND(I127*H127,2)</f>
        <v>0</v>
      </c>
      <c r="BL127" s="19" t="s">
        <v>253</v>
      </c>
      <c r="BM127" s="209" t="s">
        <v>1942</v>
      </c>
    </row>
    <row r="128" spans="1:51" s="13" customFormat="1" ht="12">
      <c r="A128" s="13"/>
      <c r="B128" s="211"/>
      <c r="C128" s="13"/>
      <c r="D128" s="212" t="s">
        <v>184</v>
      </c>
      <c r="E128" s="213" t="s">
        <v>1</v>
      </c>
      <c r="F128" s="214" t="s">
        <v>1943</v>
      </c>
      <c r="G128" s="13"/>
      <c r="H128" s="215">
        <v>358.8</v>
      </c>
      <c r="I128" s="216"/>
      <c r="J128" s="13"/>
      <c r="K128" s="13"/>
      <c r="L128" s="211"/>
      <c r="M128" s="217"/>
      <c r="N128" s="218"/>
      <c r="O128" s="218"/>
      <c r="P128" s="218"/>
      <c r="Q128" s="218"/>
      <c r="R128" s="218"/>
      <c r="S128" s="218"/>
      <c r="T128" s="219"/>
      <c r="U128" s="13"/>
      <c r="V128" s="13"/>
      <c r="W128" s="13"/>
      <c r="X128" s="13"/>
      <c r="Y128" s="13"/>
      <c r="Z128" s="13"/>
      <c r="AA128" s="13"/>
      <c r="AB128" s="13"/>
      <c r="AC128" s="13"/>
      <c r="AD128" s="13"/>
      <c r="AE128" s="13"/>
      <c r="AT128" s="213" t="s">
        <v>184</v>
      </c>
      <c r="AU128" s="213" t="s">
        <v>87</v>
      </c>
      <c r="AV128" s="13" t="s">
        <v>87</v>
      </c>
      <c r="AW128" s="13" t="s">
        <v>33</v>
      </c>
      <c r="AX128" s="13" t="s">
        <v>85</v>
      </c>
      <c r="AY128" s="213" t="s">
        <v>175</v>
      </c>
    </row>
    <row r="129" spans="1:65" s="2" customFormat="1" ht="21.75" customHeight="1">
      <c r="A129" s="38"/>
      <c r="B129" s="197"/>
      <c r="C129" s="238" t="s">
        <v>87</v>
      </c>
      <c r="D129" s="238" t="s">
        <v>289</v>
      </c>
      <c r="E129" s="239" t="s">
        <v>1944</v>
      </c>
      <c r="F129" s="240" t="s">
        <v>1945</v>
      </c>
      <c r="G129" s="241" t="s">
        <v>198</v>
      </c>
      <c r="H129" s="242">
        <v>156</v>
      </c>
      <c r="I129" s="243"/>
      <c r="J129" s="244">
        <f>ROUND(I129*H129,2)</f>
        <v>0</v>
      </c>
      <c r="K129" s="240" t="s">
        <v>1941</v>
      </c>
      <c r="L129" s="245"/>
      <c r="M129" s="246" t="s">
        <v>1</v>
      </c>
      <c r="N129" s="247" t="s">
        <v>43</v>
      </c>
      <c r="O129" s="77"/>
      <c r="P129" s="207">
        <f>O129*H129</f>
        <v>0</v>
      </c>
      <c r="Q129" s="207">
        <v>7E-05</v>
      </c>
      <c r="R129" s="207">
        <f>Q129*H129</f>
        <v>0.01092</v>
      </c>
      <c r="S129" s="207">
        <v>0</v>
      </c>
      <c r="T129" s="208">
        <f>S129*H129</f>
        <v>0</v>
      </c>
      <c r="U129" s="38"/>
      <c r="V129" s="38"/>
      <c r="W129" s="38"/>
      <c r="X129" s="38"/>
      <c r="Y129" s="38"/>
      <c r="Z129" s="38"/>
      <c r="AA129" s="38"/>
      <c r="AB129" s="38"/>
      <c r="AC129" s="38"/>
      <c r="AD129" s="38"/>
      <c r="AE129" s="38"/>
      <c r="AR129" s="209" t="s">
        <v>348</v>
      </c>
      <c r="AT129" s="209" t="s">
        <v>289</v>
      </c>
      <c r="AU129" s="209" t="s">
        <v>87</v>
      </c>
      <c r="AY129" s="19" t="s">
        <v>175</v>
      </c>
      <c r="BE129" s="210">
        <f>IF(N129="základní",J129,0)</f>
        <v>0</v>
      </c>
      <c r="BF129" s="210">
        <f>IF(N129="snížená",J129,0)</f>
        <v>0</v>
      </c>
      <c r="BG129" s="210">
        <f>IF(N129="zákl. přenesená",J129,0)</f>
        <v>0</v>
      </c>
      <c r="BH129" s="210">
        <f>IF(N129="sníž. přenesená",J129,0)</f>
        <v>0</v>
      </c>
      <c r="BI129" s="210">
        <f>IF(N129="nulová",J129,0)</f>
        <v>0</v>
      </c>
      <c r="BJ129" s="19" t="s">
        <v>85</v>
      </c>
      <c r="BK129" s="210">
        <f>ROUND(I129*H129,2)</f>
        <v>0</v>
      </c>
      <c r="BL129" s="19" t="s">
        <v>253</v>
      </c>
      <c r="BM129" s="209" t="s">
        <v>1946</v>
      </c>
    </row>
    <row r="130" spans="1:51" s="13" customFormat="1" ht="12">
      <c r="A130" s="13"/>
      <c r="B130" s="211"/>
      <c r="C130" s="13"/>
      <c r="D130" s="212" t="s">
        <v>184</v>
      </c>
      <c r="E130" s="13"/>
      <c r="F130" s="214" t="s">
        <v>1947</v>
      </c>
      <c r="G130" s="13"/>
      <c r="H130" s="215">
        <v>156</v>
      </c>
      <c r="I130" s="216"/>
      <c r="J130" s="13"/>
      <c r="K130" s="13"/>
      <c r="L130" s="211"/>
      <c r="M130" s="217"/>
      <c r="N130" s="218"/>
      <c r="O130" s="218"/>
      <c r="P130" s="218"/>
      <c r="Q130" s="218"/>
      <c r="R130" s="218"/>
      <c r="S130" s="218"/>
      <c r="T130" s="219"/>
      <c r="U130" s="13"/>
      <c r="V130" s="13"/>
      <c r="W130" s="13"/>
      <c r="X130" s="13"/>
      <c r="Y130" s="13"/>
      <c r="Z130" s="13"/>
      <c r="AA130" s="13"/>
      <c r="AB130" s="13"/>
      <c r="AC130" s="13"/>
      <c r="AD130" s="13"/>
      <c r="AE130" s="13"/>
      <c r="AT130" s="213" t="s">
        <v>184</v>
      </c>
      <c r="AU130" s="213" t="s">
        <v>87</v>
      </c>
      <c r="AV130" s="13" t="s">
        <v>87</v>
      </c>
      <c r="AW130" s="13" t="s">
        <v>3</v>
      </c>
      <c r="AX130" s="13" t="s">
        <v>85</v>
      </c>
      <c r="AY130" s="213" t="s">
        <v>175</v>
      </c>
    </row>
    <row r="131" spans="1:65" s="2" customFormat="1" ht="21.75" customHeight="1">
      <c r="A131" s="38"/>
      <c r="B131" s="197"/>
      <c r="C131" s="238" t="s">
        <v>99</v>
      </c>
      <c r="D131" s="238" t="s">
        <v>289</v>
      </c>
      <c r="E131" s="239" t="s">
        <v>1948</v>
      </c>
      <c r="F131" s="240" t="s">
        <v>1949</v>
      </c>
      <c r="G131" s="241" t="s">
        <v>198</v>
      </c>
      <c r="H131" s="242">
        <v>31.2</v>
      </c>
      <c r="I131" s="243"/>
      <c r="J131" s="244">
        <f>ROUND(I131*H131,2)</f>
        <v>0</v>
      </c>
      <c r="K131" s="240" t="s">
        <v>1941</v>
      </c>
      <c r="L131" s="245"/>
      <c r="M131" s="246" t="s">
        <v>1</v>
      </c>
      <c r="N131" s="247" t="s">
        <v>43</v>
      </c>
      <c r="O131" s="77"/>
      <c r="P131" s="207">
        <f>O131*H131</f>
        <v>0</v>
      </c>
      <c r="Q131" s="207">
        <v>7E-05</v>
      </c>
      <c r="R131" s="207">
        <f>Q131*H131</f>
        <v>0.0021839999999999997</v>
      </c>
      <c r="S131" s="207">
        <v>0</v>
      </c>
      <c r="T131" s="208">
        <f>S131*H131</f>
        <v>0</v>
      </c>
      <c r="U131" s="38"/>
      <c r="V131" s="38"/>
      <c r="W131" s="38"/>
      <c r="X131" s="38"/>
      <c r="Y131" s="38"/>
      <c r="Z131" s="38"/>
      <c r="AA131" s="38"/>
      <c r="AB131" s="38"/>
      <c r="AC131" s="38"/>
      <c r="AD131" s="38"/>
      <c r="AE131" s="38"/>
      <c r="AR131" s="209" t="s">
        <v>348</v>
      </c>
      <c r="AT131" s="209" t="s">
        <v>289</v>
      </c>
      <c r="AU131" s="209" t="s">
        <v>87</v>
      </c>
      <c r="AY131" s="19" t="s">
        <v>175</v>
      </c>
      <c r="BE131" s="210">
        <f>IF(N131="základní",J131,0)</f>
        <v>0</v>
      </c>
      <c r="BF131" s="210">
        <f>IF(N131="snížená",J131,0)</f>
        <v>0</v>
      </c>
      <c r="BG131" s="210">
        <f>IF(N131="zákl. přenesená",J131,0)</f>
        <v>0</v>
      </c>
      <c r="BH131" s="210">
        <f>IF(N131="sníž. přenesená",J131,0)</f>
        <v>0</v>
      </c>
      <c r="BI131" s="210">
        <f>IF(N131="nulová",J131,0)</f>
        <v>0</v>
      </c>
      <c r="BJ131" s="19" t="s">
        <v>85</v>
      </c>
      <c r="BK131" s="210">
        <f>ROUND(I131*H131,2)</f>
        <v>0</v>
      </c>
      <c r="BL131" s="19" t="s">
        <v>253</v>
      </c>
      <c r="BM131" s="209" t="s">
        <v>1950</v>
      </c>
    </row>
    <row r="132" spans="1:51" s="13" customFormat="1" ht="12">
      <c r="A132" s="13"/>
      <c r="B132" s="211"/>
      <c r="C132" s="13"/>
      <c r="D132" s="212" t="s">
        <v>184</v>
      </c>
      <c r="E132" s="13"/>
      <c r="F132" s="214" t="s">
        <v>1951</v>
      </c>
      <c r="G132" s="13"/>
      <c r="H132" s="215">
        <v>31.2</v>
      </c>
      <c r="I132" s="216"/>
      <c r="J132" s="13"/>
      <c r="K132" s="13"/>
      <c r="L132" s="211"/>
      <c r="M132" s="217"/>
      <c r="N132" s="218"/>
      <c r="O132" s="218"/>
      <c r="P132" s="218"/>
      <c r="Q132" s="218"/>
      <c r="R132" s="218"/>
      <c r="S132" s="218"/>
      <c r="T132" s="219"/>
      <c r="U132" s="13"/>
      <c r="V132" s="13"/>
      <c r="W132" s="13"/>
      <c r="X132" s="13"/>
      <c r="Y132" s="13"/>
      <c r="Z132" s="13"/>
      <c r="AA132" s="13"/>
      <c r="AB132" s="13"/>
      <c r="AC132" s="13"/>
      <c r="AD132" s="13"/>
      <c r="AE132" s="13"/>
      <c r="AT132" s="213" t="s">
        <v>184</v>
      </c>
      <c r="AU132" s="213" t="s">
        <v>87</v>
      </c>
      <c r="AV132" s="13" t="s">
        <v>87</v>
      </c>
      <c r="AW132" s="13" t="s">
        <v>3</v>
      </c>
      <c r="AX132" s="13" t="s">
        <v>85</v>
      </c>
      <c r="AY132" s="213" t="s">
        <v>175</v>
      </c>
    </row>
    <row r="133" spans="1:65" s="2" customFormat="1" ht="21.75" customHeight="1">
      <c r="A133" s="38"/>
      <c r="B133" s="197"/>
      <c r="C133" s="238" t="s">
        <v>182</v>
      </c>
      <c r="D133" s="238" t="s">
        <v>289</v>
      </c>
      <c r="E133" s="239" t="s">
        <v>1952</v>
      </c>
      <c r="F133" s="240" t="s">
        <v>1953</v>
      </c>
      <c r="G133" s="241" t="s">
        <v>198</v>
      </c>
      <c r="H133" s="242">
        <v>109.2</v>
      </c>
      <c r="I133" s="243"/>
      <c r="J133" s="244">
        <f>ROUND(I133*H133,2)</f>
        <v>0</v>
      </c>
      <c r="K133" s="240" t="s">
        <v>1941</v>
      </c>
      <c r="L133" s="245"/>
      <c r="M133" s="246" t="s">
        <v>1</v>
      </c>
      <c r="N133" s="247" t="s">
        <v>43</v>
      </c>
      <c r="O133" s="77"/>
      <c r="P133" s="207">
        <f>O133*H133</f>
        <v>0</v>
      </c>
      <c r="Q133" s="207">
        <v>0.00011</v>
      </c>
      <c r="R133" s="207">
        <f>Q133*H133</f>
        <v>0.012012</v>
      </c>
      <c r="S133" s="207">
        <v>0</v>
      </c>
      <c r="T133" s="208">
        <f>S133*H133</f>
        <v>0</v>
      </c>
      <c r="U133" s="38"/>
      <c r="V133" s="38"/>
      <c r="W133" s="38"/>
      <c r="X133" s="38"/>
      <c r="Y133" s="38"/>
      <c r="Z133" s="38"/>
      <c r="AA133" s="38"/>
      <c r="AB133" s="38"/>
      <c r="AC133" s="38"/>
      <c r="AD133" s="38"/>
      <c r="AE133" s="38"/>
      <c r="AR133" s="209" t="s">
        <v>348</v>
      </c>
      <c r="AT133" s="209" t="s">
        <v>289</v>
      </c>
      <c r="AU133" s="209" t="s">
        <v>87</v>
      </c>
      <c r="AY133" s="19" t="s">
        <v>175</v>
      </c>
      <c r="BE133" s="210">
        <f>IF(N133="základní",J133,0)</f>
        <v>0</v>
      </c>
      <c r="BF133" s="210">
        <f>IF(N133="snížená",J133,0)</f>
        <v>0</v>
      </c>
      <c r="BG133" s="210">
        <f>IF(N133="zákl. přenesená",J133,0)</f>
        <v>0</v>
      </c>
      <c r="BH133" s="210">
        <f>IF(N133="sníž. přenesená",J133,0)</f>
        <v>0</v>
      </c>
      <c r="BI133" s="210">
        <f>IF(N133="nulová",J133,0)</f>
        <v>0</v>
      </c>
      <c r="BJ133" s="19" t="s">
        <v>85</v>
      </c>
      <c r="BK133" s="210">
        <f>ROUND(I133*H133,2)</f>
        <v>0</v>
      </c>
      <c r="BL133" s="19" t="s">
        <v>253</v>
      </c>
      <c r="BM133" s="209" t="s">
        <v>1954</v>
      </c>
    </row>
    <row r="134" spans="1:51" s="13" customFormat="1" ht="12">
      <c r="A134" s="13"/>
      <c r="B134" s="211"/>
      <c r="C134" s="13"/>
      <c r="D134" s="212" t="s">
        <v>184</v>
      </c>
      <c r="E134" s="13"/>
      <c r="F134" s="214" t="s">
        <v>1955</v>
      </c>
      <c r="G134" s="13"/>
      <c r="H134" s="215">
        <v>109.2</v>
      </c>
      <c r="I134" s="216"/>
      <c r="J134" s="13"/>
      <c r="K134" s="13"/>
      <c r="L134" s="211"/>
      <c r="M134" s="217"/>
      <c r="N134" s="218"/>
      <c r="O134" s="218"/>
      <c r="P134" s="218"/>
      <c r="Q134" s="218"/>
      <c r="R134" s="218"/>
      <c r="S134" s="218"/>
      <c r="T134" s="219"/>
      <c r="U134" s="13"/>
      <c r="V134" s="13"/>
      <c r="W134" s="13"/>
      <c r="X134" s="13"/>
      <c r="Y134" s="13"/>
      <c r="Z134" s="13"/>
      <c r="AA134" s="13"/>
      <c r="AB134" s="13"/>
      <c r="AC134" s="13"/>
      <c r="AD134" s="13"/>
      <c r="AE134" s="13"/>
      <c r="AT134" s="213" t="s">
        <v>184</v>
      </c>
      <c r="AU134" s="213" t="s">
        <v>87</v>
      </c>
      <c r="AV134" s="13" t="s">
        <v>87</v>
      </c>
      <c r="AW134" s="13" t="s">
        <v>3</v>
      </c>
      <c r="AX134" s="13" t="s">
        <v>85</v>
      </c>
      <c r="AY134" s="213" t="s">
        <v>175</v>
      </c>
    </row>
    <row r="135" spans="1:65" s="2" customFormat="1" ht="21.75" customHeight="1">
      <c r="A135" s="38"/>
      <c r="B135" s="197"/>
      <c r="C135" s="238" t="s">
        <v>200</v>
      </c>
      <c r="D135" s="238" t="s">
        <v>289</v>
      </c>
      <c r="E135" s="239" t="s">
        <v>1956</v>
      </c>
      <c r="F135" s="240" t="s">
        <v>1957</v>
      </c>
      <c r="G135" s="241" t="s">
        <v>198</v>
      </c>
      <c r="H135" s="242">
        <v>62.4</v>
      </c>
      <c r="I135" s="243"/>
      <c r="J135" s="244">
        <f>ROUND(I135*H135,2)</f>
        <v>0</v>
      </c>
      <c r="K135" s="240" t="s">
        <v>1941</v>
      </c>
      <c r="L135" s="245"/>
      <c r="M135" s="246" t="s">
        <v>1</v>
      </c>
      <c r="N135" s="247" t="s">
        <v>43</v>
      </c>
      <c r="O135" s="77"/>
      <c r="P135" s="207">
        <f>O135*H135</f>
        <v>0</v>
      </c>
      <c r="Q135" s="207">
        <v>0.00012</v>
      </c>
      <c r="R135" s="207">
        <f>Q135*H135</f>
        <v>0.007488</v>
      </c>
      <c r="S135" s="207">
        <v>0</v>
      </c>
      <c r="T135" s="208">
        <f>S135*H135</f>
        <v>0</v>
      </c>
      <c r="U135" s="38"/>
      <c r="V135" s="38"/>
      <c r="W135" s="38"/>
      <c r="X135" s="38"/>
      <c r="Y135" s="38"/>
      <c r="Z135" s="38"/>
      <c r="AA135" s="38"/>
      <c r="AB135" s="38"/>
      <c r="AC135" s="38"/>
      <c r="AD135" s="38"/>
      <c r="AE135" s="38"/>
      <c r="AR135" s="209" t="s">
        <v>348</v>
      </c>
      <c r="AT135" s="209" t="s">
        <v>289</v>
      </c>
      <c r="AU135" s="209" t="s">
        <v>87</v>
      </c>
      <c r="AY135" s="19" t="s">
        <v>175</v>
      </c>
      <c r="BE135" s="210">
        <f>IF(N135="základní",J135,0)</f>
        <v>0</v>
      </c>
      <c r="BF135" s="210">
        <f>IF(N135="snížená",J135,0)</f>
        <v>0</v>
      </c>
      <c r="BG135" s="210">
        <f>IF(N135="zákl. přenesená",J135,0)</f>
        <v>0</v>
      </c>
      <c r="BH135" s="210">
        <f>IF(N135="sníž. přenesená",J135,0)</f>
        <v>0</v>
      </c>
      <c r="BI135" s="210">
        <f>IF(N135="nulová",J135,0)</f>
        <v>0</v>
      </c>
      <c r="BJ135" s="19" t="s">
        <v>85</v>
      </c>
      <c r="BK135" s="210">
        <f>ROUND(I135*H135,2)</f>
        <v>0</v>
      </c>
      <c r="BL135" s="19" t="s">
        <v>253</v>
      </c>
      <c r="BM135" s="209" t="s">
        <v>1958</v>
      </c>
    </row>
    <row r="136" spans="1:51" s="13" customFormat="1" ht="12">
      <c r="A136" s="13"/>
      <c r="B136" s="211"/>
      <c r="C136" s="13"/>
      <c r="D136" s="212" t="s">
        <v>184</v>
      </c>
      <c r="E136" s="13"/>
      <c r="F136" s="214" t="s">
        <v>1959</v>
      </c>
      <c r="G136" s="13"/>
      <c r="H136" s="215">
        <v>62.4</v>
      </c>
      <c r="I136" s="216"/>
      <c r="J136" s="13"/>
      <c r="K136" s="13"/>
      <c r="L136" s="211"/>
      <c r="M136" s="217"/>
      <c r="N136" s="218"/>
      <c r="O136" s="218"/>
      <c r="P136" s="218"/>
      <c r="Q136" s="218"/>
      <c r="R136" s="218"/>
      <c r="S136" s="218"/>
      <c r="T136" s="219"/>
      <c r="U136" s="13"/>
      <c r="V136" s="13"/>
      <c r="W136" s="13"/>
      <c r="X136" s="13"/>
      <c r="Y136" s="13"/>
      <c r="Z136" s="13"/>
      <c r="AA136" s="13"/>
      <c r="AB136" s="13"/>
      <c r="AC136" s="13"/>
      <c r="AD136" s="13"/>
      <c r="AE136" s="13"/>
      <c r="AT136" s="213" t="s">
        <v>184</v>
      </c>
      <c r="AU136" s="213" t="s">
        <v>87</v>
      </c>
      <c r="AV136" s="13" t="s">
        <v>87</v>
      </c>
      <c r="AW136" s="13" t="s">
        <v>3</v>
      </c>
      <c r="AX136" s="13" t="s">
        <v>85</v>
      </c>
      <c r="AY136" s="213" t="s">
        <v>175</v>
      </c>
    </row>
    <row r="137" spans="1:65" s="2" customFormat="1" ht="16.5" customHeight="1">
      <c r="A137" s="38"/>
      <c r="B137" s="197"/>
      <c r="C137" s="238" t="s">
        <v>206</v>
      </c>
      <c r="D137" s="238" t="s">
        <v>289</v>
      </c>
      <c r="E137" s="239" t="s">
        <v>1960</v>
      </c>
      <c r="F137" s="240" t="s">
        <v>1961</v>
      </c>
      <c r="G137" s="241" t="s">
        <v>379</v>
      </c>
      <c r="H137" s="242">
        <v>400</v>
      </c>
      <c r="I137" s="243"/>
      <c r="J137" s="244">
        <f>ROUND(I137*H137,2)</f>
        <v>0</v>
      </c>
      <c r="K137" s="240" t="s">
        <v>1941</v>
      </c>
      <c r="L137" s="245"/>
      <c r="M137" s="246" t="s">
        <v>1</v>
      </c>
      <c r="N137" s="247" t="s">
        <v>43</v>
      </c>
      <c r="O137" s="77"/>
      <c r="P137" s="207">
        <f>O137*H137</f>
        <v>0</v>
      </c>
      <c r="Q137" s="207">
        <v>1E-05</v>
      </c>
      <c r="R137" s="207">
        <f>Q137*H137</f>
        <v>0.004</v>
      </c>
      <c r="S137" s="207">
        <v>0</v>
      </c>
      <c r="T137" s="208">
        <f>S137*H137</f>
        <v>0</v>
      </c>
      <c r="U137" s="38"/>
      <c r="V137" s="38"/>
      <c r="W137" s="38"/>
      <c r="X137" s="38"/>
      <c r="Y137" s="38"/>
      <c r="Z137" s="38"/>
      <c r="AA137" s="38"/>
      <c r="AB137" s="38"/>
      <c r="AC137" s="38"/>
      <c r="AD137" s="38"/>
      <c r="AE137" s="38"/>
      <c r="AR137" s="209" t="s">
        <v>348</v>
      </c>
      <c r="AT137" s="209" t="s">
        <v>289</v>
      </c>
      <c r="AU137" s="209" t="s">
        <v>87</v>
      </c>
      <c r="AY137" s="19" t="s">
        <v>175</v>
      </c>
      <c r="BE137" s="210">
        <f>IF(N137="základní",J137,0)</f>
        <v>0</v>
      </c>
      <c r="BF137" s="210">
        <f>IF(N137="snížená",J137,0)</f>
        <v>0</v>
      </c>
      <c r="BG137" s="210">
        <f>IF(N137="zákl. přenesená",J137,0)</f>
        <v>0</v>
      </c>
      <c r="BH137" s="210">
        <f>IF(N137="sníž. přenesená",J137,0)</f>
        <v>0</v>
      </c>
      <c r="BI137" s="210">
        <f>IF(N137="nulová",J137,0)</f>
        <v>0</v>
      </c>
      <c r="BJ137" s="19" t="s">
        <v>85</v>
      </c>
      <c r="BK137" s="210">
        <f>ROUND(I137*H137,2)</f>
        <v>0</v>
      </c>
      <c r="BL137" s="19" t="s">
        <v>253</v>
      </c>
      <c r="BM137" s="209" t="s">
        <v>1962</v>
      </c>
    </row>
    <row r="138" spans="1:65" s="2" customFormat="1" ht="16.5" customHeight="1">
      <c r="A138" s="38"/>
      <c r="B138" s="197"/>
      <c r="C138" s="238" t="s">
        <v>211</v>
      </c>
      <c r="D138" s="238" t="s">
        <v>289</v>
      </c>
      <c r="E138" s="239" t="s">
        <v>1963</v>
      </c>
      <c r="F138" s="240" t="s">
        <v>1964</v>
      </c>
      <c r="G138" s="241" t="s">
        <v>379</v>
      </c>
      <c r="H138" s="242">
        <v>4</v>
      </c>
      <c r="I138" s="243"/>
      <c r="J138" s="244">
        <f>ROUND(I138*H138,2)</f>
        <v>0</v>
      </c>
      <c r="K138" s="240" t="s">
        <v>1941</v>
      </c>
      <c r="L138" s="245"/>
      <c r="M138" s="246" t="s">
        <v>1</v>
      </c>
      <c r="N138" s="247" t="s">
        <v>43</v>
      </c>
      <c r="O138" s="77"/>
      <c r="P138" s="207">
        <f>O138*H138</f>
        <v>0</v>
      </c>
      <c r="Q138" s="207">
        <v>0.0004</v>
      </c>
      <c r="R138" s="207">
        <f>Q138*H138</f>
        <v>0.0016</v>
      </c>
      <c r="S138" s="207">
        <v>0</v>
      </c>
      <c r="T138" s="208">
        <f>S138*H138</f>
        <v>0</v>
      </c>
      <c r="U138" s="38"/>
      <c r="V138" s="38"/>
      <c r="W138" s="38"/>
      <c r="X138" s="38"/>
      <c r="Y138" s="38"/>
      <c r="Z138" s="38"/>
      <c r="AA138" s="38"/>
      <c r="AB138" s="38"/>
      <c r="AC138" s="38"/>
      <c r="AD138" s="38"/>
      <c r="AE138" s="38"/>
      <c r="AR138" s="209" t="s">
        <v>348</v>
      </c>
      <c r="AT138" s="209" t="s">
        <v>289</v>
      </c>
      <c r="AU138" s="209" t="s">
        <v>87</v>
      </c>
      <c r="AY138" s="19" t="s">
        <v>175</v>
      </c>
      <c r="BE138" s="210">
        <f>IF(N138="základní",J138,0)</f>
        <v>0</v>
      </c>
      <c r="BF138" s="210">
        <f>IF(N138="snížená",J138,0)</f>
        <v>0</v>
      </c>
      <c r="BG138" s="210">
        <f>IF(N138="zákl. přenesená",J138,0)</f>
        <v>0</v>
      </c>
      <c r="BH138" s="210">
        <f>IF(N138="sníž. přenesená",J138,0)</f>
        <v>0</v>
      </c>
      <c r="BI138" s="210">
        <f>IF(N138="nulová",J138,0)</f>
        <v>0</v>
      </c>
      <c r="BJ138" s="19" t="s">
        <v>85</v>
      </c>
      <c r="BK138" s="210">
        <f>ROUND(I138*H138,2)</f>
        <v>0</v>
      </c>
      <c r="BL138" s="19" t="s">
        <v>253</v>
      </c>
      <c r="BM138" s="209" t="s">
        <v>1965</v>
      </c>
    </row>
    <row r="139" spans="1:63" s="12" customFormat="1" ht="22.8" customHeight="1">
      <c r="A139" s="12"/>
      <c r="B139" s="184"/>
      <c r="C139" s="12"/>
      <c r="D139" s="185" t="s">
        <v>77</v>
      </c>
      <c r="E139" s="195" t="s">
        <v>1966</v>
      </c>
      <c r="F139" s="195" t="s">
        <v>1967</v>
      </c>
      <c r="G139" s="12"/>
      <c r="H139" s="12"/>
      <c r="I139" s="187"/>
      <c r="J139" s="196">
        <f>BK139</f>
        <v>0</v>
      </c>
      <c r="K139" s="12"/>
      <c r="L139" s="184"/>
      <c r="M139" s="189"/>
      <c r="N139" s="190"/>
      <c r="O139" s="190"/>
      <c r="P139" s="191">
        <f>SUM(P140:P155)</f>
        <v>0</v>
      </c>
      <c r="Q139" s="190"/>
      <c r="R139" s="191">
        <f>SUM(R140:R155)</f>
        <v>0</v>
      </c>
      <c r="S139" s="190"/>
      <c r="T139" s="192">
        <f>SUM(T140:T155)</f>
        <v>0</v>
      </c>
      <c r="U139" s="12"/>
      <c r="V139" s="12"/>
      <c r="W139" s="12"/>
      <c r="X139" s="12"/>
      <c r="Y139" s="12"/>
      <c r="Z139" s="12"/>
      <c r="AA139" s="12"/>
      <c r="AB139" s="12"/>
      <c r="AC139" s="12"/>
      <c r="AD139" s="12"/>
      <c r="AE139" s="12"/>
      <c r="AR139" s="185" t="s">
        <v>87</v>
      </c>
      <c r="AT139" s="193" t="s">
        <v>77</v>
      </c>
      <c r="AU139" s="193" t="s">
        <v>85</v>
      </c>
      <c r="AY139" s="185" t="s">
        <v>175</v>
      </c>
      <c r="BK139" s="194">
        <f>SUM(BK140:BK155)</f>
        <v>0</v>
      </c>
    </row>
    <row r="140" spans="1:65" s="2" customFormat="1" ht="33" customHeight="1">
      <c r="A140" s="38"/>
      <c r="B140" s="197"/>
      <c r="C140" s="238" t="s">
        <v>215</v>
      </c>
      <c r="D140" s="238" t="s">
        <v>289</v>
      </c>
      <c r="E140" s="239" t="s">
        <v>1968</v>
      </c>
      <c r="F140" s="240" t="s">
        <v>1969</v>
      </c>
      <c r="G140" s="241" t="s">
        <v>379</v>
      </c>
      <c r="H140" s="242">
        <v>2</v>
      </c>
      <c r="I140" s="243"/>
      <c r="J140" s="244">
        <f>ROUND(I140*H140,2)</f>
        <v>0</v>
      </c>
      <c r="K140" s="240" t="s">
        <v>1970</v>
      </c>
      <c r="L140" s="245"/>
      <c r="M140" s="246" t="s">
        <v>1</v>
      </c>
      <c r="N140" s="247" t="s">
        <v>43</v>
      </c>
      <c r="O140" s="77"/>
      <c r="P140" s="207">
        <f>O140*H140</f>
        <v>0</v>
      </c>
      <c r="Q140" s="207">
        <v>0</v>
      </c>
      <c r="R140" s="207">
        <f>Q140*H140</f>
        <v>0</v>
      </c>
      <c r="S140" s="207">
        <v>0</v>
      </c>
      <c r="T140" s="208">
        <f>S140*H140</f>
        <v>0</v>
      </c>
      <c r="U140" s="38"/>
      <c r="V140" s="38"/>
      <c r="W140" s="38"/>
      <c r="X140" s="38"/>
      <c r="Y140" s="38"/>
      <c r="Z140" s="38"/>
      <c r="AA140" s="38"/>
      <c r="AB140" s="38"/>
      <c r="AC140" s="38"/>
      <c r="AD140" s="38"/>
      <c r="AE140" s="38"/>
      <c r="AR140" s="209" t="s">
        <v>348</v>
      </c>
      <c r="AT140" s="209" t="s">
        <v>289</v>
      </c>
      <c r="AU140" s="209" t="s">
        <v>87</v>
      </c>
      <c r="AY140" s="19" t="s">
        <v>175</v>
      </c>
      <c r="BE140" s="210">
        <f>IF(N140="základní",J140,0)</f>
        <v>0</v>
      </c>
      <c r="BF140" s="210">
        <f>IF(N140="snížená",J140,0)</f>
        <v>0</v>
      </c>
      <c r="BG140" s="210">
        <f>IF(N140="zákl. přenesená",J140,0)</f>
        <v>0</v>
      </c>
      <c r="BH140" s="210">
        <f>IF(N140="sníž. přenesená",J140,0)</f>
        <v>0</v>
      </c>
      <c r="BI140" s="210">
        <f>IF(N140="nulová",J140,0)</f>
        <v>0</v>
      </c>
      <c r="BJ140" s="19" t="s">
        <v>85</v>
      </c>
      <c r="BK140" s="210">
        <f>ROUND(I140*H140,2)</f>
        <v>0</v>
      </c>
      <c r="BL140" s="19" t="s">
        <v>253</v>
      </c>
      <c r="BM140" s="209" t="s">
        <v>1971</v>
      </c>
    </row>
    <row r="141" spans="1:65" s="2" customFormat="1" ht="21.75" customHeight="1">
      <c r="A141" s="38"/>
      <c r="B141" s="197"/>
      <c r="C141" s="238" t="s">
        <v>221</v>
      </c>
      <c r="D141" s="238" t="s">
        <v>289</v>
      </c>
      <c r="E141" s="239" t="s">
        <v>1972</v>
      </c>
      <c r="F141" s="240" t="s">
        <v>1973</v>
      </c>
      <c r="G141" s="241" t="s">
        <v>379</v>
      </c>
      <c r="H141" s="242">
        <v>2</v>
      </c>
      <c r="I141" s="243"/>
      <c r="J141" s="244">
        <f>ROUND(I141*H141,2)</f>
        <v>0</v>
      </c>
      <c r="K141" s="240" t="s">
        <v>1970</v>
      </c>
      <c r="L141" s="245"/>
      <c r="M141" s="246" t="s">
        <v>1</v>
      </c>
      <c r="N141" s="247" t="s">
        <v>43</v>
      </c>
      <c r="O141" s="77"/>
      <c r="P141" s="207">
        <f>O141*H141</f>
        <v>0</v>
      </c>
      <c r="Q141" s="207">
        <v>0</v>
      </c>
      <c r="R141" s="207">
        <f>Q141*H141</f>
        <v>0</v>
      </c>
      <c r="S141" s="207">
        <v>0</v>
      </c>
      <c r="T141" s="208">
        <f>S141*H141</f>
        <v>0</v>
      </c>
      <c r="U141" s="38"/>
      <c r="V141" s="38"/>
      <c r="W141" s="38"/>
      <c r="X141" s="38"/>
      <c r="Y141" s="38"/>
      <c r="Z141" s="38"/>
      <c r="AA141" s="38"/>
      <c r="AB141" s="38"/>
      <c r="AC141" s="38"/>
      <c r="AD141" s="38"/>
      <c r="AE141" s="38"/>
      <c r="AR141" s="209" t="s">
        <v>348</v>
      </c>
      <c r="AT141" s="209" t="s">
        <v>289</v>
      </c>
      <c r="AU141" s="209" t="s">
        <v>87</v>
      </c>
      <c r="AY141" s="19" t="s">
        <v>175</v>
      </c>
      <c r="BE141" s="210">
        <f>IF(N141="základní",J141,0)</f>
        <v>0</v>
      </c>
      <c r="BF141" s="210">
        <f>IF(N141="snížená",J141,0)</f>
        <v>0</v>
      </c>
      <c r="BG141" s="210">
        <f>IF(N141="zákl. přenesená",J141,0)</f>
        <v>0</v>
      </c>
      <c r="BH141" s="210">
        <f>IF(N141="sníž. přenesená",J141,0)</f>
        <v>0</v>
      </c>
      <c r="BI141" s="210">
        <f>IF(N141="nulová",J141,0)</f>
        <v>0</v>
      </c>
      <c r="BJ141" s="19" t="s">
        <v>85</v>
      </c>
      <c r="BK141" s="210">
        <f>ROUND(I141*H141,2)</f>
        <v>0</v>
      </c>
      <c r="BL141" s="19" t="s">
        <v>253</v>
      </c>
      <c r="BM141" s="209" t="s">
        <v>1974</v>
      </c>
    </row>
    <row r="142" spans="1:65" s="2" customFormat="1" ht="21.75" customHeight="1">
      <c r="A142" s="38"/>
      <c r="B142" s="197"/>
      <c r="C142" s="238" t="s">
        <v>225</v>
      </c>
      <c r="D142" s="238" t="s">
        <v>289</v>
      </c>
      <c r="E142" s="239" t="s">
        <v>1975</v>
      </c>
      <c r="F142" s="240" t="s">
        <v>1976</v>
      </c>
      <c r="G142" s="241" t="s">
        <v>379</v>
      </c>
      <c r="H142" s="242">
        <v>2</v>
      </c>
      <c r="I142" s="243"/>
      <c r="J142" s="244">
        <f>ROUND(I142*H142,2)</f>
        <v>0</v>
      </c>
      <c r="K142" s="240" t="s">
        <v>1970</v>
      </c>
      <c r="L142" s="245"/>
      <c r="M142" s="246" t="s">
        <v>1</v>
      </c>
      <c r="N142" s="247" t="s">
        <v>43</v>
      </c>
      <c r="O142" s="77"/>
      <c r="P142" s="207">
        <f>O142*H142</f>
        <v>0</v>
      </c>
      <c r="Q142" s="207">
        <v>0</v>
      </c>
      <c r="R142" s="207">
        <f>Q142*H142</f>
        <v>0</v>
      </c>
      <c r="S142" s="207">
        <v>0</v>
      </c>
      <c r="T142" s="208">
        <f>S142*H142</f>
        <v>0</v>
      </c>
      <c r="U142" s="38"/>
      <c r="V142" s="38"/>
      <c r="W142" s="38"/>
      <c r="X142" s="38"/>
      <c r="Y142" s="38"/>
      <c r="Z142" s="38"/>
      <c r="AA142" s="38"/>
      <c r="AB142" s="38"/>
      <c r="AC142" s="38"/>
      <c r="AD142" s="38"/>
      <c r="AE142" s="38"/>
      <c r="AR142" s="209" t="s">
        <v>348</v>
      </c>
      <c r="AT142" s="209" t="s">
        <v>289</v>
      </c>
      <c r="AU142" s="209" t="s">
        <v>87</v>
      </c>
      <c r="AY142" s="19" t="s">
        <v>175</v>
      </c>
      <c r="BE142" s="210">
        <f>IF(N142="základní",J142,0)</f>
        <v>0</v>
      </c>
      <c r="BF142" s="210">
        <f>IF(N142="snížená",J142,0)</f>
        <v>0</v>
      </c>
      <c r="BG142" s="210">
        <f>IF(N142="zákl. přenesená",J142,0)</f>
        <v>0</v>
      </c>
      <c r="BH142" s="210">
        <f>IF(N142="sníž. přenesená",J142,0)</f>
        <v>0</v>
      </c>
      <c r="BI142" s="210">
        <f>IF(N142="nulová",J142,0)</f>
        <v>0</v>
      </c>
      <c r="BJ142" s="19" t="s">
        <v>85</v>
      </c>
      <c r="BK142" s="210">
        <f>ROUND(I142*H142,2)</f>
        <v>0</v>
      </c>
      <c r="BL142" s="19" t="s">
        <v>253</v>
      </c>
      <c r="BM142" s="209" t="s">
        <v>1977</v>
      </c>
    </row>
    <row r="143" spans="1:65" s="2" customFormat="1" ht="21.75" customHeight="1">
      <c r="A143" s="38"/>
      <c r="B143" s="197"/>
      <c r="C143" s="238" t="s">
        <v>230</v>
      </c>
      <c r="D143" s="238" t="s">
        <v>289</v>
      </c>
      <c r="E143" s="239" t="s">
        <v>1978</v>
      </c>
      <c r="F143" s="240" t="s">
        <v>1979</v>
      </c>
      <c r="G143" s="241" t="s">
        <v>379</v>
      </c>
      <c r="H143" s="242">
        <v>4</v>
      </c>
      <c r="I143" s="243"/>
      <c r="J143" s="244">
        <f>ROUND(I143*H143,2)</f>
        <v>0</v>
      </c>
      <c r="K143" s="240" t="s">
        <v>1970</v>
      </c>
      <c r="L143" s="245"/>
      <c r="M143" s="246" t="s">
        <v>1</v>
      </c>
      <c r="N143" s="247" t="s">
        <v>43</v>
      </c>
      <c r="O143" s="77"/>
      <c r="P143" s="207">
        <f>O143*H143</f>
        <v>0</v>
      </c>
      <c r="Q143" s="207">
        <v>0</v>
      </c>
      <c r="R143" s="207">
        <f>Q143*H143</f>
        <v>0</v>
      </c>
      <c r="S143" s="207">
        <v>0</v>
      </c>
      <c r="T143" s="208">
        <f>S143*H143</f>
        <v>0</v>
      </c>
      <c r="U143" s="38"/>
      <c r="V143" s="38"/>
      <c r="W143" s="38"/>
      <c r="X143" s="38"/>
      <c r="Y143" s="38"/>
      <c r="Z143" s="38"/>
      <c r="AA143" s="38"/>
      <c r="AB143" s="38"/>
      <c r="AC143" s="38"/>
      <c r="AD143" s="38"/>
      <c r="AE143" s="38"/>
      <c r="AR143" s="209" t="s">
        <v>348</v>
      </c>
      <c r="AT143" s="209" t="s">
        <v>289</v>
      </c>
      <c r="AU143" s="209" t="s">
        <v>87</v>
      </c>
      <c r="AY143" s="19" t="s">
        <v>175</v>
      </c>
      <c r="BE143" s="210">
        <f>IF(N143="základní",J143,0)</f>
        <v>0</v>
      </c>
      <c r="BF143" s="210">
        <f>IF(N143="snížená",J143,0)</f>
        <v>0</v>
      </c>
      <c r="BG143" s="210">
        <f>IF(N143="zákl. přenesená",J143,0)</f>
        <v>0</v>
      </c>
      <c r="BH143" s="210">
        <f>IF(N143="sníž. přenesená",J143,0)</f>
        <v>0</v>
      </c>
      <c r="BI143" s="210">
        <f>IF(N143="nulová",J143,0)</f>
        <v>0</v>
      </c>
      <c r="BJ143" s="19" t="s">
        <v>85</v>
      </c>
      <c r="BK143" s="210">
        <f>ROUND(I143*H143,2)</f>
        <v>0</v>
      </c>
      <c r="BL143" s="19" t="s">
        <v>253</v>
      </c>
      <c r="BM143" s="209" t="s">
        <v>1980</v>
      </c>
    </row>
    <row r="144" spans="1:65" s="2" customFormat="1" ht="33" customHeight="1">
      <c r="A144" s="38"/>
      <c r="B144" s="197"/>
      <c r="C144" s="238" t="s">
        <v>234</v>
      </c>
      <c r="D144" s="238" t="s">
        <v>289</v>
      </c>
      <c r="E144" s="239" t="s">
        <v>1981</v>
      </c>
      <c r="F144" s="240" t="s">
        <v>1982</v>
      </c>
      <c r="G144" s="241" t="s">
        <v>1983</v>
      </c>
      <c r="H144" s="242">
        <v>100</v>
      </c>
      <c r="I144" s="243"/>
      <c r="J144" s="244">
        <f>ROUND(I144*H144,2)</f>
        <v>0</v>
      </c>
      <c r="K144" s="240" t="s">
        <v>1970</v>
      </c>
      <c r="L144" s="245"/>
      <c r="M144" s="246" t="s">
        <v>1</v>
      </c>
      <c r="N144" s="247" t="s">
        <v>43</v>
      </c>
      <c r="O144" s="77"/>
      <c r="P144" s="207">
        <f>O144*H144</f>
        <v>0</v>
      </c>
      <c r="Q144" s="207">
        <v>0</v>
      </c>
      <c r="R144" s="207">
        <f>Q144*H144</f>
        <v>0</v>
      </c>
      <c r="S144" s="207">
        <v>0</v>
      </c>
      <c r="T144" s="208">
        <f>S144*H144</f>
        <v>0</v>
      </c>
      <c r="U144" s="38"/>
      <c r="V144" s="38"/>
      <c r="W144" s="38"/>
      <c r="X144" s="38"/>
      <c r="Y144" s="38"/>
      <c r="Z144" s="38"/>
      <c r="AA144" s="38"/>
      <c r="AB144" s="38"/>
      <c r="AC144" s="38"/>
      <c r="AD144" s="38"/>
      <c r="AE144" s="38"/>
      <c r="AR144" s="209" t="s">
        <v>348</v>
      </c>
      <c r="AT144" s="209" t="s">
        <v>289</v>
      </c>
      <c r="AU144" s="209" t="s">
        <v>87</v>
      </c>
      <c r="AY144" s="19" t="s">
        <v>175</v>
      </c>
      <c r="BE144" s="210">
        <f>IF(N144="základní",J144,0)</f>
        <v>0</v>
      </c>
      <c r="BF144" s="210">
        <f>IF(N144="snížená",J144,0)</f>
        <v>0</v>
      </c>
      <c r="BG144" s="210">
        <f>IF(N144="zákl. přenesená",J144,0)</f>
        <v>0</v>
      </c>
      <c r="BH144" s="210">
        <f>IF(N144="sníž. přenesená",J144,0)</f>
        <v>0</v>
      </c>
      <c r="BI144" s="210">
        <f>IF(N144="nulová",J144,0)</f>
        <v>0</v>
      </c>
      <c r="BJ144" s="19" t="s">
        <v>85</v>
      </c>
      <c r="BK144" s="210">
        <f>ROUND(I144*H144,2)</f>
        <v>0</v>
      </c>
      <c r="BL144" s="19" t="s">
        <v>253</v>
      </c>
      <c r="BM144" s="209" t="s">
        <v>1984</v>
      </c>
    </row>
    <row r="145" spans="1:65" s="2" customFormat="1" ht="21.75" customHeight="1">
      <c r="A145" s="38"/>
      <c r="B145" s="197"/>
      <c r="C145" s="238" t="s">
        <v>239</v>
      </c>
      <c r="D145" s="238" t="s">
        <v>289</v>
      </c>
      <c r="E145" s="239" t="s">
        <v>1985</v>
      </c>
      <c r="F145" s="240" t="s">
        <v>1986</v>
      </c>
      <c r="G145" s="241" t="s">
        <v>379</v>
      </c>
      <c r="H145" s="242">
        <v>2</v>
      </c>
      <c r="I145" s="243"/>
      <c r="J145" s="244">
        <f>ROUND(I145*H145,2)</f>
        <v>0</v>
      </c>
      <c r="K145" s="240" t="s">
        <v>1970</v>
      </c>
      <c r="L145" s="245"/>
      <c r="M145" s="246" t="s">
        <v>1</v>
      </c>
      <c r="N145" s="247" t="s">
        <v>43</v>
      </c>
      <c r="O145" s="77"/>
      <c r="P145" s="207">
        <f>O145*H145</f>
        <v>0</v>
      </c>
      <c r="Q145" s="207">
        <v>0</v>
      </c>
      <c r="R145" s="207">
        <f>Q145*H145</f>
        <v>0</v>
      </c>
      <c r="S145" s="207">
        <v>0</v>
      </c>
      <c r="T145" s="208">
        <f>S145*H145</f>
        <v>0</v>
      </c>
      <c r="U145" s="38"/>
      <c r="V145" s="38"/>
      <c r="W145" s="38"/>
      <c r="X145" s="38"/>
      <c r="Y145" s="38"/>
      <c r="Z145" s="38"/>
      <c r="AA145" s="38"/>
      <c r="AB145" s="38"/>
      <c r="AC145" s="38"/>
      <c r="AD145" s="38"/>
      <c r="AE145" s="38"/>
      <c r="AR145" s="209" t="s">
        <v>348</v>
      </c>
      <c r="AT145" s="209" t="s">
        <v>289</v>
      </c>
      <c r="AU145" s="209" t="s">
        <v>87</v>
      </c>
      <c r="AY145" s="19" t="s">
        <v>175</v>
      </c>
      <c r="BE145" s="210">
        <f>IF(N145="základní",J145,0)</f>
        <v>0</v>
      </c>
      <c r="BF145" s="210">
        <f>IF(N145="snížená",J145,0)</f>
        <v>0</v>
      </c>
      <c r="BG145" s="210">
        <f>IF(N145="zákl. přenesená",J145,0)</f>
        <v>0</v>
      </c>
      <c r="BH145" s="210">
        <f>IF(N145="sníž. přenesená",J145,0)</f>
        <v>0</v>
      </c>
      <c r="BI145" s="210">
        <f>IF(N145="nulová",J145,0)</f>
        <v>0</v>
      </c>
      <c r="BJ145" s="19" t="s">
        <v>85</v>
      </c>
      <c r="BK145" s="210">
        <f>ROUND(I145*H145,2)</f>
        <v>0</v>
      </c>
      <c r="BL145" s="19" t="s">
        <v>253</v>
      </c>
      <c r="BM145" s="209" t="s">
        <v>1987</v>
      </c>
    </row>
    <row r="146" spans="1:65" s="2" customFormat="1" ht="21.75" customHeight="1">
      <c r="A146" s="38"/>
      <c r="B146" s="197"/>
      <c r="C146" s="238" t="s">
        <v>244</v>
      </c>
      <c r="D146" s="238" t="s">
        <v>289</v>
      </c>
      <c r="E146" s="239" t="s">
        <v>1988</v>
      </c>
      <c r="F146" s="240" t="s">
        <v>1989</v>
      </c>
      <c r="G146" s="241" t="s">
        <v>379</v>
      </c>
      <c r="H146" s="242">
        <v>8</v>
      </c>
      <c r="I146" s="243"/>
      <c r="J146" s="244">
        <f>ROUND(I146*H146,2)</f>
        <v>0</v>
      </c>
      <c r="K146" s="240" t="s">
        <v>1970</v>
      </c>
      <c r="L146" s="245"/>
      <c r="M146" s="246" t="s">
        <v>1</v>
      </c>
      <c r="N146" s="247" t="s">
        <v>43</v>
      </c>
      <c r="O146" s="77"/>
      <c r="P146" s="207">
        <f>O146*H146</f>
        <v>0</v>
      </c>
      <c r="Q146" s="207">
        <v>0</v>
      </c>
      <c r="R146" s="207">
        <f>Q146*H146</f>
        <v>0</v>
      </c>
      <c r="S146" s="207">
        <v>0</v>
      </c>
      <c r="T146" s="208">
        <f>S146*H146</f>
        <v>0</v>
      </c>
      <c r="U146" s="38"/>
      <c r="V146" s="38"/>
      <c r="W146" s="38"/>
      <c r="X146" s="38"/>
      <c r="Y146" s="38"/>
      <c r="Z146" s="38"/>
      <c r="AA146" s="38"/>
      <c r="AB146" s="38"/>
      <c r="AC146" s="38"/>
      <c r="AD146" s="38"/>
      <c r="AE146" s="38"/>
      <c r="AR146" s="209" t="s">
        <v>348</v>
      </c>
      <c r="AT146" s="209" t="s">
        <v>289</v>
      </c>
      <c r="AU146" s="209" t="s">
        <v>87</v>
      </c>
      <c r="AY146" s="19" t="s">
        <v>175</v>
      </c>
      <c r="BE146" s="210">
        <f>IF(N146="základní",J146,0)</f>
        <v>0</v>
      </c>
      <c r="BF146" s="210">
        <f>IF(N146="snížená",J146,0)</f>
        <v>0</v>
      </c>
      <c r="BG146" s="210">
        <f>IF(N146="zákl. přenesená",J146,0)</f>
        <v>0</v>
      </c>
      <c r="BH146" s="210">
        <f>IF(N146="sníž. přenesená",J146,0)</f>
        <v>0</v>
      </c>
      <c r="BI146" s="210">
        <f>IF(N146="nulová",J146,0)</f>
        <v>0</v>
      </c>
      <c r="BJ146" s="19" t="s">
        <v>85</v>
      </c>
      <c r="BK146" s="210">
        <f>ROUND(I146*H146,2)</f>
        <v>0</v>
      </c>
      <c r="BL146" s="19" t="s">
        <v>253</v>
      </c>
      <c r="BM146" s="209" t="s">
        <v>1990</v>
      </c>
    </row>
    <row r="147" spans="1:65" s="2" customFormat="1" ht="21.75" customHeight="1">
      <c r="A147" s="38"/>
      <c r="B147" s="197"/>
      <c r="C147" s="238" t="s">
        <v>8</v>
      </c>
      <c r="D147" s="238" t="s">
        <v>289</v>
      </c>
      <c r="E147" s="239" t="s">
        <v>1991</v>
      </c>
      <c r="F147" s="240" t="s">
        <v>1992</v>
      </c>
      <c r="G147" s="241" t="s">
        <v>379</v>
      </c>
      <c r="H147" s="242">
        <v>2</v>
      </c>
      <c r="I147" s="243"/>
      <c r="J147" s="244">
        <f>ROUND(I147*H147,2)</f>
        <v>0</v>
      </c>
      <c r="K147" s="240" t="s">
        <v>1970</v>
      </c>
      <c r="L147" s="245"/>
      <c r="M147" s="246" t="s">
        <v>1</v>
      </c>
      <c r="N147" s="247" t="s">
        <v>43</v>
      </c>
      <c r="O147" s="77"/>
      <c r="P147" s="207">
        <f>O147*H147</f>
        <v>0</v>
      </c>
      <c r="Q147" s="207">
        <v>0</v>
      </c>
      <c r="R147" s="207">
        <f>Q147*H147</f>
        <v>0</v>
      </c>
      <c r="S147" s="207">
        <v>0</v>
      </c>
      <c r="T147" s="208">
        <f>S147*H147</f>
        <v>0</v>
      </c>
      <c r="U147" s="38"/>
      <c r="V147" s="38"/>
      <c r="W147" s="38"/>
      <c r="X147" s="38"/>
      <c r="Y147" s="38"/>
      <c r="Z147" s="38"/>
      <c r="AA147" s="38"/>
      <c r="AB147" s="38"/>
      <c r="AC147" s="38"/>
      <c r="AD147" s="38"/>
      <c r="AE147" s="38"/>
      <c r="AR147" s="209" t="s">
        <v>348</v>
      </c>
      <c r="AT147" s="209" t="s">
        <v>289</v>
      </c>
      <c r="AU147" s="209" t="s">
        <v>87</v>
      </c>
      <c r="AY147" s="19" t="s">
        <v>175</v>
      </c>
      <c r="BE147" s="210">
        <f>IF(N147="základní",J147,0)</f>
        <v>0</v>
      </c>
      <c r="BF147" s="210">
        <f>IF(N147="snížená",J147,0)</f>
        <v>0</v>
      </c>
      <c r="BG147" s="210">
        <f>IF(N147="zákl. přenesená",J147,0)</f>
        <v>0</v>
      </c>
      <c r="BH147" s="210">
        <f>IF(N147="sníž. přenesená",J147,0)</f>
        <v>0</v>
      </c>
      <c r="BI147" s="210">
        <f>IF(N147="nulová",J147,0)</f>
        <v>0</v>
      </c>
      <c r="BJ147" s="19" t="s">
        <v>85</v>
      </c>
      <c r="BK147" s="210">
        <f>ROUND(I147*H147,2)</f>
        <v>0</v>
      </c>
      <c r="BL147" s="19" t="s">
        <v>253</v>
      </c>
      <c r="BM147" s="209" t="s">
        <v>1993</v>
      </c>
    </row>
    <row r="148" spans="1:65" s="2" customFormat="1" ht="21.75" customHeight="1">
      <c r="A148" s="38"/>
      <c r="B148" s="197"/>
      <c r="C148" s="238" t="s">
        <v>253</v>
      </c>
      <c r="D148" s="238" t="s">
        <v>289</v>
      </c>
      <c r="E148" s="239" t="s">
        <v>1994</v>
      </c>
      <c r="F148" s="240" t="s">
        <v>1995</v>
      </c>
      <c r="G148" s="241" t="s">
        <v>379</v>
      </c>
      <c r="H148" s="242">
        <v>2</v>
      </c>
      <c r="I148" s="243"/>
      <c r="J148" s="244">
        <f>ROUND(I148*H148,2)</f>
        <v>0</v>
      </c>
      <c r="K148" s="240" t="s">
        <v>1970</v>
      </c>
      <c r="L148" s="245"/>
      <c r="M148" s="246" t="s">
        <v>1</v>
      </c>
      <c r="N148" s="247" t="s">
        <v>43</v>
      </c>
      <c r="O148" s="77"/>
      <c r="P148" s="207">
        <f>O148*H148</f>
        <v>0</v>
      </c>
      <c r="Q148" s="207">
        <v>0</v>
      </c>
      <c r="R148" s="207">
        <f>Q148*H148</f>
        <v>0</v>
      </c>
      <c r="S148" s="207">
        <v>0</v>
      </c>
      <c r="T148" s="208">
        <f>S148*H148</f>
        <v>0</v>
      </c>
      <c r="U148" s="38"/>
      <c r="V148" s="38"/>
      <c r="W148" s="38"/>
      <c r="X148" s="38"/>
      <c r="Y148" s="38"/>
      <c r="Z148" s="38"/>
      <c r="AA148" s="38"/>
      <c r="AB148" s="38"/>
      <c r="AC148" s="38"/>
      <c r="AD148" s="38"/>
      <c r="AE148" s="38"/>
      <c r="AR148" s="209" t="s">
        <v>348</v>
      </c>
      <c r="AT148" s="209" t="s">
        <v>289</v>
      </c>
      <c r="AU148" s="209" t="s">
        <v>87</v>
      </c>
      <c r="AY148" s="19" t="s">
        <v>175</v>
      </c>
      <c r="BE148" s="210">
        <f>IF(N148="základní",J148,0)</f>
        <v>0</v>
      </c>
      <c r="BF148" s="210">
        <f>IF(N148="snížená",J148,0)</f>
        <v>0</v>
      </c>
      <c r="BG148" s="210">
        <f>IF(N148="zákl. přenesená",J148,0)</f>
        <v>0</v>
      </c>
      <c r="BH148" s="210">
        <f>IF(N148="sníž. přenesená",J148,0)</f>
        <v>0</v>
      </c>
      <c r="BI148" s="210">
        <f>IF(N148="nulová",J148,0)</f>
        <v>0</v>
      </c>
      <c r="BJ148" s="19" t="s">
        <v>85</v>
      </c>
      <c r="BK148" s="210">
        <f>ROUND(I148*H148,2)</f>
        <v>0</v>
      </c>
      <c r="BL148" s="19" t="s">
        <v>253</v>
      </c>
      <c r="BM148" s="209" t="s">
        <v>1996</v>
      </c>
    </row>
    <row r="149" spans="1:65" s="2" customFormat="1" ht="21.75" customHeight="1">
      <c r="A149" s="38"/>
      <c r="B149" s="197"/>
      <c r="C149" s="238" t="s">
        <v>259</v>
      </c>
      <c r="D149" s="238" t="s">
        <v>289</v>
      </c>
      <c r="E149" s="239" t="s">
        <v>1997</v>
      </c>
      <c r="F149" s="240" t="s">
        <v>1998</v>
      </c>
      <c r="G149" s="241" t="s">
        <v>379</v>
      </c>
      <c r="H149" s="242">
        <v>2</v>
      </c>
      <c r="I149" s="243"/>
      <c r="J149" s="244">
        <f>ROUND(I149*H149,2)</f>
        <v>0</v>
      </c>
      <c r="K149" s="240" t="s">
        <v>1970</v>
      </c>
      <c r="L149" s="245"/>
      <c r="M149" s="246" t="s">
        <v>1</v>
      </c>
      <c r="N149" s="247" t="s">
        <v>43</v>
      </c>
      <c r="O149" s="77"/>
      <c r="P149" s="207">
        <f>O149*H149</f>
        <v>0</v>
      </c>
      <c r="Q149" s="207">
        <v>0</v>
      </c>
      <c r="R149" s="207">
        <f>Q149*H149</f>
        <v>0</v>
      </c>
      <c r="S149" s="207">
        <v>0</v>
      </c>
      <c r="T149" s="208">
        <f>S149*H149</f>
        <v>0</v>
      </c>
      <c r="U149" s="38"/>
      <c r="V149" s="38"/>
      <c r="W149" s="38"/>
      <c r="X149" s="38"/>
      <c r="Y149" s="38"/>
      <c r="Z149" s="38"/>
      <c r="AA149" s="38"/>
      <c r="AB149" s="38"/>
      <c r="AC149" s="38"/>
      <c r="AD149" s="38"/>
      <c r="AE149" s="38"/>
      <c r="AR149" s="209" t="s">
        <v>348</v>
      </c>
      <c r="AT149" s="209" t="s">
        <v>289</v>
      </c>
      <c r="AU149" s="209" t="s">
        <v>87</v>
      </c>
      <c r="AY149" s="19" t="s">
        <v>175</v>
      </c>
      <c r="BE149" s="210">
        <f>IF(N149="základní",J149,0)</f>
        <v>0</v>
      </c>
      <c r="BF149" s="210">
        <f>IF(N149="snížená",J149,0)</f>
        <v>0</v>
      </c>
      <c r="BG149" s="210">
        <f>IF(N149="zákl. přenesená",J149,0)</f>
        <v>0</v>
      </c>
      <c r="BH149" s="210">
        <f>IF(N149="sníž. přenesená",J149,0)</f>
        <v>0</v>
      </c>
      <c r="BI149" s="210">
        <f>IF(N149="nulová",J149,0)</f>
        <v>0</v>
      </c>
      <c r="BJ149" s="19" t="s">
        <v>85</v>
      </c>
      <c r="BK149" s="210">
        <f>ROUND(I149*H149,2)</f>
        <v>0</v>
      </c>
      <c r="BL149" s="19" t="s">
        <v>253</v>
      </c>
      <c r="BM149" s="209" t="s">
        <v>1999</v>
      </c>
    </row>
    <row r="150" spans="1:65" s="2" customFormat="1" ht="21.75" customHeight="1">
      <c r="A150" s="38"/>
      <c r="B150" s="197"/>
      <c r="C150" s="238" t="s">
        <v>263</v>
      </c>
      <c r="D150" s="238" t="s">
        <v>289</v>
      </c>
      <c r="E150" s="239" t="s">
        <v>2000</v>
      </c>
      <c r="F150" s="240" t="s">
        <v>2001</v>
      </c>
      <c r="G150" s="241" t="s">
        <v>379</v>
      </c>
      <c r="H150" s="242">
        <v>16</v>
      </c>
      <c r="I150" s="243"/>
      <c r="J150" s="244">
        <f>ROUND(I150*H150,2)</f>
        <v>0</v>
      </c>
      <c r="K150" s="240" t="s">
        <v>1970</v>
      </c>
      <c r="L150" s="245"/>
      <c r="M150" s="246" t="s">
        <v>1</v>
      </c>
      <c r="N150" s="247" t="s">
        <v>43</v>
      </c>
      <c r="O150" s="77"/>
      <c r="P150" s="207">
        <f>O150*H150</f>
        <v>0</v>
      </c>
      <c r="Q150" s="207">
        <v>0</v>
      </c>
      <c r="R150" s="207">
        <f>Q150*H150</f>
        <v>0</v>
      </c>
      <c r="S150" s="207">
        <v>0</v>
      </c>
      <c r="T150" s="208">
        <f>S150*H150</f>
        <v>0</v>
      </c>
      <c r="U150" s="38"/>
      <c r="V150" s="38"/>
      <c r="W150" s="38"/>
      <c r="X150" s="38"/>
      <c r="Y150" s="38"/>
      <c r="Z150" s="38"/>
      <c r="AA150" s="38"/>
      <c r="AB150" s="38"/>
      <c r="AC150" s="38"/>
      <c r="AD150" s="38"/>
      <c r="AE150" s="38"/>
      <c r="AR150" s="209" t="s">
        <v>348</v>
      </c>
      <c r="AT150" s="209" t="s">
        <v>289</v>
      </c>
      <c r="AU150" s="209" t="s">
        <v>87</v>
      </c>
      <c r="AY150" s="19" t="s">
        <v>175</v>
      </c>
      <c r="BE150" s="210">
        <f>IF(N150="základní",J150,0)</f>
        <v>0</v>
      </c>
      <c r="BF150" s="210">
        <f>IF(N150="snížená",J150,0)</f>
        <v>0</v>
      </c>
      <c r="BG150" s="210">
        <f>IF(N150="zákl. přenesená",J150,0)</f>
        <v>0</v>
      </c>
      <c r="BH150" s="210">
        <f>IF(N150="sníž. přenesená",J150,0)</f>
        <v>0</v>
      </c>
      <c r="BI150" s="210">
        <f>IF(N150="nulová",J150,0)</f>
        <v>0</v>
      </c>
      <c r="BJ150" s="19" t="s">
        <v>85</v>
      </c>
      <c r="BK150" s="210">
        <f>ROUND(I150*H150,2)</f>
        <v>0</v>
      </c>
      <c r="BL150" s="19" t="s">
        <v>253</v>
      </c>
      <c r="BM150" s="209" t="s">
        <v>2002</v>
      </c>
    </row>
    <row r="151" spans="1:65" s="2" customFormat="1" ht="21.75" customHeight="1">
      <c r="A151" s="38"/>
      <c r="B151" s="197"/>
      <c r="C151" s="238" t="s">
        <v>270</v>
      </c>
      <c r="D151" s="238" t="s">
        <v>289</v>
      </c>
      <c r="E151" s="239" t="s">
        <v>2003</v>
      </c>
      <c r="F151" s="240" t="s">
        <v>2004</v>
      </c>
      <c r="G151" s="241" t="s">
        <v>379</v>
      </c>
      <c r="H151" s="242">
        <v>2</v>
      </c>
      <c r="I151" s="243"/>
      <c r="J151" s="244">
        <f>ROUND(I151*H151,2)</f>
        <v>0</v>
      </c>
      <c r="K151" s="240" t="s">
        <v>1970</v>
      </c>
      <c r="L151" s="245"/>
      <c r="M151" s="246" t="s">
        <v>1</v>
      </c>
      <c r="N151" s="247" t="s">
        <v>43</v>
      </c>
      <c r="O151" s="77"/>
      <c r="P151" s="207">
        <f>O151*H151</f>
        <v>0</v>
      </c>
      <c r="Q151" s="207">
        <v>0</v>
      </c>
      <c r="R151" s="207">
        <f>Q151*H151</f>
        <v>0</v>
      </c>
      <c r="S151" s="207">
        <v>0</v>
      </c>
      <c r="T151" s="208">
        <f>S151*H151</f>
        <v>0</v>
      </c>
      <c r="U151" s="38"/>
      <c r="V151" s="38"/>
      <c r="W151" s="38"/>
      <c r="X151" s="38"/>
      <c r="Y151" s="38"/>
      <c r="Z151" s="38"/>
      <c r="AA151" s="38"/>
      <c r="AB151" s="38"/>
      <c r="AC151" s="38"/>
      <c r="AD151" s="38"/>
      <c r="AE151" s="38"/>
      <c r="AR151" s="209" t="s">
        <v>348</v>
      </c>
      <c r="AT151" s="209" t="s">
        <v>289</v>
      </c>
      <c r="AU151" s="209" t="s">
        <v>87</v>
      </c>
      <c r="AY151" s="19" t="s">
        <v>175</v>
      </c>
      <c r="BE151" s="210">
        <f>IF(N151="základní",J151,0)</f>
        <v>0</v>
      </c>
      <c r="BF151" s="210">
        <f>IF(N151="snížená",J151,0)</f>
        <v>0</v>
      </c>
      <c r="BG151" s="210">
        <f>IF(N151="zákl. přenesená",J151,0)</f>
        <v>0</v>
      </c>
      <c r="BH151" s="210">
        <f>IF(N151="sníž. přenesená",J151,0)</f>
        <v>0</v>
      </c>
      <c r="BI151" s="210">
        <f>IF(N151="nulová",J151,0)</f>
        <v>0</v>
      </c>
      <c r="BJ151" s="19" t="s">
        <v>85</v>
      </c>
      <c r="BK151" s="210">
        <f>ROUND(I151*H151,2)</f>
        <v>0</v>
      </c>
      <c r="BL151" s="19" t="s">
        <v>253</v>
      </c>
      <c r="BM151" s="209" t="s">
        <v>2005</v>
      </c>
    </row>
    <row r="152" spans="1:65" s="2" customFormat="1" ht="21.75" customHeight="1">
      <c r="A152" s="38"/>
      <c r="B152" s="197"/>
      <c r="C152" s="238" t="s">
        <v>285</v>
      </c>
      <c r="D152" s="238" t="s">
        <v>289</v>
      </c>
      <c r="E152" s="239" t="s">
        <v>2006</v>
      </c>
      <c r="F152" s="240" t="s">
        <v>2007</v>
      </c>
      <c r="G152" s="241" t="s">
        <v>379</v>
      </c>
      <c r="H152" s="242">
        <v>2</v>
      </c>
      <c r="I152" s="243"/>
      <c r="J152" s="244">
        <f>ROUND(I152*H152,2)</f>
        <v>0</v>
      </c>
      <c r="K152" s="240" t="s">
        <v>1970</v>
      </c>
      <c r="L152" s="245"/>
      <c r="M152" s="246" t="s">
        <v>1</v>
      </c>
      <c r="N152" s="247" t="s">
        <v>43</v>
      </c>
      <c r="O152" s="77"/>
      <c r="P152" s="207">
        <f>O152*H152</f>
        <v>0</v>
      </c>
      <c r="Q152" s="207">
        <v>0</v>
      </c>
      <c r="R152" s="207">
        <f>Q152*H152</f>
        <v>0</v>
      </c>
      <c r="S152" s="207">
        <v>0</v>
      </c>
      <c r="T152" s="208">
        <f>S152*H152</f>
        <v>0</v>
      </c>
      <c r="U152" s="38"/>
      <c r="V152" s="38"/>
      <c r="W152" s="38"/>
      <c r="X152" s="38"/>
      <c r="Y152" s="38"/>
      <c r="Z152" s="38"/>
      <c r="AA152" s="38"/>
      <c r="AB152" s="38"/>
      <c r="AC152" s="38"/>
      <c r="AD152" s="38"/>
      <c r="AE152" s="38"/>
      <c r="AR152" s="209" t="s">
        <v>348</v>
      </c>
      <c r="AT152" s="209" t="s">
        <v>289</v>
      </c>
      <c r="AU152" s="209" t="s">
        <v>87</v>
      </c>
      <c r="AY152" s="19" t="s">
        <v>175</v>
      </c>
      <c r="BE152" s="210">
        <f>IF(N152="základní",J152,0)</f>
        <v>0</v>
      </c>
      <c r="BF152" s="210">
        <f>IF(N152="snížená",J152,0)</f>
        <v>0</v>
      </c>
      <c r="BG152" s="210">
        <f>IF(N152="zákl. přenesená",J152,0)</f>
        <v>0</v>
      </c>
      <c r="BH152" s="210">
        <f>IF(N152="sníž. přenesená",J152,0)</f>
        <v>0</v>
      </c>
      <c r="BI152" s="210">
        <f>IF(N152="nulová",J152,0)</f>
        <v>0</v>
      </c>
      <c r="BJ152" s="19" t="s">
        <v>85</v>
      </c>
      <c r="BK152" s="210">
        <f>ROUND(I152*H152,2)</f>
        <v>0</v>
      </c>
      <c r="BL152" s="19" t="s">
        <v>253</v>
      </c>
      <c r="BM152" s="209" t="s">
        <v>2008</v>
      </c>
    </row>
    <row r="153" spans="1:65" s="2" customFormat="1" ht="21.75" customHeight="1">
      <c r="A153" s="38"/>
      <c r="B153" s="197"/>
      <c r="C153" s="238" t="s">
        <v>7</v>
      </c>
      <c r="D153" s="238" t="s">
        <v>289</v>
      </c>
      <c r="E153" s="239" t="s">
        <v>2009</v>
      </c>
      <c r="F153" s="240" t="s">
        <v>2010</v>
      </c>
      <c r="G153" s="241" t="s">
        <v>379</v>
      </c>
      <c r="H153" s="242">
        <v>2</v>
      </c>
      <c r="I153" s="243"/>
      <c r="J153" s="244">
        <f>ROUND(I153*H153,2)</f>
        <v>0</v>
      </c>
      <c r="K153" s="240" t="s">
        <v>1970</v>
      </c>
      <c r="L153" s="245"/>
      <c r="M153" s="246" t="s">
        <v>1</v>
      </c>
      <c r="N153" s="247" t="s">
        <v>43</v>
      </c>
      <c r="O153" s="77"/>
      <c r="P153" s="207">
        <f>O153*H153</f>
        <v>0</v>
      </c>
      <c r="Q153" s="207">
        <v>0</v>
      </c>
      <c r="R153" s="207">
        <f>Q153*H153</f>
        <v>0</v>
      </c>
      <c r="S153" s="207">
        <v>0</v>
      </c>
      <c r="T153" s="208">
        <f>S153*H153</f>
        <v>0</v>
      </c>
      <c r="U153" s="38"/>
      <c r="V153" s="38"/>
      <c r="W153" s="38"/>
      <c r="X153" s="38"/>
      <c r="Y153" s="38"/>
      <c r="Z153" s="38"/>
      <c r="AA153" s="38"/>
      <c r="AB153" s="38"/>
      <c r="AC153" s="38"/>
      <c r="AD153" s="38"/>
      <c r="AE153" s="38"/>
      <c r="AR153" s="209" t="s">
        <v>348</v>
      </c>
      <c r="AT153" s="209" t="s">
        <v>289</v>
      </c>
      <c r="AU153" s="209" t="s">
        <v>87</v>
      </c>
      <c r="AY153" s="19" t="s">
        <v>175</v>
      </c>
      <c r="BE153" s="210">
        <f>IF(N153="základní",J153,0)</f>
        <v>0</v>
      </c>
      <c r="BF153" s="210">
        <f>IF(N153="snížená",J153,0)</f>
        <v>0</v>
      </c>
      <c r="BG153" s="210">
        <f>IF(N153="zákl. přenesená",J153,0)</f>
        <v>0</v>
      </c>
      <c r="BH153" s="210">
        <f>IF(N153="sníž. přenesená",J153,0)</f>
        <v>0</v>
      </c>
      <c r="BI153" s="210">
        <f>IF(N153="nulová",J153,0)</f>
        <v>0</v>
      </c>
      <c r="BJ153" s="19" t="s">
        <v>85</v>
      </c>
      <c r="BK153" s="210">
        <f>ROUND(I153*H153,2)</f>
        <v>0</v>
      </c>
      <c r="BL153" s="19" t="s">
        <v>253</v>
      </c>
      <c r="BM153" s="209" t="s">
        <v>2011</v>
      </c>
    </row>
    <row r="154" spans="1:65" s="2" customFormat="1" ht="21.75" customHeight="1">
      <c r="A154" s="38"/>
      <c r="B154" s="197"/>
      <c r="C154" s="238" t="s">
        <v>294</v>
      </c>
      <c r="D154" s="238" t="s">
        <v>289</v>
      </c>
      <c r="E154" s="239" t="s">
        <v>2012</v>
      </c>
      <c r="F154" s="240" t="s">
        <v>2013</v>
      </c>
      <c r="G154" s="241" t="s">
        <v>379</v>
      </c>
      <c r="H154" s="242">
        <v>2</v>
      </c>
      <c r="I154" s="243"/>
      <c r="J154" s="244">
        <f>ROUND(I154*H154,2)</f>
        <v>0</v>
      </c>
      <c r="K154" s="240" t="s">
        <v>1970</v>
      </c>
      <c r="L154" s="245"/>
      <c r="M154" s="246" t="s">
        <v>1</v>
      </c>
      <c r="N154" s="247" t="s">
        <v>43</v>
      </c>
      <c r="O154" s="77"/>
      <c r="P154" s="207">
        <f>O154*H154</f>
        <v>0</v>
      </c>
      <c r="Q154" s="207">
        <v>0</v>
      </c>
      <c r="R154" s="207">
        <f>Q154*H154</f>
        <v>0</v>
      </c>
      <c r="S154" s="207">
        <v>0</v>
      </c>
      <c r="T154" s="208">
        <f>S154*H154</f>
        <v>0</v>
      </c>
      <c r="U154" s="38"/>
      <c r="V154" s="38"/>
      <c r="W154" s="38"/>
      <c r="X154" s="38"/>
      <c r="Y154" s="38"/>
      <c r="Z154" s="38"/>
      <c r="AA154" s="38"/>
      <c r="AB154" s="38"/>
      <c r="AC154" s="38"/>
      <c r="AD154" s="38"/>
      <c r="AE154" s="38"/>
      <c r="AR154" s="209" t="s">
        <v>348</v>
      </c>
      <c r="AT154" s="209" t="s">
        <v>289</v>
      </c>
      <c r="AU154" s="209" t="s">
        <v>87</v>
      </c>
      <c r="AY154" s="19" t="s">
        <v>175</v>
      </c>
      <c r="BE154" s="210">
        <f>IF(N154="základní",J154,0)</f>
        <v>0</v>
      </c>
      <c r="BF154" s="210">
        <f>IF(N154="snížená",J154,0)</f>
        <v>0</v>
      </c>
      <c r="BG154" s="210">
        <f>IF(N154="zákl. přenesená",J154,0)</f>
        <v>0</v>
      </c>
      <c r="BH154" s="210">
        <f>IF(N154="sníž. přenesená",J154,0)</f>
        <v>0</v>
      </c>
      <c r="BI154" s="210">
        <f>IF(N154="nulová",J154,0)</f>
        <v>0</v>
      </c>
      <c r="BJ154" s="19" t="s">
        <v>85</v>
      </c>
      <c r="BK154" s="210">
        <f>ROUND(I154*H154,2)</f>
        <v>0</v>
      </c>
      <c r="BL154" s="19" t="s">
        <v>253</v>
      </c>
      <c r="BM154" s="209" t="s">
        <v>2014</v>
      </c>
    </row>
    <row r="155" spans="1:65" s="2" customFormat="1" ht="21.75" customHeight="1">
      <c r="A155" s="38"/>
      <c r="B155" s="197"/>
      <c r="C155" s="238" t="s">
        <v>299</v>
      </c>
      <c r="D155" s="238" t="s">
        <v>289</v>
      </c>
      <c r="E155" s="239" t="s">
        <v>2015</v>
      </c>
      <c r="F155" s="240" t="s">
        <v>2016</v>
      </c>
      <c r="G155" s="241" t="s">
        <v>379</v>
      </c>
      <c r="H155" s="242">
        <v>2</v>
      </c>
      <c r="I155" s="243"/>
      <c r="J155" s="244">
        <f>ROUND(I155*H155,2)</f>
        <v>0</v>
      </c>
      <c r="K155" s="240" t="s">
        <v>1970</v>
      </c>
      <c r="L155" s="245"/>
      <c r="M155" s="246" t="s">
        <v>1</v>
      </c>
      <c r="N155" s="247" t="s">
        <v>43</v>
      </c>
      <c r="O155" s="77"/>
      <c r="P155" s="207">
        <f>O155*H155</f>
        <v>0</v>
      </c>
      <c r="Q155" s="207">
        <v>0</v>
      </c>
      <c r="R155" s="207">
        <f>Q155*H155</f>
        <v>0</v>
      </c>
      <c r="S155" s="207">
        <v>0</v>
      </c>
      <c r="T155" s="208">
        <f>S155*H155</f>
        <v>0</v>
      </c>
      <c r="U155" s="38"/>
      <c r="V155" s="38"/>
      <c r="W155" s="38"/>
      <c r="X155" s="38"/>
      <c r="Y155" s="38"/>
      <c r="Z155" s="38"/>
      <c r="AA155" s="38"/>
      <c r="AB155" s="38"/>
      <c r="AC155" s="38"/>
      <c r="AD155" s="38"/>
      <c r="AE155" s="38"/>
      <c r="AR155" s="209" t="s">
        <v>348</v>
      </c>
      <c r="AT155" s="209" t="s">
        <v>289</v>
      </c>
      <c r="AU155" s="209" t="s">
        <v>87</v>
      </c>
      <c r="AY155" s="19" t="s">
        <v>175</v>
      </c>
      <c r="BE155" s="210">
        <f>IF(N155="základní",J155,0)</f>
        <v>0</v>
      </c>
      <c r="BF155" s="210">
        <f>IF(N155="snížená",J155,0)</f>
        <v>0</v>
      </c>
      <c r="BG155" s="210">
        <f>IF(N155="zákl. přenesená",J155,0)</f>
        <v>0</v>
      </c>
      <c r="BH155" s="210">
        <f>IF(N155="sníž. přenesená",J155,0)</f>
        <v>0</v>
      </c>
      <c r="BI155" s="210">
        <f>IF(N155="nulová",J155,0)</f>
        <v>0</v>
      </c>
      <c r="BJ155" s="19" t="s">
        <v>85</v>
      </c>
      <c r="BK155" s="210">
        <f>ROUND(I155*H155,2)</f>
        <v>0</v>
      </c>
      <c r="BL155" s="19" t="s">
        <v>253</v>
      </c>
      <c r="BM155" s="209" t="s">
        <v>2017</v>
      </c>
    </row>
    <row r="156" spans="1:63" s="12" customFormat="1" ht="22.8" customHeight="1">
      <c r="A156" s="12"/>
      <c r="B156" s="184"/>
      <c r="C156" s="12"/>
      <c r="D156" s="185" t="s">
        <v>77</v>
      </c>
      <c r="E156" s="195" t="s">
        <v>2018</v>
      </c>
      <c r="F156" s="195" t="s">
        <v>2019</v>
      </c>
      <c r="G156" s="12"/>
      <c r="H156" s="12"/>
      <c r="I156" s="187"/>
      <c r="J156" s="196">
        <f>BK156</f>
        <v>0</v>
      </c>
      <c r="K156" s="12"/>
      <c r="L156" s="184"/>
      <c r="M156" s="189"/>
      <c r="N156" s="190"/>
      <c r="O156" s="190"/>
      <c r="P156" s="191">
        <f>SUM(P157:P166)</f>
        <v>0</v>
      </c>
      <c r="Q156" s="190"/>
      <c r="R156" s="191">
        <f>SUM(R157:R166)</f>
        <v>0.17328</v>
      </c>
      <c r="S156" s="190"/>
      <c r="T156" s="192">
        <f>SUM(T157:T166)</f>
        <v>0</v>
      </c>
      <c r="U156" s="12"/>
      <c r="V156" s="12"/>
      <c r="W156" s="12"/>
      <c r="X156" s="12"/>
      <c r="Y156" s="12"/>
      <c r="Z156" s="12"/>
      <c r="AA156" s="12"/>
      <c r="AB156" s="12"/>
      <c r="AC156" s="12"/>
      <c r="AD156" s="12"/>
      <c r="AE156" s="12"/>
      <c r="AR156" s="185" t="s">
        <v>87</v>
      </c>
      <c r="AT156" s="193" t="s">
        <v>77</v>
      </c>
      <c r="AU156" s="193" t="s">
        <v>85</v>
      </c>
      <c r="AY156" s="185" t="s">
        <v>175</v>
      </c>
      <c r="BK156" s="194">
        <f>SUM(BK157:BK166)</f>
        <v>0</v>
      </c>
    </row>
    <row r="157" spans="1:65" s="2" customFormat="1" ht="33" customHeight="1">
      <c r="A157" s="38"/>
      <c r="B157" s="197"/>
      <c r="C157" s="198" t="s">
        <v>308</v>
      </c>
      <c r="D157" s="198" t="s">
        <v>177</v>
      </c>
      <c r="E157" s="199" t="s">
        <v>2020</v>
      </c>
      <c r="F157" s="200" t="s">
        <v>2021</v>
      </c>
      <c r="G157" s="201" t="s">
        <v>379</v>
      </c>
      <c r="H157" s="202">
        <v>1</v>
      </c>
      <c r="I157" s="203"/>
      <c r="J157" s="204">
        <f>ROUND(I157*H157,2)</f>
        <v>0</v>
      </c>
      <c r="K157" s="200" t="s">
        <v>1941</v>
      </c>
      <c r="L157" s="39"/>
      <c r="M157" s="205" t="s">
        <v>1</v>
      </c>
      <c r="N157" s="206" t="s">
        <v>43</v>
      </c>
      <c r="O157" s="77"/>
      <c r="P157" s="207">
        <f>O157*H157</f>
        <v>0</v>
      </c>
      <c r="Q157" s="207">
        <v>0</v>
      </c>
      <c r="R157" s="207">
        <f>Q157*H157</f>
        <v>0</v>
      </c>
      <c r="S157" s="207">
        <v>0</v>
      </c>
      <c r="T157" s="208">
        <f>S157*H157</f>
        <v>0</v>
      </c>
      <c r="U157" s="38"/>
      <c r="V157" s="38"/>
      <c r="W157" s="38"/>
      <c r="X157" s="38"/>
      <c r="Y157" s="38"/>
      <c r="Z157" s="38"/>
      <c r="AA157" s="38"/>
      <c r="AB157" s="38"/>
      <c r="AC157" s="38"/>
      <c r="AD157" s="38"/>
      <c r="AE157" s="38"/>
      <c r="AR157" s="209" t="s">
        <v>253</v>
      </c>
      <c r="AT157" s="209" t="s">
        <v>177</v>
      </c>
      <c r="AU157" s="209" t="s">
        <v>87</v>
      </c>
      <c r="AY157" s="19" t="s">
        <v>175</v>
      </c>
      <c r="BE157" s="210">
        <f>IF(N157="základní",J157,0)</f>
        <v>0</v>
      </c>
      <c r="BF157" s="210">
        <f>IF(N157="snížená",J157,0)</f>
        <v>0</v>
      </c>
      <c r="BG157" s="210">
        <f>IF(N157="zákl. přenesená",J157,0)</f>
        <v>0</v>
      </c>
      <c r="BH157" s="210">
        <f>IF(N157="sníž. přenesená",J157,0)</f>
        <v>0</v>
      </c>
      <c r="BI157" s="210">
        <f>IF(N157="nulová",J157,0)</f>
        <v>0</v>
      </c>
      <c r="BJ157" s="19" t="s">
        <v>85</v>
      </c>
      <c r="BK157" s="210">
        <f>ROUND(I157*H157,2)</f>
        <v>0</v>
      </c>
      <c r="BL157" s="19" t="s">
        <v>253</v>
      </c>
      <c r="BM157" s="209" t="s">
        <v>2022</v>
      </c>
    </row>
    <row r="158" spans="1:65" s="2" customFormat="1" ht="21.75" customHeight="1">
      <c r="A158" s="38"/>
      <c r="B158" s="197"/>
      <c r="C158" s="198" t="s">
        <v>314</v>
      </c>
      <c r="D158" s="198" t="s">
        <v>177</v>
      </c>
      <c r="E158" s="199" t="s">
        <v>2023</v>
      </c>
      <c r="F158" s="200" t="s">
        <v>2024</v>
      </c>
      <c r="G158" s="201" t="s">
        <v>379</v>
      </c>
      <c r="H158" s="202">
        <v>1</v>
      </c>
      <c r="I158" s="203"/>
      <c r="J158" s="204">
        <f>ROUND(I158*H158,2)</f>
        <v>0</v>
      </c>
      <c r="K158" s="200" t="s">
        <v>1970</v>
      </c>
      <c r="L158" s="39"/>
      <c r="M158" s="205" t="s">
        <v>1</v>
      </c>
      <c r="N158" s="206" t="s">
        <v>43</v>
      </c>
      <c r="O158" s="77"/>
      <c r="P158" s="207">
        <f>O158*H158</f>
        <v>0</v>
      </c>
      <c r="Q158" s="207">
        <v>0.00332</v>
      </c>
      <c r="R158" s="207">
        <f>Q158*H158</f>
        <v>0.00332</v>
      </c>
      <c r="S158" s="207">
        <v>0</v>
      </c>
      <c r="T158" s="208">
        <f>S158*H158</f>
        <v>0</v>
      </c>
      <c r="U158" s="38"/>
      <c r="V158" s="38"/>
      <c r="W158" s="38"/>
      <c r="X158" s="38"/>
      <c r="Y158" s="38"/>
      <c r="Z158" s="38"/>
      <c r="AA158" s="38"/>
      <c r="AB158" s="38"/>
      <c r="AC158" s="38"/>
      <c r="AD158" s="38"/>
      <c r="AE158" s="38"/>
      <c r="AR158" s="209" t="s">
        <v>253</v>
      </c>
      <c r="AT158" s="209" t="s">
        <v>177</v>
      </c>
      <c r="AU158" s="209" t="s">
        <v>87</v>
      </c>
      <c r="AY158" s="19" t="s">
        <v>175</v>
      </c>
      <c r="BE158" s="210">
        <f>IF(N158="základní",J158,0)</f>
        <v>0</v>
      </c>
      <c r="BF158" s="210">
        <f>IF(N158="snížená",J158,0)</f>
        <v>0</v>
      </c>
      <c r="BG158" s="210">
        <f>IF(N158="zákl. přenesená",J158,0)</f>
        <v>0</v>
      </c>
      <c r="BH158" s="210">
        <f>IF(N158="sníž. přenesená",J158,0)</f>
        <v>0</v>
      </c>
      <c r="BI158" s="210">
        <f>IF(N158="nulová",J158,0)</f>
        <v>0</v>
      </c>
      <c r="BJ158" s="19" t="s">
        <v>85</v>
      </c>
      <c r="BK158" s="210">
        <f>ROUND(I158*H158,2)</f>
        <v>0</v>
      </c>
      <c r="BL158" s="19" t="s">
        <v>253</v>
      </c>
      <c r="BM158" s="209" t="s">
        <v>2025</v>
      </c>
    </row>
    <row r="159" spans="1:65" s="2" customFormat="1" ht="21.75" customHeight="1">
      <c r="A159" s="38"/>
      <c r="B159" s="197"/>
      <c r="C159" s="198" t="s">
        <v>320</v>
      </c>
      <c r="D159" s="198" t="s">
        <v>177</v>
      </c>
      <c r="E159" s="199" t="s">
        <v>2026</v>
      </c>
      <c r="F159" s="200" t="s">
        <v>2027</v>
      </c>
      <c r="G159" s="201" t="s">
        <v>379</v>
      </c>
      <c r="H159" s="202">
        <v>1</v>
      </c>
      <c r="I159" s="203"/>
      <c r="J159" s="204">
        <f>ROUND(I159*H159,2)</f>
        <v>0</v>
      </c>
      <c r="K159" s="200" t="s">
        <v>1970</v>
      </c>
      <c r="L159" s="39"/>
      <c r="M159" s="205" t="s">
        <v>1</v>
      </c>
      <c r="N159" s="206" t="s">
        <v>43</v>
      </c>
      <c r="O159" s="77"/>
      <c r="P159" s="207">
        <f>O159*H159</f>
        <v>0</v>
      </c>
      <c r="Q159" s="207">
        <v>0.00332</v>
      </c>
      <c r="R159" s="207">
        <f>Q159*H159</f>
        <v>0.00332</v>
      </c>
      <c r="S159" s="207">
        <v>0</v>
      </c>
      <c r="T159" s="208">
        <f>S159*H159</f>
        <v>0</v>
      </c>
      <c r="U159" s="38"/>
      <c r="V159" s="38"/>
      <c r="W159" s="38"/>
      <c r="X159" s="38"/>
      <c r="Y159" s="38"/>
      <c r="Z159" s="38"/>
      <c r="AA159" s="38"/>
      <c r="AB159" s="38"/>
      <c r="AC159" s="38"/>
      <c r="AD159" s="38"/>
      <c r="AE159" s="38"/>
      <c r="AR159" s="209" t="s">
        <v>253</v>
      </c>
      <c r="AT159" s="209" t="s">
        <v>177</v>
      </c>
      <c r="AU159" s="209" t="s">
        <v>87</v>
      </c>
      <c r="AY159" s="19" t="s">
        <v>175</v>
      </c>
      <c r="BE159" s="210">
        <f>IF(N159="základní",J159,0)</f>
        <v>0</v>
      </c>
      <c r="BF159" s="210">
        <f>IF(N159="snížená",J159,0)</f>
        <v>0</v>
      </c>
      <c r="BG159" s="210">
        <f>IF(N159="zákl. přenesená",J159,0)</f>
        <v>0</v>
      </c>
      <c r="BH159" s="210">
        <f>IF(N159="sníž. přenesená",J159,0)</f>
        <v>0</v>
      </c>
      <c r="BI159" s="210">
        <f>IF(N159="nulová",J159,0)</f>
        <v>0</v>
      </c>
      <c r="BJ159" s="19" t="s">
        <v>85</v>
      </c>
      <c r="BK159" s="210">
        <f>ROUND(I159*H159,2)</f>
        <v>0</v>
      </c>
      <c r="BL159" s="19" t="s">
        <v>253</v>
      </c>
      <c r="BM159" s="209" t="s">
        <v>2028</v>
      </c>
    </row>
    <row r="160" spans="1:65" s="2" customFormat="1" ht="21.75" customHeight="1">
      <c r="A160" s="38"/>
      <c r="B160" s="197"/>
      <c r="C160" s="198" t="s">
        <v>324</v>
      </c>
      <c r="D160" s="198" t="s">
        <v>177</v>
      </c>
      <c r="E160" s="199" t="s">
        <v>2029</v>
      </c>
      <c r="F160" s="200" t="s">
        <v>2030</v>
      </c>
      <c r="G160" s="201" t="s">
        <v>379</v>
      </c>
      <c r="H160" s="202">
        <v>1</v>
      </c>
      <c r="I160" s="203"/>
      <c r="J160" s="204">
        <f>ROUND(I160*H160,2)</f>
        <v>0</v>
      </c>
      <c r="K160" s="200" t="s">
        <v>1970</v>
      </c>
      <c r="L160" s="39"/>
      <c r="M160" s="205" t="s">
        <v>1</v>
      </c>
      <c r="N160" s="206" t="s">
        <v>43</v>
      </c>
      <c r="O160" s="77"/>
      <c r="P160" s="207">
        <f>O160*H160</f>
        <v>0</v>
      </c>
      <c r="Q160" s="207">
        <v>0.00332</v>
      </c>
      <c r="R160" s="207">
        <f>Q160*H160</f>
        <v>0.00332</v>
      </c>
      <c r="S160" s="207">
        <v>0</v>
      </c>
      <c r="T160" s="208">
        <f>S160*H160</f>
        <v>0</v>
      </c>
      <c r="U160" s="38"/>
      <c r="V160" s="38"/>
      <c r="W160" s="38"/>
      <c r="X160" s="38"/>
      <c r="Y160" s="38"/>
      <c r="Z160" s="38"/>
      <c r="AA160" s="38"/>
      <c r="AB160" s="38"/>
      <c r="AC160" s="38"/>
      <c r="AD160" s="38"/>
      <c r="AE160" s="38"/>
      <c r="AR160" s="209" t="s">
        <v>253</v>
      </c>
      <c r="AT160" s="209" t="s">
        <v>177</v>
      </c>
      <c r="AU160" s="209" t="s">
        <v>87</v>
      </c>
      <c r="AY160" s="19" t="s">
        <v>175</v>
      </c>
      <c r="BE160" s="210">
        <f>IF(N160="základní",J160,0)</f>
        <v>0</v>
      </c>
      <c r="BF160" s="210">
        <f>IF(N160="snížená",J160,0)</f>
        <v>0</v>
      </c>
      <c r="BG160" s="210">
        <f>IF(N160="zákl. přenesená",J160,0)</f>
        <v>0</v>
      </c>
      <c r="BH160" s="210">
        <f>IF(N160="sníž. přenesená",J160,0)</f>
        <v>0</v>
      </c>
      <c r="BI160" s="210">
        <f>IF(N160="nulová",J160,0)</f>
        <v>0</v>
      </c>
      <c r="BJ160" s="19" t="s">
        <v>85</v>
      </c>
      <c r="BK160" s="210">
        <f>ROUND(I160*H160,2)</f>
        <v>0</v>
      </c>
      <c r="BL160" s="19" t="s">
        <v>253</v>
      </c>
      <c r="BM160" s="209" t="s">
        <v>2031</v>
      </c>
    </row>
    <row r="161" spans="1:65" s="2" customFormat="1" ht="21.75" customHeight="1">
      <c r="A161" s="38"/>
      <c r="B161" s="197"/>
      <c r="C161" s="198" t="s">
        <v>329</v>
      </c>
      <c r="D161" s="198" t="s">
        <v>177</v>
      </c>
      <c r="E161" s="199" t="s">
        <v>2032</v>
      </c>
      <c r="F161" s="200" t="s">
        <v>2033</v>
      </c>
      <c r="G161" s="201" t="s">
        <v>379</v>
      </c>
      <c r="H161" s="202">
        <v>1</v>
      </c>
      <c r="I161" s="203"/>
      <c r="J161" s="204">
        <f>ROUND(I161*H161,2)</f>
        <v>0</v>
      </c>
      <c r="K161" s="200" t="s">
        <v>1970</v>
      </c>
      <c r="L161" s="39"/>
      <c r="M161" s="205" t="s">
        <v>1</v>
      </c>
      <c r="N161" s="206" t="s">
        <v>43</v>
      </c>
      <c r="O161" s="77"/>
      <c r="P161" s="207">
        <f>O161*H161</f>
        <v>0</v>
      </c>
      <c r="Q161" s="207">
        <v>0.00332</v>
      </c>
      <c r="R161" s="207">
        <f>Q161*H161</f>
        <v>0.00332</v>
      </c>
      <c r="S161" s="207">
        <v>0</v>
      </c>
      <c r="T161" s="208">
        <f>S161*H161</f>
        <v>0</v>
      </c>
      <c r="U161" s="38"/>
      <c r="V161" s="38"/>
      <c r="W161" s="38"/>
      <c r="X161" s="38"/>
      <c r="Y161" s="38"/>
      <c r="Z161" s="38"/>
      <c r="AA161" s="38"/>
      <c r="AB161" s="38"/>
      <c r="AC161" s="38"/>
      <c r="AD161" s="38"/>
      <c r="AE161" s="38"/>
      <c r="AR161" s="209" t="s">
        <v>253</v>
      </c>
      <c r="AT161" s="209" t="s">
        <v>177</v>
      </c>
      <c r="AU161" s="209" t="s">
        <v>87</v>
      </c>
      <c r="AY161" s="19" t="s">
        <v>175</v>
      </c>
      <c r="BE161" s="210">
        <f>IF(N161="základní",J161,0)</f>
        <v>0</v>
      </c>
      <c r="BF161" s="210">
        <f>IF(N161="snížená",J161,0)</f>
        <v>0</v>
      </c>
      <c r="BG161" s="210">
        <f>IF(N161="zákl. přenesená",J161,0)</f>
        <v>0</v>
      </c>
      <c r="BH161" s="210">
        <f>IF(N161="sníž. přenesená",J161,0)</f>
        <v>0</v>
      </c>
      <c r="BI161" s="210">
        <f>IF(N161="nulová",J161,0)</f>
        <v>0</v>
      </c>
      <c r="BJ161" s="19" t="s">
        <v>85</v>
      </c>
      <c r="BK161" s="210">
        <f>ROUND(I161*H161,2)</f>
        <v>0</v>
      </c>
      <c r="BL161" s="19" t="s">
        <v>253</v>
      </c>
      <c r="BM161" s="209" t="s">
        <v>2034</v>
      </c>
    </row>
    <row r="162" spans="1:65" s="2" customFormat="1" ht="44.25" customHeight="1">
      <c r="A162" s="38"/>
      <c r="B162" s="197"/>
      <c r="C162" s="238" t="s">
        <v>335</v>
      </c>
      <c r="D162" s="238" t="s">
        <v>289</v>
      </c>
      <c r="E162" s="239" t="s">
        <v>2035</v>
      </c>
      <c r="F162" s="240" t="s">
        <v>2036</v>
      </c>
      <c r="G162" s="241" t="s">
        <v>379</v>
      </c>
      <c r="H162" s="242">
        <v>1</v>
      </c>
      <c r="I162" s="243"/>
      <c r="J162" s="244">
        <f>ROUND(I162*H162,2)</f>
        <v>0</v>
      </c>
      <c r="K162" s="240" t="s">
        <v>1970</v>
      </c>
      <c r="L162" s="245"/>
      <c r="M162" s="246" t="s">
        <v>1</v>
      </c>
      <c r="N162" s="247" t="s">
        <v>43</v>
      </c>
      <c r="O162" s="77"/>
      <c r="P162" s="207">
        <f>O162*H162</f>
        <v>0</v>
      </c>
      <c r="Q162" s="207">
        <v>0.045</v>
      </c>
      <c r="R162" s="207">
        <f>Q162*H162</f>
        <v>0.045</v>
      </c>
      <c r="S162" s="207">
        <v>0</v>
      </c>
      <c r="T162" s="208">
        <f>S162*H162</f>
        <v>0</v>
      </c>
      <c r="U162" s="38"/>
      <c r="V162" s="38"/>
      <c r="W162" s="38"/>
      <c r="X162" s="38"/>
      <c r="Y162" s="38"/>
      <c r="Z162" s="38"/>
      <c r="AA162" s="38"/>
      <c r="AB162" s="38"/>
      <c r="AC162" s="38"/>
      <c r="AD162" s="38"/>
      <c r="AE162" s="38"/>
      <c r="AR162" s="209" t="s">
        <v>348</v>
      </c>
      <c r="AT162" s="209" t="s">
        <v>289</v>
      </c>
      <c r="AU162" s="209" t="s">
        <v>87</v>
      </c>
      <c r="AY162" s="19" t="s">
        <v>175</v>
      </c>
      <c r="BE162" s="210">
        <f>IF(N162="základní",J162,0)</f>
        <v>0</v>
      </c>
      <c r="BF162" s="210">
        <f>IF(N162="snížená",J162,0)</f>
        <v>0</v>
      </c>
      <c r="BG162" s="210">
        <f>IF(N162="zákl. přenesená",J162,0)</f>
        <v>0</v>
      </c>
      <c r="BH162" s="210">
        <f>IF(N162="sníž. přenesená",J162,0)</f>
        <v>0</v>
      </c>
      <c r="BI162" s="210">
        <f>IF(N162="nulová",J162,0)</f>
        <v>0</v>
      </c>
      <c r="BJ162" s="19" t="s">
        <v>85</v>
      </c>
      <c r="BK162" s="210">
        <f>ROUND(I162*H162,2)</f>
        <v>0</v>
      </c>
      <c r="BL162" s="19" t="s">
        <v>253</v>
      </c>
      <c r="BM162" s="209" t="s">
        <v>2037</v>
      </c>
    </row>
    <row r="163" spans="1:65" s="2" customFormat="1" ht="33" customHeight="1">
      <c r="A163" s="38"/>
      <c r="B163" s="197"/>
      <c r="C163" s="238" t="s">
        <v>339</v>
      </c>
      <c r="D163" s="238" t="s">
        <v>289</v>
      </c>
      <c r="E163" s="239" t="s">
        <v>2038</v>
      </c>
      <c r="F163" s="240" t="s">
        <v>2039</v>
      </c>
      <c r="G163" s="241" t="s">
        <v>379</v>
      </c>
      <c r="H163" s="242">
        <v>1</v>
      </c>
      <c r="I163" s="243"/>
      <c r="J163" s="244">
        <f>ROUND(I163*H163,2)</f>
        <v>0</v>
      </c>
      <c r="K163" s="240" t="s">
        <v>1970</v>
      </c>
      <c r="L163" s="245"/>
      <c r="M163" s="246" t="s">
        <v>1</v>
      </c>
      <c r="N163" s="247" t="s">
        <v>43</v>
      </c>
      <c r="O163" s="77"/>
      <c r="P163" s="207">
        <f>O163*H163</f>
        <v>0</v>
      </c>
      <c r="Q163" s="207">
        <v>0.045</v>
      </c>
      <c r="R163" s="207">
        <f>Q163*H163</f>
        <v>0.045</v>
      </c>
      <c r="S163" s="207">
        <v>0</v>
      </c>
      <c r="T163" s="208">
        <f>S163*H163</f>
        <v>0</v>
      </c>
      <c r="U163" s="38"/>
      <c r="V163" s="38"/>
      <c r="W163" s="38"/>
      <c r="X163" s="38"/>
      <c r="Y163" s="38"/>
      <c r="Z163" s="38"/>
      <c r="AA163" s="38"/>
      <c r="AB163" s="38"/>
      <c r="AC163" s="38"/>
      <c r="AD163" s="38"/>
      <c r="AE163" s="38"/>
      <c r="AR163" s="209" t="s">
        <v>348</v>
      </c>
      <c r="AT163" s="209" t="s">
        <v>289</v>
      </c>
      <c r="AU163" s="209" t="s">
        <v>87</v>
      </c>
      <c r="AY163" s="19" t="s">
        <v>175</v>
      </c>
      <c r="BE163" s="210">
        <f>IF(N163="základní",J163,0)</f>
        <v>0</v>
      </c>
      <c r="BF163" s="210">
        <f>IF(N163="snížená",J163,0)</f>
        <v>0</v>
      </c>
      <c r="BG163" s="210">
        <f>IF(N163="zákl. přenesená",J163,0)</f>
        <v>0</v>
      </c>
      <c r="BH163" s="210">
        <f>IF(N163="sníž. přenesená",J163,0)</f>
        <v>0</v>
      </c>
      <c r="BI163" s="210">
        <f>IF(N163="nulová",J163,0)</f>
        <v>0</v>
      </c>
      <c r="BJ163" s="19" t="s">
        <v>85</v>
      </c>
      <c r="BK163" s="210">
        <f>ROUND(I163*H163,2)</f>
        <v>0</v>
      </c>
      <c r="BL163" s="19" t="s">
        <v>253</v>
      </c>
      <c r="BM163" s="209" t="s">
        <v>2040</v>
      </c>
    </row>
    <row r="164" spans="1:65" s="2" customFormat="1" ht="33" customHeight="1">
      <c r="A164" s="38"/>
      <c r="B164" s="197"/>
      <c r="C164" s="238" t="s">
        <v>344</v>
      </c>
      <c r="D164" s="238" t="s">
        <v>289</v>
      </c>
      <c r="E164" s="239" t="s">
        <v>2041</v>
      </c>
      <c r="F164" s="240" t="s">
        <v>2042</v>
      </c>
      <c r="G164" s="241" t="s">
        <v>379</v>
      </c>
      <c r="H164" s="242">
        <v>1</v>
      </c>
      <c r="I164" s="243"/>
      <c r="J164" s="244">
        <f>ROUND(I164*H164,2)</f>
        <v>0</v>
      </c>
      <c r="K164" s="240" t="s">
        <v>1970</v>
      </c>
      <c r="L164" s="245"/>
      <c r="M164" s="246" t="s">
        <v>1</v>
      </c>
      <c r="N164" s="247" t="s">
        <v>43</v>
      </c>
      <c r="O164" s="77"/>
      <c r="P164" s="207">
        <f>O164*H164</f>
        <v>0</v>
      </c>
      <c r="Q164" s="207">
        <v>0.01</v>
      </c>
      <c r="R164" s="207">
        <f>Q164*H164</f>
        <v>0.01</v>
      </c>
      <c r="S164" s="207">
        <v>0</v>
      </c>
      <c r="T164" s="208">
        <f>S164*H164</f>
        <v>0</v>
      </c>
      <c r="U164" s="38"/>
      <c r="V164" s="38"/>
      <c r="W164" s="38"/>
      <c r="X164" s="38"/>
      <c r="Y164" s="38"/>
      <c r="Z164" s="38"/>
      <c r="AA164" s="38"/>
      <c r="AB164" s="38"/>
      <c r="AC164" s="38"/>
      <c r="AD164" s="38"/>
      <c r="AE164" s="38"/>
      <c r="AR164" s="209" t="s">
        <v>348</v>
      </c>
      <c r="AT164" s="209" t="s">
        <v>289</v>
      </c>
      <c r="AU164" s="209" t="s">
        <v>87</v>
      </c>
      <c r="AY164" s="19" t="s">
        <v>175</v>
      </c>
      <c r="BE164" s="210">
        <f>IF(N164="základní",J164,0)</f>
        <v>0</v>
      </c>
      <c r="BF164" s="210">
        <f>IF(N164="snížená",J164,0)</f>
        <v>0</v>
      </c>
      <c r="BG164" s="210">
        <f>IF(N164="zákl. přenesená",J164,0)</f>
        <v>0</v>
      </c>
      <c r="BH164" s="210">
        <f>IF(N164="sníž. přenesená",J164,0)</f>
        <v>0</v>
      </c>
      <c r="BI164" s="210">
        <f>IF(N164="nulová",J164,0)</f>
        <v>0</v>
      </c>
      <c r="BJ164" s="19" t="s">
        <v>85</v>
      </c>
      <c r="BK164" s="210">
        <f>ROUND(I164*H164,2)</f>
        <v>0</v>
      </c>
      <c r="BL164" s="19" t="s">
        <v>253</v>
      </c>
      <c r="BM164" s="209" t="s">
        <v>2043</v>
      </c>
    </row>
    <row r="165" spans="1:65" s="2" customFormat="1" ht="33" customHeight="1">
      <c r="A165" s="38"/>
      <c r="B165" s="197"/>
      <c r="C165" s="238" t="s">
        <v>348</v>
      </c>
      <c r="D165" s="238" t="s">
        <v>289</v>
      </c>
      <c r="E165" s="239" t="s">
        <v>2044</v>
      </c>
      <c r="F165" s="240" t="s">
        <v>2045</v>
      </c>
      <c r="G165" s="241" t="s">
        <v>379</v>
      </c>
      <c r="H165" s="242">
        <v>5</v>
      </c>
      <c r="I165" s="243"/>
      <c r="J165" s="244">
        <f>ROUND(I165*H165,2)</f>
        <v>0</v>
      </c>
      <c r="K165" s="240" t="s">
        <v>1970</v>
      </c>
      <c r="L165" s="245"/>
      <c r="M165" s="246" t="s">
        <v>1</v>
      </c>
      <c r="N165" s="247" t="s">
        <v>43</v>
      </c>
      <c r="O165" s="77"/>
      <c r="P165" s="207">
        <f>O165*H165</f>
        <v>0</v>
      </c>
      <c r="Q165" s="207">
        <v>0.01</v>
      </c>
      <c r="R165" s="207">
        <f>Q165*H165</f>
        <v>0.05</v>
      </c>
      <c r="S165" s="207">
        <v>0</v>
      </c>
      <c r="T165" s="208">
        <f>S165*H165</f>
        <v>0</v>
      </c>
      <c r="U165" s="38"/>
      <c r="V165" s="38"/>
      <c r="W165" s="38"/>
      <c r="X165" s="38"/>
      <c r="Y165" s="38"/>
      <c r="Z165" s="38"/>
      <c r="AA165" s="38"/>
      <c r="AB165" s="38"/>
      <c r="AC165" s="38"/>
      <c r="AD165" s="38"/>
      <c r="AE165" s="38"/>
      <c r="AR165" s="209" t="s">
        <v>348</v>
      </c>
      <c r="AT165" s="209" t="s">
        <v>289</v>
      </c>
      <c r="AU165" s="209" t="s">
        <v>87</v>
      </c>
      <c r="AY165" s="19" t="s">
        <v>175</v>
      </c>
      <c r="BE165" s="210">
        <f>IF(N165="základní",J165,0)</f>
        <v>0</v>
      </c>
      <c r="BF165" s="210">
        <f>IF(N165="snížená",J165,0)</f>
        <v>0</v>
      </c>
      <c r="BG165" s="210">
        <f>IF(N165="zákl. přenesená",J165,0)</f>
        <v>0</v>
      </c>
      <c r="BH165" s="210">
        <f>IF(N165="sníž. přenesená",J165,0)</f>
        <v>0</v>
      </c>
      <c r="BI165" s="210">
        <f>IF(N165="nulová",J165,0)</f>
        <v>0</v>
      </c>
      <c r="BJ165" s="19" t="s">
        <v>85</v>
      </c>
      <c r="BK165" s="210">
        <f>ROUND(I165*H165,2)</f>
        <v>0</v>
      </c>
      <c r="BL165" s="19" t="s">
        <v>253</v>
      </c>
      <c r="BM165" s="209" t="s">
        <v>2046</v>
      </c>
    </row>
    <row r="166" spans="1:65" s="2" customFormat="1" ht="44.25" customHeight="1">
      <c r="A166" s="38"/>
      <c r="B166" s="197"/>
      <c r="C166" s="238" t="s">
        <v>353</v>
      </c>
      <c r="D166" s="238" t="s">
        <v>289</v>
      </c>
      <c r="E166" s="239" t="s">
        <v>2047</v>
      </c>
      <c r="F166" s="240" t="s">
        <v>2048</v>
      </c>
      <c r="G166" s="241" t="s">
        <v>379</v>
      </c>
      <c r="H166" s="242">
        <v>1</v>
      </c>
      <c r="I166" s="243"/>
      <c r="J166" s="244">
        <f>ROUND(I166*H166,2)</f>
        <v>0</v>
      </c>
      <c r="K166" s="240" t="s">
        <v>1970</v>
      </c>
      <c r="L166" s="245"/>
      <c r="M166" s="246" t="s">
        <v>1</v>
      </c>
      <c r="N166" s="247" t="s">
        <v>43</v>
      </c>
      <c r="O166" s="77"/>
      <c r="P166" s="207">
        <f>O166*H166</f>
        <v>0</v>
      </c>
      <c r="Q166" s="207">
        <v>0.01</v>
      </c>
      <c r="R166" s="207">
        <f>Q166*H166</f>
        <v>0.01</v>
      </c>
      <c r="S166" s="207">
        <v>0</v>
      </c>
      <c r="T166" s="208">
        <f>S166*H166</f>
        <v>0</v>
      </c>
      <c r="U166" s="38"/>
      <c r="V166" s="38"/>
      <c r="W166" s="38"/>
      <c r="X166" s="38"/>
      <c r="Y166" s="38"/>
      <c r="Z166" s="38"/>
      <c r="AA166" s="38"/>
      <c r="AB166" s="38"/>
      <c r="AC166" s="38"/>
      <c r="AD166" s="38"/>
      <c r="AE166" s="38"/>
      <c r="AR166" s="209" t="s">
        <v>348</v>
      </c>
      <c r="AT166" s="209" t="s">
        <v>289</v>
      </c>
      <c r="AU166" s="209" t="s">
        <v>87</v>
      </c>
      <c r="AY166" s="19" t="s">
        <v>175</v>
      </c>
      <c r="BE166" s="210">
        <f>IF(N166="základní",J166,0)</f>
        <v>0</v>
      </c>
      <c r="BF166" s="210">
        <f>IF(N166="snížená",J166,0)</f>
        <v>0</v>
      </c>
      <c r="BG166" s="210">
        <f>IF(N166="zákl. přenesená",J166,0)</f>
        <v>0</v>
      </c>
      <c r="BH166" s="210">
        <f>IF(N166="sníž. přenesená",J166,0)</f>
        <v>0</v>
      </c>
      <c r="BI166" s="210">
        <f>IF(N166="nulová",J166,0)</f>
        <v>0</v>
      </c>
      <c r="BJ166" s="19" t="s">
        <v>85</v>
      </c>
      <c r="BK166" s="210">
        <f>ROUND(I166*H166,2)</f>
        <v>0</v>
      </c>
      <c r="BL166" s="19" t="s">
        <v>253</v>
      </c>
      <c r="BM166" s="209" t="s">
        <v>2049</v>
      </c>
    </row>
    <row r="167" spans="1:63" s="12" customFormat="1" ht="22.8" customHeight="1">
      <c r="A167" s="12"/>
      <c r="B167" s="184"/>
      <c r="C167" s="12"/>
      <c r="D167" s="185" t="s">
        <v>77</v>
      </c>
      <c r="E167" s="195" t="s">
        <v>2050</v>
      </c>
      <c r="F167" s="195" t="s">
        <v>2051</v>
      </c>
      <c r="G167" s="12"/>
      <c r="H167" s="12"/>
      <c r="I167" s="187"/>
      <c r="J167" s="196">
        <f>BK167</f>
        <v>0</v>
      </c>
      <c r="K167" s="12"/>
      <c r="L167" s="184"/>
      <c r="M167" s="189"/>
      <c r="N167" s="190"/>
      <c r="O167" s="190"/>
      <c r="P167" s="191">
        <f>SUM(P168:P171)</f>
        <v>0</v>
      </c>
      <c r="Q167" s="190"/>
      <c r="R167" s="191">
        <f>SUM(R168:R171)</f>
        <v>0.026659999999999996</v>
      </c>
      <c r="S167" s="190"/>
      <c r="T167" s="192">
        <f>SUM(T168:T171)</f>
        <v>0</v>
      </c>
      <c r="U167" s="12"/>
      <c r="V167" s="12"/>
      <c r="W167" s="12"/>
      <c r="X167" s="12"/>
      <c r="Y167" s="12"/>
      <c r="Z167" s="12"/>
      <c r="AA167" s="12"/>
      <c r="AB167" s="12"/>
      <c r="AC167" s="12"/>
      <c r="AD167" s="12"/>
      <c r="AE167" s="12"/>
      <c r="AR167" s="185" t="s">
        <v>87</v>
      </c>
      <c r="AT167" s="193" t="s">
        <v>77</v>
      </c>
      <c r="AU167" s="193" t="s">
        <v>85</v>
      </c>
      <c r="AY167" s="185" t="s">
        <v>175</v>
      </c>
      <c r="BK167" s="194">
        <f>SUM(BK168:BK171)</f>
        <v>0</v>
      </c>
    </row>
    <row r="168" spans="1:65" s="2" customFormat="1" ht="21.75" customHeight="1">
      <c r="A168" s="38"/>
      <c r="B168" s="197"/>
      <c r="C168" s="198" t="s">
        <v>360</v>
      </c>
      <c r="D168" s="198" t="s">
        <v>177</v>
      </c>
      <c r="E168" s="199" t="s">
        <v>2052</v>
      </c>
      <c r="F168" s="200" t="s">
        <v>2053</v>
      </c>
      <c r="G168" s="201" t="s">
        <v>379</v>
      </c>
      <c r="H168" s="202">
        <v>1</v>
      </c>
      <c r="I168" s="203"/>
      <c r="J168" s="204">
        <f>ROUND(I168*H168,2)</f>
        <v>0</v>
      </c>
      <c r="K168" s="200" t="s">
        <v>1970</v>
      </c>
      <c r="L168" s="39"/>
      <c r="M168" s="205" t="s">
        <v>1</v>
      </c>
      <c r="N168" s="206" t="s">
        <v>43</v>
      </c>
      <c r="O168" s="77"/>
      <c r="P168" s="207">
        <f>O168*H168</f>
        <v>0</v>
      </c>
      <c r="Q168" s="207">
        <v>0.00697</v>
      </c>
      <c r="R168" s="207">
        <f>Q168*H168</f>
        <v>0.00697</v>
      </c>
      <c r="S168" s="207">
        <v>0</v>
      </c>
      <c r="T168" s="208">
        <f>S168*H168</f>
        <v>0</v>
      </c>
      <c r="U168" s="38"/>
      <c r="V168" s="38"/>
      <c r="W168" s="38"/>
      <c r="X168" s="38"/>
      <c r="Y168" s="38"/>
      <c r="Z168" s="38"/>
      <c r="AA168" s="38"/>
      <c r="AB168" s="38"/>
      <c r="AC168" s="38"/>
      <c r="AD168" s="38"/>
      <c r="AE168" s="38"/>
      <c r="AR168" s="209" t="s">
        <v>253</v>
      </c>
      <c r="AT168" s="209" t="s">
        <v>177</v>
      </c>
      <c r="AU168" s="209" t="s">
        <v>87</v>
      </c>
      <c r="AY168" s="19" t="s">
        <v>175</v>
      </c>
      <c r="BE168" s="210">
        <f>IF(N168="základní",J168,0)</f>
        <v>0</v>
      </c>
      <c r="BF168" s="210">
        <f>IF(N168="snížená",J168,0)</f>
        <v>0</v>
      </c>
      <c r="BG168" s="210">
        <f>IF(N168="zákl. přenesená",J168,0)</f>
        <v>0</v>
      </c>
      <c r="BH168" s="210">
        <f>IF(N168="sníž. přenesená",J168,0)</f>
        <v>0</v>
      </c>
      <c r="BI168" s="210">
        <f>IF(N168="nulová",J168,0)</f>
        <v>0</v>
      </c>
      <c r="BJ168" s="19" t="s">
        <v>85</v>
      </c>
      <c r="BK168" s="210">
        <f>ROUND(I168*H168,2)</f>
        <v>0</v>
      </c>
      <c r="BL168" s="19" t="s">
        <v>253</v>
      </c>
      <c r="BM168" s="209" t="s">
        <v>2054</v>
      </c>
    </row>
    <row r="169" spans="1:65" s="2" customFormat="1" ht="21.75" customHeight="1">
      <c r="A169" s="38"/>
      <c r="B169" s="197"/>
      <c r="C169" s="198" t="s">
        <v>366</v>
      </c>
      <c r="D169" s="198" t="s">
        <v>177</v>
      </c>
      <c r="E169" s="199" t="s">
        <v>2055</v>
      </c>
      <c r="F169" s="200" t="s">
        <v>2056</v>
      </c>
      <c r="G169" s="201" t="s">
        <v>379</v>
      </c>
      <c r="H169" s="202">
        <v>1</v>
      </c>
      <c r="I169" s="203"/>
      <c r="J169" s="204">
        <f>ROUND(I169*H169,2)</f>
        <v>0</v>
      </c>
      <c r="K169" s="200" t="s">
        <v>1970</v>
      </c>
      <c r="L169" s="39"/>
      <c r="M169" s="205" t="s">
        <v>1</v>
      </c>
      <c r="N169" s="206" t="s">
        <v>43</v>
      </c>
      <c r="O169" s="77"/>
      <c r="P169" s="207">
        <f>O169*H169</f>
        <v>0</v>
      </c>
      <c r="Q169" s="207">
        <v>0.00697</v>
      </c>
      <c r="R169" s="207">
        <f>Q169*H169</f>
        <v>0.00697</v>
      </c>
      <c r="S169" s="207">
        <v>0</v>
      </c>
      <c r="T169" s="208">
        <f>S169*H169</f>
        <v>0</v>
      </c>
      <c r="U169" s="38"/>
      <c r="V169" s="38"/>
      <c r="W169" s="38"/>
      <c r="X169" s="38"/>
      <c r="Y169" s="38"/>
      <c r="Z169" s="38"/>
      <c r="AA169" s="38"/>
      <c r="AB169" s="38"/>
      <c r="AC169" s="38"/>
      <c r="AD169" s="38"/>
      <c r="AE169" s="38"/>
      <c r="AR169" s="209" t="s">
        <v>253</v>
      </c>
      <c r="AT169" s="209" t="s">
        <v>177</v>
      </c>
      <c r="AU169" s="209" t="s">
        <v>87</v>
      </c>
      <c r="AY169" s="19" t="s">
        <v>175</v>
      </c>
      <c r="BE169" s="210">
        <f>IF(N169="základní",J169,0)</f>
        <v>0</v>
      </c>
      <c r="BF169" s="210">
        <f>IF(N169="snížená",J169,0)</f>
        <v>0</v>
      </c>
      <c r="BG169" s="210">
        <f>IF(N169="zákl. přenesená",J169,0)</f>
        <v>0</v>
      </c>
      <c r="BH169" s="210">
        <f>IF(N169="sníž. přenesená",J169,0)</f>
        <v>0</v>
      </c>
      <c r="BI169" s="210">
        <f>IF(N169="nulová",J169,0)</f>
        <v>0</v>
      </c>
      <c r="BJ169" s="19" t="s">
        <v>85</v>
      </c>
      <c r="BK169" s="210">
        <f>ROUND(I169*H169,2)</f>
        <v>0</v>
      </c>
      <c r="BL169" s="19" t="s">
        <v>253</v>
      </c>
      <c r="BM169" s="209" t="s">
        <v>2057</v>
      </c>
    </row>
    <row r="170" spans="1:65" s="2" customFormat="1" ht="21.75" customHeight="1">
      <c r="A170" s="38"/>
      <c r="B170" s="197"/>
      <c r="C170" s="198" t="s">
        <v>371</v>
      </c>
      <c r="D170" s="198" t="s">
        <v>177</v>
      </c>
      <c r="E170" s="199" t="s">
        <v>2058</v>
      </c>
      <c r="F170" s="200" t="s">
        <v>2059</v>
      </c>
      <c r="G170" s="201" t="s">
        <v>379</v>
      </c>
      <c r="H170" s="202">
        <v>1</v>
      </c>
      <c r="I170" s="203"/>
      <c r="J170" s="204">
        <f>ROUND(I170*H170,2)</f>
        <v>0</v>
      </c>
      <c r="K170" s="200" t="s">
        <v>1970</v>
      </c>
      <c r="L170" s="39"/>
      <c r="M170" s="205" t="s">
        <v>1</v>
      </c>
      <c r="N170" s="206" t="s">
        <v>43</v>
      </c>
      <c r="O170" s="77"/>
      <c r="P170" s="207">
        <f>O170*H170</f>
        <v>0</v>
      </c>
      <c r="Q170" s="207">
        <v>0.00697</v>
      </c>
      <c r="R170" s="207">
        <f>Q170*H170</f>
        <v>0.00697</v>
      </c>
      <c r="S170" s="207">
        <v>0</v>
      </c>
      <c r="T170" s="208">
        <f>S170*H170</f>
        <v>0</v>
      </c>
      <c r="U170" s="38"/>
      <c r="V170" s="38"/>
      <c r="W170" s="38"/>
      <c r="X170" s="38"/>
      <c r="Y170" s="38"/>
      <c r="Z170" s="38"/>
      <c r="AA170" s="38"/>
      <c r="AB170" s="38"/>
      <c r="AC170" s="38"/>
      <c r="AD170" s="38"/>
      <c r="AE170" s="38"/>
      <c r="AR170" s="209" t="s">
        <v>253</v>
      </c>
      <c r="AT170" s="209" t="s">
        <v>177</v>
      </c>
      <c r="AU170" s="209" t="s">
        <v>87</v>
      </c>
      <c r="AY170" s="19" t="s">
        <v>175</v>
      </c>
      <c r="BE170" s="210">
        <f>IF(N170="základní",J170,0)</f>
        <v>0</v>
      </c>
      <c r="BF170" s="210">
        <f>IF(N170="snížená",J170,0)</f>
        <v>0</v>
      </c>
      <c r="BG170" s="210">
        <f>IF(N170="zákl. přenesená",J170,0)</f>
        <v>0</v>
      </c>
      <c r="BH170" s="210">
        <f>IF(N170="sníž. přenesená",J170,0)</f>
        <v>0</v>
      </c>
      <c r="BI170" s="210">
        <f>IF(N170="nulová",J170,0)</f>
        <v>0</v>
      </c>
      <c r="BJ170" s="19" t="s">
        <v>85</v>
      </c>
      <c r="BK170" s="210">
        <f>ROUND(I170*H170,2)</f>
        <v>0</v>
      </c>
      <c r="BL170" s="19" t="s">
        <v>253</v>
      </c>
      <c r="BM170" s="209" t="s">
        <v>2060</v>
      </c>
    </row>
    <row r="171" spans="1:65" s="2" customFormat="1" ht="21.75" customHeight="1">
      <c r="A171" s="38"/>
      <c r="B171" s="197"/>
      <c r="C171" s="198" t="s">
        <v>376</v>
      </c>
      <c r="D171" s="198" t="s">
        <v>177</v>
      </c>
      <c r="E171" s="199" t="s">
        <v>2061</v>
      </c>
      <c r="F171" s="200" t="s">
        <v>2062</v>
      </c>
      <c r="G171" s="201" t="s">
        <v>379</v>
      </c>
      <c r="H171" s="202">
        <v>1</v>
      </c>
      <c r="I171" s="203"/>
      <c r="J171" s="204">
        <f>ROUND(I171*H171,2)</f>
        <v>0</v>
      </c>
      <c r="K171" s="200" t="s">
        <v>1970</v>
      </c>
      <c r="L171" s="39"/>
      <c r="M171" s="205" t="s">
        <v>1</v>
      </c>
      <c r="N171" s="206" t="s">
        <v>43</v>
      </c>
      <c r="O171" s="77"/>
      <c r="P171" s="207">
        <f>O171*H171</f>
        <v>0</v>
      </c>
      <c r="Q171" s="207">
        <v>0.00575</v>
      </c>
      <c r="R171" s="207">
        <f>Q171*H171</f>
        <v>0.00575</v>
      </c>
      <c r="S171" s="207">
        <v>0</v>
      </c>
      <c r="T171" s="208">
        <f>S171*H171</f>
        <v>0</v>
      </c>
      <c r="U171" s="38"/>
      <c r="V171" s="38"/>
      <c r="W171" s="38"/>
      <c r="X171" s="38"/>
      <c r="Y171" s="38"/>
      <c r="Z171" s="38"/>
      <c r="AA171" s="38"/>
      <c r="AB171" s="38"/>
      <c r="AC171" s="38"/>
      <c r="AD171" s="38"/>
      <c r="AE171" s="38"/>
      <c r="AR171" s="209" t="s">
        <v>253</v>
      </c>
      <c r="AT171" s="209" t="s">
        <v>177</v>
      </c>
      <c r="AU171" s="209" t="s">
        <v>87</v>
      </c>
      <c r="AY171" s="19" t="s">
        <v>175</v>
      </c>
      <c r="BE171" s="210">
        <f>IF(N171="základní",J171,0)</f>
        <v>0</v>
      </c>
      <c r="BF171" s="210">
        <f>IF(N171="snížená",J171,0)</f>
        <v>0</v>
      </c>
      <c r="BG171" s="210">
        <f>IF(N171="zákl. přenesená",J171,0)</f>
        <v>0</v>
      </c>
      <c r="BH171" s="210">
        <f>IF(N171="sníž. přenesená",J171,0)</f>
        <v>0</v>
      </c>
      <c r="BI171" s="210">
        <f>IF(N171="nulová",J171,0)</f>
        <v>0</v>
      </c>
      <c r="BJ171" s="19" t="s">
        <v>85</v>
      </c>
      <c r="BK171" s="210">
        <f>ROUND(I171*H171,2)</f>
        <v>0</v>
      </c>
      <c r="BL171" s="19" t="s">
        <v>253</v>
      </c>
      <c r="BM171" s="209" t="s">
        <v>2063</v>
      </c>
    </row>
    <row r="172" spans="1:63" s="12" customFormat="1" ht="22.8" customHeight="1">
      <c r="A172" s="12"/>
      <c r="B172" s="184"/>
      <c r="C172" s="12"/>
      <c r="D172" s="185" t="s">
        <v>77</v>
      </c>
      <c r="E172" s="195" t="s">
        <v>2064</v>
      </c>
      <c r="F172" s="195" t="s">
        <v>2065</v>
      </c>
      <c r="G172" s="12"/>
      <c r="H172" s="12"/>
      <c r="I172" s="187"/>
      <c r="J172" s="196">
        <f>BK172</f>
        <v>0</v>
      </c>
      <c r="K172" s="12"/>
      <c r="L172" s="184"/>
      <c r="M172" s="189"/>
      <c r="N172" s="190"/>
      <c r="O172" s="190"/>
      <c r="P172" s="191">
        <f>SUM(P173:P187)</f>
        <v>0</v>
      </c>
      <c r="Q172" s="190"/>
      <c r="R172" s="191">
        <f>SUM(R173:R187)</f>
        <v>0.21093399999999998</v>
      </c>
      <c r="S172" s="190"/>
      <c r="T172" s="192">
        <f>SUM(T173:T187)</f>
        <v>0</v>
      </c>
      <c r="U172" s="12"/>
      <c r="V172" s="12"/>
      <c r="W172" s="12"/>
      <c r="X172" s="12"/>
      <c r="Y172" s="12"/>
      <c r="Z172" s="12"/>
      <c r="AA172" s="12"/>
      <c r="AB172" s="12"/>
      <c r="AC172" s="12"/>
      <c r="AD172" s="12"/>
      <c r="AE172" s="12"/>
      <c r="AR172" s="185" t="s">
        <v>87</v>
      </c>
      <c r="AT172" s="193" t="s">
        <v>77</v>
      </c>
      <c r="AU172" s="193" t="s">
        <v>85</v>
      </c>
      <c r="AY172" s="185" t="s">
        <v>175</v>
      </c>
      <c r="BK172" s="194">
        <f>SUM(BK173:BK187)</f>
        <v>0</v>
      </c>
    </row>
    <row r="173" spans="1:65" s="2" customFormat="1" ht="21.75" customHeight="1">
      <c r="A173" s="38"/>
      <c r="B173" s="197"/>
      <c r="C173" s="198" t="s">
        <v>382</v>
      </c>
      <c r="D173" s="198" t="s">
        <v>177</v>
      </c>
      <c r="E173" s="199" t="s">
        <v>2066</v>
      </c>
      <c r="F173" s="200" t="s">
        <v>2067</v>
      </c>
      <c r="G173" s="201" t="s">
        <v>198</v>
      </c>
      <c r="H173" s="202">
        <v>144</v>
      </c>
      <c r="I173" s="203"/>
      <c r="J173" s="204">
        <f>ROUND(I173*H173,2)</f>
        <v>0</v>
      </c>
      <c r="K173" s="200" t="s">
        <v>1941</v>
      </c>
      <c r="L173" s="39"/>
      <c r="M173" s="205" t="s">
        <v>1</v>
      </c>
      <c r="N173" s="206" t="s">
        <v>43</v>
      </c>
      <c r="O173" s="77"/>
      <c r="P173" s="207">
        <f>O173*H173</f>
        <v>0</v>
      </c>
      <c r="Q173" s="207">
        <v>0.00045</v>
      </c>
      <c r="R173" s="207">
        <f>Q173*H173</f>
        <v>0.0648</v>
      </c>
      <c r="S173" s="207">
        <v>0</v>
      </c>
      <c r="T173" s="208">
        <f>S173*H173</f>
        <v>0</v>
      </c>
      <c r="U173" s="38"/>
      <c r="V173" s="38"/>
      <c r="W173" s="38"/>
      <c r="X173" s="38"/>
      <c r="Y173" s="38"/>
      <c r="Z173" s="38"/>
      <c r="AA173" s="38"/>
      <c r="AB173" s="38"/>
      <c r="AC173" s="38"/>
      <c r="AD173" s="38"/>
      <c r="AE173" s="38"/>
      <c r="AR173" s="209" t="s">
        <v>253</v>
      </c>
      <c r="AT173" s="209" t="s">
        <v>177</v>
      </c>
      <c r="AU173" s="209" t="s">
        <v>87</v>
      </c>
      <c r="AY173" s="19" t="s">
        <v>175</v>
      </c>
      <c r="BE173" s="210">
        <f>IF(N173="základní",J173,0)</f>
        <v>0</v>
      </c>
      <c r="BF173" s="210">
        <f>IF(N173="snížená",J173,0)</f>
        <v>0</v>
      </c>
      <c r="BG173" s="210">
        <f>IF(N173="zákl. přenesená",J173,0)</f>
        <v>0</v>
      </c>
      <c r="BH173" s="210">
        <f>IF(N173="sníž. přenesená",J173,0)</f>
        <v>0</v>
      </c>
      <c r="BI173" s="210">
        <f>IF(N173="nulová",J173,0)</f>
        <v>0</v>
      </c>
      <c r="BJ173" s="19" t="s">
        <v>85</v>
      </c>
      <c r="BK173" s="210">
        <f>ROUND(I173*H173,2)</f>
        <v>0</v>
      </c>
      <c r="BL173" s="19" t="s">
        <v>253</v>
      </c>
      <c r="BM173" s="209" t="s">
        <v>2068</v>
      </c>
    </row>
    <row r="174" spans="1:51" s="13" customFormat="1" ht="12">
      <c r="A174" s="13"/>
      <c r="B174" s="211"/>
      <c r="C174" s="13"/>
      <c r="D174" s="212" t="s">
        <v>184</v>
      </c>
      <c r="E174" s="13"/>
      <c r="F174" s="214" t="s">
        <v>2069</v>
      </c>
      <c r="G174" s="13"/>
      <c r="H174" s="215">
        <v>144</v>
      </c>
      <c r="I174" s="216"/>
      <c r="J174" s="13"/>
      <c r="K174" s="13"/>
      <c r="L174" s="211"/>
      <c r="M174" s="217"/>
      <c r="N174" s="218"/>
      <c r="O174" s="218"/>
      <c r="P174" s="218"/>
      <c r="Q174" s="218"/>
      <c r="R174" s="218"/>
      <c r="S174" s="218"/>
      <c r="T174" s="219"/>
      <c r="U174" s="13"/>
      <c r="V174" s="13"/>
      <c r="W174" s="13"/>
      <c r="X174" s="13"/>
      <c r="Y174" s="13"/>
      <c r="Z174" s="13"/>
      <c r="AA174" s="13"/>
      <c r="AB174" s="13"/>
      <c r="AC174" s="13"/>
      <c r="AD174" s="13"/>
      <c r="AE174" s="13"/>
      <c r="AT174" s="213" t="s">
        <v>184</v>
      </c>
      <c r="AU174" s="213" t="s">
        <v>87</v>
      </c>
      <c r="AV174" s="13" t="s">
        <v>87</v>
      </c>
      <c r="AW174" s="13" t="s">
        <v>3</v>
      </c>
      <c r="AX174" s="13" t="s">
        <v>85</v>
      </c>
      <c r="AY174" s="213" t="s">
        <v>175</v>
      </c>
    </row>
    <row r="175" spans="1:65" s="2" customFormat="1" ht="21.75" customHeight="1">
      <c r="A175" s="38"/>
      <c r="B175" s="197"/>
      <c r="C175" s="198" t="s">
        <v>388</v>
      </c>
      <c r="D175" s="198" t="s">
        <v>177</v>
      </c>
      <c r="E175" s="199" t="s">
        <v>2070</v>
      </c>
      <c r="F175" s="200" t="s">
        <v>2071</v>
      </c>
      <c r="G175" s="201" t="s">
        <v>198</v>
      </c>
      <c r="H175" s="202">
        <v>28.8</v>
      </c>
      <c r="I175" s="203"/>
      <c r="J175" s="204">
        <f>ROUND(I175*H175,2)</f>
        <v>0</v>
      </c>
      <c r="K175" s="200" t="s">
        <v>1941</v>
      </c>
      <c r="L175" s="39"/>
      <c r="M175" s="205" t="s">
        <v>1</v>
      </c>
      <c r="N175" s="206" t="s">
        <v>43</v>
      </c>
      <c r="O175" s="77"/>
      <c r="P175" s="207">
        <f>O175*H175</f>
        <v>0</v>
      </c>
      <c r="Q175" s="207">
        <v>0.00056</v>
      </c>
      <c r="R175" s="207">
        <f>Q175*H175</f>
        <v>0.016128</v>
      </c>
      <c r="S175" s="207">
        <v>0</v>
      </c>
      <c r="T175" s="208">
        <f>S175*H175</f>
        <v>0</v>
      </c>
      <c r="U175" s="38"/>
      <c r="V175" s="38"/>
      <c r="W175" s="38"/>
      <c r="X175" s="38"/>
      <c r="Y175" s="38"/>
      <c r="Z175" s="38"/>
      <c r="AA175" s="38"/>
      <c r="AB175" s="38"/>
      <c r="AC175" s="38"/>
      <c r="AD175" s="38"/>
      <c r="AE175" s="38"/>
      <c r="AR175" s="209" t="s">
        <v>253</v>
      </c>
      <c r="AT175" s="209" t="s">
        <v>177</v>
      </c>
      <c r="AU175" s="209" t="s">
        <v>87</v>
      </c>
      <c r="AY175" s="19" t="s">
        <v>175</v>
      </c>
      <c r="BE175" s="210">
        <f>IF(N175="základní",J175,0)</f>
        <v>0</v>
      </c>
      <c r="BF175" s="210">
        <f>IF(N175="snížená",J175,0)</f>
        <v>0</v>
      </c>
      <c r="BG175" s="210">
        <f>IF(N175="zákl. přenesená",J175,0)</f>
        <v>0</v>
      </c>
      <c r="BH175" s="210">
        <f>IF(N175="sníž. přenesená",J175,0)</f>
        <v>0</v>
      </c>
      <c r="BI175" s="210">
        <f>IF(N175="nulová",J175,0)</f>
        <v>0</v>
      </c>
      <c r="BJ175" s="19" t="s">
        <v>85</v>
      </c>
      <c r="BK175" s="210">
        <f>ROUND(I175*H175,2)</f>
        <v>0</v>
      </c>
      <c r="BL175" s="19" t="s">
        <v>253</v>
      </c>
      <c r="BM175" s="209" t="s">
        <v>2072</v>
      </c>
    </row>
    <row r="176" spans="1:51" s="13" customFormat="1" ht="12">
      <c r="A176" s="13"/>
      <c r="B176" s="211"/>
      <c r="C176" s="13"/>
      <c r="D176" s="212" t="s">
        <v>184</v>
      </c>
      <c r="E176" s="13"/>
      <c r="F176" s="214" t="s">
        <v>2073</v>
      </c>
      <c r="G176" s="13"/>
      <c r="H176" s="215">
        <v>28.8</v>
      </c>
      <c r="I176" s="216"/>
      <c r="J176" s="13"/>
      <c r="K176" s="13"/>
      <c r="L176" s="211"/>
      <c r="M176" s="217"/>
      <c r="N176" s="218"/>
      <c r="O176" s="218"/>
      <c r="P176" s="218"/>
      <c r="Q176" s="218"/>
      <c r="R176" s="218"/>
      <c r="S176" s="218"/>
      <c r="T176" s="219"/>
      <c r="U176" s="13"/>
      <c r="V176" s="13"/>
      <c r="W176" s="13"/>
      <c r="X176" s="13"/>
      <c r="Y176" s="13"/>
      <c r="Z176" s="13"/>
      <c r="AA176" s="13"/>
      <c r="AB176" s="13"/>
      <c r="AC176" s="13"/>
      <c r="AD176" s="13"/>
      <c r="AE176" s="13"/>
      <c r="AT176" s="213" t="s">
        <v>184</v>
      </c>
      <c r="AU176" s="213" t="s">
        <v>87</v>
      </c>
      <c r="AV176" s="13" t="s">
        <v>87</v>
      </c>
      <c r="AW176" s="13" t="s">
        <v>3</v>
      </c>
      <c r="AX176" s="13" t="s">
        <v>85</v>
      </c>
      <c r="AY176" s="213" t="s">
        <v>175</v>
      </c>
    </row>
    <row r="177" spans="1:65" s="2" customFormat="1" ht="21.75" customHeight="1">
      <c r="A177" s="38"/>
      <c r="B177" s="197"/>
      <c r="C177" s="198" t="s">
        <v>393</v>
      </c>
      <c r="D177" s="198" t="s">
        <v>177</v>
      </c>
      <c r="E177" s="199" t="s">
        <v>2074</v>
      </c>
      <c r="F177" s="200" t="s">
        <v>2075</v>
      </c>
      <c r="G177" s="201" t="s">
        <v>198</v>
      </c>
      <c r="H177" s="202">
        <v>100.8</v>
      </c>
      <c r="I177" s="203"/>
      <c r="J177" s="204">
        <f>ROUND(I177*H177,2)</f>
        <v>0</v>
      </c>
      <c r="K177" s="200" t="s">
        <v>1941</v>
      </c>
      <c r="L177" s="39"/>
      <c r="M177" s="205" t="s">
        <v>1</v>
      </c>
      <c r="N177" s="206" t="s">
        <v>43</v>
      </c>
      <c r="O177" s="77"/>
      <c r="P177" s="207">
        <f>O177*H177</f>
        <v>0</v>
      </c>
      <c r="Q177" s="207">
        <v>0.00069</v>
      </c>
      <c r="R177" s="207">
        <f>Q177*H177</f>
        <v>0.06955199999999999</v>
      </c>
      <c r="S177" s="207">
        <v>0</v>
      </c>
      <c r="T177" s="208">
        <f>S177*H177</f>
        <v>0</v>
      </c>
      <c r="U177" s="38"/>
      <c r="V177" s="38"/>
      <c r="W177" s="38"/>
      <c r="X177" s="38"/>
      <c r="Y177" s="38"/>
      <c r="Z177" s="38"/>
      <c r="AA177" s="38"/>
      <c r="AB177" s="38"/>
      <c r="AC177" s="38"/>
      <c r="AD177" s="38"/>
      <c r="AE177" s="38"/>
      <c r="AR177" s="209" t="s">
        <v>253</v>
      </c>
      <c r="AT177" s="209" t="s">
        <v>177</v>
      </c>
      <c r="AU177" s="209" t="s">
        <v>87</v>
      </c>
      <c r="AY177" s="19" t="s">
        <v>175</v>
      </c>
      <c r="BE177" s="210">
        <f>IF(N177="základní",J177,0)</f>
        <v>0</v>
      </c>
      <c r="BF177" s="210">
        <f>IF(N177="snížená",J177,0)</f>
        <v>0</v>
      </c>
      <c r="BG177" s="210">
        <f>IF(N177="zákl. přenesená",J177,0)</f>
        <v>0</v>
      </c>
      <c r="BH177" s="210">
        <f>IF(N177="sníž. přenesená",J177,0)</f>
        <v>0</v>
      </c>
      <c r="BI177" s="210">
        <f>IF(N177="nulová",J177,0)</f>
        <v>0</v>
      </c>
      <c r="BJ177" s="19" t="s">
        <v>85</v>
      </c>
      <c r="BK177" s="210">
        <f>ROUND(I177*H177,2)</f>
        <v>0</v>
      </c>
      <c r="BL177" s="19" t="s">
        <v>253</v>
      </c>
      <c r="BM177" s="209" t="s">
        <v>2076</v>
      </c>
    </row>
    <row r="178" spans="1:51" s="13" customFormat="1" ht="12">
      <c r="A178" s="13"/>
      <c r="B178" s="211"/>
      <c r="C178" s="13"/>
      <c r="D178" s="212" t="s">
        <v>184</v>
      </c>
      <c r="E178" s="13"/>
      <c r="F178" s="214" t="s">
        <v>2077</v>
      </c>
      <c r="G178" s="13"/>
      <c r="H178" s="215">
        <v>100.8</v>
      </c>
      <c r="I178" s="216"/>
      <c r="J178" s="13"/>
      <c r="K178" s="13"/>
      <c r="L178" s="211"/>
      <c r="M178" s="217"/>
      <c r="N178" s="218"/>
      <c r="O178" s="218"/>
      <c r="P178" s="218"/>
      <c r="Q178" s="218"/>
      <c r="R178" s="218"/>
      <c r="S178" s="218"/>
      <c r="T178" s="219"/>
      <c r="U178" s="13"/>
      <c r="V178" s="13"/>
      <c r="W178" s="13"/>
      <c r="X178" s="13"/>
      <c r="Y178" s="13"/>
      <c r="Z178" s="13"/>
      <c r="AA178" s="13"/>
      <c r="AB178" s="13"/>
      <c r="AC178" s="13"/>
      <c r="AD178" s="13"/>
      <c r="AE178" s="13"/>
      <c r="AT178" s="213" t="s">
        <v>184</v>
      </c>
      <c r="AU178" s="213" t="s">
        <v>87</v>
      </c>
      <c r="AV178" s="13" t="s">
        <v>87</v>
      </c>
      <c r="AW178" s="13" t="s">
        <v>3</v>
      </c>
      <c r="AX178" s="13" t="s">
        <v>85</v>
      </c>
      <c r="AY178" s="213" t="s">
        <v>175</v>
      </c>
    </row>
    <row r="179" spans="1:65" s="2" customFormat="1" ht="21.75" customHeight="1">
      <c r="A179" s="38"/>
      <c r="B179" s="197"/>
      <c r="C179" s="198" t="s">
        <v>398</v>
      </c>
      <c r="D179" s="198" t="s">
        <v>177</v>
      </c>
      <c r="E179" s="199" t="s">
        <v>2078</v>
      </c>
      <c r="F179" s="200" t="s">
        <v>2079</v>
      </c>
      <c r="G179" s="201" t="s">
        <v>198</v>
      </c>
      <c r="H179" s="202">
        <v>57.6</v>
      </c>
      <c r="I179" s="203"/>
      <c r="J179" s="204">
        <f>ROUND(I179*H179,2)</f>
        <v>0</v>
      </c>
      <c r="K179" s="200" t="s">
        <v>1941</v>
      </c>
      <c r="L179" s="39"/>
      <c r="M179" s="205" t="s">
        <v>1</v>
      </c>
      <c r="N179" s="206" t="s">
        <v>43</v>
      </c>
      <c r="O179" s="77"/>
      <c r="P179" s="207">
        <f>O179*H179</f>
        <v>0</v>
      </c>
      <c r="Q179" s="207">
        <v>0.00104</v>
      </c>
      <c r="R179" s="207">
        <f>Q179*H179</f>
        <v>0.059904</v>
      </c>
      <c r="S179" s="207">
        <v>0</v>
      </c>
      <c r="T179" s="208">
        <f>S179*H179</f>
        <v>0</v>
      </c>
      <c r="U179" s="38"/>
      <c r="V179" s="38"/>
      <c r="W179" s="38"/>
      <c r="X179" s="38"/>
      <c r="Y179" s="38"/>
      <c r="Z179" s="38"/>
      <c r="AA179" s="38"/>
      <c r="AB179" s="38"/>
      <c r="AC179" s="38"/>
      <c r="AD179" s="38"/>
      <c r="AE179" s="38"/>
      <c r="AR179" s="209" t="s">
        <v>253</v>
      </c>
      <c r="AT179" s="209" t="s">
        <v>177</v>
      </c>
      <c r="AU179" s="209" t="s">
        <v>87</v>
      </c>
      <c r="AY179" s="19" t="s">
        <v>175</v>
      </c>
      <c r="BE179" s="210">
        <f>IF(N179="základní",J179,0)</f>
        <v>0</v>
      </c>
      <c r="BF179" s="210">
        <f>IF(N179="snížená",J179,0)</f>
        <v>0</v>
      </c>
      <c r="BG179" s="210">
        <f>IF(N179="zákl. přenesená",J179,0)</f>
        <v>0</v>
      </c>
      <c r="BH179" s="210">
        <f>IF(N179="sníž. přenesená",J179,0)</f>
        <v>0</v>
      </c>
      <c r="BI179" s="210">
        <f>IF(N179="nulová",J179,0)</f>
        <v>0</v>
      </c>
      <c r="BJ179" s="19" t="s">
        <v>85</v>
      </c>
      <c r="BK179" s="210">
        <f>ROUND(I179*H179,2)</f>
        <v>0</v>
      </c>
      <c r="BL179" s="19" t="s">
        <v>253</v>
      </c>
      <c r="BM179" s="209" t="s">
        <v>2080</v>
      </c>
    </row>
    <row r="180" spans="1:51" s="13" customFormat="1" ht="12">
      <c r="A180" s="13"/>
      <c r="B180" s="211"/>
      <c r="C180" s="13"/>
      <c r="D180" s="212" t="s">
        <v>184</v>
      </c>
      <c r="E180" s="13"/>
      <c r="F180" s="214" t="s">
        <v>2081</v>
      </c>
      <c r="G180" s="13"/>
      <c r="H180" s="215">
        <v>57.6</v>
      </c>
      <c r="I180" s="216"/>
      <c r="J180" s="13"/>
      <c r="K180" s="13"/>
      <c r="L180" s="211"/>
      <c r="M180" s="217"/>
      <c r="N180" s="218"/>
      <c r="O180" s="218"/>
      <c r="P180" s="218"/>
      <c r="Q180" s="218"/>
      <c r="R180" s="218"/>
      <c r="S180" s="218"/>
      <c r="T180" s="219"/>
      <c r="U180" s="13"/>
      <c r="V180" s="13"/>
      <c r="W180" s="13"/>
      <c r="X180" s="13"/>
      <c r="Y180" s="13"/>
      <c r="Z180" s="13"/>
      <c r="AA180" s="13"/>
      <c r="AB180" s="13"/>
      <c r="AC180" s="13"/>
      <c r="AD180" s="13"/>
      <c r="AE180" s="13"/>
      <c r="AT180" s="213" t="s">
        <v>184</v>
      </c>
      <c r="AU180" s="213" t="s">
        <v>87</v>
      </c>
      <c r="AV180" s="13" t="s">
        <v>87</v>
      </c>
      <c r="AW180" s="13" t="s">
        <v>3</v>
      </c>
      <c r="AX180" s="13" t="s">
        <v>85</v>
      </c>
      <c r="AY180" s="213" t="s">
        <v>175</v>
      </c>
    </row>
    <row r="181" spans="1:65" s="2" customFormat="1" ht="21.75" customHeight="1">
      <c r="A181" s="38"/>
      <c r="B181" s="197"/>
      <c r="C181" s="198" t="s">
        <v>402</v>
      </c>
      <c r="D181" s="198" t="s">
        <v>177</v>
      </c>
      <c r="E181" s="199" t="s">
        <v>2082</v>
      </c>
      <c r="F181" s="200" t="s">
        <v>2083</v>
      </c>
      <c r="G181" s="201" t="s">
        <v>379</v>
      </c>
      <c r="H181" s="202">
        <v>42</v>
      </c>
      <c r="I181" s="203"/>
      <c r="J181" s="204">
        <f>ROUND(I181*H181,2)</f>
        <v>0</v>
      </c>
      <c r="K181" s="200" t="s">
        <v>1941</v>
      </c>
      <c r="L181" s="39"/>
      <c r="M181" s="205" t="s">
        <v>1</v>
      </c>
      <c r="N181" s="206" t="s">
        <v>43</v>
      </c>
      <c r="O181" s="77"/>
      <c r="P181" s="207">
        <f>O181*H181</f>
        <v>0</v>
      </c>
      <c r="Q181" s="207">
        <v>1E-05</v>
      </c>
      <c r="R181" s="207">
        <f>Q181*H181</f>
        <v>0.00042</v>
      </c>
      <c r="S181" s="207">
        <v>0</v>
      </c>
      <c r="T181" s="208">
        <f>S181*H181</f>
        <v>0</v>
      </c>
      <c r="U181" s="38"/>
      <c r="V181" s="38"/>
      <c r="W181" s="38"/>
      <c r="X181" s="38"/>
      <c r="Y181" s="38"/>
      <c r="Z181" s="38"/>
      <c r="AA181" s="38"/>
      <c r="AB181" s="38"/>
      <c r="AC181" s="38"/>
      <c r="AD181" s="38"/>
      <c r="AE181" s="38"/>
      <c r="AR181" s="209" t="s">
        <v>253</v>
      </c>
      <c r="AT181" s="209" t="s">
        <v>177</v>
      </c>
      <c r="AU181" s="209" t="s">
        <v>87</v>
      </c>
      <c r="AY181" s="19" t="s">
        <v>175</v>
      </c>
      <c r="BE181" s="210">
        <f>IF(N181="základní",J181,0)</f>
        <v>0</v>
      </c>
      <c r="BF181" s="210">
        <f>IF(N181="snížená",J181,0)</f>
        <v>0</v>
      </c>
      <c r="BG181" s="210">
        <f>IF(N181="zákl. přenesená",J181,0)</f>
        <v>0</v>
      </c>
      <c r="BH181" s="210">
        <f>IF(N181="sníž. přenesená",J181,0)</f>
        <v>0</v>
      </c>
      <c r="BI181" s="210">
        <f>IF(N181="nulová",J181,0)</f>
        <v>0</v>
      </c>
      <c r="BJ181" s="19" t="s">
        <v>85</v>
      </c>
      <c r="BK181" s="210">
        <f>ROUND(I181*H181,2)</f>
        <v>0</v>
      </c>
      <c r="BL181" s="19" t="s">
        <v>253</v>
      </c>
      <c r="BM181" s="209" t="s">
        <v>2084</v>
      </c>
    </row>
    <row r="182" spans="1:65" s="2" customFormat="1" ht="21.75" customHeight="1">
      <c r="A182" s="38"/>
      <c r="B182" s="197"/>
      <c r="C182" s="198" t="s">
        <v>407</v>
      </c>
      <c r="D182" s="198" t="s">
        <v>177</v>
      </c>
      <c r="E182" s="199" t="s">
        <v>2085</v>
      </c>
      <c r="F182" s="200" t="s">
        <v>2086</v>
      </c>
      <c r="G182" s="201" t="s">
        <v>379</v>
      </c>
      <c r="H182" s="202">
        <v>1</v>
      </c>
      <c r="I182" s="203"/>
      <c r="J182" s="204">
        <f>ROUND(I182*H182,2)</f>
        <v>0</v>
      </c>
      <c r="K182" s="200" t="s">
        <v>1941</v>
      </c>
      <c r="L182" s="39"/>
      <c r="M182" s="205" t="s">
        <v>1</v>
      </c>
      <c r="N182" s="206" t="s">
        <v>43</v>
      </c>
      <c r="O182" s="77"/>
      <c r="P182" s="207">
        <f>O182*H182</f>
        <v>0</v>
      </c>
      <c r="Q182" s="207">
        <v>3E-05</v>
      </c>
      <c r="R182" s="207">
        <f>Q182*H182</f>
        <v>3E-05</v>
      </c>
      <c r="S182" s="207">
        <v>0</v>
      </c>
      <c r="T182" s="208">
        <f>S182*H182</f>
        <v>0</v>
      </c>
      <c r="U182" s="38"/>
      <c r="V182" s="38"/>
      <c r="W182" s="38"/>
      <c r="X182" s="38"/>
      <c r="Y182" s="38"/>
      <c r="Z182" s="38"/>
      <c r="AA182" s="38"/>
      <c r="AB182" s="38"/>
      <c r="AC182" s="38"/>
      <c r="AD182" s="38"/>
      <c r="AE182" s="38"/>
      <c r="AR182" s="209" t="s">
        <v>253</v>
      </c>
      <c r="AT182" s="209" t="s">
        <v>177</v>
      </c>
      <c r="AU182" s="209" t="s">
        <v>87</v>
      </c>
      <c r="AY182" s="19" t="s">
        <v>175</v>
      </c>
      <c r="BE182" s="210">
        <f>IF(N182="základní",J182,0)</f>
        <v>0</v>
      </c>
      <c r="BF182" s="210">
        <f>IF(N182="snížená",J182,0)</f>
        <v>0</v>
      </c>
      <c r="BG182" s="210">
        <f>IF(N182="zákl. přenesená",J182,0)</f>
        <v>0</v>
      </c>
      <c r="BH182" s="210">
        <f>IF(N182="sníž. přenesená",J182,0)</f>
        <v>0</v>
      </c>
      <c r="BI182" s="210">
        <f>IF(N182="nulová",J182,0)</f>
        <v>0</v>
      </c>
      <c r="BJ182" s="19" t="s">
        <v>85</v>
      </c>
      <c r="BK182" s="210">
        <f>ROUND(I182*H182,2)</f>
        <v>0</v>
      </c>
      <c r="BL182" s="19" t="s">
        <v>253</v>
      </c>
      <c r="BM182" s="209" t="s">
        <v>2087</v>
      </c>
    </row>
    <row r="183" spans="1:65" s="2" customFormat="1" ht="21.75" customHeight="1">
      <c r="A183" s="38"/>
      <c r="B183" s="197"/>
      <c r="C183" s="198" t="s">
        <v>412</v>
      </c>
      <c r="D183" s="198" t="s">
        <v>177</v>
      </c>
      <c r="E183" s="199" t="s">
        <v>2088</v>
      </c>
      <c r="F183" s="200" t="s">
        <v>2089</v>
      </c>
      <c r="G183" s="201" t="s">
        <v>379</v>
      </c>
      <c r="H183" s="202">
        <v>2</v>
      </c>
      <c r="I183" s="203"/>
      <c r="J183" s="204">
        <f>ROUND(I183*H183,2)</f>
        <v>0</v>
      </c>
      <c r="K183" s="200" t="s">
        <v>1941</v>
      </c>
      <c r="L183" s="39"/>
      <c r="M183" s="205" t="s">
        <v>1</v>
      </c>
      <c r="N183" s="206" t="s">
        <v>43</v>
      </c>
      <c r="O183" s="77"/>
      <c r="P183" s="207">
        <f>O183*H183</f>
        <v>0</v>
      </c>
      <c r="Q183" s="207">
        <v>5E-05</v>
      </c>
      <c r="R183" s="207">
        <f>Q183*H183</f>
        <v>0.0001</v>
      </c>
      <c r="S183" s="207">
        <v>0</v>
      </c>
      <c r="T183" s="208">
        <f>S183*H183</f>
        <v>0</v>
      </c>
      <c r="U183" s="38"/>
      <c r="V183" s="38"/>
      <c r="W183" s="38"/>
      <c r="X183" s="38"/>
      <c r="Y183" s="38"/>
      <c r="Z183" s="38"/>
      <c r="AA183" s="38"/>
      <c r="AB183" s="38"/>
      <c r="AC183" s="38"/>
      <c r="AD183" s="38"/>
      <c r="AE183" s="38"/>
      <c r="AR183" s="209" t="s">
        <v>253</v>
      </c>
      <c r="AT183" s="209" t="s">
        <v>177</v>
      </c>
      <c r="AU183" s="209" t="s">
        <v>87</v>
      </c>
      <c r="AY183" s="19" t="s">
        <v>175</v>
      </c>
      <c r="BE183" s="210">
        <f>IF(N183="základní",J183,0)</f>
        <v>0</v>
      </c>
      <c r="BF183" s="210">
        <f>IF(N183="snížená",J183,0)</f>
        <v>0</v>
      </c>
      <c r="BG183" s="210">
        <f>IF(N183="zákl. přenesená",J183,0)</f>
        <v>0</v>
      </c>
      <c r="BH183" s="210">
        <f>IF(N183="sníž. přenesená",J183,0)</f>
        <v>0</v>
      </c>
      <c r="BI183" s="210">
        <f>IF(N183="nulová",J183,0)</f>
        <v>0</v>
      </c>
      <c r="BJ183" s="19" t="s">
        <v>85</v>
      </c>
      <c r="BK183" s="210">
        <f>ROUND(I183*H183,2)</f>
        <v>0</v>
      </c>
      <c r="BL183" s="19" t="s">
        <v>253</v>
      </c>
      <c r="BM183" s="209" t="s">
        <v>2090</v>
      </c>
    </row>
    <row r="184" spans="1:65" s="2" customFormat="1" ht="16.5" customHeight="1">
      <c r="A184" s="38"/>
      <c r="B184" s="197"/>
      <c r="C184" s="198" t="s">
        <v>445</v>
      </c>
      <c r="D184" s="198" t="s">
        <v>177</v>
      </c>
      <c r="E184" s="199" t="s">
        <v>2091</v>
      </c>
      <c r="F184" s="200" t="s">
        <v>2092</v>
      </c>
      <c r="G184" s="201" t="s">
        <v>198</v>
      </c>
      <c r="H184" s="202">
        <v>331.2</v>
      </c>
      <c r="I184" s="203"/>
      <c r="J184" s="204">
        <f>ROUND(I184*H184,2)</f>
        <v>0</v>
      </c>
      <c r="K184" s="200" t="s">
        <v>1941</v>
      </c>
      <c r="L184" s="39"/>
      <c r="M184" s="205" t="s">
        <v>1</v>
      </c>
      <c r="N184" s="206" t="s">
        <v>43</v>
      </c>
      <c r="O184" s="77"/>
      <c r="P184" s="207">
        <f>O184*H184</f>
        <v>0</v>
      </c>
      <c r="Q184" s="207">
        <v>0</v>
      </c>
      <c r="R184" s="207">
        <f>Q184*H184</f>
        <v>0</v>
      </c>
      <c r="S184" s="207">
        <v>0</v>
      </c>
      <c r="T184" s="208">
        <f>S184*H184</f>
        <v>0</v>
      </c>
      <c r="U184" s="38"/>
      <c r="V184" s="38"/>
      <c r="W184" s="38"/>
      <c r="X184" s="38"/>
      <c r="Y184" s="38"/>
      <c r="Z184" s="38"/>
      <c r="AA184" s="38"/>
      <c r="AB184" s="38"/>
      <c r="AC184" s="38"/>
      <c r="AD184" s="38"/>
      <c r="AE184" s="38"/>
      <c r="AR184" s="209" t="s">
        <v>253</v>
      </c>
      <c r="AT184" s="209" t="s">
        <v>177</v>
      </c>
      <c r="AU184" s="209" t="s">
        <v>87</v>
      </c>
      <c r="AY184" s="19" t="s">
        <v>175</v>
      </c>
      <c r="BE184" s="210">
        <f>IF(N184="základní",J184,0)</f>
        <v>0</v>
      </c>
      <c r="BF184" s="210">
        <f>IF(N184="snížená",J184,0)</f>
        <v>0</v>
      </c>
      <c r="BG184" s="210">
        <f>IF(N184="zákl. přenesená",J184,0)</f>
        <v>0</v>
      </c>
      <c r="BH184" s="210">
        <f>IF(N184="sníž. přenesená",J184,0)</f>
        <v>0</v>
      </c>
      <c r="BI184" s="210">
        <f>IF(N184="nulová",J184,0)</f>
        <v>0</v>
      </c>
      <c r="BJ184" s="19" t="s">
        <v>85</v>
      </c>
      <c r="BK184" s="210">
        <f>ROUND(I184*H184,2)</f>
        <v>0</v>
      </c>
      <c r="BL184" s="19" t="s">
        <v>253</v>
      </c>
      <c r="BM184" s="209" t="s">
        <v>2093</v>
      </c>
    </row>
    <row r="185" spans="1:51" s="13" customFormat="1" ht="12">
      <c r="A185" s="13"/>
      <c r="B185" s="211"/>
      <c r="C185" s="13"/>
      <c r="D185" s="212" t="s">
        <v>184</v>
      </c>
      <c r="E185" s="213" t="s">
        <v>1</v>
      </c>
      <c r="F185" s="214" t="s">
        <v>2094</v>
      </c>
      <c r="G185" s="13"/>
      <c r="H185" s="215">
        <v>331.2</v>
      </c>
      <c r="I185" s="216"/>
      <c r="J185" s="13"/>
      <c r="K185" s="13"/>
      <c r="L185" s="211"/>
      <c r="M185" s="217"/>
      <c r="N185" s="218"/>
      <c r="O185" s="218"/>
      <c r="P185" s="218"/>
      <c r="Q185" s="218"/>
      <c r="R185" s="218"/>
      <c r="S185" s="218"/>
      <c r="T185" s="219"/>
      <c r="U185" s="13"/>
      <c r="V185" s="13"/>
      <c r="W185" s="13"/>
      <c r="X185" s="13"/>
      <c r="Y185" s="13"/>
      <c r="Z185" s="13"/>
      <c r="AA185" s="13"/>
      <c r="AB185" s="13"/>
      <c r="AC185" s="13"/>
      <c r="AD185" s="13"/>
      <c r="AE185" s="13"/>
      <c r="AT185" s="213" t="s">
        <v>184</v>
      </c>
      <c r="AU185" s="213" t="s">
        <v>87</v>
      </c>
      <c r="AV185" s="13" t="s">
        <v>87</v>
      </c>
      <c r="AW185" s="13" t="s">
        <v>33</v>
      </c>
      <c r="AX185" s="13" t="s">
        <v>85</v>
      </c>
      <c r="AY185" s="213" t="s">
        <v>175</v>
      </c>
    </row>
    <row r="186" spans="1:65" s="2" customFormat="1" ht="16.5" customHeight="1">
      <c r="A186" s="38"/>
      <c r="B186" s="197"/>
      <c r="C186" s="198" t="s">
        <v>449</v>
      </c>
      <c r="D186" s="198" t="s">
        <v>177</v>
      </c>
      <c r="E186" s="199" t="s">
        <v>2095</v>
      </c>
      <c r="F186" s="200" t="s">
        <v>2096</v>
      </c>
      <c r="G186" s="201" t="s">
        <v>2097</v>
      </c>
      <c r="H186" s="202">
        <v>32</v>
      </c>
      <c r="I186" s="203"/>
      <c r="J186" s="204">
        <f>ROUND(I186*H186,2)</f>
        <v>0</v>
      </c>
      <c r="K186" s="200" t="s">
        <v>1941</v>
      </c>
      <c r="L186" s="39"/>
      <c r="M186" s="205" t="s">
        <v>1</v>
      </c>
      <c r="N186" s="206" t="s">
        <v>43</v>
      </c>
      <c r="O186" s="77"/>
      <c r="P186" s="207">
        <f>O186*H186</f>
        <v>0</v>
      </c>
      <c r="Q186" s="207">
        <v>0</v>
      </c>
      <c r="R186" s="207">
        <f>Q186*H186</f>
        <v>0</v>
      </c>
      <c r="S186" s="207">
        <v>0</v>
      </c>
      <c r="T186" s="208">
        <f>S186*H186</f>
        <v>0</v>
      </c>
      <c r="U186" s="38"/>
      <c r="V186" s="38"/>
      <c r="W186" s="38"/>
      <c r="X186" s="38"/>
      <c r="Y186" s="38"/>
      <c r="Z186" s="38"/>
      <c r="AA186" s="38"/>
      <c r="AB186" s="38"/>
      <c r="AC186" s="38"/>
      <c r="AD186" s="38"/>
      <c r="AE186" s="38"/>
      <c r="AR186" s="209" t="s">
        <v>253</v>
      </c>
      <c r="AT186" s="209" t="s">
        <v>177</v>
      </c>
      <c r="AU186" s="209" t="s">
        <v>87</v>
      </c>
      <c r="AY186" s="19" t="s">
        <v>175</v>
      </c>
      <c r="BE186" s="210">
        <f>IF(N186="základní",J186,0)</f>
        <v>0</v>
      </c>
      <c r="BF186" s="210">
        <f>IF(N186="snížená",J186,0)</f>
        <v>0</v>
      </c>
      <c r="BG186" s="210">
        <f>IF(N186="zákl. přenesená",J186,0)</f>
        <v>0</v>
      </c>
      <c r="BH186" s="210">
        <f>IF(N186="sníž. přenesená",J186,0)</f>
        <v>0</v>
      </c>
      <c r="BI186" s="210">
        <f>IF(N186="nulová",J186,0)</f>
        <v>0</v>
      </c>
      <c r="BJ186" s="19" t="s">
        <v>85</v>
      </c>
      <c r="BK186" s="210">
        <f>ROUND(I186*H186,2)</f>
        <v>0</v>
      </c>
      <c r="BL186" s="19" t="s">
        <v>253</v>
      </c>
      <c r="BM186" s="209" t="s">
        <v>2098</v>
      </c>
    </row>
    <row r="187" spans="1:65" s="2" customFormat="1" ht="16.5" customHeight="1">
      <c r="A187" s="38"/>
      <c r="B187" s="197"/>
      <c r="C187" s="198" t="s">
        <v>453</v>
      </c>
      <c r="D187" s="198" t="s">
        <v>177</v>
      </c>
      <c r="E187" s="199" t="s">
        <v>2099</v>
      </c>
      <c r="F187" s="200" t="s">
        <v>2100</v>
      </c>
      <c r="G187" s="201" t="s">
        <v>2097</v>
      </c>
      <c r="H187" s="202">
        <v>24</v>
      </c>
      <c r="I187" s="203"/>
      <c r="J187" s="204">
        <f>ROUND(I187*H187,2)</f>
        <v>0</v>
      </c>
      <c r="K187" s="200" t="s">
        <v>1941</v>
      </c>
      <c r="L187" s="39"/>
      <c r="M187" s="205" t="s">
        <v>1</v>
      </c>
      <c r="N187" s="206" t="s">
        <v>43</v>
      </c>
      <c r="O187" s="77"/>
      <c r="P187" s="207">
        <f>O187*H187</f>
        <v>0</v>
      </c>
      <c r="Q187" s="207">
        <v>0</v>
      </c>
      <c r="R187" s="207">
        <f>Q187*H187</f>
        <v>0</v>
      </c>
      <c r="S187" s="207">
        <v>0</v>
      </c>
      <c r="T187" s="208">
        <f>S187*H187</f>
        <v>0</v>
      </c>
      <c r="U187" s="38"/>
      <c r="V187" s="38"/>
      <c r="W187" s="38"/>
      <c r="X187" s="38"/>
      <c r="Y187" s="38"/>
      <c r="Z187" s="38"/>
      <c r="AA187" s="38"/>
      <c r="AB187" s="38"/>
      <c r="AC187" s="38"/>
      <c r="AD187" s="38"/>
      <c r="AE187" s="38"/>
      <c r="AR187" s="209" t="s">
        <v>253</v>
      </c>
      <c r="AT187" s="209" t="s">
        <v>177</v>
      </c>
      <c r="AU187" s="209" t="s">
        <v>87</v>
      </c>
      <c r="AY187" s="19" t="s">
        <v>175</v>
      </c>
      <c r="BE187" s="210">
        <f>IF(N187="základní",J187,0)</f>
        <v>0</v>
      </c>
      <c r="BF187" s="210">
        <f>IF(N187="snížená",J187,0)</f>
        <v>0</v>
      </c>
      <c r="BG187" s="210">
        <f>IF(N187="zákl. přenesená",J187,0)</f>
        <v>0</v>
      </c>
      <c r="BH187" s="210">
        <f>IF(N187="sníž. přenesená",J187,0)</f>
        <v>0</v>
      </c>
      <c r="BI187" s="210">
        <f>IF(N187="nulová",J187,0)</f>
        <v>0</v>
      </c>
      <c r="BJ187" s="19" t="s">
        <v>85</v>
      </c>
      <c r="BK187" s="210">
        <f>ROUND(I187*H187,2)</f>
        <v>0</v>
      </c>
      <c r="BL187" s="19" t="s">
        <v>253</v>
      </c>
      <c r="BM187" s="209" t="s">
        <v>2101</v>
      </c>
    </row>
    <row r="188" spans="1:63" s="12" customFormat="1" ht="22.8" customHeight="1">
      <c r="A188" s="12"/>
      <c r="B188" s="184"/>
      <c r="C188" s="12"/>
      <c r="D188" s="185" t="s">
        <v>77</v>
      </c>
      <c r="E188" s="195" t="s">
        <v>2102</v>
      </c>
      <c r="F188" s="195" t="s">
        <v>2103</v>
      </c>
      <c r="G188" s="12"/>
      <c r="H188" s="12"/>
      <c r="I188" s="187"/>
      <c r="J188" s="196">
        <f>BK188</f>
        <v>0</v>
      </c>
      <c r="K188" s="12"/>
      <c r="L188" s="184"/>
      <c r="M188" s="189"/>
      <c r="N188" s="190"/>
      <c r="O188" s="190"/>
      <c r="P188" s="191">
        <f>SUM(P189:P196)</f>
        <v>0</v>
      </c>
      <c r="Q188" s="190"/>
      <c r="R188" s="191">
        <f>SUM(R189:R196)</f>
        <v>0.018320000000000003</v>
      </c>
      <c r="S188" s="190"/>
      <c r="T188" s="192">
        <f>SUM(T189:T196)</f>
        <v>0</v>
      </c>
      <c r="U188" s="12"/>
      <c r="V188" s="12"/>
      <c r="W188" s="12"/>
      <c r="X188" s="12"/>
      <c r="Y188" s="12"/>
      <c r="Z188" s="12"/>
      <c r="AA188" s="12"/>
      <c r="AB188" s="12"/>
      <c r="AC188" s="12"/>
      <c r="AD188" s="12"/>
      <c r="AE188" s="12"/>
      <c r="AR188" s="185" t="s">
        <v>87</v>
      </c>
      <c r="AT188" s="193" t="s">
        <v>77</v>
      </c>
      <c r="AU188" s="193" t="s">
        <v>85</v>
      </c>
      <c r="AY188" s="185" t="s">
        <v>175</v>
      </c>
      <c r="BK188" s="194">
        <f>SUM(BK189:BK196)</f>
        <v>0</v>
      </c>
    </row>
    <row r="189" spans="1:65" s="2" customFormat="1" ht="21.75" customHeight="1">
      <c r="A189" s="38"/>
      <c r="B189" s="197"/>
      <c r="C189" s="198" t="s">
        <v>459</v>
      </c>
      <c r="D189" s="198" t="s">
        <v>177</v>
      </c>
      <c r="E189" s="199" t="s">
        <v>2104</v>
      </c>
      <c r="F189" s="200" t="s">
        <v>2105</v>
      </c>
      <c r="G189" s="201" t="s">
        <v>379</v>
      </c>
      <c r="H189" s="202">
        <v>2</v>
      </c>
      <c r="I189" s="203"/>
      <c r="J189" s="204">
        <f>ROUND(I189*H189,2)</f>
        <v>0</v>
      </c>
      <c r="K189" s="200" t="s">
        <v>1941</v>
      </c>
      <c r="L189" s="39"/>
      <c r="M189" s="205" t="s">
        <v>1</v>
      </c>
      <c r="N189" s="206" t="s">
        <v>43</v>
      </c>
      <c r="O189" s="77"/>
      <c r="P189" s="207">
        <f>O189*H189</f>
        <v>0</v>
      </c>
      <c r="Q189" s="207">
        <v>0.00024</v>
      </c>
      <c r="R189" s="207">
        <f>Q189*H189</f>
        <v>0.00048</v>
      </c>
      <c r="S189" s="207">
        <v>0</v>
      </c>
      <c r="T189" s="208">
        <f>S189*H189</f>
        <v>0</v>
      </c>
      <c r="U189" s="38"/>
      <c r="V189" s="38"/>
      <c r="W189" s="38"/>
      <c r="X189" s="38"/>
      <c r="Y189" s="38"/>
      <c r="Z189" s="38"/>
      <c r="AA189" s="38"/>
      <c r="AB189" s="38"/>
      <c r="AC189" s="38"/>
      <c r="AD189" s="38"/>
      <c r="AE189" s="38"/>
      <c r="AR189" s="209" t="s">
        <v>253</v>
      </c>
      <c r="AT189" s="209" t="s">
        <v>177</v>
      </c>
      <c r="AU189" s="209" t="s">
        <v>87</v>
      </c>
      <c r="AY189" s="19" t="s">
        <v>175</v>
      </c>
      <c r="BE189" s="210">
        <f>IF(N189="základní",J189,0)</f>
        <v>0</v>
      </c>
      <c r="BF189" s="210">
        <f>IF(N189="snížená",J189,0)</f>
        <v>0</v>
      </c>
      <c r="BG189" s="210">
        <f>IF(N189="zákl. přenesená",J189,0)</f>
        <v>0</v>
      </c>
      <c r="BH189" s="210">
        <f>IF(N189="sníž. přenesená",J189,0)</f>
        <v>0</v>
      </c>
      <c r="BI189" s="210">
        <f>IF(N189="nulová",J189,0)</f>
        <v>0</v>
      </c>
      <c r="BJ189" s="19" t="s">
        <v>85</v>
      </c>
      <c r="BK189" s="210">
        <f>ROUND(I189*H189,2)</f>
        <v>0</v>
      </c>
      <c r="BL189" s="19" t="s">
        <v>253</v>
      </c>
      <c r="BM189" s="209" t="s">
        <v>2106</v>
      </c>
    </row>
    <row r="190" spans="1:65" s="2" customFormat="1" ht="16.5" customHeight="1">
      <c r="A190" s="38"/>
      <c r="B190" s="197"/>
      <c r="C190" s="198" t="s">
        <v>466</v>
      </c>
      <c r="D190" s="198" t="s">
        <v>177</v>
      </c>
      <c r="E190" s="199" t="s">
        <v>2107</v>
      </c>
      <c r="F190" s="200" t="s">
        <v>2108</v>
      </c>
      <c r="G190" s="201" t="s">
        <v>379</v>
      </c>
      <c r="H190" s="202">
        <v>1</v>
      </c>
      <c r="I190" s="203"/>
      <c r="J190" s="204">
        <f>ROUND(I190*H190,2)</f>
        <v>0</v>
      </c>
      <c r="K190" s="200" t="s">
        <v>1941</v>
      </c>
      <c r="L190" s="39"/>
      <c r="M190" s="205" t="s">
        <v>1</v>
      </c>
      <c r="N190" s="206" t="s">
        <v>43</v>
      </c>
      <c r="O190" s="77"/>
      <c r="P190" s="207">
        <f>O190*H190</f>
        <v>0</v>
      </c>
      <c r="Q190" s="207">
        <v>0.00025</v>
      </c>
      <c r="R190" s="207">
        <f>Q190*H190</f>
        <v>0.00025</v>
      </c>
      <c r="S190" s="207">
        <v>0</v>
      </c>
      <c r="T190" s="208">
        <f>S190*H190</f>
        <v>0</v>
      </c>
      <c r="U190" s="38"/>
      <c r="V190" s="38"/>
      <c r="W190" s="38"/>
      <c r="X190" s="38"/>
      <c r="Y190" s="38"/>
      <c r="Z190" s="38"/>
      <c r="AA190" s="38"/>
      <c r="AB190" s="38"/>
      <c r="AC190" s="38"/>
      <c r="AD190" s="38"/>
      <c r="AE190" s="38"/>
      <c r="AR190" s="209" t="s">
        <v>253</v>
      </c>
      <c r="AT190" s="209" t="s">
        <v>177</v>
      </c>
      <c r="AU190" s="209" t="s">
        <v>87</v>
      </c>
      <c r="AY190" s="19" t="s">
        <v>175</v>
      </c>
      <c r="BE190" s="210">
        <f>IF(N190="základní",J190,0)</f>
        <v>0</v>
      </c>
      <c r="BF190" s="210">
        <f>IF(N190="snížená",J190,0)</f>
        <v>0</v>
      </c>
      <c r="BG190" s="210">
        <f>IF(N190="zákl. přenesená",J190,0)</f>
        <v>0</v>
      </c>
      <c r="BH190" s="210">
        <f>IF(N190="sníž. přenesená",J190,0)</f>
        <v>0</v>
      </c>
      <c r="BI190" s="210">
        <f>IF(N190="nulová",J190,0)</f>
        <v>0</v>
      </c>
      <c r="BJ190" s="19" t="s">
        <v>85</v>
      </c>
      <c r="BK190" s="210">
        <f>ROUND(I190*H190,2)</f>
        <v>0</v>
      </c>
      <c r="BL190" s="19" t="s">
        <v>253</v>
      </c>
      <c r="BM190" s="209" t="s">
        <v>2109</v>
      </c>
    </row>
    <row r="191" spans="1:65" s="2" customFormat="1" ht="21.75" customHeight="1">
      <c r="A191" s="38"/>
      <c r="B191" s="197"/>
      <c r="C191" s="198" t="s">
        <v>473</v>
      </c>
      <c r="D191" s="198" t="s">
        <v>177</v>
      </c>
      <c r="E191" s="199" t="s">
        <v>2110</v>
      </c>
      <c r="F191" s="200" t="s">
        <v>2111</v>
      </c>
      <c r="G191" s="201" t="s">
        <v>379</v>
      </c>
      <c r="H191" s="202">
        <v>12</v>
      </c>
      <c r="I191" s="203"/>
      <c r="J191" s="204">
        <f>ROUND(I191*H191,2)</f>
        <v>0</v>
      </c>
      <c r="K191" s="200" t="s">
        <v>1941</v>
      </c>
      <c r="L191" s="39"/>
      <c r="M191" s="205" t="s">
        <v>1</v>
      </c>
      <c r="N191" s="206" t="s">
        <v>43</v>
      </c>
      <c r="O191" s="77"/>
      <c r="P191" s="207">
        <f>O191*H191</f>
        <v>0</v>
      </c>
      <c r="Q191" s="207">
        <v>0.00022</v>
      </c>
      <c r="R191" s="207">
        <f>Q191*H191</f>
        <v>0.00264</v>
      </c>
      <c r="S191" s="207">
        <v>0</v>
      </c>
      <c r="T191" s="208">
        <f>S191*H191</f>
        <v>0</v>
      </c>
      <c r="U191" s="38"/>
      <c r="V191" s="38"/>
      <c r="W191" s="38"/>
      <c r="X191" s="38"/>
      <c r="Y191" s="38"/>
      <c r="Z191" s="38"/>
      <c r="AA191" s="38"/>
      <c r="AB191" s="38"/>
      <c r="AC191" s="38"/>
      <c r="AD191" s="38"/>
      <c r="AE191" s="38"/>
      <c r="AR191" s="209" t="s">
        <v>253</v>
      </c>
      <c r="AT191" s="209" t="s">
        <v>177</v>
      </c>
      <c r="AU191" s="209" t="s">
        <v>87</v>
      </c>
      <c r="AY191" s="19" t="s">
        <v>175</v>
      </c>
      <c r="BE191" s="210">
        <f>IF(N191="základní",J191,0)</f>
        <v>0</v>
      </c>
      <c r="BF191" s="210">
        <f>IF(N191="snížená",J191,0)</f>
        <v>0</v>
      </c>
      <c r="BG191" s="210">
        <f>IF(N191="zákl. přenesená",J191,0)</f>
        <v>0</v>
      </c>
      <c r="BH191" s="210">
        <f>IF(N191="sníž. přenesená",J191,0)</f>
        <v>0</v>
      </c>
      <c r="BI191" s="210">
        <f>IF(N191="nulová",J191,0)</f>
        <v>0</v>
      </c>
      <c r="BJ191" s="19" t="s">
        <v>85</v>
      </c>
      <c r="BK191" s="210">
        <f>ROUND(I191*H191,2)</f>
        <v>0</v>
      </c>
      <c r="BL191" s="19" t="s">
        <v>253</v>
      </c>
      <c r="BM191" s="209" t="s">
        <v>2112</v>
      </c>
    </row>
    <row r="192" spans="1:65" s="2" customFormat="1" ht="16.5" customHeight="1">
      <c r="A192" s="38"/>
      <c r="B192" s="197"/>
      <c r="C192" s="198" t="s">
        <v>478</v>
      </c>
      <c r="D192" s="198" t="s">
        <v>177</v>
      </c>
      <c r="E192" s="199" t="s">
        <v>2113</v>
      </c>
      <c r="F192" s="200" t="s">
        <v>2114</v>
      </c>
      <c r="G192" s="201" t="s">
        <v>379</v>
      </c>
      <c r="H192" s="202">
        <v>1</v>
      </c>
      <c r="I192" s="203"/>
      <c r="J192" s="204">
        <f>ROUND(I192*H192,2)</f>
        <v>0</v>
      </c>
      <c r="K192" s="200" t="s">
        <v>1941</v>
      </c>
      <c r="L192" s="39"/>
      <c r="M192" s="205" t="s">
        <v>1</v>
      </c>
      <c r="N192" s="206" t="s">
        <v>43</v>
      </c>
      <c r="O192" s="77"/>
      <c r="P192" s="207">
        <f>O192*H192</f>
        <v>0</v>
      </c>
      <c r="Q192" s="207">
        <v>0.00057</v>
      </c>
      <c r="R192" s="207">
        <f>Q192*H192</f>
        <v>0.00057</v>
      </c>
      <c r="S192" s="207">
        <v>0</v>
      </c>
      <c r="T192" s="208">
        <f>S192*H192</f>
        <v>0</v>
      </c>
      <c r="U192" s="38"/>
      <c r="V192" s="38"/>
      <c r="W192" s="38"/>
      <c r="X192" s="38"/>
      <c r="Y192" s="38"/>
      <c r="Z192" s="38"/>
      <c r="AA192" s="38"/>
      <c r="AB192" s="38"/>
      <c r="AC192" s="38"/>
      <c r="AD192" s="38"/>
      <c r="AE192" s="38"/>
      <c r="AR192" s="209" t="s">
        <v>253</v>
      </c>
      <c r="AT192" s="209" t="s">
        <v>177</v>
      </c>
      <c r="AU192" s="209" t="s">
        <v>87</v>
      </c>
      <c r="AY192" s="19" t="s">
        <v>175</v>
      </c>
      <c r="BE192" s="210">
        <f>IF(N192="základní",J192,0)</f>
        <v>0</v>
      </c>
      <c r="BF192" s="210">
        <f>IF(N192="snížená",J192,0)</f>
        <v>0</v>
      </c>
      <c r="BG192" s="210">
        <f>IF(N192="zákl. přenesená",J192,0)</f>
        <v>0</v>
      </c>
      <c r="BH192" s="210">
        <f>IF(N192="sníž. přenesená",J192,0)</f>
        <v>0</v>
      </c>
      <c r="BI192" s="210">
        <f>IF(N192="nulová",J192,0)</f>
        <v>0</v>
      </c>
      <c r="BJ192" s="19" t="s">
        <v>85</v>
      </c>
      <c r="BK192" s="210">
        <f>ROUND(I192*H192,2)</f>
        <v>0</v>
      </c>
      <c r="BL192" s="19" t="s">
        <v>253</v>
      </c>
      <c r="BM192" s="209" t="s">
        <v>2115</v>
      </c>
    </row>
    <row r="193" spans="1:65" s="2" customFormat="1" ht="16.5" customHeight="1">
      <c r="A193" s="38"/>
      <c r="B193" s="197"/>
      <c r="C193" s="198" t="s">
        <v>484</v>
      </c>
      <c r="D193" s="198" t="s">
        <v>177</v>
      </c>
      <c r="E193" s="199" t="s">
        <v>2116</v>
      </c>
      <c r="F193" s="200" t="s">
        <v>2117</v>
      </c>
      <c r="G193" s="201" t="s">
        <v>379</v>
      </c>
      <c r="H193" s="202">
        <v>3</v>
      </c>
      <c r="I193" s="203"/>
      <c r="J193" s="204">
        <f>ROUND(I193*H193,2)</f>
        <v>0</v>
      </c>
      <c r="K193" s="200" t="s">
        <v>1941</v>
      </c>
      <c r="L193" s="39"/>
      <c r="M193" s="205" t="s">
        <v>1</v>
      </c>
      <c r="N193" s="206" t="s">
        <v>43</v>
      </c>
      <c r="O193" s="77"/>
      <c r="P193" s="207">
        <f>O193*H193</f>
        <v>0</v>
      </c>
      <c r="Q193" s="207">
        <v>0.0005</v>
      </c>
      <c r="R193" s="207">
        <f>Q193*H193</f>
        <v>0.0015</v>
      </c>
      <c r="S193" s="207">
        <v>0</v>
      </c>
      <c r="T193" s="208">
        <f>S193*H193</f>
        <v>0</v>
      </c>
      <c r="U193" s="38"/>
      <c r="V193" s="38"/>
      <c r="W193" s="38"/>
      <c r="X193" s="38"/>
      <c r="Y193" s="38"/>
      <c r="Z193" s="38"/>
      <c r="AA193" s="38"/>
      <c r="AB193" s="38"/>
      <c r="AC193" s="38"/>
      <c r="AD193" s="38"/>
      <c r="AE193" s="38"/>
      <c r="AR193" s="209" t="s">
        <v>253</v>
      </c>
      <c r="AT193" s="209" t="s">
        <v>177</v>
      </c>
      <c r="AU193" s="209" t="s">
        <v>87</v>
      </c>
      <c r="AY193" s="19" t="s">
        <v>175</v>
      </c>
      <c r="BE193" s="210">
        <f>IF(N193="základní",J193,0)</f>
        <v>0</v>
      </c>
      <c r="BF193" s="210">
        <f>IF(N193="snížená",J193,0)</f>
        <v>0</v>
      </c>
      <c r="BG193" s="210">
        <f>IF(N193="zákl. přenesená",J193,0)</f>
        <v>0</v>
      </c>
      <c r="BH193" s="210">
        <f>IF(N193="sníž. přenesená",J193,0)</f>
        <v>0</v>
      </c>
      <c r="BI193" s="210">
        <f>IF(N193="nulová",J193,0)</f>
        <v>0</v>
      </c>
      <c r="BJ193" s="19" t="s">
        <v>85</v>
      </c>
      <c r="BK193" s="210">
        <f>ROUND(I193*H193,2)</f>
        <v>0</v>
      </c>
      <c r="BL193" s="19" t="s">
        <v>253</v>
      </c>
      <c r="BM193" s="209" t="s">
        <v>2118</v>
      </c>
    </row>
    <row r="194" spans="1:65" s="2" customFormat="1" ht="33" customHeight="1">
      <c r="A194" s="38"/>
      <c r="B194" s="197"/>
      <c r="C194" s="238" t="s">
        <v>489</v>
      </c>
      <c r="D194" s="238" t="s">
        <v>289</v>
      </c>
      <c r="E194" s="239" t="s">
        <v>2119</v>
      </c>
      <c r="F194" s="240" t="s">
        <v>2120</v>
      </c>
      <c r="G194" s="241" t="s">
        <v>379</v>
      </c>
      <c r="H194" s="242">
        <v>14</v>
      </c>
      <c r="I194" s="243"/>
      <c r="J194" s="244">
        <f>ROUND(I194*H194,2)</f>
        <v>0</v>
      </c>
      <c r="K194" s="240" t="s">
        <v>1970</v>
      </c>
      <c r="L194" s="245"/>
      <c r="M194" s="246" t="s">
        <v>1</v>
      </c>
      <c r="N194" s="247" t="s">
        <v>43</v>
      </c>
      <c r="O194" s="77"/>
      <c r="P194" s="207">
        <f>O194*H194</f>
        <v>0</v>
      </c>
      <c r="Q194" s="207">
        <v>0.00023</v>
      </c>
      <c r="R194" s="207">
        <f>Q194*H194</f>
        <v>0.00322</v>
      </c>
      <c r="S194" s="207">
        <v>0</v>
      </c>
      <c r="T194" s="208">
        <f>S194*H194</f>
        <v>0</v>
      </c>
      <c r="U194" s="38"/>
      <c r="V194" s="38"/>
      <c r="W194" s="38"/>
      <c r="X194" s="38"/>
      <c r="Y194" s="38"/>
      <c r="Z194" s="38"/>
      <c r="AA194" s="38"/>
      <c r="AB194" s="38"/>
      <c r="AC194" s="38"/>
      <c r="AD194" s="38"/>
      <c r="AE194" s="38"/>
      <c r="AR194" s="209" t="s">
        <v>348</v>
      </c>
      <c r="AT194" s="209" t="s">
        <v>289</v>
      </c>
      <c r="AU194" s="209" t="s">
        <v>87</v>
      </c>
      <c r="AY194" s="19" t="s">
        <v>175</v>
      </c>
      <c r="BE194" s="210">
        <f>IF(N194="základní",J194,0)</f>
        <v>0</v>
      </c>
      <c r="BF194" s="210">
        <f>IF(N194="snížená",J194,0)</f>
        <v>0</v>
      </c>
      <c r="BG194" s="210">
        <f>IF(N194="zákl. přenesená",J194,0)</f>
        <v>0</v>
      </c>
      <c r="BH194" s="210">
        <f>IF(N194="sníž. přenesená",J194,0)</f>
        <v>0</v>
      </c>
      <c r="BI194" s="210">
        <f>IF(N194="nulová",J194,0)</f>
        <v>0</v>
      </c>
      <c r="BJ194" s="19" t="s">
        <v>85</v>
      </c>
      <c r="BK194" s="210">
        <f>ROUND(I194*H194,2)</f>
        <v>0</v>
      </c>
      <c r="BL194" s="19" t="s">
        <v>253</v>
      </c>
      <c r="BM194" s="209" t="s">
        <v>2121</v>
      </c>
    </row>
    <row r="195" spans="1:65" s="2" customFormat="1" ht="21.75" customHeight="1">
      <c r="A195" s="38"/>
      <c r="B195" s="197"/>
      <c r="C195" s="238" t="s">
        <v>493</v>
      </c>
      <c r="D195" s="238" t="s">
        <v>289</v>
      </c>
      <c r="E195" s="239" t="s">
        <v>2122</v>
      </c>
      <c r="F195" s="240" t="s">
        <v>2123</v>
      </c>
      <c r="G195" s="241" t="s">
        <v>379</v>
      </c>
      <c r="H195" s="242">
        <v>14</v>
      </c>
      <c r="I195" s="243"/>
      <c r="J195" s="244">
        <f>ROUND(I195*H195,2)</f>
        <v>0</v>
      </c>
      <c r="K195" s="240" t="s">
        <v>1970</v>
      </c>
      <c r="L195" s="245"/>
      <c r="M195" s="246" t="s">
        <v>1</v>
      </c>
      <c r="N195" s="247" t="s">
        <v>43</v>
      </c>
      <c r="O195" s="77"/>
      <c r="P195" s="207">
        <f>O195*H195</f>
        <v>0</v>
      </c>
      <c r="Q195" s="207">
        <v>0.00023</v>
      </c>
      <c r="R195" s="207">
        <f>Q195*H195</f>
        <v>0.00322</v>
      </c>
      <c r="S195" s="207">
        <v>0</v>
      </c>
      <c r="T195" s="208">
        <f>S195*H195</f>
        <v>0</v>
      </c>
      <c r="U195" s="38"/>
      <c r="V195" s="38"/>
      <c r="W195" s="38"/>
      <c r="X195" s="38"/>
      <c r="Y195" s="38"/>
      <c r="Z195" s="38"/>
      <c r="AA195" s="38"/>
      <c r="AB195" s="38"/>
      <c r="AC195" s="38"/>
      <c r="AD195" s="38"/>
      <c r="AE195" s="38"/>
      <c r="AR195" s="209" t="s">
        <v>348</v>
      </c>
      <c r="AT195" s="209" t="s">
        <v>289</v>
      </c>
      <c r="AU195" s="209" t="s">
        <v>87</v>
      </c>
      <c r="AY195" s="19" t="s">
        <v>175</v>
      </c>
      <c r="BE195" s="210">
        <f>IF(N195="základní",J195,0)</f>
        <v>0</v>
      </c>
      <c r="BF195" s="210">
        <f>IF(N195="snížená",J195,0)</f>
        <v>0</v>
      </c>
      <c r="BG195" s="210">
        <f>IF(N195="zákl. přenesená",J195,0)</f>
        <v>0</v>
      </c>
      <c r="BH195" s="210">
        <f>IF(N195="sníž. přenesená",J195,0)</f>
        <v>0</v>
      </c>
      <c r="BI195" s="210">
        <f>IF(N195="nulová",J195,0)</f>
        <v>0</v>
      </c>
      <c r="BJ195" s="19" t="s">
        <v>85</v>
      </c>
      <c r="BK195" s="210">
        <f>ROUND(I195*H195,2)</f>
        <v>0</v>
      </c>
      <c r="BL195" s="19" t="s">
        <v>253</v>
      </c>
      <c r="BM195" s="209" t="s">
        <v>2124</v>
      </c>
    </row>
    <row r="196" spans="1:65" s="2" customFormat="1" ht="21.75" customHeight="1">
      <c r="A196" s="38"/>
      <c r="B196" s="197"/>
      <c r="C196" s="238" t="s">
        <v>498</v>
      </c>
      <c r="D196" s="238" t="s">
        <v>289</v>
      </c>
      <c r="E196" s="239" t="s">
        <v>2125</v>
      </c>
      <c r="F196" s="240" t="s">
        <v>2126</v>
      </c>
      <c r="G196" s="241" t="s">
        <v>379</v>
      </c>
      <c r="H196" s="242">
        <v>28</v>
      </c>
      <c r="I196" s="243"/>
      <c r="J196" s="244">
        <f>ROUND(I196*H196,2)</f>
        <v>0</v>
      </c>
      <c r="K196" s="240" t="s">
        <v>1970</v>
      </c>
      <c r="L196" s="245"/>
      <c r="M196" s="246" t="s">
        <v>1</v>
      </c>
      <c r="N196" s="247" t="s">
        <v>43</v>
      </c>
      <c r="O196" s="77"/>
      <c r="P196" s="207">
        <f>O196*H196</f>
        <v>0</v>
      </c>
      <c r="Q196" s="207">
        <v>0.00023</v>
      </c>
      <c r="R196" s="207">
        <f>Q196*H196</f>
        <v>0.00644</v>
      </c>
      <c r="S196" s="207">
        <v>0</v>
      </c>
      <c r="T196" s="208">
        <f>S196*H196</f>
        <v>0</v>
      </c>
      <c r="U196" s="38"/>
      <c r="V196" s="38"/>
      <c r="W196" s="38"/>
      <c r="X196" s="38"/>
      <c r="Y196" s="38"/>
      <c r="Z196" s="38"/>
      <c r="AA196" s="38"/>
      <c r="AB196" s="38"/>
      <c r="AC196" s="38"/>
      <c r="AD196" s="38"/>
      <c r="AE196" s="38"/>
      <c r="AR196" s="209" t="s">
        <v>348</v>
      </c>
      <c r="AT196" s="209" t="s">
        <v>289</v>
      </c>
      <c r="AU196" s="209" t="s">
        <v>87</v>
      </c>
      <c r="AY196" s="19" t="s">
        <v>175</v>
      </c>
      <c r="BE196" s="210">
        <f>IF(N196="základní",J196,0)</f>
        <v>0</v>
      </c>
      <c r="BF196" s="210">
        <f>IF(N196="snížená",J196,0)</f>
        <v>0</v>
      </c>
      <c r="BG196" s="210">
        <f>IF(N196="zákl. přenesená",J196,0)</f>
        <v>0</v>
      </c>
      <c r="BH196" s="210">
        <f>IF(N196="sníž. přenesená",J196,0)</f>
        <v>0</v>
      </c>
      <c r="BI196" s="210">
        <f>IF(N196="nulová",J196,0)</f>
        <v>0</v>
      </c>
      <c r="BJ196" s="19" t="s">
        <v>85</v>
      </c>
      <c r="BK196" s="210">
        <f>ROUND(I196*H196,2)</f>
        <v>0</v>
      </c>
      <c r="BL196" s="19" t="s">
        <v>253</v>
      </c>
      <c r="BM196" s="209" t="s">
        <v>2127</v>
      </c>
    </row>
    <row r="197" spans="1:63" s="12" customFormat="1" ht="22.8" customHeight="1">
      <c r="A197" s="12"/>
      <c r="B197" s="184"/>
      <c r="C197" s="12"/>
      <c r="D197" s="185" t="s">
        <v>77</v>
      </c>
      <c r="E197" s="195" t="s">
        <v>2128</v>
      </c>
      <c r="F197" s="195" t="s">
        <v>2129</v>
      </c>
      <c r="G197" s="12"/>
      <c r="H197" s="12"/>
      <c r="I197" s="187"/>
      <c r="J197" s="196">
        <f>BK197</f>
        <v>0</v>
      </c>
      <c r="K197" s="12"/>
      <c r="L197" s="184"/>
      <c r="M197" s="189"/>
      <c r="N197" s="190"/>
      <c r="O197" s="190"/>
      <c r="P197" s="191">
        <f>SUM(P198:P206)</f>
        <v>0</v>
      </c>
      <c r="Q197" s="190"/>
      <c r="R197" s="191">
        <f>SUM(R198:R206)</f>
        <v>1.39218</v>
      </c>
      <c r="S197" s="190"/>
      <c r="T197" s="192">
        <f>SUM(T198:T206)</f>
        <v>0</v>
      </c>
      <c r="U197" s="12"/>
      <c r="V197" s="12"/>
      <c r="W197" s="12"/>
      <c r="X197" s="12"/>
      <c r="Y197" s="12"/>
      <c r="Z197" s="12"/>
      <c r="AA197" s="12"/>
      <c r="AB197" s="12"/>
      <c r="AC197" s="12"/>
      <c r="AD197" s="12"/>
      <c r="AE197" s="12"/>
      <c r="AR197" s="185" t="s">
        <v>87</v>
      </c>
      <c r="AT197" s="193" t="s">
        <v>77</v>
      </c>
      <c r="AU197" s="193" t="s">
        <v>85</v>
      </c>
      <c r="AY197" s="185" t="s">
        <v>175</v>
      </c>
      <c r="BK197" s="194">
        <f>SUM(BK198:BK206)</f>
        <v>0</v>
      </c>
    </row>
    <row r="198" spans="1:65" s="2" customFormat="1" ht="21.75" customHeight="1">
      <c r="A198" s="38"/>
      <c r="B198" s="197"/>
      <c r="C198" s="198" t="s">
        <v>503</v>
      </c>
      <c r="D198" s="198" t="s">
        <v>177</v>
      </c>
      <c r="E198" s="199" t="s">
        <v>2130</v>
      </c>
      <c r="F198" s="200" t="s">
        <v>2131</v>
      </c>
      <c r="G198" s="201" t="s">
        <v>379</v>
      </c>
      <c r="H198" s="202">
        <v>14</v>
      </c>
      <c r="I198" s="203"/>
      <c r="J198" s="204">
        <f>ROUND(I198*H198,2)</f>
        <v>0</v>
      </c>
      <c r="K198" s="200" t="s">
        <v>1941</v>
      </c>
      <c r="L198" s="39"/>
      <c r="M198" s="205" t="s">
        <v>1</v>
      </c>
      <c r="N198" s="206" t="s">
        <v>43</v>
      </c>
      <c r="O198" s="77"/>
      <c r="P198" s="207">
        <f>O198*H198</f>
        <v>0</v>
      </c>
      <c r="Q198" s="207">
        <v>0</v>
      </c>
      <c r="R198" s="207">
        <f>Q198*H198</f>
        <v>0</v>
      </c>
      <c r="S198" s="207">
        <v>0</v>
      </c>
      <c r="T198" s="208">
        <f>S198*H198</f>
        <v>0</v>
      </c>
      <c r="U198" s="38"/>
      <c r="V198" s="38"/>
      <c r="W198" s="38"/>
      <c r="X198" s="38"/>
      <c r="Y198" s="38"/>
      <c r="Z198" s="38"/>
      <c r="AA198" s="38"/>
      <c r="AB198" s="38"/>
      <c r="AC198" s="38"/>
      <c r="AD198" s="38"/>
      <c r="AE198" s="38"/>
      <c r="AR198" s="209" t="s">
        <v>253</v>
      </c>
      <c r="AT198" s="209" t="s">
        <v>177</v>
      </c>
      <c r="AU198" s="209" t="s">
        <v>87</v>
      </c>
      <c r="AY198" s="19" t="s">
        <v>175</v>
      </c>
      <c r="BE198" s="210">
        <f>IF(N198="základní",J198,0)</f>
        <v>0</v>
      </c>
      <c r="BF198" s="210">
        <f>IF(N198="snížená",J198,0)</f>
        <v>0</v>
      </c>
      <c r="BG198" s="210">
        <f>IF(N198="zákl. přenesená",J198,0)</f>
        <v>0</v>
      </c>
      <c r="BH198" s="210">
        <f>IF(N198="sníž. přenesená",J198,0)</f>
        <v>0</v>
      </c>
      <c r="BI198" s="210">
        <f>IF(N198="nulová",J198,0)</f>
        <v>0</v>
      </c>
      <c r="BJ198" s="19" t="s">
        <v>85</v>
      </c>
      <c r="BK198" s="210">
        <f>ROUND(I198*H198,2)</f>
        <v>0</v>
      </c>
      <c r="BL198" s="19" t="s">
        <v>253</v>
      </c>
      <c r="BM198" s="209" t="s">
        <v>2132</v>
      </c>
    </row>
    <row r="199" spans="1:51" s="13" customFormat="1" ht="12">
      <c r="A199" s="13"/>
      <c r="B199" s="211"/>
      <c r="C199" s="13"/>
      <c r="D199" s="212" t="s">
        <v>184</v>
      </c>
      <c r="E199" s="213" t="s">
        <v>1</v>
      </c>
      <c r="F199" s="214" t="s">
        <v>2133</v>
      </c>
      <c r="G199" s="13"/>
      <c r="H199" s="215">
        <v>14</v>
      </c>
      <c r="I199" s="216"/>
      <c r="J199" s="13"/>
      <c r="K199" s="13"/>
      <c r="L199" s="211"/>
      <c r="M199" s="217"/>
      <c r="N199" s="218"/>
      <c r="O199" s="218"/>
      <c r="P199" s="218"/>
      <c r="Q199" s="218"/>
      <c r="R199" s="218"/>
      <c r="S199" s="218"/>
      <c r="T199" s="219"/>
      <c r="U199" s="13"/>
      <c r="V199" s="13"/>
      <c r="W199" s="13"/>
      <c r="X199" s="13"/>
      <c r="Y199" s="13"/>
      <c r="Z199" s="13"/>
      <c r="AA199" s="13"/>
      <c r="AB199" s="13"/>
      <c r="AC199" s="13"/>
      <c r="AD199" s="13"/>
      <c r="AE199" s="13"/>
      <c r="AT199" s="213" t="s">
        <v>184</v>
      </c>
      <c r="AU199" s="213" t="s">
        <v>87</v>
      </c>
      <c r="AV199" s="13" t="s">
        <v>87</v>
      </c>
      <c r="AW199" s="13" t="s">
        <v>33</v>
      </c>
      <c r="AX199" s="13" t="s">
        <v>85</v>
      </c>
      <c r="AY199" s="213" t="s">
        <v>175</v>
      </c>
    </row>
    <row r="200" spans="1:65" s="2" customFormat="1" ht="33" customHeight="1">
      <c r="A200" s="38"/>
      <c r="B200" s="197"/>
      <c r="C200" s="198" t="s">
        <v>509</v>
      </c>
      <c r="D200" s="198" t="s">
        <v>177</v>
      </c>
      <c r="E200" s="199" t="s">
        <v>2134</v>
      </c>
      <c r="F200" s="200" t="s">
        <v>2135</v>
      </c>
      <c r="G200" s="201" t="s">
        <v>379</v>
      </c>
      <c r="H200" s="202">
        <v>2</v>
      </c>
      <c r="I200" s="203"/>
      <c r="J200" s="204">
        <f>ROUND(I200*H200,2)</f>
        <v>0</v>
      </c>
      <c r="K200" s="200" t="s">
        <v>1941</v>
      </c>
      <c r="L200" s="39"/>
      <c r="M200" s="205" t="s">
        <v>1</v>
      </c>
      <c r="N200" s="206" t="s">
        <v>43</v>
      </c>
      <c r="O200" s="77"/>
      <c r="P200" s="207">
        <f>O200*H200</f>
        <v>0</v>
      </c>
      <c r="Q200" s="207">
        <v>0.04784</v>
      </c>
      <c r="R200" s="207">
        <f>Q200*H200</f>
        <v>0.09568</v>
      </c>
      <c r="S200" s="207">
        <v>0</v>
      </c>
      <c r="T200" s="208">
        <f>S200*H200</f>
        <v>0</v>
      </c>
      <c r="U200" s="38"/>
      <c r="V200" s="38"/>
      <c r="W200" s="38"/>
      <c r="X200" s="38"/>
      <c r="Y200" s="38"/>
      <c r="Z200" s="38"/>
      <c r="AA200" s="38"/>
      <c r="AB200" s="38"/>
      <c r="AC200" s="38"/>
      <c r="AD200" s="38"/>
      <c r="AE200" s="38"/>
      <c r="AR200" s="209" t="s">
        <v>253</v>
      </c>
      <c r="AT200" s="209" t="s">
        <v>177</v>
      </c>
      <c r="AU200" s="209" t="s">
        <v>87</v>
      </c>
      <c r="AY200" s="19" t="s">
        <v>175</v>
      </c>
      <c r="BE200" s="210">
        <f>IF(N200="základní",J200,0)</f>
        <v>0</v>
      </c>
      <c r="BF200" s="210">
        <f>IF(N200="snížená",J200,0)</f>
        <v>0</v>
      </c>
      <c r="BG200" s="210">
        <f>IF(N200="zákl. přenesená",J200,0)</f>
        <v>0</v>
      </c>
      <c r="BH200" s="210">
        <f>IF(N200="sníž. přenesená",J200,0)</f>
        <v>0</v>
      </c>
      <c r="BI200" s="210">
        <f>IF(N200="nulová",J200,0)</f>
        <v>0</v>
      </c>
      <c r="BJ200" s="19" t="s">
        <v>85</v>
      </c>
      <c r="BK200" s="210">
        <f>ROUND(I200*H200,2)</f>
        <v>0</v>
      </c>
      <c r="BL200" s="19" t="s">
        <v>253</v>
      </c>
      <c r="BM200" s="209" t="s">
        <v>2136</v>
      </c>
    </row>
    <row r="201" spans="1:65" s="2" customFormat="1" ht="33" customHeight="1">
      <c r="A201" s="38"/>
      <c r="B201" s="197"/>
      <c r="C201" s="198" t="s">
        <v>518</v>
      </c>
      <c r="D201" s="198" t="s">
        <v>177</v>
      </c>
      <c r="E201" s="199" t="s">
        <v>2137</v>
      </c>
      <c r="F201" s="200" t="s">
        <v>2138</v>
      </c>
      <c r="G201" s="201" t="s">
        <v>379</v>
      </c>
      <c r="H201" s="202">
        <v>10</v>
      </c>
      <c r="I201" s="203"/>
      <c r="J201" s="204">
        <f>ROUND(I201*H201,2)</f>
        <v>0</v>
      </c>
      <c r="K201" s="200" t="s">
        <v>1941</v>
      </c>
      <c r="L201" s="39"/>
      <c r="M201" s="205" t="s">
        <v>1</v>
      </c>
      <c r="N201" s="206" t="s">
        <v>43</v>
      </c>
      <c r="O201" s="77"/>
      <c r="P201" s="207">
        <f>O201*H201</f>
        <v>0</v>
      </c>
      <c r="Q201" s="207">
        <v>0.1149</v>
      </c>
      <c r="R201" s="207">
        <f>Q201*H201</f>
        <v>1.149</v>
      </c>
      <c r="S201" s="207">
        <v>0</v>
      </c>
      <c r="T201" s="208">
        <f>S201*H201</f>
        <v>0</v>
      </c>
      <c r="U201" s="38"/>
      <c r="V201" s="38"/>
      <c r="W201" s="38"/>
      <c r="X201" s="38"/>
      <c r="Y201" s="38"/>
      <c r="Z201" s="38"/>
      <c r="AA201" s="38"/>
      <c r="AB201" s="38"/>
      <c r="AC201" s="38"/>
      <c r="AD201" s="38"/>
      <c r="AE201" s="38"/>
      <c r="AR201" s="209" t="s">
        <v>253</v>
      </c>
      <c r="AT201" s="209" t="s">
        <v>177</v>
      </c>
      <c r="AU201" s="209" t="s">
        <v>87</v>
      </c>
      <c r="AY201" s="19" t="s">
        <v>175</v>
      </c>
      <c r="BE201" s="210">
        <f>IF(N201="základní",J201,0)</f>
        <v>0</v>
      </c>
      <c r="BF201" s="210">
        <f>IF(N201="snížená",J201,0)</f>
        <v>0</v>
      </c>
      <c r="BG201" s="210">
        <f>IF(N201="zákl. přenesená",J201,0)</f>
        <v>0</v>
      </c>
      <c r="BH201" s="210">
        <f>IF(N201="sníž. přenesená",J201,0)</f>
        <v>0</v>
      </c>
      <c r="BI201" s="210">
        <f>IF(N201="nulová",J201,0)</f>
        <v>0</v>
      </c>
      <c r="BJ201" s="19" t="s">
        <v>85</v>
      </c>
      <c r="BK201" s="210">
        <f>ROUND(I201*H201,2)</f>
        <v>0</v>
      </c>
      <c r="BL201" s="19" t="s">
        <v>253</v>
      </c>
      <c r="BM201" s="209" t="s">
        <v>2139</v>
      </c>
    </row>
    <row r="202" spans="1:65" s="2" customFormat="1" ht="33" customHeight="1">
      <c r="A202" s="38"/>
      <c r="B202" s="197"/>
      <c r="C202" s="198" t="s">
        <v>521</v>
      </c>
      <c r="D202" s="198" t="s">
        <v>177</v>
      </c>
      <c r="E202" s="199" t="s">
        <v>2140</v>
      </c>
      <c r="F202" s="200" t="s">
        <v>2141</v>
      </c>
      <c r="G202" s="201" t="s">
        <v>379</v>
      </c>
      <c r="H202" s="202">
        <v>1</v>
      </c>
      <c r="I202" s="203"/>
      <c r="J202" s="204">
        <f>ROUND(I202*H202,2)</f>
        <v>0</v>
      </c>
      <c r="K202" s="200" t="s">
        <v>1941</v>
      </c>
      <c r="L202" s="39"/>
      <c r="M202" s="205" t="s">
        <v>1</v>
      </c>
      <c r="N202" s="206" t="s">
        <v>43</v>
      </c>
      <c r="O202" s="77"/>
      <c r="P202" s="207">
        <f>O202*H202</f>
        <v>0</v>
      </c>
      <c r="Q202" s="207">
        <v>0.0499</v>
      </c>
      <c r="R202" s="207">
        <f>Q202*H202</f>
        <v>0.0499</v>
      </c>
      <c r="S202" s="207">
        <v>0</v>
      </c>
      <c r="T202" s="208">
        <f>S202*H202</f>
        <v>0</v>
      </c>
      <c r="U202" s="38"/>
      <c r="V202" s="38"/>
      <c r="W202" s="38"/>
      <c r="X202" s="38"/>
      <c r="Y202" s="38"/>
      <c r="Z202" s="38"/>
      <c r="AA202" s="38"/>
      <c r="AB202" s="38"/>
      <c r="AC202" s="38"/>
      <c r="AD202" s="38"/>
      <c r="AE202" s="38"/>
      <c r="AR202" s="209" t="s">
        <v>253</v>
      </c>
      <c r="AT202" s="209" t="s">
        <v>177</v>
      </c>
      <c r="AU202" s="209" t="s">
        <v>87</v>
      </c>
      <c r="AY202" s="19" t="s">
        <v>175</v>
      </c>
      <c r="BE202" s="210">
        <f>IF(N202="základní",J202,0)</f>
        <v>0</v>
      </c>
      <c r="BF202" s="210">
        <f>IF(N202="snížená",J202,0)</f>
        <v>0</v>
      </c>
      <c r="BG202" s="210">
        <f>IF(N202="zákl. přenesená",J202,0)</f>
        <v>0</v>
      </c>
      <c r="BH202" s="210">
        <f>IF(N202="sníž. přenesená",J202,0)</f>
        <v>0</v>
      </c>
      <c r="BI202" s="210">
        <f>IF(N202="nulová",J202,0)</f>
        <v>0</v>
      </c>
      <c r="BJ202" s="19" t="s">
        <v>85</v>
      </c>
      <c r="BK202" s="210">
        <f>ROUND(I202*H202,2)</f>
        <v>0</v>
      </c>
      <c r="BL202" s="19" t="s">
        <v>253</v>
      </c>
      <c r="BM202" s="209" t="s">
        <v>2142</v>
      </c>
    </row>
    <row r="203" spans="1:65" s="2" customFormat="1" ht="33" customHeight="1">
      <c r="A203" s="38"/>
      <c r="B203" s="197"/>
      <c r="C203" s="198" t="s">
        <v>528</v>
      </c>
      <c r="D203" s="198" t="s">
        <v>177</v>
      </c>
      <c r="E203" s="199" t="s">
        <v>2143</v>
      </c>
      <c r="F203" s="200" t="s">
        <v>2144</v>
      </c>
      <c r="G203" s="201" t="s">
        <v>379</v>
      </c>
      <c r="H203" s="202">
        <v>1</v>
      </c>
      <c r="I203" s="203"/>
      <c r="J203" s="204">
        <f>ROUND(I203*H203,2)</f>
        <v>0</v>
      </c>
      <c r="K203" s="200" t="s">
        <v>1941</v>
      </c>
      <c r="L203" s="39"/>
      <c r="M203" s="205" t="s">
        <v>1</v>
      </c>
      <c r="N203" s="206" t="s">
        <v>43</v>
      </c>
      <c r="O203" s="77"/>
      <c r="P203" s="207">
        <f>O203*H203</f>
        <v>0</v>
      </c>
      <c r="Q203" s="207">
        <v>0.0976</v>
      </c>
      <c r="R203" s="207">
        <f>Q203*H203</f>
        <v>0.0976</v>
      </c>
      <c r="S203" s="207">
        <v>0</v>
      </c>
      <c r="T203" s="208">
        <f>S203*H203</f>
        <v>0</v>
      </c>
      <c r="U203" s="38"/>
      <c r="V203" s="38"/>
      <c r="W203" s="38"/>
      <c r="X203" s="38"/>
      <c r="Y203" s="38"/>
      <c r="Z203" s="38"/>
      <c r="AA203" s="38"/>
      <c r="AB203" s="38"/>
      <c r="AC203" s="38"/>
      <c r="AD203" s="38"/>
      <c r="AE203" s="38"/>
      <c r="AR203" s="209" t="s">
        <v>253</v>
      </c>
      <c r="AT203" s="209" t="s">
        <v>177</v>
      </c>
      <c r="AU203" s="209" t="s">
        <v>87</v>
      </c>
      <c r="AY203" s="19" t="s">
        <v>175</v>
      </c>
      <c r="BE203" s="210">
        <f>IF(N203="základní",J203,0)</f>
        <v>0</v>
      </c>
      <c r="BF203" s="210">
        <f>IF(N203="snížená",J203,0)</f>
        <v>0</v>
      </c>
      <c r="BG203" s="210">
        <f>IF(N203="zákl. přenesená",J203,0)</f>
        <v>0</v>
      </c>
      <c r="BH203" s="210">
        <f>IF(N203="sníž. přenesená",J203,0)</f>
        <v>0</v>
      </c>
      <c r="BI203" s="210">
        <f>IF(N203="nulová",J203,0)</f>
        <v>0</v>
      </c>
      <c r="BJ203" s="19" t="s">
        <v>85</v>
      </c>
      <c r="BK203" s="210">
        <f>ROUND(I203*H203,2)</f>
        <v>0</v>
      </c>
      <c r="BL203" s="19" t="s">
        <v>253</v>
      </c>
      <c r="BM203" s="209" t="s">
        <v>2145</v>
      </c>
    </row>
    <row r="204" spans="1:65" s="2" customFormat="1" ht="16.5" customHeight="1">
      <c r="A204" s="38"/>
      <c r="B204" s="197"/>
      <c r="C204" s="198" t="s">
        <v>533</v>
      </c>
      <c r="D204" s="198" t="s">
        <v>177</v>
      </c>
      <c r="E204" s="199" t="s">
        <v>2146</v>
      </c>
      <c r="F204" s="200" t="s">
        <v>2147</v>
      </c>
      <c r="G204" s="201" t="s">
        <v>379</v>
      </c>
      <c r="H204" s="202">
        <v>14</v>
      </c>
      <c r="I204" s="203"/>
      <c r="J204" s="204">
        <f>ROUND(I204*H204,2)</f>
        <v>0</v>
      </c>
      <c r="K204" s="200" t="s">
        <v>1941</v>
      </c>
      <c r="L204" s="39"/>
      <c r="M204" s="205" t="s">
        <v>1</v>
      </c>
      <c r="N204" s="206" t="s">
        <v>43</v>
      </c>
      <c r="O204" s="77"/>
      <c r="P204" s="207">
        <f>O204*H204</f>
        <v>0</v>
      </c>
      <c r="Q204" s="207">
        <v>0</v>
      </c>
      <c r="R204" s="207">
        <f>Q204*H204</f>
        <v>0</v>
      </c>
      <c r="S204" s="207">
        <v>0</v>
      </c>
      <c r="T204" s="208">
        <f>S204*H204</f>
        <v>0</v>
      </c>
      <c r="U204" s="38"/>
      <c r="V204" s="38"/>
      <c r="W204" s="38"/>
      <c r="X204" s="38"/>
      <c r="Y204" s="38"/>
      <c r="Z204" s="38"/>
      <c r="AA204" s="38"/>
      <c r="AB204" s="38"/>
      <c r="AC204" s="38"/>
      <c r="AD204" s="38"/>
      <c r="AE204" s="38"/>
      <c r="AR204" s="209" t="s">
        <v>253</v>
      </c>
      <c r="AT204" s="209" t="s">
        <v>177</v>
      </c>
      <c r="AU204" s="209" t="s">
        <v>87</v>
      </c>
      <c r="AY204" s="19" t="s">
        <v>175</v>
      </c>
      <c r="BE204" s="210">
        <f>IF(N204="základní",J204,0)</f>
        <v>0</v>
      </c>
      <c r="BF204" s="210">
        <f>IF(N204="snížená",J204,0)</f>
        <v>0</v>
      </c>
      <c r="BG204" s="210">
        <f>IF(N204="zákl. přenesená",J204,0)</f>
        <v>0</v>
      </c>
      <c r="BH204" s="210">
        <f>IF(N204="sníž. přenesená",J204,0)</f>
        <v>0</v>
      </c>
      <c r="BI204" s="210">
        <f>IF(N204="nulová",J204,0)</f>
        <v>0</v>
      </c>
      <c r="BJ204" s="19" t="s">
        <v>85</v>
      </c>
      <c r="BK204" s="210">
        <f>ROUND(I204*H204,2)</f>
        <v>0</v>
      </c>
      <c r="BL204" s="19" t="s">
        <v>253</v>
      </c>
      <c r="BM204" s="209" t="s">
        <v>2148</v>
      </c>
    </row>
    <row r="205" spans="1:51" s="13" customFormat="1" ht="12">
      <c r="A205" s="13"/>
      <c r="B205" s="211"/>
      <c r="C205" s="13"/>
      <c r="D205" s="212" t="s">
        <v>184</v>
      </c>
      <c r="E205" s="213" t="s">
        <v>1</v>
      </c>
      <c r="F205" s="214" t="s">
        <v>2133</v>
      </c>
      <c r="G205" s="13"/>
      <c r="H205" s="215">
        <v>14</v>
      </c>
      <c r="I205" s="216"/>
      <c r="J205" s="13"/>
      <c r="K205" s="13"/>
      <c r="L205" s="211"/>
      <c r="M205" s="217"/>
      <c r="N205" s="218"/>
      <c r="O205" s="218"/>
      <c r="P205" s="218"/>
      <c r="Q205" s="218"/>
      <c r="R205" s="218"/>
      <c r="S205" s="218"/>
      <c r="T205" s="219"/>
      <c r="U205" s="13"/>
      <c r="V205" s="13"/>
      <c r="W205" s="13"/>
      <c r="X205" s="13"/>
      <c r="Y205" s="13"/>
      <c r="Z205" s="13"/>
      <c r="AA205" s="13"/>
      <c r="AB205" s="13"/>
      <c r="AC205" s="13"/>
      <c r="AD205" s="13"/>
      <c r="AE205" s="13"/>
      <c r="AT205" s="213" t="s">
        <v>184</v>
      </c>
      <c r="AU205" s="213" t="s">
        <v>87</v>
      </c>
      <c r="AV205" s="13" t="s">
        <v>87</v>
      </c>
      <c r="AW205" s="13" t="s">
        <v>33</v>
      </c>
      <c r="AX205" s="13" t="s">
        <v>85</v>
      </c>
      <c r="AY205" s="213" t="s">
        <v>175</v>
      </c>
    </row>
    <row r="206" spans="1:65" s="2" customFormat="1" ht="16.5" customHeight="1">
      <c r="A206" s="38"/>
      <c r="B206" s="197"/>
      <c r="C206" s="198" t="s">
        <v>537</v>
      </c>
      <c r="D206" s="198" t="s">
        <v>177</v>
      </c>
      <c r="E206" s="199" t="s">
        <v>2149</v>
      </c>
      <c r="F206" s="200" t="s">
        <v>2150</v>
      </c>
      <c r="G206" s="201" t="s">
        <v>180</v>
      </c>
      <c r="H206" s="202">
        <v>200</v>
      </c>
      <c r="I206" s="203"/>
      <c r="J206" s="204">
        <f>ROUND(I206*H206,2)</f>
        <v>0</v>
      </c>
      <c r="K206" s="200" t="s">
        <v>1941</v>
      </c>
      <c r="L206" s="39"/>
      <c r="M206" s="259" t="s">
        <v>1</v>
      </c>
      <c r="N206" s="260" t="s">
        <v>43</v>
      </c>
      <c r="O206" s="261"/>
      <c r="P206" s="262">
        <f>O206*H206</f>
        <v>0</v>
      </c>
      <c r="Q206" s="262">
        <v>0</v>
      </c>
      <c r="R206" s="262">
        <f>Q206*H206</f>
        <v>0</v>
      </c>
      <c r="S206" s="262">
        <v>0</v>
      </c>
      <c r="T206" s="263">
        <f>S206*H206</f>
        <v>0</v>
      </c>
      <c r="U206" s="38"/>
      <c r="V206" s="38"/>
      <c r="W206" s="38"/>
      <c r="X206" s="38"/>
      <c r="Y206" s="38"/>
      <c r="Z206" s="38"/>
      <c r="AA206" s="38"/>
      <c r="AB206" s="38"/>
      <c r="AC206" s="38"/>
      <c r="AD206" s="38"/>
      <c r="AE206" s="38"/>
      <c r="AR206" s="209" t="s">
        <v>253</v>
      </c>
      <c r="AT206" s="209" t="s">
        <v>177</v>
      </c>
      <c r="AU206" s="209" t="s">
        <v>87</v>
      </c>
      <c r="AY206" s="19" t="s">
        <v>175</v>
      </c>
      <c r="BE206" s="210">
        <f>IF(N206="základní",J206,0)</f>
        <v>0</v>
      </c>
      <c r="BF206" s="210">
        <f>IF(N206="snížená",J206,0)</f>
        <v>0</v>
      </c>
      <c r="BG206" s="210">
        <f>IF(N206="zákl. přenesená",J206,0)</f>
        <v>0</v>
      </c>
      <c r="BH206" s="210">
        <f>IF(N206="sníž. přenesená",J206,0)</f>
        <v>0</v>
      </c>
      <c r="BI206" s="210">
        <f>IF(N206="nulová",J206,0)</f>
        <v>0</v>
      </c>
      <c r="BJ206" s="19" t="s">
        <v>85</v>
      </c>
      <c r="BK206" s="210">
        <f>ROUND(I206*H206,2)</f>
        <v>0</v>
      </c>
      <c r="BL206" s="19" t="s">
        <v>253</v>
      </c>
      <c r="BM206" s="209" t="s">
        <v>2151</v>
      </c>
    </row>
    <row r="207" spans="1:31" s="2" customFormat="1" ht="6.95" customHeight="1">
      <c r="A207" s="38"/>
      <c r="B207" s="60"/>
      <c r="C207" s="61"/>
      <c r="D207" s="61"/>
      <c r="E207" s="61"/>
      <c r="F207" s="61"/>
      <c r="G207" s="61"/>
      <c r="H207" s="61"/>
      <c r="I207" s="157"/>
      <c r="J207" s="61"/>
      <c r="K207" s="61"/>
      <c r="L207" s="39"/>
      <c r="M207" s="38"/>
      <c r="O207" s="38"/>
      <c r="P207" s="38"/>
      <c r="Q207" s="38"/>
      <c r="R207" s="38"/>
      <c r="S207" s="38"/>
      <c r="T207" s="38"/>
      <c r="U207" s="38"/>
      <c r="V207" s="38"/>
      <c r="W207" s="38"/>
      <c r="X207" s="38"/>
      <c r="Y207" s="38"/>
      <c r="Z207" s="38"/>
      <c r="AA207" s="38"/>
      <c r="AB207" s="38"/>
      <c r="AC207" s="38"/>
      <c r="AD207" s="38"/>
      <c r="AE207" s="38"/>
    </row>
  </sheetData>
  <autoFilter ref="C123:K206"/>
  <mergeCells count="9">
    <mergeCell ref="E7:H7"/>
    <mergeCell ref="E9:H9"/>
    <mergeCell ref="E18:H18"/>
    <mergeCell ref="E27:H27"/>
    <mergeCell ref="E85:H85"/>
    <mergeCell ref="E87:H87"/>
    <mergeCell ref="E114:H114"/>
    <mergeCell ref="E116:H11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LAPTOP-R3519A97\PC01</dc:creator>
  <cp:keywords/>
  <dc:description/>
  <cp:lastModifiedBy>LAPTOP-R3519A97\PC01</cp:lastModifiedBy>
  <dcterms:created xsi:type="dcterms:W3CDTF">2020-02-28T14:37:23Z</dcterms:created>
  <dcterms:modified xsi:type="dcterms:W3CDTF">2020-02-28T14:37:31Z</dcterms:modified>
  <cp:category/>
  <cp:version/>
  <cp:contentType/>
  <cp:contentStatus/>
</cp:coreProperties>
</file>