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 budovy " sheetId="2" r:id="rId2"/>
    <sheet name="02 - Ostatní a vedlejší n..." sheetId="3" r:id="rId3"/>
  </sheets>
  <definedNames>
    <definedName name="_xlnm.Print_Area" localSheetId="0">'Rekapitulace stavby'!$D$4:$AO$36,'Rekapitulace stavby'!$C$42:$AQ$57</definedName>
    <definedName name="_xlnm._FilterDatabase" localSheetId="1" hidden="1">'01 - Zateplení budovy '!$C$100:$K$786</definedName>
    <definedName name="_xlnm.Print_Area" localSheetId="1">'01 - Zateplení budovy '!$C$4:$J$39,'01 - Zateplení budovy '!$C$45:$J$82,'01 - Zateplení budovy '!$C$88:$K$786</definedName>
    <definedName name="_xlnm._FilterDatabase" localSheetId="2" hidden="1">'02 - Ostatní a vedlejší n...'!$C$83:$K$108</definedName>
    <definedName name="_xlnm.Print_Area" localSheetId="2">'02 - Ostatní a vedlejší n...'!$C$4:$J$39,'02 - Ostatní a vedlejší n...'!$C$45:$J$65,'02 - Ostatní a vedlejší n...'!$C$71:$K$108</definedName>
    <definedName name="_xlnm.Print_Titles" localSheetId="0">'Rekapitulace stavby'!$52:$52</definedName>
    <definedName name="_xlnm.Print_Titles" localSheetId="1">'01 - Zateplení budovy '!$100:$100</definedName>
    <definedName name="_xlnm.Print_Titles" localSheetId="2">'02 - Ostatní a vedlejší n...'!$83:$83</definedName>
  </definedNames>
  <calcPr fullCalcOnLoad="1"/>
</workbook>
</file>

<file path=xl/sharedStrings.xml><?xml version="1.0" encoding="utf-8"?>
<sst xmlns="http://schemas.openxmlformats.org/spreadsheetml/2006/main" count="8311" uniqueCount="1562">
  <si>
    <t>Export Komplet</t>
  </si>
  <si>
    <t/>
  </si>
  <si>
    <t>2.0</t>
  </si>
  <si>
    <t>ZAMOK</t>
  </si>
  <si>
    <t>False</t>
  </si>
  <si>
    <t>{b6c95fc9-be6f-487e-8e98-db361d9ddaf4}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</si>
  <si>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</si>
  <si>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</si>
  <si>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</si>
  <si>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</si>
  <si>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</si>
  <si>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</si>
  <si>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</si>
  <si>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</si>
  <si>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2019/001/1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</si>
  <si>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</si>
  <si>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</si>
  <si>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budovy č.p.1371, REV 24.2.2020</t>
  </si>
  <si>
    <t>KSO:</t>
  </si>
  <si>
    <t>CC-CZ:</t>
  </si>
  <si>
    <t>Místo:</t>
  </si>
  <si>
    <t>Na Okrouhlíku 1371/30, Hradec Králové</t>
  </si>
  <si>
    <t>Datum:</t>
  </si>
  <si>
    <t>24. 2. 2020</t>
  </si>
  <si>
    <t>Zadavatel:</t>
  </si>
  <si>
    <t>IČ:</t>
  </si>
  <si>
    <t>Královéhradecký kraj, Pivovarské náměstí 1245/2</t>
  </si>
  <si>
    <t>DIČ:</t>
  </si>
  <si>
    <t>Uchazeč:</t>
  </si>
  <si>
    <t>Vyplň údaj</t>
  </si>
  <si>
    <t>Projektant:</t>
  </si>
  <si>
    <t>Projecticon s.r.o., Nový Hrádek 151, 549 22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</si>
  <si>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</si>
  <si>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</si>
  <si>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</si>
  <si>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</si>
  <si>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</si>
  <si>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</si>
  <si>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</si>
  <si>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</si>
  <si>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</si>
  <si>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</si>
  <si>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</si>
  <si>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</si>
  <si>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</si>
  <si>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</si>
  <si>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</si>
  <si>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</si>
  <si>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</si>
  <si>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</si>
  <si>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</si>
  <si>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</si>
  <si>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</si>
  <si>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</si>
  <si>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</si>
  <si>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</si>
  <si>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</si>
  <si>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</si>
  <si>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</si>
  <si>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</si>
  <si>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</si>
  <si>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</si>
  <si>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</si>
  <si>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</si>
  <si>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</si>
  <si>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</si>
  <si>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</si>
  <si>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</si>
  <si>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</si>
  <si>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</si>
  <si>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</si>
  <si>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</si>
  <si>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</si>
  <si>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</si>
  <si>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</si>
  <si>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</si>
  <si>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Zateplení budovy </t>
  </si>
  <si>
    <t>STA</t>
  </si>
  <si>
    <t>1</t>
  </si>
  <si>
    <t>{52f216e5-416c-4bcb-8d42-177e75b44808}</t>
  </si>
  <si>
    <t>2</t>
  </si>
  <si>
    <t>02</t>
  </si>
  <si>
    <t>Ostatní a vedlejší náklady</t>
  </si>
  <si>
    <t>{28abbd5d-3d5f-40f2-a63c-e18c80c98e29}</t>
  </si>
  <si>
    <t>svorky_SJ_SZ_1</t>
  </si>
  <si>
    <t>svorky_SJ_SZ</t>
  </si>
  <si>
    <t>10</t>
  </si>
  <si>
    <t>svorky_SS_1</t>
  </si>
  <si>
    <t>svorky SS</t>
  </si>
  <si>
    <t>KRYCÍ LIST SOUPISU PRACÍ</t>
  </si>
  <si>
    <t>úhelník_1</t>
  </si>
  <si>
    <t>úhelník</t>
  </si>
  <si>
    <t>Objekt:</t>
  </si>
  <si>
    <t xml:space="preserve">01 - Zateplení budovy </t>
  </si>
  <si>
    <t>Na Okrouhlíku 1371/30</t>
  </si>
  <si>
    <t>Královéhradecký kraj</t>
  </si>
  <si>
    <t>Projecticon s.r.o.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</si>
  <si>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</si>
  <si>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</si>
  <si>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</si>
  <si>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</si>
  <si>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</si>
  <si>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</si>
  <si>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</si>
  <si>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</si>
  <si>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</si>
  <si>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</si>
  <si>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</si>
  <si>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</si>
  <si>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</si>
  <si>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</si>
  <si>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</si>
  <si>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</si>
  <si>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</si>
  <si>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</si>
  <si>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</si>
  <si>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</si>
  <si>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</si>
  <si>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</si>
  <si>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</si>
  <si>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</si>
  <si>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</si>
  <si>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</si>
  <si>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</si>
  <si>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</si>
  <si>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</si>
  <si>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</si>
  <si>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</si>
  <si>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</si>
  <si>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</si>
  <si>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</si>
  <si>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</si>
  <si>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</si>
  <si>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</si>
  <si>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</si>
  <si>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</si>
  <si>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</si>
  <si>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</si>
  <si>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</si>
  <si>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</si>
  <si>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</si>
  <si>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</si>
  <si>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</si>
  <si>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</si>
  <si>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</si>
  <si>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2019 01</t>
  </si>
  <si>
    <t>4</t>
  </si>
  <si>
    <t>1195735367</t>
  </si>
  <si>
    <t>VV</t>
  </si>
  <si>
    <t>"zadní parkoviště, š. 1,0m"</t>
  </si>
  <si>
    <t>(15,5+8,98)*1</t>
  </si>
  <si>
    <t>113107043</t>
  </si>
  <si>
    <t>Odstranění podkladu živičných tl 150 mm při překopech ručně</t>
  </si>
  <si>
    <t>634133302</t>
  </si>
  <si>
    <t>"chodník ul. Koutníkova, š.1,0m - situace zpevněných ploch"</t>
  </si>
  <si>
    <t>(1+15,59+1,8+8,3+1+0,9)*1</t>
  </si>
  <si>
    <t>"oblouk u hlavního vchodu"</t>
  </si>
  <si>
    <t>10,2*1</t>
  </si>
  <si>
    <t>Součet</t>
  </si>
  <si>
    <t>3</t>
  </si>
  <si>
    <t>122201101</t>
  </si>
  <si>
    <t>Odkopávky a prokopávky nezapažené v hornině tř. 3 objem do 100 m3</t>
  </si>
  <si>
    <t>m3</t>
  </si>
  <si>
    <t>1715453740</t>
  </si>
  <si>
    <t>"odkopávky do hl. 1,0m, bez skladby komunikace 0,34cm"</t>
  </si>
  <si>
    <t>(24,48+38,79)*0,66</t>
  </si>
  <si>
    <t>122 - R01</t>
  </si>
  <si>
    <t>Příplatek odkopávky a prokopávky nezapažené v hornině tř. 3 objem do 100 m3 za provedení ručně nebo pneu nářadím</t>
  </si>
  <si>
    <t>-1588112292</t>
  </si>
  <si>
    <t>41,758</t>
  </si>
  <si>
    <t>5</t>
  </si>
  <si>
    <t>122201109</t>
  </si>
  <si>
    <t>Příplatek za lepivost u odkopávek v hornině tř. 1 až 3</t>
  </si>
  <si>
    <t>1609760871</t>
  </si>
  <si>
    <t>6</t>
  </si>
  <si>
    <t>162201211</t>
  </si>
  <si>
    <t>Vodorovné přemístění výkopku z horniny tř. 1 až 4 stavebním kolečkem do 10 m</t>
  </si>
  <si>
    <t>2101523058</t>
  </si>
  <si>
    <t>7</t>
  </si>
  <si>
    <t>162201269</t>
  </si>
  <si>
    <t>Příplatek k vodorovnému přemístění výkopku z horniny tř. 5 až 7 stavebním kolečkem ZKD 10 m</t>
  </si>
  <si>
    <t>-1275174868</t>
  </si>
  <si>
    <t>8</t>
  </si>
  <si>
    <t>162701105</t>
  </si>
  <si>
    <t>Vodorovné přemístění do 10000 m výkopku/sypaniny z horniny tř. 1 až 4</t>
  </si>
  <si>
    <t>658063802</t>
  </si>
  <si>
    <t>9</t>
  </si>
  <si>
    <t>162701109</t>
  </si>
  <si>
    <t>Příplatek k vodorovnému přemístění výkopku/sypaniny z horniny tř. 1 až 4 ZKD 1000 m přes 10000 m</t>
  </si>
  <si>
    <t>-1718843009</t>
  </si>
  <si>
    <t>41,758*10</t>
  </si>
  <si>
    <t>171201201</t>
  </si>
  <si>
    <t>Uložení sypaniny na skládky</t>
  </si>
  <si>
    <t>2134790368</t>
  </si>
  <si>
    <t>11</t>
  </si>
  <si>
    <t>171201211</t>
  </si>
  <si>
    <t>Poplatek za uložení stavebního odpadu - zeminy a kameniva na skládce</t>
  </si>
  <si>
    <t>t</t>
  </si>
  <si>
    <t>301084241</t>
  </si>
  <si>
    <t>41,758*1,65</t>
  </si>
  <si>
    <t>12</t>
  </si>
  <si>
    <t>174101101</t>
  </si>
  <si>
    <t>Zásyp jam, šachet rýh nebo kolem objektů sypaninou se zhutněním</t>
  </si>
  <si>
    <t>1398937004</t>
  </si>
  <si>
    <t>"zadní parkoviště, tl. skladby 270mm"</t>
  </si>
  <si>
    <t>(15,5+8,98)*1*0,73</t>
  </si>
  <si>
    <t>"chodník ul. Koutníkova, š.1,0m - situace zpevněných ploch, tl. skladby 270mm"</t>
  </si>
  <si>
    <t>(1+15,59+1,8+8,3+1+0,9)*1*0,73</t>
  </si>
  <si>
    <t>"oblouk u hlavního vchodu, tl. skladby 270mm"</t>
  </si>
  <si>
    <t>10,2*1*0,73</t>
  </si>
  <si>
    <t>13</t>
  </si>
  <si>
    <t>174 - R02</t>
  </si>
  <si>
    <t>Příplatek zásyp jam, šachet rýh nebo kolem objektů - ručně</t>
  </si>
  <si>
    <t>-31706074</t>
  </si>
  <si>
    <t>14</t>
  </si>
  <si>
    <t>M</t>
  </si>
  <si>
    <t>58343930</t>
  </si>
  <si>
    <t>kamenivo drcené hrubé frakce 16-32</t>
  </si>
  <si>
    <t>1081536606</t>
  </si>
  <si>
    <t>"zásyp bez podsypu a finální vrstvy komunikace"</t>
  </si>
  <si>
    <t>46,178*1,8</t>
  </si>
  <si>
    <t>Svislé a kompletní konstrukce</t>
  </si>
  <si>
    <t>311235191</t>
  </si>
  <si>
    <t>Zdivo jednovrstvé z cihel broušených přes P10 do P15 na tenkovrstvou maltu tl 380 mm</t>
  </si>
  <si>
    <t>-1386263718</t>
  </si>
  <si>
    <t>"vyzdívka mezi okna 213 - půdorys 1.NP"</t>
  </si>
  <si>
    <t>(5,4*3,08-(2,1*3,08*2))*4</t>
  </si>
  <si>
    <t>16</t>
  </si>
  <si>
    <t>342291131</t>
  </si>
  <si>
    <t>Ukotvení příček k betonovým konstrukcím plochými kotvami</t>
  </si>
  <si>
    <t>m</t>
  </si>
  <si>
    <t>-107767403</t>
  </si>
  <si>
    <t>"napojení přizdívky do stávající bet. kce - půdorys 1.NP"</t>
  </si>
  <si>
    <t>(3,08*2+1,2)*4</t>
  </si>
  <si>
    <t>Komunikace pozemní</t>
  </si>
  <si>
    <t>17</t>
  </si>
  <si>
    <t>564251111</t>
  </si>
  <si>
    <t>Podklad nebo podsyp ze štěrkopísku ŠP tl 150 mm</t>
  </si>
  <si>
    <t>-1381113453</t>
  </si>
  <si>
    <t>"zadní parkoviště "</t>
  </si>
  <si>
    <t>(15,5+8,98)*1*</t>
  </si>
  <si>
    <t>18</t>
  </si>
  <si>
    <t>572361112</t>
  </si>
  <si>
    <t>Vyspravení krytu komunikací po překopech plochy přes 15 m2 studenou asfaltovou směsí tl 60 mm</t>
  </si>
  <si>
    <t>-532141261</t>
  </si>
  <si>
    <t>"chodník ul. Koutníkova, doplnění asfaltu k přídlažbě š. 0,75m"</t>
  </si>
  <si>
    <t>(1+15,59+1,8+8,3+1+0,9)*0,75</t>
  </si>
  <si>
    <t>"oblouk u hlavního vchodu, doplnění asfaltu k přídlažbě š. 0,75m"</t>
  </si>
  <si>
    <t>10,2*0,75</t>
  </si>
  <si>
    <t>19</t>
  </si>
  <si>
    <t>572404111</t>
  </si>
  <si>
    <t>Posyp živičného podkladu nebo krytu drobným kamenivem v množství 5 kg/m2</t>
  </si>
  <si>
    <t>299612684</t>
  </si>
  <si>
    <t>29,093</t>
  </si>
  <si>
    <t>20</t>
  </si>
  <si>
    <t>596212210</t>
  </si>
  <si>
    <t>Kladení zámkové dlažby pozemních komunikací tl 80 mm skupiny A pl do 50 m2</t>
  </si>
  <si>
    <t>-248398520</t>
  </si>
  <si>
    <t>"doplnění dlažby, typ plástev, vnitřní parkoviště, š. 0,75m"</t>
  </si>
  <si>
    <t>(15,5+8,98)*0,75</t>
  </si>
  <si>
    <t>59245090</t>
  </si>
  <si>
    <t>dlažba zámková profilová 230x140x80mm přírodní</t>
  </si>
  <si>
    <t>2083651605</t>
  </si>
  <si>
    <t>P</t>
  </si>
  <si>
    <t>Poznámka k položce:
Spotřeba: 38 kus/m2</t>
  </si>
  <si>
    <t>18,36*1,05 'Přepočtené koeficientem množství</t>
  </si>
  <si>
    <t>22</t>
  </si>
  <si>
    <t>596811220</t>
  </si>
  <si>
    <t>Kladení betonové dlažby komunikací pro pěší do lože z kameniva vel do 0,25 m2 plochy do 50 m2</t>
  </si>
  <si>
    <t>-2128873248</t>
  </si>
  <si>
    <t>"zadní parkoviště, š. 0,25m"</t>
  </si>
  <si>
    <t>(15,5+8,98)*0,25</t>
  </si>
  <si>
    <t>"chodník ul. Koutníkova, š.0,25m"</t>
  </si>
  <si>
    <t>(1+15,59+1,8+8,3+1+0,9)*0,25</t>
  </si>
  <si>
    <t>"oblouk u hlavního vchodu, š. 0,25m"</t>
  </si>
  <si>
    <t>10,2*1*0,25</t>
  </si>
  <si>
    <t>23</t>
  </si>
  <si>
    <t>PFB.2170061</t>
  </si>
  <si>
    <t>Silniční přídlažba - krajník nízký a vysoký ABK 50/25/8 II nat</t>
  </si>
  <si>
    <t>kus</t>
  </si>
  <si>
    <t>571147606</t>
  </si>
  <si>
    <t>Poznámka k položce:
ABK 50/25/8 II nat</t>
  </si>
  <si>
    <t>15,818*1,05 'Přepočtené koeficientem množství</t>
  </si>
  <si>
    <t>Úpravy povrchů, podlahy a osazování výplní</t>
  </si>
  <si>
    <t>24</t>
  </si>
  <si>
    <t>622131321</t>
  </si>
  <si>
    <t>Penetrační disperzní nátěr vnějších stěn nanášený strojně</t>
  </si>
  <si>
    <t>814049306</t>
  </si>
  <si>
    <t>25</t>
  </si>
  <si>
    <t>629995101</t>
  </si>
  <si>
    <t>Očištění vnějších ploch tlakovou vodou</t>
  </si>
  <si>
    <t>2104610059</t>
  </si>
  <si>
    <t>26</t>
  </si>
  <si>
    <t>622111121</t>
  </si>
  <si>
    <t>Vyspravení lokální cementovou maltou vnějších stěn</t>
  </si>
  <si>
    <t>152002047</t>
  </si>
  <si>
    <t>"uvažována polovina plochy"2097,197/2</t>
  </si>
  <si>
    <t>27</t>
  </si>
  <si>
    <t>622135002</t>
  </si>
  <si>
    <t>Vyrovnání podkladu vnějších stěn maltou cementovou tl do 10 mm</t>
  </si>
  <si>
    <t>2020656965</t>
  </si>
  <si>
    <t>"dle skutečného stavu podkladu" 2097,197</t>
  </si>
  <si>
    <t>28</t>
  </si>
  <si>
    <t>622525202</t>
  </si>
  <si>
    <t>Oprava tenkovrstvé omítky stěn v rozsahu do 30%</t>
  </si>
  <si>
    <t>-76001326</t>
  </si>
  <si>
    <t>29</t>
  </si>
  <si>
    <t>621221041</t>
  </si>
  <si>
    <t>Montáž kontaktního zateplení vnějších podhledů z minerální vlny s podélnou orientací tl přes 160 mm</t>
  </si>
  <si>
    <t>-1799052750</t>
  </si>
  <si>
    <t>"Severovýchodní strana"</t>
  </si>
  <si>
    <t>19,5*30+9,05*16,7</t>
  </si>
  <si>
    <t>"Jihovýchodní strana"</t>
  </si>
  <si>
    <t>(13,424+1,9)*(11,6+0,75)</t>
  </si>
  <si>
    <t>13,39*28,2</t>
  </si>
  <si>
    <t>"nad 1871 odměřeno CAD" 26,562</t>
  </si>
  <si>
    <t>"Jihozápadní strana"</t>
  </si>
  <si>
    <t>28,145*13,39-(10,259*10,197)</t>
  </si>
  <si>
    <t>"Severozápadní strana"</t>
  </si>
  <si>
    <t>28,023*30,95</t>
  </si>
  <si>
    <t>3,6*(2*2,67+10,2)</t>
  </si>
  <si>
    <t>Mezisoučet</t>
  </si>
  <si>
    <t>"odečet okna" -787,52</t>
  </si>
  <si>
    <t>"odečet dveře" -12,936-2,48-7,006</t>
  </si>
  <si>
    <t>30</t>
  </si>
  <si>
    <t>63151539</t>
  </si>
  <si>
    <t>deska tepelně izolační minerální kontaktních fasád podélné vlákno λ=0,036-0,037 tl 180mm</t>
  </si>
  <si>
    <t>-2047880465</t>
  </si>
  <si>
    <t>1715,111*1,02 'Přepočtené koeficientem množství</t>
  </si>
  <si>
    <t>31</t>
  </si>
  <si>
    <t>621221021</t>
  </si>
  <si>
    <t>Montáž kontaktního zateplení vnějších podhledů z minerální vlny s podélnou orientací tl do 120 mm</t>
  </si>
  <si>
    <t>288225375</t>
  </si>
  <si>
    <t>"markýza na vchodem"</t>
  </si>
  <si>
    <t>4,84*2+0,4*2</t>
  </si>
  <si>
    <t>32</t>
  </si>
  <si>
    <t>63151527</t>
  </si>
  <si>
    <t>deska tepelně izolační minerální kontaktních fasád podélné vlákno λ=0,036-0,037 tl 100mm</t>
  </si>
  <si>
    <t>854164732</t>
  </si>
  <si>
    <t>10,48*1,02 'Přepočtené koeficientem množství</t>
  </si>
  <si>
    <t>33</t>
  </si>
  <si>
    <t>622211031</t>
  </si>
  <si>
    <t>Montáž kontaktního zateplení vnějších stěn z polystyrénových desek tl do 160 mm</t>
  </si>
  <si>
    <t>416971094</t>
  </si>
  <si>
    <t>"XPS tl. 160mm"</t>
  </si>
  <si>
    <t>"Severovýchodní strana"(19,5+9,05)*1</t>
  </si>
  <si>
    <t>"Severozápadní strana" 1,7*10,2</t>
  </si>
  <si>
    <t>"Jihovýchodní strana" (13,424+1,9+13,39)*1</t>
  </si>
  <si>
    <t>"rezerva anglické dvorky - dle skutečnosti" 20</t>
  </si>
  <si>
    <t>34</t>
  </si>
  <si>
    <t>28376425</t>
  </si>
  <si>
    <t>deska z polystyrénu XPS, hrana polodrážková a hladký povrch tl 160mm</t>
  </si>
  <si>
    <t>-957528192</t>
  </si>
  <si>
    <t>94,604*1,02 'Přepočtené koeficientem množství</t>
  </si>
  <si>
    <t>35</t>
  </si>
  <si>
    <t>622222001</t>
  </si>
  <si>
    <t>Montáž kontaktního zateplení vnějšího ostění hl. špalety do 200 mm z minerální vlny tl do 40 mm</t>
  </si>
  <si>
    <t>-896444727</t>
  </si>
  <si>
    <t>"201" (0,6+2*0,5)*1</t>
  </si>
  <si>
    <t>"202"  (1,2+2*0,5)*5</t>
  </si>
  <si>
    <t>"203" ((1,2+1,2)+2*0,5)*2</t>
  </si>
  <si>
    <t>"204" ((1,2+1,2+1,2+1,2)+2*0,5)*1</t>
  </si>
  <si>
    <t>"205" (2,31+2*0,92)*2</t>
  </si>
  <si>
    <t>"101" 3*0,9*43</t>
  </si>
  <si>
    <t>"206" 3*1,5*2</t>
  </si>
  <si>
    <t>"207" (1,2+2*1,8)*2</t>
  </si>
  <si>
    <t>"103A" (1,2+2*2)*3</t>
  </si>
  <si>
    <t>"104A" (1,2+2*2)*2</t>
  </si>
  <si>
    <t>"105" (1,5+2*1,8)*8</t>
  </si>
  <si>
    <t>"106" (1,5+2*1,8)*9</t>
  </si>
  <si>
    <t>"107" (1,5+2*1,8)*12</t>
  </si>
  <si>
    <t>"109" (2,4+2*1,8)*24</t>
  </si>
  <si>
    <t>"212"(1,265+2*3,08)*6</t>
  </si>
  <si>
    <t>"213" (2,1+2*3,08)*7</t>
  </si>
  <si>
    <t>"227"(0,64+2*3,08)*2</t>
  </si>
  <si>
    <t>"228" (0,64+2*3,08)*2</t>
  </si>
  <si>
    <t>"300" (2,1+2*3,08)*1</t>
  </si>
  <si>
    <t>"103" (1,2+2*1,8)*6</t>
  </si>
  <si>
    <t>"104" (1,2+2*1,8)*6</t>
  </si>
  <si>
    <t>"108" (2,4+2*1,8)*64</t>
  </si>
  <si>
    <t>"154" (2,78+2*5,4)*1</t>
  </si>
  <si>
    <t>"208" (3,3+2*1,8)*4</t>
  </si>
  <si>
    <t>"209" (5,4+2*2,78)*2</t>
  </si>
  <si>
    <t>"110" (2,7+2*1,8)*3</t>
  </si>
  <si>
    <t>"210" (3,3+2*1,8)*3</t>
  </si>
  <si>
    <t>"301" (1,957*2+1,644)+0,58</t>
  </si>
  <si>
    <t>"302" (1,031+2*1,957)*1</t>
  </si>
  <si>
    <t>"303" (1,095+2*1,957)*5</t>
  </si>
  <si>
    <t>"304" (1,095+2*1,957)*5</t>
  </si>
  <si>
    <t>"305"(1,095+2*1,82)*10</t>
  </si>
  <si>
    <t>"306" (1,03+2*1,82)*1</t>
  </si>
  <si>
    <t>"307" (1,095+2*1,82)*1</t>
  </si>
  <si>
    <t>36</t>
  </si>
  <si>
    <t>63151518</t>
  </si>
  <si>
    <t>deska tepelně izolační minerální kontaktních fasád podélné vlákno λ=0,036-0,037 tl 40mm</t>
  </si>
  <si>
    <t>216325224</t>
  </si>
  <si>
    <t>1286,158*0,15</t>
  </si>
  <si>
    <t>192,924*1,1 'Přepočtené koeficientem množství</t>
  </si>
  <si>
    <t>37</t>
  </si>
  <si>
    <t>622142001</t>
  </si>
  <si>
    <t>Potažení vnějších stěn sklovláknitým pletivem vtlačeným do tenkovrstvé hmoty</t>
  </si>
  <si>
    <t>425576667</t>
  </si>
  <si>
    <t>1715,111 + 65,99+10,48</t>
  </si>
  <si>
    <t>"boční strana schodiště a rampa, odměřeno CAD" 1,32+7,19</t>
  </si>
  <si>
    <t>38</t>
  </si>
  <si>
    <t>622143001</t>
  </si>
  <si>
    <t>Montáž omítkových plastových nebo pozinkovaných soklových profilů</t>
  </si>
  <si>
    <t>68533276</t>
  </si>
  <si>
    <t>"D1.1.NS.2 PŮDORYS 1.PP.pdf</t>
  </si>
  <si>
    <t>"obvod budovy bez dvěří - 1.NP a odskok 2.NP" (13,6+1,9+8,4+12,6+2*2,7+2*0,55+6*1,2+12,55+2,8+19,5+9,0+12,5)*2</t>
  </si>
  <si>
    <t>"dveře" -(1,25+1,35+1)</t>
  </si>
  <si>
    <t>39</t>
  </si>
  <si>
    <t>59051655</t>
  </si>
  <si>
    <t>lišta soklová Al s okapničkou zakládací U 18cm 0,95/200cm</t>
  </si>
  <si>
    <t>1516361828</t>
  </si>
  <si>
    <t>209,5*1,05 'Přepočtené koeficientem množství</t>
  </si>
  <si>
    <t>40</t>
  </si>
  <si>
    <t>622143003</t>
  </si>
  <si>
    <t>Montáž omítkových plastových nebo pozinkovaných rohových profilů</t>
  </si>
  <si>
    <t>-1478654880</t>
  </si>
  <si>
    <t>"okna" 1286,158</t>
  </si>
  <si>
    <t>"obvod" 102,95</t>
  </si>
  <si>
    <t>"rohy" 9*27,7+13,49*2+2*3,8</t>
  </si>
  <si>
    <t>41</t>
  </si>
  <si>
    <t>59051480</t>
  </si>
  <si>
    <t>profil rohový Al s tkaninou kontaktního zateplení</t>
  </si>
  <si>
    <t>2101067707</t>
  </si>
  <si>
    <t>1672,988*1,05</t>
  </si>
  <si>
    <t>1756,637*1,05 'Přepočtené koeficientem množství</t>
  </si>
  <si>
    <t>42</t>
  </si>
  <si>
    <t>622143005</t>
  </si>
  <si>
    <t>Montáž omítníků plastových nebo pozinkovaných</t>
  </si>
  <si>
    <t>194004060</t>
  </si>
  <si>
    <t>43</t>
  </si>
  <si>
    <t>590514920</t>
  </si>
  <si>
    <t>Okapnička ETICS PVC se síťovinou</t>
  </si>
  <si>
    <t>689145413</t>
  </si>
  <si>
    <t>"okna"</t>
  </si>
  <si>
    <t>0,6+1,2*5+2,4*2+4,8+2,31*2+0,9*43+1,5*2+1,2*2+1,2*3+1,2*2+1,5*8+1,5*9+1,5*12+2,4*24+1,265*6+2,1*7+0,64*2+0,64*2+2,1+1,2*6+1,2*6+2,4*64+5,4+3,3*4+5,4*2</t>
  </si>
  <si>
    <t>2,7*3+3,3*3+1,644+1,031+1,095*5+1,095*5+1,095*10+1,03+1,095</t>
  </si>
  <si>
    <t>44</t>
  </si>
  <si>
    <t>622143004</t>
  </si>
  <si>
    <t>Montáž omítkových samolepících začišťovacích profilů pro spojení s okenním rámem</t>
  </si>
  <si>
    <t>-1358116943</t>
  </si>
  <si>
    <t>"APU lišta"</t>
  </si>
  <si>
    <t>1286,158</t>
  </si>
  <si>
    <t>45</t>
  </si>
  <si>
    <t>59051476</t>
  </si>
  <si>
    <t>profil okenní začišťovací se sklovláknitou armovací tkaninou 9 mm/2,4 m</t>
  </si>
  <si>
    <t>749963247</t>
  </si>
  <si>
    <t>1286,158*1,05 'Přepočtené koeficientem množství</t>
  </si>
  <si>
    <t>46</t>
  </si>
  <si>
    <t>622531011</t>
  </si>
  <si>
    <t>Tenkovrstvá silikonová zrnitá omítka tl. 1,5 mm včetně penetrace vnějších stěn</t>
  </si>
  <si>
    <t>2028491880</t>
  </si>
  <si>
    <t>"MV 180 + špalety + XPS + rampa a schodiště"</t>
  </si>
  <si>
    <t>1773,975 +1286,158*0,2+65,99</t>
  </si>
  <si>
    <t>47</t>
  </si>
  <si>
    <t>611345215</t>
  </si>
  <si>
    <t>Sádrová hladká omítka malých ploch do 4,0 m2 na stropech</t>
  </si>
  <si>
    <t>1188844571</t>
  </si>
  <si>
    <t>Výřez plochy v podhledu</t>
  </si>
  <si>
    <t>4+7</t>
  </si>
  <si>
    <t>48</t>
  </si>
  <si>
    <t>612321141</t>
  </si>
  <si>
    <t>Vápenocementová omítka štuková dvouvrstvá vnitřních stěn nanášená ručně</t>
  </si>
  <si>
    <t>-51453853</t>
  </si>
  <si>
    <t>"vyzdívka mezi okna 213"</t>
  </si>
  <si>
    <t>49</t>
  </si>
  <si>
    <t>619991001</t>
  </si>
  <si>
    <t>Zakrytí podlah fólií přilepenou lepící páskou</t>
  </si>
  <si>
    <t>-1289881404</t>
  </si>
  <si>
    <t>"1.PP" 5,84+6,64+30,2+34,56+35,26+17,87+19,79+62,62+8,3+18,44+7,17+10,7+0,95+10,16+68,53</t>
  </si>
  <si>
    <t>"1.NP" 13,22+125,72+22,1+22,89+15,74+6,76+5,15+105,41+9,11+68,77+18,01+12,69+5,5</t>
  </si>
  <si>
    <t>"2.NP" 26,92+68,41+17,47+6,36+11,28+5,6+21,79+19,42+20,58+28,68+25,04+26,74+26,26+18,77+27,5+29,23+20,04+8,94+5,49+8,9+3,75</t>
  </si>
  <si>
    <t>"3.NP" 23,54+72,24+17,47+6,36+11,28+5,87+21,79+67+19,42+20,7+4,02+28,68+25,04+26,74+36,26+18,77+27,50+29,23+20,04+8,84+5,49+8,99+3,75</t>
  </si>
  <si>
    <t>"4.NP" 23,45+17,47+6,36+10,41+5,55+19,10+20,92+20,96+28,68+24,79+26,47+35,70+18,52+27,14+28,84+20,45+8,9+5,55+9,09+3,82+74,58</t>
  </si>
  <si>
    <t>"5.NP" 363-6,98-2,85</t>
  </si>
  <si>
    <t>"6.NP" 361,92- 6,98</t>
  </si>
  <si>
    <t>"7.NP" 353,49-6,98</t>
  </si>
  <si>
    <t>"8.NP"353,51-6,98</t>
  </si>
  <si>
    <t>50</t>
  </si>
  <si>
    <t>619995001</t>
  </si>
  <si>
    <t>Začištění omítek kolem oken, dveří, podlah nebo obkladů</t>
  </si>
  <si>
    <t>-1246841344</t>
  </si>
  <si>
    <t>51</t>
  </si>
  <si>
    <t>629991011</t>
  </si>
  <si>
    <t>Zakrytí výplní otvorů a svislých ploch fólií přilepenou lepící páskou</t>
  </si>
  <si>
    <t>724861877</t>
  </si>
  <si>
    <t>787,52+12,936+7,006+2,48</t>
  </si>
  <si>
    <t>52</t>
  </si>
  <si>
    <t>629999011</t>
  </si>
  <si>
    <t>Příplatek k úpravám povrchů za provádění styku dvou barev nebo struktur na fasádě</t>
  </si>
  <si>
    <t>165124942</t>
  </si>
  <si>
    <t>"barevné řešení"</t>
  </si>
  <si>
    <t>8,6+31,2</t>
  </si>
  <si>
    <t>53</t>
  </si>
  <si>
    <t>629- R01</t>
  </si>
  <si>
    <t>Výtažné zkoušky na hmoždinky</t>
  </si>
  <si>
    <t>1064994479</t>
  </si>
  <si>
    <t>54</t>
  </si>
  <si>
    <t>629 - R02</t>
  </si>
  <si>
    <t>Zkouška přídržnosti a soudržnosti zateplovacího systému</t>
  </si>
  <si>
    <t>772013721</t>
  </si>
  <si>
    <t>55</t>
  </si>
  <si>
    <t>629 - R03</t>
  </si>
  <si>
    <t>Požadavek na vysazení 3 barevných vzorků silikonové omítky od každé barvy dle barevného řešení</t>
  </si>
  <si>
    <t>-1411555049</t>
  </si>
  <si>
    <t>56</t>
  </si>
  <si>
    <t>629 - R04</t>
  </si>
  <si>
    <t>Zhotovéní kladečského plánu, včetně statického posouzení</t>
  </si>
  <si>
    <t>1343070148</t>
  </si>
  <si>
    <t>Ostatní konstrukce a práce, bourání</t>
  </si>
  <si>
    <t>57</t>
  </si>
  <si>
    <t>919735112</t>
  </si>
  <si>
    <t>Řezání stávajícího živičného krytu hl do 100 mm</t>
  </si>
  <si>
    <t>850028915</t>
  </si>
  <si>
    <t>"chodník ul. Koutníkova na š.1,0m - situace zpevněných ploch"</t>
  </si>
  <si>
    <t>1+15,59+1,8+8,3+1+0,9</t>
  </si>
  <si>
    <t>"oblouk vchodu"</t>
  </si>
  <si>
    <t>10,2</t>
  </si>
  <si>
    <t>"řezání na kusy po 1m"</t>
  </si>
  <si>
    <t>38,79</t>
  </si>
  <si>
    <t>58</t>
  </si>
  <si>
    <t>965081313</t>
  </si>
  <si>
    <t>Bourání podlah z dlaždic betonových, teracových nebo čedičových tl do 20 mm plochy přes 1 m2</t>
  </si>
  <si>
    <t>-632283488</t>
  </si>
  <si>
    <t>"Terasa nad vchodem, včetně celé skladby"</t>
  </si>
  <si>
    <t>34,7</t>
  </si>
  <si>
    <t>59</t>
  </si>
  <si>
    <t>966080115</t>
  </si>
  <si>
    <t>Bourání kontaktního zateplení z desek z minerální vlny tloušťky do 180 mm</t>
  </si>
  <si>
    <t>408363529</t>
  </si>
  <si>
    <t>1765,465+1286,158*0,15+65,99</t>
  </si>
  <si>
    <t>60</t>
  </si>
  <si>
    <t>968082015</t>
  </si>
  <si>
    <t>Vybourání plastových rámů oken včetně křídel plochy do 1 m2</t>
  </si>
  <si>
    <t>-1135403627</t>
  </si>
  <si>
    <t>"D1.1.BK.11 POHLEDY.pdf</t>
  </si>
  <si>
    <t>0,900*0,900*43+0,6*0,5*1+1,2*0,5*5</t>
  </si>
  <si>
    <t>61</t>
  </si>
  <si>
    <t>968082016</t>
  </si>
  <si>
    <t>Vybourání plastových rámů oken včetně křídel plochy přes 1 do 2 m2</t>
  </si>
  <si>
    <t>664317913</t>
  </si>
  <si>
    <t>2,4*0,5*2+0,64*3,08*2+0,64*3,08*2+1,95*1,82*10+1,03*1,82+1,95*1,82</t>
  </si>
  <si>
    <t>62</t>
  </si>
  <si>
    <t>968082017</t>
  </si>
  <si>
    <t>Vybourání plastových rámů oken včetně křídel plochy přes 2 do 4 m2</t>
  </si>
  <si>
    <t>-898567910</t>
  </si>
  <si>
    <t>4,8*0,5*1+1,5*1,5*2+1,2*1,8*2+1,2*2*3+1,2*2*2+1,5*1,8*8+1,5*1,8*9+1,5*1,5*12+2,4*1,2*24+1,265*3,08*6+5,4*3,08*7+2,1*3,08*1+1,2*1,8*6+1,2*1,8*6</t>
  </si>
  <si>
    <t>2,4*1,8*64+5,4*2,78*1+3,3*1,8*4+5,4*2,78*2+2,7*1,8*3+3,3*1,8*3+(1,644*1,957+(1,644*0,58/2))+1,031*1,957+1,095*1,957*5+1,095*1,957*5+2,31*0,92*2</t>
  </si>
  <si>
    <t>63</t>
  </si>
  <si>
    <t>968082022</t>
  </si>
  <si>
    <t>Vybourání plastových zárubní dveří plochy do 4 m2</t>
  </si>
  <si>
    <t>-1719521043</t>
  </si>
  <si>
    <t>1*2,48+1,45*2,48+1,375*2,48</t>
  </si>
  <si>
    <t>64</t>
  </si>
  <si>
    <t>941111122</t>
  </si>
  <si>
    <t>Montáž lešení řadového trubkového lehkého s podlahami zatížení do 200 kg/m2 š do 1,2 m v do 25 m</t>
  </si>
  <si>
    <t>-1420698720</t>
  </si>
  <si>
    <t>" fasáda + výplně  - zavešené lešení" 2525,053-231,647</t>
  </si>
  <si>
    <t>65</t>
  </si>
  <si>
    <t>941112222</t>
  </si>
  <si>
    <t>Příplatek k lešení řadovému trubkovému lehkému bez podlah š 1,2 m v 25m za první a ZKD den použití</t>
  </si>
  <si>
    <t>1655016992</t>
  </si>
  <si>
    <t>"ZOV - předpokládaná doba výstavby 240 dní"</t>
  </si>
  <si>
    <t>2293,406*240</t>
  </si>
  <si>
    <t>66</t>
  </si>
  <si>
    <t>941111822</t>
  </si>
  <si>
    <t>Demontáž lešení řadového trubkového lehkého s podlahami zatížení do 200 kg/m2 š do 1,2 m v do 25 m</t>
  </si>
  <si>
    <t>231911874</t>
  </si>
  <si>
    <t>67</t>
  </si>
  <si>
    <t>946311112</t>
  </si>
  <si>
    <t>Montáž lešení zavěšeného řadového trubkového zatížení tř. 1 do 75 kg/m2 v do 25 m</t>
  </si>
  <si>
    <t>1529903620</t>
  </si>
  <si>
    <t>"montáž nad objektem p.č.1681 - bez přístupu na střechu"</t>
  </si>
  <si>
    <t>17,3*13,39</t>
  </si>
  <si>
    <t>68</t>
  </si>
  <si>
    <t>946311212</t>
  </si>
  <si>
    <t>Příplatek k lešení zavěšenému řadovému trubkovému 75 kg/m2 v do 25 m za první a ZKD den použití</t>
  </si>
  <si>
    <t>-9427795</t>
  </si>
  <si>
    <t>231,647*240</t>
  </si>
  <si>
    <t>69</t>
  </si>
  <si>
    <t>946311822</t>
  </si>
  <si>
    <t>Demontáž lešení zavěšeného řadového trubkového zatížení tř. 2 do 100 kg/m2 v do 25 m</t>
  </si>
  <si>
    <t>-848056861</t>
  </si>
  <si>
    <t>70</t>
  </si>
  <si>
    <t>944411111</t>
  </si>
  <si>
    <t>Montáž záchytné sítě třídy A</t>
  </si>
  <si>
    <t>1230509800</t>
  </si>
  <si>
    <t>2293,406 +231,647</t>
  </si>
  <si>
    <t>71</t>
  </si>
  <si>
    <t>944411211</t>
  </si>
  <si>
    <t>Příplatek k záchytné síti třídy A za první a ZKD den použití</t>
  </si>
  <si>
    <t>-1679625293</t>
  </si>
  <si>
    <t>2525,053*240</t>
  </si>
  <si>
    <t>72</t>
  </si>
  <si>
    <t>944411811</t>
  </si>
  <si>
    <t>Demontáž záchytné sítě typu A</t>
  </si>
  <si>
    <t>-759219034</t>
  </si>
  <si>
    <t>73</t>
  </si>
  <si>
    <t>941 - R01</t>
  </si>
  <si>
    <t>Vypracování statického posudku lešení</t>
  </si>
  <si>
    <t>1583256741</t>
  </si>
  <si>
    <t>74</t>
  </si>
  <si>
    <t>946 - R02</t>
  </si>
  <si>
    <t>Vnitřní lehké pojízdné lešení</t>
  </si>
  <si>
    <t>kpl</t>
  </si>
  <si>
    <t>-746292596</t>
  </si>
  <si>
    <t>75</t>
  </si>
  <si>
    <t>952901107</t>
  </si>
  <si>
    <t>Čištění budov omytí dvojitých nebo zdvojených oken nebo balkonových dveří plochy do 2,5m2</t>
  </si>
  <si>
    <t>-1908550601</t>
  </si>
  <si>
    <t>"okna" 787,52</t>
  </si>
  <si>
    <t>"dveře" 7,006+2,48+12,936</t>
  </si>
  <si>
    <t>76</t>
  </si>
  <si>
    <t>952902021</t>
  </si>
  <si>
    <t>Čištění budov zametení hladkých podlah</t>
  </si>
  <si>
    <t>1313864354</t>
  </si>
  <si>
    <t>Nebo jiný vhodný způsob úklidu - dle úpravy povrchu podlahy</t>
  </si>
  <si>
    <t>"užíváné podlahy" 3542,19</t>
  </si>
  <si>
    <t>77</t>
  </si>
  <si>
    <t>952902031</t>
  </si>
  <si>
    <t>Čištění budov omytí hladkých podlah</t>
  </si>
  <si>
    <t>338220412</t>
  </si>
  <si>
    <t>3542,19</t>
  </si>
  <si>
    <t>997</t>
  </si>
  <si>
    <t>Přesun sutě</t>
  </si>
  <si>
    <t>78</t>
  </si>
  <si>
    <t>997006512</t>
  </si>
  <si>
    <t>Vodorovné doprava suti s naložením a složením na skládku do 1 km</t>
  </si>
  <si>
    <t>30414579</t>
  </si>
  <si>
    <t>79</t>
  </si>
  <si>
    <t>997006519</t>
  </si>
  <si>
    <t>Příplatek k vodorovnému přemístění suti na skládku ZKD 1 km přes 1 km</t>
  </si>
  <si>
    <t>1341271564</t>
  </si>
  <si>
    <t>136,175*20</t>
  </si>
  <si>
    <t>80</t>
  </si>
  <si>
    <t>997013801</t>
  </si>
  <si>
    <t>Poplatek za uložení na skládce (skládkovné) stavebního odpadu betonového kód odpadu 170 101</t>
  </si>
  <si>
    <t>1132929550</t>
  </si>
  <si>
    <t>81</t>
  </si>
  <si>
    <t>997013812</t>
  </si>
  <si>
    <t>Poplatek za uložení na skládce (skládkovné) stavebního odpadu na bázi sádry kód odpadu 170 802</t>
  </si>
  <si>
    <t>1241200563</t>
  </si>
  <si>
    <t>82</t>
  </si>
  <si>
    <t>997013813</t>
  </si>
  <si>
    <t>Poplatek za uložení na skládce (skládkovné) stavebního odpadu z plastických hmot kód odpadu 170 203</t>
  </si>
  <si>
    <t>1637820485</t>
  </si>
  <si>
    <t>83</t>
  </si>
  <si>
    <t>997013814</t>
  </si>
  <si>
    <t>Poplatek za uložení na skládce (skládkovné) stavebního odpadu izolací kód odpadu 170 604</t>
  </si>
  <si>
    <t>-41305028</t>
  </si>
  <si>
    <t>84</t>
  </si>
  <si>
    <t>997013831</t>
  </si>
  <si>
    <t>Poplatek za uložení na skládce (skládkovné) stavebního odpadu směsného kód odpadu 170 904</t>
  </si>
  <si>
    <t>267139464</t>
  </si>
  <si>
    <t>998</t>
  </si>
  <si>
    <t>Přesun hmot</t>
  </si>
  <si>
    <t>85</t>
  </si>
  <si>
    <t>998012024</t>
  </si>
  <si>
    <t>Přesun hmot pro budovy monolitické v do 36 m</t>
  </si>
  <si>
    <t>1226504554</t>
  </si>
  <si>
    <t>PSV</t>
  </si>
  <si>
    <t>Práce a dodávky PSV</t>
  </si>
  <si>
    <t>711</t>
  </si>
  <si>
    <t>Izolace proti vodě, vlhkosti a plynům</t>
  </si>
  <si>
    <t>86</t>
  </si>
  <si>
    <t>711141559</t>
  </si>
  <si>
    <t>Provedení izolace proti zemní vlhkosti pásy přitavením vodorovné NAIP</t>
  </si>
  <si>
    <t>-2076208996</t>
  </si>
  <si>
    <t>"Terasa - skladba P01"</t>
  </si>
  <si>
    <t>87</t>
  </si>
  <si>
    <t>62832000</t>
  </si>
  <si>
    <t>pás asfaltový natavitelný oxidovaný tl. 3,0mm typu V60 S30 s vložkou ze skleněné rohože, s jemnozrnným minerálním posypem</t>
  </si>
  <si>
    <t>-1698168503</t>
  </si>
  <si>
    <t>34,7*1,15 'Přepočtené koeficientem množství</t>
  </si>
  <si>
    <t>88</t>
  </si>
  <si>
    <t>919726123</t>
  </si>
  <si>
    <t>Geotextilie pro ochranu, separaci a filtraci netkaná měrná hmotnost do 500 g/m2</t>
  </si>
  <si>
    <t>-74684556</t>
  </si>
  <si>
    <t>"převzato XPS" 90,604</t>
  </si>
  <si>
    <t>89</t>
  </si>
  <si>
    <t>711161112</t>
  </si>
  <si>
    <t>Izolace proti zemní vlhkosti nopovou fólií vodorovná, nopek v 8,0 mm, tl do 0,6 mm</t>
  </si>
  <si>
    <t>-435840344</t>
  </si>
  <si>
    <t>90</t>
  </si>
  <si>
    <t>711161383</t>
  </si>
  <si>
    <t>Izolace proti zemní vlhkosti nopovou fólií ukončení horní lištou</t>
  </si>
  <si>
    <t>445363143</t>
  </si>
  <si>
    <t>"Severovýchodní strana"(19,5+9,05)</t>
  </si>
  <si>
    <t>"Severozápadní strana" 10,2</t>
  </si>
  <si>
    <t>"Jihovýchodní strana" (13,424+1,9+13,39)</t>
  </si>
  <si>
    <t>91</t>
  </si>
  <si>
    <t>998711103</t>
  </si>
  <si>
    <t>Přesun hmot tonážní pro izolace proti vodě, vlhkosti a plynům v objektech výšky do 60 m</t>
  </si>
  <si>
    <t>1665952782</t>
  </si>
  <si>
    <t>712</t>
  </si>
  <si>
    <t>Povlakové krytiny</t>
  </si>
  <si>
    <t>92</t>
  </si>
  <si>
    <t>213141131</t>
  </si>
  <si>
    <t>Zřízení vrstvy z geotextilie ve sklonu do 1:1 š do 3 m</t>
  </si>
  <si>
    <t>647983581</t>
  </si>
  <si>
    <t>93</t>
  </si>
  <si>
    <t>28343122</t>
  </si>
  <si>
    <t>rohož separační ze skelných vláken 120g/m2 pod hydroizolační fólie</t>
  </si>
  <si>
    <t>1675350673</t>
  </si>
  <si>
    <t>94</t>
  </si>
  <si>
    <t>712363001</t>
  </si>
  <si>
    <t>Provedení povlakové krytiny střech do 10° termoplastickou fólií PVC rozvinutím a natažením v ploše</t>
  </si>
  <si>
    <t>546549335</t>
  </si>
  <si>
    <t>95</t>
  </si>
  <si>
    <t>28342411</t>
  </si>
  <si>
    <t>fólie hydroizolační střešní mPVC s nakašírovaným PES rounem určená k lepení tl 1,5mm (účinná tloušťka)</t>
  </si>
  <si>
    <t>484853688</t>
  </si>
  <si>
    <t>96</t>
  </si>
  <si>
    <t>998712104</t>
  </si>
  <si>
    <t>Přesun hmot tonážní tonážní pro krytiny povlakové v objektech v do 36 m</t>
  </si>
  <si>
    <t>931303332</t>
  </si>
  <si>
    <t>713</t>
  </si>
  <si>
    <t>Izolace tepelné</t>
  </si>
  <si>
    <t>97</t>
  </si>
  <si>
    <t>713141151</t>
  </si>
  <si>
    <t>Montáž izolace tepelné střech plochých kladené volně 1 vrstva rohoží, pásů, dílců, desek</t>
  </si>
  <si>
    <t>79060591</t>
  </si>
  <si>
    <t>11,560</t>
  </si>
  <si>
    <t>98</t>
  </si>
  <si>
    <t>28372301</t>
  </si>
  <si>
    <t>deska EPS 100 pro trvalé zatížení v tlaku (max. 2000 kg/m2) tl 20mm</t>
  </si>
  <si>
    <t>796314876</t>
  </si>
  <si>
    <t>11,56*1,02 'Přepočtené koeficientem množství</t>
  </si>
  <si>
    <t>99</t>
  </si>
  <si>
    <t>713141311</t>
  </si>
  <si>
    <t>Montáž izolace tepelné střech plochých kladené volně, spádová vrstva</t>
  </si>
  <si>
    <t>-541061871</t>
  </si>
  <si>
    <t>23,13</t>
  </si>
  <si>
    <t>100</t>
  </si>
  <si>
    <t>28376140</t>
  </si>
  <si>
    <t>klín izolační z pěnového polystyrenu EPS 70 spádový</t>
  </si>
  <si>
    <t>-1550342859</t>
  </si>
  <si>
    <t>101</t>
  </si>
  <si>
    <t>998713104</t>
  </si>
  <si>
    <t>Přesun hmot tonážní pro izolace tepelné v objektech v do 36 m</t>
  </si>
  <si>
    <t>759213332</t>
  </si>
  <si>
    <t>721</t>
  </si>
  <si>
    <t>Zdravotechnika - vnitřní kanalizace</t>
  </si>
  <si>
    <t>102</t>
  </si>
  <si>
    <t>721 - R01</t>
  </si>
  <si>
    <t>OS01 Terasová vpušt zaatiková s vodorovným odtokem vyhřívaná DN 50</t>
  </si>
  <si>
    <t>-201254163</t>
  </si>
  <si>
    <t>103</t>
  </si>
  <si>
    <t>721 - R02</t>
  </si>
  <si>
    <t>Napojení potrubí na novou vpusť a střešní souvrství</t>
  </si>
  <si>
    <t>663728246</t>
  </si>
  <si>
    <t>104</t>
  </si>
  <si>
    <t>721 - R03</t>
  </si>
  <si>
    <t>Napojení odvodnění na na stávající svod -  terasa</t>
  </si>
  <si>
    <t>706587196</t>
  </si>
  <si>
    <t>105</t>
  </si>
  <si>
    <t>721210822</t>
  </si>
  <si>
    <t>Demontáž vpustí střešních DN 100</t>
  </si>
  <si>
    <t>-1080598829</t>
  </si>
  <si>
    <t>106</t>
  </si>
  <si>
    <t>998721104</t>
  </si>
  <si>
    <t>Přesun hmot tonážní pro vnitřní kanalizace v objektech v do 36 m</t>
  </si>
  <si>
    <t>844641788</t>
  </si>
  <si>
    <t>731</t>
  </si>
  <si>
    <t xml:space="preserve">Ústřední vytápění </t>
  </si>
  <si>
    <t>107</t>
  </si>
  <si>
    <t>731190R01</t>
  </si>
  <si>
    <t>Vyregulování otopné soustavy</t>
  </si>
  <si>
    <t>699772583</t>
  </si>
  <si>
    <t>763</t>
  </si>
  <si>
    <t>Konstrukce suché výstavby</t>
  </si>
  <si>
    <t>108</t>
  </si>
  <si>
    <t>763131822</t>
  </si>
  <si>
    <t>Demontáž SDK podhledu s dvouvrstvou nosnou kcí z ocelových profilů opláštění dvojité</t>
  </si>
  <si>
    <t>1444220279</t>
  </si>
  <si>
    <t>"Demontáž SDK podhledu pro montáž výplní otvorů s ponecháním konstrukce"</t>
  </si>
  <si>
    <t>"1.NP"(1,2+5,85+5,85+2,4)*0,3</t>
  </si>
  <si>
    <t>"2.NP" 1,6*0,3</t>
  </si>
  <si>
    <t>"3.NP" 1,6*0,3</t>
  </si>
  <si>
    <t>"4.NP" 1,6*0,3</t>
  </si>
  <si>
    <t>"5.NP" 1,6*0,3</t>
  </si>
  <si>
    <t>"6.NP" 1,6*0,3</t>
  </si>
  <si>
    <t>"7.NP" 1,6*0,3</t>
  </si>
  <si>
    <t>"8.NP" 1,6*0,3</t>
  </si>
  <si>
    <t>109</t>
  </si>
  <si>
    <t>763131623</t>
  </si>
  <si>
    <t>Montáž desek tl. 2 x 12,5 mm SDK podhled</t>
  </si>
  <si>
    <t>352478955</t>
  </si>
  <si>
    <t>"Doplnění  SDK podhledu bez nosné konstrukce"</t>
  </si>
  <si>
    <t>110</t>
  </si>
  <si>
    <t>590- R02</t>
  </si>
  <si>
    <t>doplnění stávajícího podhledu - typ a skladba dle stávajícího</t>
  </si>
  <si>
    <t>-119849905</t>
  </si>
  <si>
    <t>7,95*1,1 'Přepočtené koeficientem množství</t>
  </si>
  <si>
    <t>111</t>
  </si>
  <si>
    <t>590- R03</t>
  </si>
  <si>
    <t>Spojky, profily a závěsy</t>
  </si>
  <si>
    <t>1009393082</t>
  </si>
  <si>
    <t>"Náhrada v případě poškození při montáži/demontáži" 1</t>
  </si>
  <si>
    <t>112</t>
  </si>
  <si>
    <t>763 - R02</t>
  </si>
  <si>
    <t>Zhotovení otvoru vel. do 4 m2 v SDK podhledu</t>
  </si>
  <si>
    <t>2013505283</t>
  </si>
  <si>
    <t>113</t>
  </si>
  <si>
    <t>763431871</t>
  </si>
  <si>
    <t>Demontáž vyjímatelných panelů minerálního podhledu připevněných na zavěšeném roštu</t>
  </si>
  <si>
    <t>2114320113</t>
  </si>
  <si>
    <t>Kazetový strop - demont. pro opětovnou montáž, tj. bez nosných profilů</t>
  </si>
  <si>
    <t>"1.PP" (5,7+3,5+2)*0,6</t>
  </si>
  <si>
    <t>"1.NP" (2,85+9,025+2,45+9*2+5,85+2)*0,6</t>
  </si>
  <si>
    <t>"2.NP" 5,6*0,6</t>
  </si>
  <si>
    <t>"3.NP" 5,6*0,6</t>
  </si>
  <si>
    <t>"4.NP" 5,6*0,6</t>
  </si>
  <si>
    <t>114</t>
  </si>
  <si>
    <t>763-R01</t>
  </si>
  <si>
    <t>Příplatek za zvýšenou pracnost při demontáži a uložení na vhodné místo</t>
  </si>
  <si>
    <t>392816938</t>
  </si>
  <si>
    <t>115</t>
  </si>
  <si>
    <t>763431001</t>
  </si>
  <si>
    <t>Montáž minerálního podhledu s vyjímatelnými panely vel. do 0,36 m2 na zavěšený viditelný rošt</t>
  </si>
  <si>
    <t>1402172232</t>
  </si>
  <si>
    <t>Opětovná montáž již zdemontovaných kazet bez D+M  nosné kontrukce a kazet</t>
  </si>
  <si>
    <t>116</t>
  </si>
  <si>
    <t>590- R01</t>
  </si>
  <si>
    <t>podhled kazetový kazeta 600x600mm -  typ dle použité kazety</t>
  </si>
  <si>
    <t>192395564</t>
  </si>
  <si>
    <t>Rezerva 10% pro poškození kazet při demontáží/montáží</t>
  </si>
  <si>
    <t>40,905*0,1</t>
  </si>
  <si>
    <t>117</t>
  </si>
  <si>
    <t>59030703</t>
  </si>
  <si>
    <t>profil obvodový pro kazetový podhled</t>
  </si>
  <si>
    <t>1308509989</t>
  </si>
  <si>
    <t>Rezerva 10% pro poškození obvodového profilu při montáží oken, typ dle použité kazety</t>
  </si>
  <si>
    <t>118</t>
  </si>
  <si>
    <t>998763304</t>
  </si>
  <si>
    <t>Přesun hmot tonážní pro sádrokartonové konstrukce v objektech v do 36 m</t>
  </si>
  <si>
    <t>-542497969</t>
  </si>
  <si>
    <t>764</t>
  </si>
  <si>
    <t>Konstrukce klempířské</t>
  </si>
  <si>
    <t>119</t>
  </si>
  <si>
    <t>767134801</t>
  </si>
  <si>
    <t>Demontáž oplechování stěn nýtovaných</t>
  </si>
  <si>
    <t>-1470324664</t>
  </si>
  <si>
    <t>"markýza" 4,84</t>
  </si>
  <si>
    <t>120</t>
  </si>
  <si>
    <t>764002841</t>
  </si>
  <si>
    <t>Demontáž oplechování horních ploch zdí a nadezdívek do suti</t>
  </si>
  <si>
    <t>-1558075554</t>
  </si>
  <si>
    <t>121</t>
  </si>
  <si>
    <t>764002851</t>
  </si>
  <si>
    <t>Demontáž oplechování parapetů do suti</t>
  </si>
  <si>
    <t>1157204725</t>
  </si>
  <si>
    <t>408,02+13,4+1,9+13,6</t>
  </si>
  <si>
    <t>122</t>
  </si>
  <si>
    <t>764004801</t>
  </si>
  <si>
    <t>Demontáž podokapního žlabu do suti</t>
  </si>
  <si>
    <t>-22079985</t>
  </si>
  <si>
    <t>123</t>
  </si>
  <si>
    <t>764004861</t>
  </si>
  <si>
    <t>Demontáž svodu do suti</t>
  </si>
  <si>
    <t>2010944374</t>
  </si>
  <si>
    <t>124</t>
  </si>
  <si>
    <t>764 - R01</t>
  </si>
  <si>
    <t>Oplechování parapetů rovných  z Al plechu rš 540 mm</t>
  </si>
  <si>
    <t>682510645</t>
  </si>
  <si>
    <t>"K01-K11, K13, K15, K19"</t>
  </si>
  <si>
    <t>0,6+30+4,8+62,40+4,62+38,7+46,5+155,4+8,4+1,2+23,1+10,8+13,4+8,1</t>
  </si>
  <si>
    <t>125</t>
  </si>
  <si>
    <t>764 - R02</t>
  </si>
  <si>
    <t>Oplechování parapetů rovných z Al plechu rš 650 mm</t>
  </si>
  <si>
    <t>-191651220</t>
  </si>
  <si>
    <t>"K12 a K14"</t>
  </si>
  <si>
    <t>2*2,5+1,4*6</t>
  </si>
  <si>
    <t>126</t>
  </si>
  <si>
    <t>764 - R04</t>
  </si>
  <si>
    <t>Oplechování parapetů rovných z Al plechu rš 330 mm</t>
  </si>
  <si>
    <t>2119789464</t>
  </si>
  <si>
    <t>"K17"</t>
  </si>
  <si>
    <t>1,9</t>
  </si>
  <si>
    <t>127</t>
  </si>
  <si>
    <t>764 - R03</t>
  </si>
  <si>
    <t>Okapnice z Al plechu rš 460 mm</t>
  </si>
  <si>
    <t>-468002837</t>
  </si>
  <si>
    <t>"K16"</t>
  </si>
  <si>
    <t>13,6</t>
  </si>
  <si>
    <t>128</t>
  </si>
  <si>
    <t>764 - R07</t>
  </si>
  <si>
    <t>Oplechování horních ploch a nadezdívek (atik) bez rohů z Al plechu na OSB rš 690 mm</t>
  </si>
  <si>
    <t>-1207784442</t>
  </si>
  <si>
    <t>"K21" 90</t>
  </si>
  <si>
    <t>129</t>
  </si>
  <si>
    <t>764 - R06</t>
  </si>
  <si>
    <t>Oplechování horních ploch a nadezdívek (atik) bez rohů z Al plechu rš 650 mm</t>
  </si>
  <si>
    <t>-354482053</t>
  </si>
  <si>
    <t>"K20" 30</t>
  </si>
  <si>
    <t>130</t>
  </si>
  <si>
    <t>764 - R08</t>
  </si>
  <si>
    <t>Příplatek za zvýšenou pracnost při oplechování rohů nadezdívek (atik) z Al plechu rš přes 400 mm</t>
  </si>
  <si>
    <t>2113072540</t>
  </si>
  <si>
    <t>131</t>
  </si>
  <si>
    <t>766441812</t>
  </si>
  <si>
    <t>Demontáž parapetních desek dřevěných nebo plastových šířky přes 30 cm délky do 1,0 m</t>
  </si>
  <si>
    <t>-1871391215</t>
  </si>
  <si>
    <t>132</t>
  </si>
  <si>
    <t>764 - R05</t>
  </si>
  <si>
    <t>Oplechování markýzy K27</t>
  </si>
  <si>
    <t>-964870535</t>
  </si>
  <si>
    <t>"K27" 4,84</t>
  </si>
  <si>
    <t>133</t>
  </si>
  <si>
    <t>764521403</t>
  </si>
  <si>
    <t>Žlab podokapní půlkruhový z Al plechu rš 250 mm</t>
  </si>
  <si>
    <t>-1447737369</t>
  </si>
  <si>
    <t>"K22, K24, K25"</t>
  </si>
  <si>
    <t>14+15,5</t>
  </si>
  <si>
    <t>134</t>
  </si>
  <si>
    <t>764528421</t>
  </si>
  <si>
    <t>Svody kruhové včetně objímek, kolen, odskoků z Al plechu průměru 80 mm</t>
  </si>
  <si>
    <t>-1932942465</t>
  </si>
  <si>
    <t xml:space="preserve">"K23, K26" </t>
  </si>
  <si>
    <t>4,6+15</t>
  </si>
  <si>
    <t>135</t>
  </si>
  <si>
    <t>772 - R01</t>
  </si>
  <si>
    <t>OS08  Budky peo Rorýse  4 komorová budka 1,3x0,27x0,23</t>
  </si>
  <si>
    <t>ks</t>
  </si>
  <si>
    <t>-556201727</t>
  </si>
  <si>
    <t>136</t>
  </si>
  <si>
    <t>772 - R02</t>
  </si>
  <si>
    <t>SO09 Budka pro netopýry</t>
  </si>
  <si>
    <t>-2112447147</t>
  </si>
  <si>
    <t>137</t>
  </si>
  <si>
    <t>998764104</t>
  </si>
  <si>
    <t>Přesun hmot tonážní pro konstrukce klempířské v objektech v do 36 m</t>
  </si>
  <si>
    <t>-561037721</t>
  </si>
  <si>
    <t>766</t>
  </si>
  <si>
    <t>Konstrukce truhlářské</t>
  </si>
  <si>
    <t>138</t>
  </si>
  <si>
    <t>766622116</t>
  </si>
  <si>
    <t>Montáž plastových oken plochy přes 1 m2 pevných výšky do 2,5 m s rámem do zdiva</t>
  </si>
  <si>
    <t>-1731513155</t>
  </si>
  <si>
    <t>"201" 0,6*0,5*1</t>
  </si>
  <si>
    <t>"202"  1,2*0,5*5</t>
  </si>
  <si>
    <t>"203" (1,2+1,2)*0,5*2</t>
  </si>
  <si>
    <t>"204" (1,2+1,2+1,2+1,2)*0,5*1</t>
  </si>
  <si>
    <t>"205" 2,31*0,92*2</t>
  </si>
  <si>
    <t>"101" 0,9*0,9*43</t>
  </si>
  <si>
    <t>"206" 1,5*1,5*2</t>
  </si>
  <si>
    <t>"103A" 1,2*2*3</t>
  </si>
  <si>
    <t>"104A" 1,2*2*3</t>
  </si>
  <si>
    <t>"105" 1,5*1,8*8</t>
  </si>
  <si>
    <t>"106" 1,5*1,8*9</t>
  </si>
  <si>
    <t>"107" 1,5*1,8*12</t>
  </si>
  <si>
    <t>"109" 2,4*1,8*24</t>
  </si>
  <si>
    <t>"212"1,265*3,08*6</t>
  </si>
  <si>
    <t>"103" 1,2*1,8*6</t>
  </si>
  <si>
    <t>"104" 1,2*1,8*6</t>
  </si>
  <si>
    <t>"108" 2,4*1,8*64</t>
  </si>
  <si>
    <t>"110" 2,7*1,8*3</t>
  </si>
  <si>
    <t>"210" 3,3*1,8*3</t>
  </si>
  <si>
    <t>139</t>
  </si>
  <si>
    <t>553- R01</t>
  </si>
  <si>
    <t>201 okno plastové, 1x sklopné, izolační trojsklo, 600x500 mm, specifikace dle PD</t>
  </si>
  <si>
    <t>2043000772</t>
  </si>
  <si>
    <t>140</t>
  </si>
  <si>
    <t>553- R02</t>
  </si>
  <si>
    <t>202 okno plastové, izolačí trojsklo 1200x500 mm, specifikace dle PD</t>
  </si>
  <si>
    <t>-1534476541</t>
  </si>
  <si>
    <t>141</t>
  </si>
  <si>
    <t>553- R03</t>
  </si>
  <si>
    <t>203 okno plastové, izolační trojsklo, 1200+1200x500 mm, specifikace dle PD</t>
  </si>
  <si>
    <t>1612272976</t>
  </si>
  <si>
    <t>142</t>
  </si>
  <si>
    <t>553- R04</t>
  </si>
  <si>
    <t>204 okno plastové,  izolační trojsklo, 1200+1200+1200+1200 x500 mm, specifikace dle PD</t>
  </si>
  <si>
    <t>-1886134774</t>
  </si>
  <si>
    <t>143</t>
  </si>
  <si>
    <t>553- R05</t>
  </si>
  <si>
    <t>205 okno plastové, izolační trojsklo, 2310x920 mm, specifikace dle PD</t>
  </si>
  <si>
    <t>-2077812270</t>
  </si>
  <si>
    <t>144</t>
  </si>
  <si>
    <t>553- R06</t>
  </si>
  <si>
    <t>101 okno plastové, izolační trojsklo, 900x900 mm, specifikace dle PD</t>
  </si>
  <si>
    <t>1835567938</t>
  </si>
  <si>
    <t>145</t>
  </si>
  <si>
    <t>553- R07</t>
  </si>
  <si>
    <t>206 okno plastové, izolační trojsklo, 1500x1500 mm, specifikace dle PD</t>
  </si>
  <si>
    <t>-1353970445</t>
  </si>
  <si>
    <t>146</t>
  </si>
  <si>
    <t>553- R09</t>
  </si>
  <si>
    <t>103A okno plastové, izolační trojsklo, 1200x2000 mm, specifikace dle PD</t>
  </si>
  <si>
    <t>133409237</t>
  </si>
  <si>
    <t>147</t>
  </si>
  <si>
    <t>553- R10</t>
  </si>
  <si>
    <t>104A okno plastové, izolační trojsklo, EI45DP1, 1200x2000 mm, specifikace dle PD</t>
  </si>
  <si>
    <t>623623216</t>
  </si>
  <si>
    <t>148</t>
  </si>
  <si>
    <t>553- R11</t>
  </si>
  <si>
    <t>105 okno plastové, izolační trojsklo,1500x1800 mm, specifikace dle PD</t>
  </si>
  <si>
    <t>1029633424</t>
  </si>
  <si>
    <t>149</t>
  </si>
  <si>
    <t>553- R12</t>
  </si>
  <si>
    <t>106 okno plastové, izolační trojsklo,1500x1800 mm, specifikace dle PD</t>
  </si>
  <si>
    <t>-905962838</t>
  </si>
  <si>
    <t>150</t>
  </si>
  <si>
    <t>553- R13</t>
  </si>
  <si>
    <t>107 okno plastové, izolační trojsklo,1500x1800 mm, specifikace dle PD</t>
  </si>
  <si>
    <t>-501437349</t>
  </si>
  <si>
    <t>151</t>
  </si>
  <si>
    <t>553- R14</t>
  </si>
  <si>
    <t>109 okno plastové, izolační trojsklo,2400x1800 mm, specifikace dle PD</t>
  </si>
  <si>
    <t>-2122950241</t>
  </si>
  <si>
    <t>152</t>
  </si>
  <si>
    <t>553- R15</t>
  </si>
  <si>
    <t>212 okno plastové, izolační trojsklo,1265x3080mm, specifikace dle PD</t>
  </si>
  <si>
    <t>240133128</t>
  </si>
  <si>
    <t>153</t>
  </si>
  <si>
    <t>553- R20</t>
  </si>
  <si>
    <t>103 okno plastové, izolační trojsklo, 1200x1800mm, specifikace dle PD</t>
  </si>
  <si>
    <t>-1723251092</t>
  </si>
  <si>
    <t>154</t>
  </si>
  <si>
    <t>553- R21</t>
  </si>
  <si>
    <t>104 okno plastové, izolační trojsklo 1200x1800mm, specifikace dle PD</t>
  </si>
  <si>
    <t>1831391036</t>
  </si>
  <si>
    <t>155</t>
  </si>
  <si>
    <t>553- R22</t>
  </si>
  <si>
    <t>108 okno plastové, izolační trojsklo, 2400x1800mm, specifikace dle PD</t>
  </si>
  <si>
    <t>225135048</t>
  </si>
  <si>
    <t>156</t>
  </si>
  <si>
    <t>553- R26</t>
  </si>
  <si>
    <t>110 okno plastové, izolační trojsklo,  2700x1800mm, specifikace dle PD</t>
  </si>
  <si>
    <t>509443653</t>
  </si>
  <si>
    <t>157</t>
  </si>
  <si>
    <t>553- R27</t>
  </si>
  <si>
    <t>210 okno plastové, izolační trojsklo,  3300x1800mm, specifikace dle PD</t>
  </si>
  <si>
    <t>-1592037625</t>
  </si>
  <si>
    <t>158</t>
  </si>
  <si>
    <t>766691925</t>
  </si>
  <si>
    <t>Vyvěšení nebo zavěšení křídel plastových dveří plochy přes 2 m2</t>
  </si>
  <si>
    <t>1219175554</t>
  </si>
  <si>
    <t>159</t>
  </si>
  <si>
    <t>766441811</t>
  </si>
  <si>
    <t>Demontáž parapetních desek dřevěných nebo plastových šířky do 30 cm délky do 1,0 m</t>
  </si>
  <si>
    <t>-1641564204</t>
  </si>
  <si>
    <t>160</t>
  </si>
  <si>
    <t>766441821</t>
  </si>
  <si>
    <t>Demontáž parapetních desek dřevěných nebo plastových šířky do 30 cm délky přes 1,0 m</t>
  </si>
  <si>
    <t>-370019889</t>
  </si>
  <si>
    <t>32+14+16</t>
  </si>
  <si>
    <t>161</t>
  </si>
  <si>
    <t>766441822</t>
  </si>
  <si>
    <t>Demontáž parapetních desek dřevěných nebo plastových šířky přes 30 cm délky přes 1,0 m</t>
  </si>
  <si>
    <t>-1369688996</t>
  </si>
  <si>
    <t>42+4+4</t>
  </si>
  <si>
    <t>162</t>
  </si>
  <si>
    <t>766694111</t>
  </si>
  <si>
    <t>Montáž parapetních desek dřevěných nebo plastových šířky do 30 cm délky do 1,0 m</t>
  </si>
  <si>
    <t>1596925871</t>
  </si>
  <si>
    <t>"T11"</t>
  </si>
  <si>
    <t>163</t>
  </si>
  <si>
    <t>766694112</t>
  </si>
  <si>
    <t>Montáž parapetních desek dřevěných nebo plastových šířky do 30 cm délky do 1,6 m</t>
  </si>
  <si>
    <t>-41166838</t>
  </si>
  <si>
    <t>"T12, T13, T20"</t>
  </si>
  <si>
    <t>2+11+1</t>
  </si>
  <si>
    <t>164</t>
  </si>
  <si>
    <t>766694113</t>
  </si>
  <si>
    <t>Montáž parapetních desek dřevěných nebo plastových šířky do 30 cm délky do 2,6 m</t>
  </si>
  <si>
    <t>-1496258864</t>
  </si>
  <si>
    <t>"T09, T10"</t>
  </si>
  <si>
    <t>8+24</t>
  </si>
  <si>
    <t>165</t>
  </si>
  <si>
    <t>766694114</t>
  </si>
  <si>
    <t>Montáž parapetních desek dřevěných nebo plastových šířky do 30 cm délky přes 2,6 m</t>
  </si>
  <si>
    <t>1867375471</t>
  </si>
  <si>
    <t>"T15, T16, T17, T18,T19, T21"</t>
  </si>
  <si>
    <t>3+7+1+1+1+3</t>
  </si>
  <si>
    <t>166</t>
  </si>
  <si>
    <t>766694121</t>
  </si>
  <si>
    <t>Montáž parapetních desek dřevěných nebo plastových šířky přes 30 cm délky do 1,0 m</t>
  </si>
  <si>
    <t>1075022961</t>
  </si>
  <si>
    <t>"T01 a T06"</t>
  </si>
  <si>
    <t>1+3</t>
  </si>
  <si>
    <t>167</t>
  </si>
  <si>
    <t>766694122</t>
  </si>
  <si>
    <t>Montáž parapetních dřevěných nebo plastových šířky přes 30 cm délky do 1,6 m</t>
  </si>
  <si>
    <t>-822302007</t>
  </si>
  <si>
    <t>"T02 a T07, T08"</t>
  </si>
  <si>
    <t>23+18+1</t>
  </si>
  <si>
    <t>168</t>
  </si>
  <si>
    <t>766694123</t>
  </si>
  <si>
    <t>Montáž parapetních dřevěných nebo plastových šířky přes 30 cm délky do 2,6 m</t>
  </si>
  <si>
    <t>-547432831</t>
  </si>
  <si>
    <t>"T04,T05"</t>
  </si>
  <si>
    <t>2+2</t>
  </si>
  <si>
    <t>169</t>
  </si>
  <si>
    <t>766694124</t>
  </si>
  <si>
    <t>Montáž parapetních dřevěných nebo plastových šířky přes 30 cm délky přes 2,6 m</t>
  </si>
  <si>
    <t>607659532</t>
  </si>
  <si>
    <t>"T03,T015"</t>
  </si>
  <si>
    <t>170</t>
  </si>
  <si>
    <t>607-R01</t>
  </si>
  <si>
    <t>T01 deska parapetní dřevotřísková vnitřní 600x330mm, dle specifikace PD</t>
  </si>
  <si>
    <t>799911034</t>
  </si>
  <si>
    <t>171</t>
  </si>
  <si>
    <t>607-R02</t>
  </si>
  <si>
    <t>T02 deska parapetní dřevotřísková vnitřní 1200x300mm, dle specifikace PD</t>
  </si>
  <si>
    <t>1562051903</t>
  </si>
  <si>
    <t>172</t>
  </si>
  <si>
    <t>607-R03</t>
  </si>
  <si>
    <t>T03 deska parapetní dřevotřísková vnitřní 4800x350mm, dle specifikace PD</t>
  </si>
  <si>
    <t>1171198753</t>
  </si>
  <si>
    <t>173</t>
  </si>
  <si>
    <t>607-R04</t>
  </si>
  <si>
    <t>T04 deska parapetní dřevotřísková vnitřní 2400x350mm, dle specifikace PD</t>
  </si>
  <si>
    <t>-333698381</t>
  </si>
  <si>
    <t>174</t>
  </si>
  <si>
    <t>607-R05</t>
  </si>
  <si>
    <t>T05 deska parapetní dřevotřísková vnitřní 2310x330mm, dle specifikace PD</t>
  </si>
  <si>
    <t>-1226451430</t>
  </si>
  <si>
    <t>175</t>
  </si>
  <si>
    <t>607-R06</t>
  </si>
  <si>
    <t>T06 deska parapetní dřevotřísková vnitřní 900x330mm, dle specifikace PD</t>
  </si>
  <si>
    <t>1097259212</t>
  </si>
  <si>
    <t>176</t>
  </si>
  <si>
    <t>607-R07</t>
  </si>
  <si>
    <t>T07 deska parapetní dřevotřísková vnitřní 1500x330mm, dle specifikace PD</t>
  </si>
  <si>
    <t>1622499032</t>
  </si>
  <si>
    <t>177</t>
  </si>
  <si>
    <t>607-R08</t>
  </si>
  <si>
    <t>T08 deska parapetní dřevotřísková vnitřní 1500x450mm, dle specifikace PD</t>
  </si>
  <si>
    <t>572159529</t>
  </si>
  <si>
    <t>178</t>
  </si>
  <si>
    <t>607-R09</t>
  </si>
  <si>
    <t>T09 deska parapetní dřevotřísková vnitřní 2100x200mm, dle specifikace PD</t>
  </si>
  <si>
    <t>2008523741</t>
  </si>
  <si>
    <t>179</t>
  </si>
  <si>
    <t>607-R10</t>
  </si>
  <si>
    <t>T09 deska parapetní dřevotřísková vnitřní 2400x250mm, dle specifikace PD</t>
  </si>
  <si>
    <t>1094750818</t>
  </si>
  <si>
    <t>180</t>
  </si>
  <si>
    <t>607-R11</t>
  </si>
  <si>
    <t>T09 deska parapetní dřevotřísková vnitřní 900x250mm, dle specifikace PD</t>
  </si>
  <si>
    <t>-337099992</t>
  </si>
  <si>
    <t>181</t>
  </si>
  <si>
    <t>607-R12</t>
  </si>
  <si>
    <t>T12 deska parapetní dřevotřísková vnitřní 1200x250 mm, dle specifikace PD</t>
  </si>
  <si>
    <t>-749450301</t>
  </si>
  <si>
    <t>182</t>
  </si>
  <si>
    <t>607-R13</t>
  </si>
  <si>
    <t>T13 deska parapetní dřevotřísková vnitřní 1500x200mm, dle specifikace PD</t>
  </si>
  <si>
    <t>1910311848</t>
  </si>
  <si>
    <t>183</t>
  </si>
  <si>
    <t>607-R14</t>
  </si>
  <si>
    <t>T14 D+M deska parapetní dřevotřísková vnitřní  - průběžná místností s výřezem na sloupy, š. 600mm, dle specifikace</t>
  </si>
  <si>
    <t>-1375276831</t>
  </si>
  <si>
    <t>184</t>
  </si>
  <si>
    <t>607-R15</t>
  </si>
  <si>
    <t>T15 D+M deska parapetní dřevotřísková vnitřní  5400x300mm, dle specifikace PD</t>
  </si>
  <si>
    <t>-140430954</t>
  </si>
  <si>
    <t>185</t>
  </si>
  <si>
    <t>607-R16</t>
  </si>
  <si>
    <t>T16 D+M deska parapetní dřevotřísková vnitřní  3300x200mm, dle specifikace PD</t>
  </si>
  <si>
    <t>-945955387</t>
  </si>
  <si>
    <t>186</t>
  </si>
  <si>
    <t>607-R17</t>
  </si>
  <si>
    <t>T17 D+M deska parapetní dřevotřísková vnitřní  4150x180mm, dle specifikace PD</t>
  </si>
  <si>
    <t>-395952978</t>
  </si>
  <si>
    <t>187</t>
  </si>
  <si>
    <t>607-R18</t>
  </si>
  <si>
    <t>T18 D+M deska parapetní dřevotřísková vnitřní  4200x180mm, dle specifikace PD</t>
  </si>
  <si>
    <t>1062725508</t>
  </si>
  <si>
    <t>188</t>
  </si>
  <si>
    <t>607-R19</t>
  </si>
  <si>
    <t>T19 D+M deska parapetní dřevotřísková vnitřní  4400x180mm, dle specifikace PD</t>
  </si>
  <si>
    <t>-1271406547</t>
  </si>
  <si>
    <t>189</t>
  </si>
  <si>
    <t>607-R20</t>
  </si>
  <si>
    <t>T20 D+M deska parapetní dřevotřísková vnitřní  1600x180mm, dle specifikace PD</t>
  </si>
  <si>
    <t>-1087985582</t>
  </si>
  <si>
    <t>190</t>
  </si>
  <si>
    <t>607-R21</t>
  </si>
  <si>
    <t>T21 D+M deska parapetní dřevotřísková vnitřní  2700x250mm, dle specifikace PD</t>
  </si>
  <si>
    <t>-536612072</t>
  </si>
  <si>
    <t>191</t>
  </si>
  <si>
    <t>998766104</t>
  </si>
  <si>
    <t>Přesun hmot tonážní pro konstrukce truhlářské v objektech v do 36 m</t>
  </si>
  <si>
    <t>-1253056817</t>
  </si>
  <si>
    <t>767</t>
  </si>
  <si>
    <t>Konstrukce zámečnické</t>
  </si>
  <si>
    <t>192</t>
  </si>
  <si>
    <t>767 - R08</t>
  </si>
  <si>
    <t>Montáž oken kovových jednoduchých otevíravých do zdiva</t>
  </si>
  <si>
    <t>109614342</t>
  </si>
  <si>
    <t>"207" 1,2*1,8*2</t>
  </si>
  <si>
    <t>"213" 2,1*3,08*7</t>
  </si>
  <si>
    <t>"227"0,64*3,08*2</t>
  </si>
  <si>
    <t>"228" 0,64*3,08*2</t>
  </si>
  <si>
    <t>"300" 2,1*3,08*1</t>
  </si>
  <si>
    <t>"154" 2,78*5,4*1</t>
  </si>
  <si>
    <t>"208" 3,3*1,8*4</t>
  </si>
  <si>
    <t>"209" 5,4*2,78*2</t>
  </si>
  <si>
    <t>"301" 1,957*1,644+(1,644*0,58/2)*1</t>
  </si>
  <si>
    <t>"302" 1,031*1,957*1</t>
  </si>
  <si>
    <t>"303" 1,095*1,957*5</t>
  </si>
  <si>
    <t>"304" 1,095*1,957*6</t>
  </si>
  <si>
    <t>"305"1,095*1,82*10</t>
  </si>
  <si>
    <t>"306" 1,03*1,82*1</t>
  </si>
  <si>
    <t>"307" 1,095*1,82*1</t>
  </si>
  <si>
    <t>193</t>
  </si>
  <si>
    <t>553- R08</t>
  </si>
  <si>
    <t>207 okno Al, izolační trojsklo,EI45DP1, 1200x1800 mm, specifikace dle PD</t>
  </si>
  <si>
    <t>-1539742770</t>
  </si>
  <si>
    <t>194</t>
  </si>
  <si>
    <t>553- R16</t>
  </si>
  <si>
    <t>213 okno Al, izolační trojsklo, 2100x3080mm, specifikace dle PD</t>
  </si>
  <si>
    <t>-379073239</t>
  </si>
  <si>
    <t>195</t>
  </si>
  <si>
    <t>553- R17</t>
  </si>
  <si>
    <t>227 okno Al, izolační trojsklo, 640x3080mm, specifikace dle PD</t>
  </si>
  <si>
    <t>-1544124418</t>
  </si>
  <si>
    <t>196</t>
  </si>
  <si>
    <t>553- R18</t>
  </si>
  <si>
    <t>228 okno Al, izolační trojsklo, 640x3080mm, specifikace dle PD</t>
  </si>
  <si>
    <t>-1424519555</t>
  </si>
  <si>
    <t>197</t>
  </si>
  <si>
    <t>553- R19</t>
  </si>
  <si>
    <t>300 okno Al, izolační trojsklo, EI45DP1, 2100x3080mm, specifikace dle PD - provedení jako požární nenosná stěna</t>
  </si>
  <si>
    <t>589333944</t>
  </si>
  <si>
    <t>198</t>
  </si>
  <si>
    <t>553- R23</t>
  </si>
  <si>
    <t>154 okno Al, izolační trojsklo, 5400x2780mm, specifikace dle PD</t>
  </si>
  <si>
    <t>-1105609035</t>
  </si>
  <si>
    <t>199</t>
  </si>
  <si>
    <t>553- R24</t>
  </si>
  <si>
    <t>208 okno Al, izolační trojsklo, EI45DP1,  3300x1800mm, specifikace dle PD</t>
  </si>
  <si>
    <t>-2049316601</t>
  </si>
  <si>
    <t>200</t>
  </si>
  <si>
    <t>553- R25</t>
  </si>
  <si>
    <t>209 okno Al, izolační trojsklo,  5400x2780mm, specifikace dle PD</t>
  </si>
  <si>
    <t>-1178516808</t>
  </si>
  <si>
    <t>201</t>
  </si>
  <si>
    <t>553- R28</t>
  </si>
  <si>
    <t>301  okno Al, izolační trojsklo, 1644 x2537mm, specifikace dle PD</t>
  </si>
  <si>
    <t>915335953</t>
  </si>
  <si>
    <t>202</t>
  </si>
  <si>
    <t>553- R29</t>
  </si>
  <si>
    <t>302  okno Al, izolační trojsklo, 1031 x1957mm, specifikace dle PD</t>
  </si>
  <si>
    <t>1734226072</t>
  </si>
  <si>
    <t>203</t>
  </si>
  <si>
    <t>553- R30</t>
  </si>
  <si>
    <t>303  okno Al, izolační trojsklo, 1095 x1957mm, specifikace dle PD</t>
  </si>
  <si>
    <t>-1553480719</t>
  </si>
  <si>
    <t>204</t>
  </si>
  <si>
    <t>553- R31</t>
  </si>
  <si>
    <t>304  okno Al, izolační trojsklo, 1095x1957mm, specifikace dle PD</t>
  </si>
  <si>
    <t>-1192834542</t>
  </si>
  <si>
    <t>205</t>
  </si>
  <si>
    <t>553- R32</t>
  </si>
  <si>
    <t>305  okno Al, izolační trojsklo, 1095x1820mm, specifikace dle PD - střešní okno do sestavy</t>
  </si>
  <si>
    <t>-1246551473</t>
  </si>
  <si>
    <t>206</t>
  </si>
  <si>
    <t>553- R33</t>
  </si>
  <si>
    <t xml:space="preserve">306  okno Al, izolační trojsklo, 1030x1820 mm, specifikace dle PD </t>
  </si>
  <si>
    <t>800893620</t>
  </si>
  <si>
    <t>207</t>
  </si>
  <si>
    <t>553- R34</t>
  </si>
  <si>
    <t xml:space="preserve">307  okno Al, izolační trojsklo, 1095x1820 mm, specifikace dle PD </t>
  </si>
  <si>
    <t>1827367451</t>
  </si>
  <si>
    <t>208</t>
  </si>
  <si>
    <t>767 - R36</t>
  </si>
  <si>
    <t>Montáž hliníkových posuvných dveří výšky do 3000 mm a šířky do 2000 mm, , vč. zárubně</t>
  </si>
  <si>
    <t>-2000402413</t>
  </si>
  <si>
    <t>"238" 2,1*3,08*2</t>
  </si>
  <si>
    <t>209</t>
  </si>
  <si>
    <t>553- R35</t>
  </si>
  <si>
    <t>238 dveře AL automatické vnější posuvné, 1500x3080mm,dodávka včetně zárubně, specifikace dle PD - sestava s bočními okny 227 a 228</t>
  </si>
  <si>
    <t>-190396160</t>
  </si>
  <si>
    <t>210</t>
  </si>
  <si>
    <t>767 - R37</t>
  </si>
  <si>
    <t>Montáž hliníkových dvěří otočných jednokřídlových, vč. zárubně</t>
  </si>
  <si>
    <t>1567383056</t>
  </si>
  <si>
    <t>"116L" 1*2,48</t>
  </si>
  <si>
    <t>211</t>
  </si>
  <si>
    <t>553- R38</t>
  </si>
  <si>
    <t>116L dveře Al vchodové jednokřídlové otočné s nadsvětlíkem plné, EI45DP1</t>
  </si>
  <si>
    <t>-2143580175</t>
  </si>
  <si>
    <t>212</t>
  </si>
  <si>
    <t>767 - R39</t>
  </si>
  <si>
    <t>Montáž hliníkových dvoukřídlých otočných dvěří, vč. zárubně</t>
  </si>
  <si>
    <t>-18138936</t>
  </si>
  <si>
    <t>"117L a 118L" 1,45*2,48+1,375*2,48</t>
  </si>
  <si>
    <t>213</t>
  </si>
  <si>
    <t>553- R40</t>
  </si>
  <si>
    <t>117L dveře AL vchodové dvoukřídlé otočné,hl. křídlo 800mm s nadsvětlíkem,1 dodávka včetně zárubně,1450x2480 mm - dle specifikace PD</t>
  </si>
  <si>
    <t>1623724075</t>
  </si>
  <si>
    <t>214</t>
  </si>
  <si>
    <t>553- R41</t>
  </si>
  <si>
    <t>118L dveře AL vchodové dvoukřídlé otočné,hl. křídlo 800mm s nadsvětlíkem, dodávka včetně zárubně, 1375x2480 mm - dle specifikace PD</t>
  </si>
  <si>
    <t>34538582</t>
  </si>
  <si>
    <t>215</t>
  </si>
  <si>
    <t>767161814</t>
  </si>
  <si>
    <t>Demontáž zábradlí rovného nerozebíratelného hmotnosti 1m zábradlí přes 20 kg</t>
  </si>
  <si>
    <t>-1448839746</t>
  </si>
  <si>
    <t>1x zábradlí terasa, 2x zabradlí okna</t>
  </si>
  <si>
    <t>5,6*2+15,6</t>
  </si>
  <si>
    <t>216</t>
  </si>
  <si>
    <t>767 - R01</t>
  </si>
  <si>
    <t>Z01 D+M Zábradlí terasy nad vstupem, včetně povrchové úpravy zinkováním dle PD a kotvení</t>
  </si>
  <si>
    <t>kg</t>
  </si>
  <si>
    <t>438475942</t>
  </si>
  <si>
    <t>"jakl 50/50/3 - 4,383 kg/m"</t>
  </si>
  <si>
    <t>28*4,383*1,1</t>
  </si>
  <si>
    <t>"pásovina 30/5 - 1,05kg/m"</t>
  </si>
  <si>
    <t>112*1,05*1,1</t>
  </si>
  <si>
    <t>"kotevní pásnice"</t>
  </si>
  <si>
    <t>1,2*5,7*1,1</t>
  </si>
  <si>
    <t>"kotevní plech"</t>
  </si>
  <si>
    <t>11*0,2*0,12*3,926*1,1</t>
  </si>
  <si>
    <t>217</t>
  </si>
  <si>
    <t>767 - R02</t>
  </si>
  <si>
    <t>Z02 Zábradlí sestavy oken bez parapetu, včetně povrhové úpravy zinkováním dle PD a kotvení</t>
  </si>
  <si>
    <t>-2017807302</t>
  </si>
  <si>
    <t>"jakl 50/30/3 - 3,404 kg/m"</t>
  </si>
  <si>
    <t>13*3,404*1,1</t>
  </si>
  <si>
    <t>"pásovina 30/5  - 1,05kg/m"</t>
  </si>
  <si>
    <t>41*1,05*1,1</t>
  </si>
  <si>
    <t>"kotevní pásnice</t>
  </si>
  <si>
    <t>0,9*5,7*1,1</t>
  </si>
  <si>
    <t>5*0,2*0,12*3,926*1,1</t>
  </si>
  <si>
    <t>102,193*2</t>
  </si>
  <si>
    <t>218</t>
  </si>
  <si>
    <t>767 - R09</t>
  </si>
  <si>
    <t>OS02 - D+M Větrací mřížky AL 300x300mm</t>
  </si>
  <si>
    <t>-178724970</t>
  </si>
  <si>
    <t>219</t>
  </si>
  <si>
    <t>767 - R03</t>
  </si>
  <si>
    <t>OS03 - D+M Větrací mřížky AL 1250x490mm</t>
  </si>
  <si>
    <t>1175215810</t>
  </si>
  <si>
    <t>220</t>
  </si>
  <si>
    <t>767 - R04</t>
  </si>
  <si>
    <t>OS04 - D+M Větrací mřížky AL 300x290 včetně ventilátoru</t>
  </si>
  <si>
    <t>1015133799</t>
  </si>
  <si>
    <t>221</t>
  </si>
  <si>
    <t>767 - R05</t>
  </si>
  <si>
    <t>OS05 - D+M Fasádní mřížka AL 1000x300 mm</t>
  </si>
  <si>
    <t>1276653649</t>
  </si>
  <si>
    <t>222</t>
  </si>
  <si>
    <t>767 - R06</t>
  </si>
  <si>
    <t>OS06 - D+M Fasádní mřížka AL 1500x300 mm</t>
  </si>
  <si>
    <t>1377248311</t>
  </si>
  <si>
    <t>223</t>
  </si>
  <si>
    <t>767 - R07</t>
  </si>
  <si>
    <t>OS07 - D+M Fasádní mřížka AL 800x400mm</t>
  </si>
  <si>
    <t>-1201100300</t>
  </si>
  <si>
    <t>224</t>
  </si>
  <si>
    <t>998767104</t>
  </si>
  <si>
    <t>Přesun hmot tonážní pro zámečnické konstrukce v objektech v do 36 m</t>
  </si>
  <si>
    <t>-1983084532</t>
  </si>
  <si>
    <t>771</t>
  </si>
  <si>
    <t>Podlahy z dlaždic</t>
  </si>
  <si>
    <t>225</t>
  </si>
  <si>
    <t>771121011</t>
  </si>
  <si>
    <t>Nátěr penetrační na podlahu</t>
  </si>
  <si>
    <t>1919819897</t>
  </si>
  <si>
    <t>"Terasa - skladba P01, emulze asfaltová penetrační"</t>
  </si>
  <si>
    <t>226</t>
  </si>
  <si>
    <t>771591217</t>
  </si>
  <si>
    <t>Montáž roznášecí rohože lepené do podlah pod dlažbu</t>
  </si>
  <si>
    <t>-1868199334</t>
  </si>
  <si>
    <t>"Terasa - skladba P01, plocha + 25% přířezy"</t>
  </si>
  <si>
    <t>34,7*1,25</t>
  </si>
  <si>
    <t>227</t>
  </si>
  <si>
    <t>283-R08</t>
  </si>
  <si>
    <t>rohož separační ze skelného rouna 500g/m2</t>
  </si>
  <si>
    <t>-504643139</t>
  </si>
  <si>
    <t>43,375*1,05 'Přepočtené koeficientem množství</t>
  </si>
  <si>
    <t>228</t>
  </si>
  <si>
    <t>772528121</t>
  </si>
  <si>
    <t>Kladení dlažby z kamene na sucho na terče plochy do 0,25 m2 o výšce terče do 25 mm</t>
  </si>
  <si>
    <t>311806419</t>
  </si>
  <si>
    <t>229</t>
  </si>
  <si>
    <t>59246014</t>
  </si>
  <si>
    <t>dlažba plošná betonová terasová vymývaná 600x600x60mm</t>
  </si>
  <si>
    <t>1688286855</t>
  </si>
  <si>
    <t>34,7*1,04 'Přepočtené koeficientem množství</t>
  </si>
  <si>
    <t>230</t>
  </si>
  <si>
    <t>998771104</t>
  </si>
  <si>
    <t>Přesun hmot tonážní pro podlahy z dlaždic v objektech v do 36 m</t>
  </si>
  <si>
    <t>-484302420</t>
  </si>
  <si>
    <t>784</t>
  </si>
  <si>
    <t>Dokončovací práce - malby a tapety</t>
  </si>
  <si>
    <t>231</t>
  </si>
  <si>
    <t>784181121</t>
  </si>
  <si>
    <t>Hloubková jednonásobná penetrace podkladu v místnostech výšky do 3,80 m</t>
  </si>
  <si>
    <t>-2062137874</t>
  </si>
  <si>
    <t>Penetrace po výměně oken, počítána vždy celá stěna, SV. výška dle PD</t>
  </si>
  <si>
    <t>"1.PP" (5,7+5,5+5,7+4,5+1,85+1,85+4,45+1,6+5,4+5,5+5,6)*2,65</t>
  </si>
  <si>
    <t>"1.NP" ((5,85*4+5,85+9,025+2,85+4,48+1,2+2,4+9*2+1,6+4,48+2,6+5,85))*3,2</t>
  </si>
  <si>
    <t>"2.NP" ((3,42+4,2*2+5,6+3+4,4+4,7+1,9+4,1+3,9+4,6+2,5+2,1+1,5*2+3,59+2,825+4,025+8,29))*2,9</t>
  </si>
  <si>
    <t>"3.NP" (30,045-(4*0,1+2*0,15)+2,026+12,874-(0,1+0,15)+9,31-(0,1-+0,15)+3,59+15,95-(2*0,25+3*0,1))*2,9</t>
  </si>
  <si>
    <t>"4.NP" (30,045-(4*0,1+2*0,15)+2,026+12,874-(0,1+0,15)+9,31-(0,1-+0,15)+3,59+15,95-(2*0,25+3*0,1))*2,9</t>
  </si>
  <si>
    <t>"5.NP" (30,045-(6*0,1)+(11,6*2-(0,1*2))+30,045-(3*0,25+3*0,1))*2,9</t>
  </si>
  <si>
    <t>"6.NP" (30,045-(6*0,1)+(11,6*2-(0,1*2))+30,045-(3*0,25+3*0,1))*2,9</t>
  </si>
  <si>
    <t>"7.NP" (30,045-(7*0,1)+5,8+30,045-(3*0,25+3*0,1))*2,9</t>
  </si>
  <si>
    <t>" odečet plocha okna a dveře" -(787,52+2,48+7,006)</t>
  </si>
  <si>
    <t>232</t>
  </si>
  <si>
    <t>784221101</t>
  </si>
  <si>
    <t>Dvojnásobné bílé malby ze směsí za sucha dobře otěruvzdorných v místnostech do 3,80 m</t>
  </si>
  <si>
    <t>1431340610</t>
  </si>
  <si>
    <t>"Malba po výměně oken, počítána vždy celá stěna, SV. výška dle PD"</t>
  </si>
  <si>
    <t>1057,35</t>
  </si>
  <si>
    <t>"Malba po výměně SDK podhledum počítána vždy celá plocha dané místnosti"</t>
  </si>
  <si>
    <t>"1.NP" (22,89+22,10+6,76+5,15)</t>
  </si>
  <si>
    <t>"2.NP - 8.NP" 3,5*1,5*7</t>
  </si>
  <si>
    <t>Práce a dodávky M</t>
  </si>
  <si>
    <t>21-M</t>
  </si>
  <si>
    <t>Elektromontáže</t>
  </si>
  <si>
    <t>233</t>
  </si>
  <si>
    <t>210220101</t>
  </si>
  <si>
    <t>Montáž hromosvodného vedení svodových vodičů s podpěrami průměru do 10 mm</t>
  </si>
  <si>
    <t>1823074955</t>
  </si>
  <si>
    <t>Poznámka k položce:
Hromosvod na fasádě</t>
  </si>
  <si>
    <t>"5 svodů" 150</t>
  </si>
  <si>
    <t>"vodorovné vedení" 92</t>
  </si>
  <si>
    <t>vodič_1</t>
  </si>
  <si>
    <t>234</t>
  </si>
  <si>
    <t>354410770</t>
  </si>
  <si>
    <t>drát průměr 8 mm AlMgSi</t>
  </si>
  <si>
    <t>-1480050902</t>
  </si>
  <si>
    <t>Poznámka k položce:
Hmotnost: 0,135 kg/m</t>
  </si>
  <si>
    <t>242*0,035</t>
  </si>
  <si>
    <t>235</t>
  </si>
  <si>
    <t>210220231</t>
  </si>
  <si>
    <t>Montáž tyčí jímacích délky do 3 m na stojan</t>
  </si>
  <si>
    <t>478033512</t>
  </si>
  <si>
    <t>236</t>
  </si>
  <si>
    <t>354411290a</t>
  </si>
  <si>
    <t>tyč jímací  JT 20 (trubka AlMgSi)</t>
  </si>
  <si>
    <t>-1361834358</t>
  </si>
  <si>
    <t>237</t>
  </si>
  <si>
    <t>210220301</t>
  </si>
  <si>
    <t>Montáž svorek hromosvodných se 2 šrouby</t>
  </si>
  <si>
    <t>1874917633</t>
  </si>
  <si>
    <t>"5 svodů" 5*2</t>
  </si>
  <si>
    <t>238</t>
  </si>
  <si>
    <t>354420330</t>
  </si>
  <si>
    <t>svorka uzemnění  SS nerez spojovací</t>
  </si>
  <si>
    <t>1669573353</t>
  </si>
  <si>
    <t>239</t>
  </si>
  <si>
    <t>210220302</t>
  </si>
  <si>
    <t>Montáž svorek hromosvodných typu ST, SJ, SK, SZ, SR 01, 02 se 3 a více šrouby</t>
  </si>
  <si>
    <t>111664678</t>
  </si>
  <si>
    <t>"5 svodů" 2*5</t>
  </si>
  <si>
    <t>240</t>
  </si>
  <si>
    <t>354420410</t>
  </si>
  <si>
    <t>svorka uzemnění SJ1b nerez k jímací tyči</t>
  </si>
  <si>
    <t>256</t>
  </si>
  <si>
    <t>1264499638</t>
  </si>
  <si>
    <t>241</t>
  </si>
  <si>
    <t>354420340</t>
  </si>
  <si>
    <t>svorka uzemnění  SZa nerez zkušební</t>
  </si>
  <si>
    <t>-1595328030</t>
  </si>
  <si>
    <t>242</t>
  </si>
  <si>
    <t>210220362</t>
  </si>
  <si>
    <t>Montáž tyčí zemnicích délky do 4,5 m</t>
  </si>
  <si>
    <t>721325272</t>
  </si>
  <si>
    <t>3*5</t>
  </si>
  <si>
    <t>243</t>
  </si>
  <si>
    <t>354420900</t>
  </si>
  <si>
    <t>tyč zemnící ZT 2,0  2m, FeZn</t>
  </si>
  <si>
    <t>-557255772</t>
  </si>
  <si>
    <t>244</t>
  </si>
  <si>
    <t>210220372</t>
  </si>
  <si>
    <t>Montáž ochranných prvků - úhelníků nebo trubek do zdiva</t>
  </si>
  <si>
    <t>2057506893</t>
  </si>
  <si>
    <t>"5 svodů " 2*5</t>
  </si>
  <si>
    <t>245</t>
  </si>
  <si>
    <t>354418440</t>
  </si>
  <si>
    <t>držák ochranného úhelníku boční se středovým  vrutem DUDa-18 nerez</t>
  </si>
  <si>
    <t>-1910535647</t>
  </si>
  <si>
    <t>úhelník_1*4</t>
  </si>
  <si>
    <t>246</t>
  </si>
  <si>
    <t>354418020</t>
  </si>
  <si>
    <t>úhelník ochranný  OU 1,7 nerez</t>
  </si>
  <si>
    <t>-2049070309</t>
  </si>
  <si>
    <t>247</t>
  </si>
  <si>
    <t>210220411</t>
  </si>
  <si>
    <t>Montáž vedení hromosvodné - napínacích šroubů s okem včetně dodávky a vypnutí svodu</t>
  </si>
  <si>
    <t>812328444</t>
  </si>
  <si>
    <t>"5 svodů "5*2</t>
  </si>
  <si>
    <t>248</t>
  </si>
  <si>
    <t>R- 001</t>
  </si>
  <si>
    <t xml:space="preserve">D+M podpěr vedení hromosvodu PV21d pro ploché střechy </t>
  </si>
  <si>
    <t xml:space="preserve">ks </t>
  </si>
  <si>
    <t>-915379728</t>
  </si>
  <si>
    <t>249</t>
  </si>
  <si>
    <t>R-2102HZS</t>
  </si>
  <si>
    <t>Revize hromosvodu</t>
  </si>
  <si>
    <t>hod</t>
  </si>
  <si>
    <t>-1235407909</t>
  </si>
  <si>
    <t>02 - Ostatní a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</si>
  <si>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</si>
  <si>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</si>
  <si>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</si>
  <si>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</si>
  <si>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</si>
  <si>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</si>
  <si>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</si>
  <si>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</si>
  <si>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</si>
  <si>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</si>
  <si>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</si>
  <si>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1024</t>
  </si>
  <si>
    <t>1061063852</t>
  </si>
  <si>
    <t>Vytýčení podzemních sítí</t>
  </si>
  <si>
    <t>012002000</t>
  </si>
  <si>
    <t>Geodetické práce</t>
  </si>
  <si>
    <t>592789747</t>
  </si>
  <si>
    <t>013254000</t>
  </si>
  <si>
    <t>Dokumentace skutečného provedení stavby - 6x tištěná verze a 1x CD</t>
  </si>
  <si>
    <t>-563000343</t>
  </si>
  <si>
    <t>VRN3</t>
  </si>
  <si>
    <t>Zařízení staveniště</t>
  </si>
  <si>
    <t>030001000</t>
  </si>
  <si>
    <t>1168145316</t>
  </si>
  <si>
    <t>034103000</t>
  </si>
  <si>
    <t>Oplocení staveniště</t>
  </si>
  <si>
    <t>-726880588</t>
  </si>
  <si>
    <t>034303000</t>
  </si>
  <si>
    <t>Dopravní značení na staveništi</t>
  </si>
  <si>
    <t>-1410359013</t>
  </si>
  <si>
    <t>doačené dopravní značení</t>
  </si>
  <si>
    <t>034503000</t>
  </si>
  <si>
    <t>Informační tabule na staveništi</t>
  </si>
  <si>
    <t>1989676524</t>
  </si>
  <si>
    <t>039002000</t>
  </si>
  <si>
    <t>Zrušení zařízení staveniště</t>
  </si>
  <si>
    <t>-966458673</t>
  </si>
  <si>
    <t>039203000</t>
  </si>
  <si>
    <t>Úprava terénu po zrušení zařízení staveniště</t>
  </si>
  <si>
    <t>716070343</t>
  </si>
  <si>
    <t>039204000</t>
  </si>
  <si>
    <t>Zábor ploch po dobu výstavby</t>
  </si>
  <si>
    <t>688555142</t>
  </si>
  <si>
    <t xml:space="preserve">Poznámka k položce:
Vyřízení záboru chodníku nebo komunikace. Včetně správního poplatku a místního poplatku. Předpokládáná doba výstavby 240 dní.
</t>
  </si>
  <si>
    <t>VRN4</t>
  </si>
  <si>
    <t>Inženýrská činnost</t>
  </si>
  <si>
    <t>040001000</t>
  </si>
  <si>
    <t>-1593329226</t>
  </si>
  <si>
    <t>042103000</t>
  </si>
  <si>
    <t>Průkaz energetické náročnosti budovy</t>
  </si>
  <si>
    <t>1027612095</t>
  </si>
  <si>
    <t>042503000</t>
  </si>
  <si>
    <t>Plán BOZP na staveništi</t>
  </si>
  <si>
    <t>-2040126910</t>
  </si>
  <si>
    <t>VRN5</t>
  </si>
  <si>
    <t>Finanční náklady</t>
  </si>
  <si>
    <t>051303000</t>
  </si>
  <si>
    <t>Náklady spojené s pojištěním  odpovědnosti za škodu  způsobenou třetím osobám</t>
  </si>
  <si>
    <t>-1934421954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</si>
</sst>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2019/001/1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Stavební úpravy budovy č.p.1371, REV 24.2.2020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Na Okrouhlíku 1371/30, Hradec Králové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IF(AN8="","",AN8)</f>
        <v>24. 2. 2020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24.9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Královéhradecký kraj, Pivovarské náměstí 1245/2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67" t="str">
        <f>IF(E17="","",E17)</f>
        <v>Projecticon s.r.o., Nový Hrádek 151, 549 22</v>
      </c>
      <c r="AN49" s="38"/>
      <c r="AO49" s="38"/>
      <c r="AP49" s="38"/>
      <c r="AQ49" s="38"/>
      <c r="AR49" s="42"/>
      <c r="AS49" s="68" t="s">
        <v>50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67" t="str">
        <f>IF(E20="","",E20)</f>
        <v xml:space="preserve"> 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51</v>
      </c>
      <c r="D52" s="81"/>
      <c r="E52" s="81"/>
      <c r="F52" s="81"/>
      <c r="G52" s="81"/>
      <c r="H52" s="82"/>
      <c r="I52" s="83" t="s">
        <v>52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53</v>
      </c>
      <c r="AH52" s="81"/>
      <c r="AI52" s="81"/>
      <c r="AJ52" s="81"/>
      <c r="AK52" s="81"/>
      <c r="AL52" s="81"/>
      <c r="AM52" s="81"/>
      <c r="AN52" s="83" t="s">
        <v>54</v>
      </c>
      <c r="AO52" s="81"/>
      <c r="AP52" s="85"/>
      <c r="AQ52" s="86" t="s">
        <v>55</v>
      </c>
      <c r="AR52" s="42"/>
      <c r="AS52" s="87" t="s">
        <v>56</v>
      </c>
      <c r="AT52" s="88" t="s">
        <v>57</v>
      </c>
      <c r="AU52" s="88" t="s">
        <v>58</v>
      </c>
      <c r="AV52" s="88" t="s">
        <v>59</v>
      </c>
      <c r="AW52" s="88" t="s">
        <v>60</v>
      </c>
      <c r="AX52" s="88" t="s">
        <v>61</v>
      </c>
      <c r="AY52" s="88" t="s">
        <v>62</v>
      </c>
      <c r="AZ52" s="88" t="s">
        <v>63</v>
      </c>
      <c r="BA52" s="88" t="s">
        <v>64</v>
      </c>
      <c r="BB52" s="88" t="s">
        <v>65</v>
      </c>
      <c r="BC52" s="88" t="s">
        <v>66</v>
      </c>
      <c r="BD52" s="89" t="s">
        <v>67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ROUND(SUM(AG55:AG56),2)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ROUND(SUM(AS55:AS56),2)</f>
        <v>0</v>
      </c>
      <c r="AT54" s="101">
        <f>ROUND(SUM(AV54:AW54),2)</f>
        <v>0</v>
      </c>
      <c r="AU54" s="102">
        <f>ROUND(SUM(AU55:AU56),5)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ROUND(SUM(AZ55:AZ56),2)</f>
        <v>0</v>
      </c>
      <c r="BA54" s="101">
        <f>ROUND(SUM(BA55:BA56),2)</f>
        <v>0</v>
      </c>
      <c r="BB54" s="101">
        <f>ROUND(SUM(BB55:BB56),2)</f>
        <v>0</v>
      </c>
      <c r="BC54" s="101">
        <f>ROUND(SUM(BC55:BC56),2)</f>
        <v>0</v>
      </c>
      <c r="BD54" s="103">
        <f>ROUND(SUM(BD55:BD56),2)</f>
        <v>0</v>
      </c>
      <c r="BS54" s="104" t="s">
        <v>69</v>
      </c>
      <c r="BT54" s="104" t="s">
        <v>70</v>
      </c>
      <c r="BU54" s="105" t="s">
        <v>71</v>
      </c>
      <c r="BV54" s="104" t="s">
        <v>72</v>
      </c>
      <c r="BW54" s="104" t="s">
        <v>5</v>
      </c>
      <c r="BX54" s="104" t="s">
        <v>73</v>
      </c>
      <c r="CL54" s="104" t="s">
        <v>1</v>
      </c>
    </row>
    <row r="55" spans="1:91" s="5" customFormat="1" ht="16.5" customHeight="1">
      <c r="A55" s="106" t="s">
        <v>74</v>
      </c>
      <c r="B55" s="107"/>
      <c r="C55" s="108"/>
      <c r="D55" s="109" t="s">
        <v>75</v>
      </c>
      <c r="E55" s="109"/>
      <c r="F55" s="109"/>
      <c r="G55" s="109"/>
      <c r="H55" s="109"/>
      <c r="I55" s="110"/>
      <c r="J55" s="109" t="s">
        <v>76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'01 - Zateplení budovy 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77</v>
      </c>
      <c r="AR55" s="113"/>
      <c r="AS55" s="114">
        <v>0</v>
      </c>
      <c r="AT55" s="115">
        <f>ROUND(SUM(AV55:AW55),2)</f>
        <v>0</v>
      </c>
      <c r="AU55" s="116">
        <f>'01 - Zateplení budovy '!P101</f>
        <v>0</v>
      </c>
      <c r="AV55" s="115">
        <f>'01 - Zateplení budovy '!J33</f>
        <v>0</v>
      </c>
      <c r="AW55" s="115">
        <f>'01 - Zateplení budovy '!J34</f>
        <v>0</v>
      </c>
      <c r="AX55" s="115">
        <f>'01 - Zateplení budovy '!J35</f>
        <v>0</v>
      </c>
      <c r="AY55" s="115">
        <f>'01 - Zateplení budovy '!J36</f>
        <v>0</v>
      </c>
      <c r="AZ55" s="115">
        <f>'01 - Zateplení budovy '!F33</f>
        <v>0</v>
      </c>
      <c r="BA55" s="115">
        <f>'01 - Zateplení budovy '!F34</f>
        <v>0</v>
      </c>
      <c r="BB55" s="115">
        <f>'01 - Zateplení budovy '!F35</f>
        <v>0</v>
      </c>
      <c r="BC55" s="115">
        <f>'01 - Zateplení budovy '!F36</f>
        <v>0</v>
      </c>
      <c r="BD55" s="117">
        <f>'01 - Zateplení budovy '!F37</f>
        <v>0</v>
      </c>
      <c r="BT55" s="118" t="s">
        <v>78</v>
      </c>
      <c r="BV55" s="118" t="s">
        <v>72</v>
      </c>
      <c r="BW55" s="118" t="s">
        <v>79</v>
      </c>
      <c r="BX55" s="118" t="s">
        <v>5</v>
      </c>
      <c r="CL55" s="118" t="s">
        <v>1</v>
      </c>
      <c r="CM55" s="118" t="s">
        <v>80</v>
      </c>
    </row>
    <row r="56" spans="1:91" s="5" customFormat="1" ht="16.5" customHeight="1">
      <c r="A56" s="106" t="s">
        <v>74</v>
      </c>
      <c r="B56" s="107"/>
      <c r="C56" s="108"/>
      <c r="D56" s="109" t="s">
        <v>81</v>
      </c>
      <c r="E56" s="109"/>
      <c r="F56" s="109"/>
      <c r="G56" s="109"/>
      <c r="H56" s="109"/>
      <c r="I56" s="110"/>
      <c r="J56" s="109" t="s">
        <v>82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'02 - Ostatní a vedlejší n...'!J30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77</v>
      </c>
      <c r="AR56" s="113"/>
      <c r="AS56" s="119">
        <v>0</v>
      </c>
      <c r="AT56" s="120">
        <f>ROUND(SUM(AV56:AW56),2)</f>
        <v>0</v>
      </c>
      <c r="AU56" s="121">
        <f>'02 - Ostatní a vedlejší n...'!P84</f>
        <v>0</v>
      </c>
      <c r="AV56" s="120">
        <f>'02 - Ostatní a vedlejší n...'!J33</f>
        <v>0</v>
      </c>
      <c r="AW56" s="120">
        <f>'02 - Ostatní a vedlejší n...'!J34</f>
        <v>0</v>
      </c>
      <c r="AX56" s="120">
        <f>'02 - Ostatní a vedlejší n...'!J35</f>
        <v>0</v>
      </c>
      <c r="AY56" s="120">
        <f>'02 - Ostatní a vedlejší n...'!J36</f>
        <v>0</v>
      </c>
      <c r="AZ56" s="120">
        <f>'02 - Ostatní a vedlejší n...'!F33</f>
        <v>0</v>
      </c>
      <c r="BA56" s="120">
        <f>'02 - Ostatní a vedlejší n...'!F34</f>
        <v>0</v>
      </c>
      <c r="BB56" s="120">
        <f>'02 - Ostatní a vedlejší n...'!F35</f>
        <v>0</v>
      </c>
      <c r="BC56" s="120">
        <f>'02 - Ostatní a vedlejší n...'!F36</f>
        <v>0</v>
      </c>
      <c r="BD56" s="122">
        <f>'02 - Ostatní a vedlejší n...'!F37</f>
        <v>0</v>
      </c>
      <c r="BT56" s="118" t="s">
        <v>78</v>
      </c>
      <c r="BV56" s="118" t="s">
        <v>72</v>
      </c>
      <c r="BW56" s="118" t="s">
        <v>83</v>
      </c>
      <c r="BX56" s="118" t="s">
        <v>5</v>
      </c>
      <c r="CL56" s="118" t="s">
        <v>1</v>
      </c>
      <c r="CM56" s="118" t="s">
        <v>80</v>
      </c>
    </row>
    <row r="57" spans="2:44" s="1" customFormat="1" ht="30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2:44" s="1" customFormat="1" ht="6.95" customHeight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42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01 - Zateplení budovy '!C2" display="/"/>
    <hyperlink ref="A56" location="'02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78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79</v>
      </c>
      <c r="AZ2" s="124" t="s">
        <v>84</v>
      </c>
      <c r="BA2" s="124" t="s">
        <v>85</v>
      </c>
      <c r="BB2" s="124" t="s">
        <v>1</v>
      </c>
      <c r="BC2" s="124" t="s">
        <v>86</v>
      </c>
      <c r="BD2" s="124" t="s">
        <v>80</v>
      </c>
    </row>
    <row r="3" spans="2:56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9"/>
      <c r="AT3" s="16" t="s">
        <v>80</v>
      </c>
      <c r="AZ3" s="124" t="s">
        <v>87</v>
      </c>
      <c r="BA3" s="124" t="s">
        <v>88</v>
      </c>
      <c r="BB3" s="124" t="s">
        <v>1</v>
      </c>
      <c r="BC3" s="124" t="s">
        <v>86</v>
      </c>
      <c r="BD3" s="124" t="s">
        <v>80</v>
      </c>
    </row>
    <row r="4" spans="2:56" ht="24.95" customHeight="1">
      <c r="B4" s="19"/>
      <c r="D4" s="128" t="s">
        <v>89</v>
      </c>
      <c r="L4" s="19"/>
      <c r="M4" s="23" t="s">
        <v>10</v>
      </c>
      <c r="AT4" s="16" t="s">
        <v>4</v>
      </c>
      <c r="AZ4" s="124" t="s">
        <v>90</v>
      </c>
      <c r="BA4" s="124" t="s">
        <v>91</v>
      </c>
      <c r="BB4" s="124" t="s">
        <v>1</v>
      </c>
      <c r="BC4" s="124" t="s">
        <v>86</v>
      </c>
      <c r="BD4" s="124" t="s">
        <v>80</v>
      </c>
    </row>
    <row r="5" spans="2:12" ht="6.95" customHeight="1">
      <c r="B5" s="19"/>
      <c r="L5" s="19"/>
    </row>
    <row r="6" spans="2:12" ht="12" customHeight="1">
      <c r="B6" s="19"/>
      <c r="D6" s="129" t="s">
        <v>16</v>
      </c>
      <c r="L6" s="19"/>
    </row>
    <row r="7" spans="2:12" ht="16.5" customHeight="1">
      <c r="B7" s="19"/>
      <c r="E7" s="130" t="str">
        <f>'Rekapitulace stavby'!K6</f>
        <v>Stavební úpravy budovy č.p.1371, REV 24.2.2020</v>
      </c>
      <c r="F7" s="129"/>
      <c r="G7" s="129"/>
      <c r="H7" s="129"/>
      <c r="L7" s="19"/>
    </row>
    <row r="8" spans="2:12" s="1" customFormat="1" ht="12" customHeight="1">
      <c r="B8" s="42"/>
      <c r="D8" s="129" t="s">
        <v>92</v>
      </c>
      <c r="I8" s="131"/>
      <c r="L8" s="42"/>
    </row>
    <row r="9" spans="2:12" s="1" customFormat="1" ht="36.95" customHeight="1">
      <c r="B9" s="42"/>
      <c r="E9" s="132" t="s">
        <v>93</v>
      </c>
      <c r="F9" s="1"/>
      <c r="G9" s="1"/>
      <c r="H9" s="1"/>
      <c r="I9" s="131"/>
      <c r="L9" s="42"/>
    </row>
    <row r="10" spans="2:12" s="1" customFormat="1" ht="12">
      <c r="B10" s="42"/>
      <c r="I10" s="131"/>
      <c r="L10" s="42"/>
    </row>
    <row r="11" spans="2:12" s="1" customFormat="1" ht="12" customHeight="1">
      <c r="B11" s="42"/>
      <c r="D11" s="129" t="s">
        <v>18</v>
      </c>
      <c r="F11" s="16" t="s">
        <v>1</v>
      </c>
      <c r="I11" s="133" t="s">
        <v>19</v>
      </c>
      <c r="J11" s="16" t="s">
        <v>1</v>
      </c>
      <c r="L11" s="42"/>
    </row>
    <row r="12" spans="2:12" s="1" customFormat="1" ht="12" customHeight="1">
      <c r="B12" s="42"/>
      <c r="D12" s="129" t="s">
        <v>20</v>
      </c>
      <c r="F12" s="16" t="s">
        <v>94</v>
      </c>
      <c r="I12" s="133" t="s">
        <v>22</v>
      </c>
      <c r="J12" s="134" t="str">
        <f>'Rekapitulace stavby'!AN8</f>
        <v>24. 2. 2020</v>
      </c>
      <c r="L12" s="42"/>
    </row>
    <row r="13" spans="2:12" s="1" customFormat="1" ht="10.8" customHeight="1">
      <c r="B13" s="42"/>
      <c r="I13" s="131"/>
      <c r="L13" s="42"/>
    </row>
    <row r="14" spans="2:12" s="1" customFormat="1" ht="12" customHeight="1">
      <c r="B14" s="42"/>
      <c r="D14" s="129" t="s">
        <v>24</v>
      </c>
      <c r="I14" s="133" t="s">
        <v>25</v>
      </c>
      <c r="J14" s="16" t="s">
        <v>1</v>
      </c>
      <c r="L14" s="42"/>
    </row>
    <row r="15" spans="2:12" s="1" customFormat="1" ht="18" customHeight="1">
      <c r="B15" s="42"/>
      <c r="E15" s="16" t="s">
        <v>95</v>
      </c>
      <c r="I15" s="133" t="s">
        <v>27</v>
      </c>
      <c r="J15" s="16" t="s">
        <v>1</v>
      </c>
      <c r="L15" s="42"/>
    </row>
    <row r="16" spans="2:12" s="1" customFormat="1" ht="6.95" customHeight="1">
      <c r="B16" s="42"/>
      <c r="I16" s="131"/>
      <c r="L16" s="42"/>
    </row>
    <row r="17" spans="2:12" s="1" customFormat="1" ht="12" customHeight="1">
      <c r="B17" s="42"/>
      <c r="D17" s="129" t="s">
        <v>28</v>
      </c>
      <c r="I17" s="133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3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1"/>
      <c r="L19" s="42"/>
    </row>
    <row r="20" spans="2:12" s="1" customFormat="1" ht="12" customHeight="1">
      <c r="B20" s="42"/>
      <c r="D20" s="129" t="s">
        <v>30</v>
      </c>
      <c r="I20" s="133" t="s">
        <v>25</v>
      </c>
      <c r="J20" s="16" t="s">
        <v>1</v>
      </c>
      <c r="L20" s="42"/>
    </row>
    <row r="21" spans="2:12" s="1" customFormat="1" ht="18" customHeight="1">
      <c r="B21" s="42"/>
      <c r="E21" s="16" t="s">
        <v>96</v>
      </c>
      <c r="I21" s="133" t="s">
        <v>27</v>
      </c>
      <c r="J21" s="16" t="s">
        <v>1</v>
      </c>
      <c r="L21" s="42"/>
    </row>
    <row r="22" spans="2:12" s="1" customFormat="1" ht="6.95" customHeight="1">
      <c r="B22" s="42"/>
      <c r="I22" s="131"/>
      <c r="L22" s="42"/>
    </row>
    <row r="23" spans="2:12" s="1" customFormat="1" ht="12" customHeight="1">
      <c r="B23" s="42"/>
      <c r="D23" s="129" t="s">
        <v>33</v>
      </c>
      <c r="I23" s="133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33" t="s">
        <v>27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31"/>
      <c r="L25" s="42"/>
    </row>
    <row r="26" spans="2:12" s="1" customFormat="1" ht="12" customHeight="1">
      <c r="B26" s="42"/>
      <c r="D26" s="129" t="s">
        <v>35</v>
      </c>
      <c r="I26" s="131"/>
      <c r="L26" s="42"/>
    </row>
    <row r="27" spans="2:12" s="6" customFormat="1" ht="16.5" customHeight="1">
      <c r="B27" s="135"/>
      <c r="E27" s="136" t="s">
        <v>1</v>
      </c>
      <c r="F27" s="136"/>
      <c r="G27" s="136"/>
      <c r="H27" s="136"/>
      <c r="I27" s="137"/>
      <c r="L27" s="135"/>
    </row>
    <row r="28" spans="2:12" s="1" customFormat="1" ht="6.95" customHeight="1">
      <c r="B28" s="42"/>
      <c r="I28" s="131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8"/>
      <c r="J29" s="70"/>
      <c r="K29" s="70"/>
      <c r="L29" s="42"/>
    </row>
    <row r="30" spans="2:12" s="1" customFormat="1" ht="25.4" customHeight="1">
      <c r="B30" s="42"/>
      <c r="D30" s="139" t="s">
        <v>36</v>
      </c>
      <c r="I30" s="131"/>
      <c r="J30" s="140">
        <f>ROUND(J101,2)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8"/>
      <c r="J31" s="70"/>
      <c r="K31" s="70"/>
      <c r="L31" s="42"/>
    </row>
    <row r="32" spans="2:12" s="1" customFormat="1" ht="14.4" customHeight="1">
      <c r="B32" s="42"/>
      <c r="F32" s="141" t="s">
        <v>38</v>
      </c>
      <c r="I32" s="142" t="s">
        <v>37</v>
      </c>
      <c r="J32" s="141" t="s">
        <v>39</v>
      </c>
      <c r="L32" s="42"/>
    </row>
    <row r="33" spans="2:12" s="1" customFormat="1" ht="14.4" customHeight="1">
      <c r="B33" s="42"/>
      <c r="D33" s="129" t="s">
        <v>40</v>
      </c>
      <c r="E33" s="129" t="s">
        <v>41</v>
      </c>
      <c r="F33" s="143">
        <f>ROUND((SUM(BE101:BE786)),2)</f>
        <v>0</v>
      </c>
      <c r="I33" s="144">
        <v>0.21</v>
      </c>
      <c r="J33" s="143">
        <f>ROUND(((SUM(BE101:BE786))*I33),2)</f>
        <v>0</v>
      </c>
      <c r="L33" s="42"/>
    </row>
    <row r="34" spans="2:12" s="1" customFormat="1" ht="14.4" customHeight="1">
      <c r="B34" s="42"/>
      <c r="E34" s="129" t="s">
        <v>42</v>
      </c>
      <c r="F34" s="143">
        <f>ROUND((SUM(BF101:BF786)),2)</f>
        <v>0</v>
      </c>
      <c r="I34" s="144">
        <v>0.15</v>
      </c>
      <c r="J34" s="143">
        <f>ROUND(((SUM(BF101:BF786))*I34),2)</f>
        <v>0</v>
      </c>
      <c r="L34" s="42"/>
    </row>
    <row r="35" spans="2:12" s="1" customFormat="1" ht="14.4" customHeight="1" hidden="1">
      <c r="B35" s="42"/>
      <c r="E35" s="129" t="s">
        <v>43</v>
      </c>
      <c r="F35" s="143">
        <f>ROUND((SUM(BG101:BG786)),2)</f>
        <v>0</v>
      </c>
      <c r="I35" s="144">
        <v>0.21</v>
      </c>
      <c r="J35" s="143">
        <f>0</f>
        <v>0</v>
      </c>
      <c r="L35" s="42"/>
    </row>
    <row r="36" spans="2:12" s="1" customFormat="1" ht="14.4" customHeight="1" hidden="1">
      <c r="B36" s="42"/>
      <c r="E36" s="129" t="s">
        <v>44</v>
      </c>
      <c r="F36" s="143">
        <f>ROUND((SUM(BH101:BH786)),2)</f>
        <v>0</v>
      </c>
      <c r="I36" s="144">
        <v>0.15</v>
      </c>
      <c r="J36" s="143">
        <f>0</f>
        <v>0</v>
      </c>
      <c r="L36" s="42"/>
    </row>
    <row r="37" spans="2:12" s="1" customFormat="1" ht="14.4" customHeight="1" hidden="1">
      <c r="B37" s="42"/>
      <c r="E37" s="129" t="s">
        <v>45</v>
      </c>
      <c r="F37" s="143">
        <f>ROUND((SUM(BI101:BI786)),2)</f>
        <v>0</v>
      </c>
      <c r="I37" s="144">
        <v>0</v>
      </c>
      <c r="J37" s="143">
        <f>0</f>
        <v>0</v>
      </c>
      <c r="L37" s="42"/>
    </row>
    <row r="38" spans="2:12" s="1" customFormat="1" ht="6.95" customHeight="1">
      <c r="B38" s="42"/>
      <c r="I38" s="131"/>
      <c r="L38" s="42"/>
    </row>
    <row r="39" spans="2:12" s="1" customFormat="1" ht="25.4" customHeight="1">
      <c r="B39" s="42"/>
      <c r="C39" s="145"/>
      <c r="D39" s="146" t="s">
        <v>46</v>
      </c>
      <c r="E39" s="147"/>
      <c r="F39" s="147"/>
      <c r="G39" s="148" t="s">
        <v>47</v>
      </c>
      <c r="H39" s="149" t="s">
        <v>48</v>
      </c>
      <c r="I39" s="150"/>
      <c r="J39" s="151">
        <f>SUM(J30:J37)</f>
        <v>0</v>
      </c>
      <c r="K39" s="152"/>
      <c r="L39" s="42"/>
    </row>
    <row r="40" spans="2:12" s="1" customFormat="1" ht="14.4" customHeight="1">
      <c r="B40" s="153"/>
      <c r="C40" s="154"/>
      <c r="D40" s="154"/>
      <c r="E40" s="154"/>
      <c r="F40" s="154"/>
      <c r="G40" s="154"/>
      <c r="H40" s="154"/>
      <c r="I40" s="155"/>
      <c r="J40" s="154"/>
      <c r="K40" s="154"/>
      <c r="L40" s="42"/>
    </row>
    <row r="44" spans="2:12" s="1" customFormat="1" ht="6.95" customHeight="1">
      <c r="B44" s="156"/>
      <c r="C44" s="157"/>
      <c r="D44" s="157"/>
      <c r="E44" s="157"/>
      <c r="F44" s="157"/>
      <c r="G44" s="157"/>
      <c r="H44" s="157"/>
      <c r="I44" s="158"/>
      <c r="J44" s="157"/>
      <c r="K44" s="157"/>
      <c r="L44" s="42"/>
    </row>
    <row r="45" spans="2:12" s="1" customFormat="1" ht="24.95" customHeight="1">
      <c r="B45" s="37"/>
      <c r="C45" s="22" t="s">
        <v>97</v>
      </c>
      <c r="D45" s="38"/>
      <c r="E45" s="38"/>
      <c r="F45" s="38"/>
      <c r="G45" s="38"/>
      <c r="H45" s="38"/>
      <c r="I45" s="131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1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1"/>
      <c r="J47" s="38"/>
      <c r="K47" s="38"/>
      <c r="L47" s="42"/>
    </row>
    <row r="48" spans="2:12" s="1" customFormat="1" ht="16.5" customHeight="1">
      <c r="B48" s="37"/>
      <c r="C48" s="38"/>
      <c r="D48" s="38"/>
      <c r="E48" s="159" t="str">
        <f>E7</f>
        <v>Stavební úpravy budovy č.p.1371, REV 24.2.2020</v>
      </c>
      <c r="F48" s="31"/>
      <c r="G48" s="31"/>
      <c r="H48" s="31"/>
      <c r="I48" s="131"/>
      <c r="J48" s="38"/>
      <c r="K48" s="38"/>
      <c r="L48" s="42"/>
    </row>
    <row r="49" spans="2:12" s="1" customFormat="1" ht="12" customHeight="1">
      <c r="B49" s="37"/>
      <c r="C49" s="31" t="s">
        <v>92</v>
      </c>
      <c r="D49" s="38"/>
      <c r="E49" s="38"/>
      <c r="F49" s="38"/>
      <c r="G49" s="38"/>
      <c r="H49" s="38"/>
      <c r="I49" s="131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 xml:space="preserve">01 - Zateplení budovy </v>
      </c>
      <c r="F50" s="38"/>
      <c r="G50" s="38"/>
      <c r="H50" s="38"/>
      <c r="I50" s="131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1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>Na Okrouhlíku 1371/30</v>
      </c>
      <c r="G52" s="38"/>
      <c r="H52" s="38"/>
      <c r="I52" s="133" t="s">
        <v>22</v>
      </c>
      <c r="J52" s="66" t="str">
        <f>IF(J12="","",J12)</f>
        <v>24. 2. 2020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1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>Královéhradecký kraj</v>
      </c>
      <c r="G54" s="38"/>
      <c r="H54" s="38"/>
      <c r="I54" s="133" t="s">
        <v>30</v>
      </c>
      <c r="J54" s="35" t="str">
        <f>E21</f>
        <v>Projecticon s.r.o.</v>
      </c>
      <c r="K54" s="38"/>
      <c r="L54" s="42"/>
    </row>
    <row r="55" spans="2:12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3" t="s">
        <v>33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1"/>
      <c r="J56" s="38"/>
      <c r="K56" s="38"/>
      <c r="L56" s="42"/>
    </row>
    <row r="57" spans="2:12" s="1" customFormat="1" ht="29.25" customHeight="1">
      <c r="B57" s="37"/>
      <c r="C57" s="160" t="s">
        <v>98</v>
      </c>
      <c r="D57" s="161"/>
      <c r="E57" s="161"/>
      <c r="F57" s="161"/>
      <c r="G57" s="161"/>
      <c r="H57" s="161"/>
      <c r="I57" s="162"/>
      <c r="J57" s="163" t="s">
        <v>99</v>
      </c>
      <c r="K57" s="161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1"/>
      <c r="J58" s="38"/>
      <c r="K58" s="38"/>
      <c r="L58" s="42"/>
    </row>
    <row r="59" spans="2:47" s="1" customFormat="1" ht="22.8" customHeight="1">
      <c r="B59" s="37"/>
      <c r="C59" s="164" t="s">
        <v>100</v>
      </c>
      <c r="D59" s="38"/>
      <c r="E59" s="38"/>
      <c r="F59" s="38"/>
      <c r="G59" s="38"/>
      <c r="H59" s="38"/>
      <c r="I59" s="131"/>
      <c r="J59" s="97">
        <f>J101</f>
        <v>0</v>
      </c>
      <c r="K59" s="38"/>
      <c r="L59" s="42"/>
      <c r="AU59" s="16" t="s">
        <v>101</v>
      </c>
    </row>
    <row r="60" spans="2:12" s="7" customFormat="1" ht="24.95" customHeight="1">
      <c r="B60" s="165"/>
      <c r="C60" s="166"/>
      <c r="D60" s="167" t="s">
        <v>102</v>
      </c>
      <c r="E60" s="168"/>
      <c r="F60" s="168"/>
      <c r="G60" s="168"/>
      <c r="H60" s="168"/>
      <c r="I60" s="169"/>
      <c r="J60" s="170">
        <f>J102</f>
        <v>0</v>
      </c>
      <c r="K60" s="166"/>
      <c r="L60" s="171"/>
    </row>
    <row r="61" spans="2:12" s="8" customFormat="1" ht="19.9" customHeight="1">
      <c r="B61" s="172"/>
      <c r="C61" s="173"/>
      <c r="D61" s="174" t="s">
        <v>103</v>
      </c>
      <c r="E61" s="175"/>
      <c r="F61" s="175"/>
      <c r="G61" s="175"/>
      <c r="H61" s="175"/>
      <c r="I61" s="176"/>
      <c r="J61" s="177">
        <f>J103</f>
        <v>0</v>
      </c>
      <c r="K61" s="173"/>
      <c r="L61" s="178"/>
    </row>
    <row r="62" spans="2:12" s="8" customFormat="1" ht="19.9" customHeight="1">
      <c r="B62" s="172"/>
      <c r="C62" s="173"/>
      <c r="D62" s="174" t="s">
        <v>104</v>
      </c>
      <c r="E62" s="175"/>
      <c r="F62" s="175"/>
      <c r="G62" s="175"/>
      <c r="H62" s="175"/>
      <c r="I62" s="176"/>
      <c r="J62" s="177">
        <f>J144</f>
        <v>0</v>
      </c>
      <c r="K62" s="173"/>
      <c r="L62" s="178"/>
    </row>
    <row r="63" spans="2:12" s="8" customFormat="1" ht="19.9" customHeight="1">
      <c r="B63" s="172"/>
      <c r="C63" s="173"/>
      <c r="D63" s="174" t="s">
        <v>105</v>
      </c>
      <c r="E63" s="175"/>
      <c r="F63" s="175"/>
      <c r="G63" s="175"/>
      <c r="H63" s="175"/>
      <c r="I63" s="176"/>
      <c r="J63" s="177">
        <f>J151</f>
        <v>0</v>
      </c>
      <c r="K63" s="173"/>
      <c r="L63" s="178"/>
    </row>
    <row r="64" spans="2:12" s="8" customFormat="1" ht="19.9" customHeight="1">
      <c r="B64" s="172"/>
      <c r="C64" s="173"/>
      <c r="D64" s="174" t="s">
        <v>106</v>
      </c>
      <c r="E64" s="175"/>
      <c r="F64" s="175"/>
      <c r="G64" s="175"/>
      <c r="H64" s="175"/>
      <c r="I64" s="176"/>
      <c r="J64" s="177">
        <f>J185</f>
        <v>0</v>
      </c>
      <c r="K64" s="173"/>
      <c r="L64" s="178"/>
    </row>
    <row r="65" spans="2:12" s="8" customFormat="1" ht="19.9" customHeight="1">
      <c r="B65" s="172"/>
      <c r="C65" s="173"/>
      <c r="D65" s="174" t="s">
        <v>107</v>
      </c>
      <c r="E65" s="175"/>
      <c r="F65" s="175"/>
      <c r="G65" s="175"/>
      <c r="H65" s="175"/>
      <c r="I65" s="176"/>
      <c r="J65" s="177">
        <f>J328</f>
        <v>0</v>
      </c>
      <c r="K65" s="173"/>
      <c r="L65" s="178"/>
    </row>
    <row r="66" spans="2:12" s="8" customFormat="1" ht="19.9" customHeight="1">
      <c r="B66" s="172"/>
      <c r="C66" s="173"/>
      <c r="D66" s="174" t="s">
        <v>108</v>
      </c>
      <c r="E66" s="175"/>
      <c r="F66" s="175"/>
      <c r="G66" s="175"/>
      <c r="H66" s="175"/>
      <c r="I66" s="176"/>
      <c r="J66" s="177">
        <f>J386</f>
        <v>0</v>
      </c>
      <c r="K66" s="173"/>
      <c r="L66" s="178"/>
    </row>
    <row r="67" spans="2:12" s="8" customFormat="1" ht="19.9" customHeight="1">
      <c r="B67" s="172"/>
      <c r="C67" s="173"/>
      <c r="D67" s="174" t="s">
        <v>109</v>
      </c>
      <c r="E67" s="175"/>
      <c r="F67" s="175"/>
      <c r="G67" s="175"/>
      <c r="H67" s="175"/>
      <c r="I67" s="176"/>
      <c r="J67" s="177">
        <f>J395</f>
        <v>0</v>
      </c>
      <c r="K67" s="173"/>
      <c r="L67" s="178"/>
    </row>
    <row r="68" spans="2:12" s="7" customFormat="1" ht="24.95" customHeight="1">
      <c r="B68" s="165"/>
      <c r="C68" s="166"/>
      <c r="D68" s="167" t="s">
        <v>110</v>
      </c>
      <c r="E68" s="168"/>
      <c r="F68" s="168"/>
      <c r="G68" s="168"/>
      <c r="H68" s="168"/>
      <c r="I68" s="169"/>
      <c r="J68" s="170">
        <f>J397</f>
        <v>0</v>
      </c>
      <c r="K68" s="166"/>
      <c r="L68" s="171"/>
    </row>
    <row r="69" spans="2:12" s="8" customFormat="1" ht="19.9" customHeight="1">
      <c r="B69" s="172"/>
      <c r="C69" s="173"/>
      <c r="D69" s="174" t="s">
        <v>111</v>
      </c>
      <c r="E69" s="175"/>
      <c r="F69" s="175"/>
      <c r="G69" s="175"/>
      <c r="H69" s="175"/>
      <c r="I69" s="176"/>
      <c r="J69" s="177">
        <f>J398</f>
        <v>0</v>
      </c>
      <c r="K69" s="173"/>
      <c r="L69" s="178"/>
    </row>
    <row r="70" spans="2:12" s="8" customFormat="1" ht="19.9" customHeight="1">
      <c r="B70" s="172"/>
      <c r="C70" s="173"/>
      <c r="D70" s="174" t="s">
        <v>112</v>
      </c>
      <c r="E70" s="175"/>
      <c r="F70" s="175"/>
      <c r="G70" s="175"/>
      <c r="H70" s="175"/>
      <c r="I70" s="176"/>
      <c r="J70" s="177">
        <f>J414</f>
        <v>0</v>
      </c>
      <c r="K70" s="173"/>
      <c r="L70" s="178"/>
    </row>
    <row r="71" spans="2:12" s="8" customFormat="1" ht="19.9" customHeight="1">
      <c r="B71" s="172"/>
      <c r="C71" s="173"/>
      <c r="D71" s="174" t="s">
        <v>113</v>
      </c>
      <c r="E71" s="175"/>
      <c r="F71" s="175"/>
      <c r="G71" s="175"/>
      <c r="H71" s="175"/>
      <c r="I71" s="176"/>
      <c r="J71" s="177">
        <f>J424</f>
        <v>0</v>
      </c>
      <c r="K71" s="173"/>
      <c r="L71" s="178"/>
    </row>
    <row r="72" spans="2:12" s="8" customFormat="1" ht="19.9" customHeight="1">
      <c r="B72" s="172"/>
      <c r="C72" s="173"/>
      <c r="D72" s="174" t="s">
        <v>114</v>
      </c>
      <c r="E72" s="175"/>
      <c r="F72" s="175"/>
      <c r="G72" s="175"/>
      <c r="H72" s="175"/>
      <c r="I72" s="176"/>
      <c r="J72" s="177">
        <f>J435</f>
        <v>0</v>
      </c>
      <c r="K72" s="173"/>
      <c r="L72" s="178"/>
    </row>
    <row r="73" spans="2:12" s="8" customFormat="1" ht="19.9" customHeight="1">
      <c r="B73" s="172"/>
      <c r="C73" s="173"/>
      <c r="D73" s="174" t="s">
        <v>115</v>
      </c>
      <c r="E73" s="175"/>
      <c r="F73" s="175"/>
      <c r="G73" s="175"/>
      <c r="H73" s="175"/>
      <c r="I73" s="176"/>
      <c r="J73" s="177">
        <f>J441</f>
        <v>0</v>
      </c>
      <c r="K73" s="173"/>
      <c r="L73" s="178"/>
    </row>
    <row r="74" spans="2:12" s="8" customFormat="1" ht="19.9" customHeight="1">
      <c r="B74" s="172"/>
      <c r="C74" s="173"/>
      <c r="D74" s="174" t="s">
        <v>116</v>
      </c>
      <c r="E74" s="175"/>
      <c r="F74" s="175"/>
      <c r="G74" s="175"/>
      <c r="H74" s="175"/>
      <c r="I74" s="176"/>
      <c r="J74" s="177">
        <f>J443</f>
        <v>0</v>
      </c>
      <c r="K74" s="173"/>
      <c r="L74" s="178"/>
    </row>
    <row r="75" spans="2:12" s="8" customFormat="1" ht="19.9" customHeight="1">
      <c r="B75" s="172"/>
      <c r="C75" s="173"/>
      <c r="D75" s="174" t="s">
        <v>117</v>
      </c>
      <c r="E75" s="175"/>
      <c r="F75" s="175"/>
      <c r="G75" s="175"/>
      <c r="H75" s="175"/>
      <c r="I75" s="176"/>
      <c r="J75" s="177">
        <f>J504</f>
        <v>0</v>
      </c>
      <c r="K75" s="173"/>
      <c r="L75" s="178"/>
    </row>
    <row r="76" spans="2:12" s="8" customFormat="1" ht="19.9" customHeight="1">
      <c r="B76" s="172"/>
      <c r="C76" s="173"/>
      <c r="D76" s="174" t="s">
        <v>118</v>
      </c>
      <c r="E76" s="175"/>
      <c r="F76" s="175"/>
      <c r="G76" s="175"/>
      <c r="H76" s="175"/>
      <c r="I76" s="176"/>
      <c r="J76" s="177">
        <f>J542</f>
        <v>0</v>
      </c>
      <c r="K76" s="173"/>
      <c r="L76" s="178"/>
    </row>
    <row r="77" spans="2:12" s="8" customFormat="1" ht="19.9" customHeight="1">
      <c r="B77" s="172"/>
      <c r="C77" s="173"/>
      <c r="D77" s="174" t="s">
        <v>119</v>
      </c>
      <c r="E77" s="175"/>
      <c r="F77" s="175"/>
      <c r="G77" s="175"/>
      <c r="H77" s="175"/>
      <c r="I77" s="176"/>
      <c r="J77" s="177">
        <f>J636</f>
        <v>0</v>
      </c>
      <c r="K77" s="173"/>
      <c r="L77" s="178"/>
    </row>
    <row r="78" spans="2:12" s="8" customFormat="1" ht="19.9" customHeight="1">
      <c r="B78" s="172"/>
      <c r="C78" s="173"/>
      <c r="D78" s="174" t="s">
        <v>120</v>
      </c>
      <c r="E78" s="175"/>
      <c r="F78" s="175"/>
      <c r="G78" s="175"/>
      <c r="H78" s="175"/>
      <c r="I78" s="176"/>
      <c r="J78" s="177">
        <f>J710</f>
        <v>0</v>
      </c>
      <c r="K78" s="173"/>
      <c r="L78" s="178"/>
    </row>
    <row r="79" spans="2:12" s="8" customFormat="1" ht="19.9" customHeight="1">
      <c r="B79" s="172"/>
      <c r="C79" s="173"/>
      <c r="D79" s="174" t="s">
        <v>121</v>
      </c>
      <c r="E79" s="175"/>
      <c r="F79" s="175"/>
      <c r="G79" s="175"/>
      <c r="H79" s="175"/>
      <c r="I79" s="176"/>
      <c r="J79" s="177">
        <f>J725</f>
        <v>0</v>
      </c>
      <c r="K79" s="173"/>
      <c r="L79" s="178"/>
    </row>
    <row r="80" spans="2:12" s="7" customFormat="1" ht="24.95" customHeight="1">
      <c r="B80" s="165"/>
      <c r="C80" s="166"/>
      <c r="D80" s="167" t="s">
        <v>122</v>
      </c>
      <c r="E80" s="168"/>
      <c r="F80" s="168"/>
      <c r="G80" s="168"/>
      <c r="H80" s="168"/>
      <c r="I80" s="169"/>
      <c r="J80" s="170">
        <f>J748</f>
        <v>0</v>
      </c>
      <c r="K80" s="166"/>
      <c r="L80" s="171"/>
    </row>
    <row r="81" spans="2:12" s="8" customFormat="1" ht="19.9" customHeight="1">
      <c r="B81" s="172"/>
      <c r="C81" s="173"/>
      <c r="D81" s="174" t="s">
        <v>123</v>
      </c>
      <c r="E81" s="175"/>
      <c r="F81" s="175"/>
      <c r="G81" s="175"/>
      <c r="H81" s="175"/>
      <c r="I81" s="176"/>
      <c r="J81" s="177">
        <f>J749</f>
        <v>0</v>
      </c>
      <c r="K81" s="173"/>
      <c r="L81" s="178"/>
    </row>
    <row r="82" spans="2:12" s="1" customFormat="1" ht="21.8" customHeight="1">
      <c r="B82" s="37"/>
      <c r="C82" s="38"/>
      <c r="D82" s="38"/>
      <c r="E82" s="38"/>
      <c r="F82" s="38"/>
      <c r="G82" s="38"/>
      <c r="H82" s="38"/>
      <c r="I82" s="131"/>
      <c r="J82" s="38"/>
      <c r="K82" s="38"/>
      <c r="L82" s="42"/>
    </row>
    <row r="83" spans="2:12" s="1" customFormat="1" ht="6.95" customHeight="1">
      <c r="B83" s="56"/>
      <c r="C83" s="57"/>
      <c r="D83" s="57"/>
      <c r="E83" s="57"/>
      <c r="F83" s="57"/>
      <c r="G83" s="57"/>
      <c r="H83" s="57"/>
      <c r="I83" s="155"/>
      <c r="J83" s="57"/>
      <c r="K83" s="57"/>
      <c r="L83" s="42"/>
    </row>
    <row r="87" spans="2:12" s="1" customFormat="1" ht="6.95" customHeight="1">
      <c r="B87" s="58"/>
      <c r="C87" s="59"/>
      <c r="D87" s="59"/>
      <c r="E87" s="59"/>
      <c r="F87" s="59"/>
      <c r="G87" s="59"/>
      <c r="H87" s="59"/>
      <c r="I87" s="158"/>
      <c r="J87" s="59"/>
      <c r="K87" s="59"/>
      <c r="L87" s="42"/>
    </row>
    <row r="88" spans="2:12" s="1" customFormat="1" ht="24.95" customHeight="1">
      <c r="B88" s="37"/>
      <c r="C88" s="22" t="s">
        <v>124</v>
      </c>
      <c r="D88" s="38"/>
      <c r="E88" s="38"/>
      <c r="F88" s="38"/>
      <c r="G88" s="38"/>
      <c r="H88" s="38"/>
      <c r="I88" s="131"/>
      <c r="J88" s="38"/>
      <c r="K88" s="38"/>
      <c r="L88" s="42"/>
    </row>
    <row r="89" spans="2:12" s="1" customFormat="1" ht="6.95" customHeight="1">
      <c r="B89" s="37"/>
      <c r="C89" s="38"/>
      <c r="D89" s="38"/>
      <c r="E89" s="38"/>
      <c r="F89" s="38"/>
      <c r="G89" s="38"/>
      <c r="H89" s="38"/>
      <c r="I89" s="131"/>
      <c r="J89" s="38"/>
      <c r="K89" s="38"/>
      <c r="L89" s="42"/>
    </row>
    <row r="90" spans="2:12" s="1" customFormat="1" ht="12" customHeight="1">
      <c r="B90" s="37"/>
      <c r="C90" s="31" t="s">
        <v>16</v>
      </c>
      <c r="D90" s="38"/>
      <c r="E90" s="38"/>
      <c r="F90" s="38"/>
      <c r="G90" s="38"/>
      <c r="H90" s="38"/>
      <c r="I90" s="131"/>
      <c r="J90" s="38"/>
      <c r="K90" s="38"/>
      <c r="L90" s="42"/>
    </row>
    <row r="91" spans="2:12" s="1" customFormat="1" ht="16.5" customHeight="1">
      <c r="B91" s="37"/>
      <c r="C91" s="38"/>
      <c r="D91" s="38"/>
      <c r="E91" s="159" t="str">
        <f>E7</f>
        <v>Stavební úpravy budovy č.p.1371, REV 24.2.2020</v>
      </c>
      <c r="F91" s="31"/>
      <c r="G91" s="31"/>
      <c r="H91" s="31"/>
      <c r="I91" s="131"/>
      <c r="J91" s="38"/>
      <c r="K91" s="38"/>
      <c r="L91" s="42"/>
    </row>
    <row r="92" spans="2:12" s="1" customFormat="1" ht="12" customHeight="1">
      <c r="B92" s="37"/>
      <c r="C92" s="31" t="s">
        <v>92</v>
      </c>
      <c r="D92" s="38"/>
      <c r="E92" s="38"/>
      <c r="F92" s="38"/>
      <c r="G92" s="38"/>
      <c r="H92" s="38"/>
      <c r="I92" s="131"/>
      <c r="J92" s="38"/>
      <c r="K92" s="38"/>
      <c r="L92" s="42"/>
    </row>
    <row r="93" spans="2:12" s="1" customFormat="1" ht="16.5" customHeight="1">
      <c r="B93" s="37"/>
      <c r="C93" s="38"/>
      <c r="D93" s="38"/>
      <c r="E93" s="63" t="str">
        <f>E9</f>
        <v xml:space="preserve">01 - Zateplení budovy </v>
      </c>
      <c r="F93" s="38"/>
      <c r="G93" s="38"/>
      <c r="H93" s="38"/>
      <c r="I93" s="131"/>
      <c r="J93" s="38"/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31"/>
      <c r="J94" s="38"/>
      <c r="K94" s="38"/>
      <c r="L94" s="42"/>
    </row>
    <row r="95" spans="2:12" s="1" customFormat="1" ht="12" customHeight="1">
      <c r="B95" s="37"/>
      <c r="C95" s="31" t="s">
        <v>20</v>
      </c>
      <c r="D95" s="38"/>
      <c r="E95" s="38"/>
      <c r="F95" s="26" t="str">
        <f>F12</f>
        <v>Na Okrouhlíku 1371/30</v>
      </c>
      <c r="G95" s="38"/>
      <c r="H95" s="38"/>
      <c r="I95" s="133" t="s">
        <v>22</v>
      </c>
      <c r="J95" s="66" t="str">
        <f>IF(J12="","",J12)</f>
        <v>24. 2. 2020</v>
      </c>
      <c r="K95" s="38"/>
      <c r="L95" s="42"/>
    </row>
    <row r="96" spans="2:12" s="1" customFormat="1" ht="6.95" customHeight="1">
      <c r="B96" s="37"/>
      <c r="C96" s="38"/>
      <c r="D96" s="38"/>
      <c r="E96" s="38"/>
      <c r="F96" s="38"/>
      <c r="G96" s="38"/>
      <c r="H96" s="38"/>
      <c r="I96" s="131"/>
      <c r="J96" s="38"/>
      <c r="K96" s="38"/>
      <c r="L96" s="42"/>
    </row>
    <row r="97" spans="2:12" s="1" customFormat="1" ht="13.65" customHeight="1">
      <c r="B97" s="37"/>
      <c r="C97" s="31" t="s">
        <v>24</v>
      </c>
      <c r="D97" s="38"/>
      <c r="E97" s="38"/>
      <c r="F97" s="26" t="str">
        <f>E15</f>
        <v>Královéhradecký kraj</v>
      </c>
      <c r="G97" s="38"/>
      <c r="H97" s="38"/>
      <c r="I97" s="133" t="s">
        <v>30</v>
      </c>
      <c r="J97" s="35" t="str">
        <f>E21</f>
        <v>Projecticon s.r.o.</v>
      </c>
      <c r="K97" s="38"/>
      <c r="L97" s="42"/>
    </row>
    <row r="98" spans="2:12" s="1" customFormat="1" ht="13.65" customHeight="1">
      <c r="B98" s="37"/>
      <c r="C98" s="31" t="s">
        <v>28</v>
      </c>
      <c r="D98" s="38"/>
      <c r="E98" s="38"/>
      <c r="F98" s="26" t="str">
        <f>IF(E18="","",E18)</f>
        <v>Vyplň údaj</v>
      </c>
      <c r="G98" s="38"/>
      <c r="H98" s="38"/>
      <c r="I98" s="133" t="s">
        <v>33</v>
      </c>
      <c r="J98" s="35" t="str">
        <f>E24</f>
        <v xml:space="preserve"> </v>
      </c>
      <c r="K98" s="3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31"/>
      <c r="J99" s="38"/>
      <c r="K99" s="38"/>
      <c r="L99" s="42"/>
    </row>
    <row r="100" spans="2:20" s="9" customFormat="1" ht="29.25" customHeight="1">
      <c r="B100" s="179"/>
      <c r="C100" s="180" t="s">
        <v>125</v>
      </c>
      <c r="D100" s="181" t="s">
        <v>55</v>
      </c>
      <c r="E100" s="181" t="s">
        <v>51</v>
      </c>
      <c r="F100" s="181" t="s">
        <v>52</v>
      </c>
      <c r="G100" s="181" t="s">
        <v>126</v>
      </c>
      <c r="H100" s="181" t="s">
        <v>127</v>
      </c>
      <c r="I100" s="182" t="s">
        <v>128</v>
      </c>
      <c r="J100" s="181" t="s">
        <v>99</v>
      </c>
      <c r="K100" s="183" t="s">
        <v>129</v>
      </c>
      <c r="L100" s="184"/>
      <c r="M100" s="87" t="s">
        <v>1</v>
      </c>
      <c r="N100" s="88" t="s">
        <v>40</v>
      </c>
      <c r="O100" s="88" t="s">
        <v>130</v>
      </c>
      <c r="P100" s="88" t="s">
        <v>131</v>
      </c>
      <c r="Q100" s="88" t="s">
        <v>132</v>
      </c>
      <c r="R100" s="88" t="s">
        <v>133</v>
      </c>
      <c r="S100" s="88" t="s">
        <v>134</v>
      </c>
      <c r="T100" s="89" t="s">
        <v>135</v>
      </c>
    </row>
    <row r="101" spans="2:63" s="1" customFormat="1" ht="22.8" customHeight="1">
      <c r="B101" s="37"/>
      <c r="C101" s="94" t="s">
        <v>136</v>
      </c>
      <c r="D101" s="38"/>
      <c r="E101" s="38"/>
      <c r="F101" s="38"/>
      <c r="G101" s="38"/>
      <c r="H101" s="38"/>
      <c r="I101" s="131"/>
      <c r="J101" s="185">
        <f>BK101</f>
        <v>0</v>
      </c>
      <c r="K101" s="38"/>
      <c r="L101" s="42"/>
      <c r="M101" s="90"/>
      <c r="N101" s="91"/>
      <c r="O101" s="91"/>
      <c r="P101" s="186">
        <f>P102+P397+P748</f>
        <v>0</v>
      </c>
      <c r="Q101" s="91"/>
      <c r="R101" s="186">
        <f>R102+R397+R748</f>
        <v>251.15407910000008</v>
      </c>
      <c r="S101" s="91"/>
      <c r="T101" s="187">
        <f>T102+T397+T748</f>
        <v>136.17303520000002</v>
      </c>
      <c r="AT101" s="16" t="s">
        <v>69</v>
      </c>
      <c r="AU101" s="16" t="s">
        <v>101</v>
      </c>
      <c r="BK101" s="188">
        <f>BK102+BK397+BK748</f>
        <v>0</v>
      </c>
    </row>
    <row r="102" spans="2:63" s="10" customFormat="1" ht="25.9" customHeight="1">
      <c r="B102" s="189"/>
      <c r="C102" s="190"/>
      <c r="D102" s="191" t="s">
        <v>69</v>
      </c>
      <c r="E102" s="192" t="s">
        <v>137</v>
      </c>
      <c r="F102" s="192" t="s">
        <v>138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P103+P144+P151+P185+P328+P386+P395</f>
        <v>0</v>
      </c>
      <c r="Q102" s="197"/>
      <c r="R102" s="198">
        <f>R103+R144+R151+R185+R328+R386+R395</f>
        <v>234.07095860000007</v>
      </c>
      <c r="S102" s="197"/>
      <c r="T102" s="199">
        <f>T103+T144+T151+T185+T328+T386+T395</f>
        <v>131.815447</v>
      </c>
      <c r="AR102" s="200" t="s">
        <v>78</v>
      </c>
      <c r="AT102" s="201" t="s">
        <v>69</v>
      </c>
      <c r="AU102" s="201" t="s">
        <v>70</v>
      </c>
      <c r="AY102" s="200" t="s">
        <v>139</v>
      </c>
      <c r="BK102" s="202">
        <f>BK103+BK144+BK151+BK185+BK328+BK386+BK395</f>
        <v>0</v>
      </c>
    </row>
    <row r="103" spans="2:63" s="10" customFormat="1" ht="22.8" customHeight="1">
      <c r="B103" s="189"/>
      <c r="C103" s="190"/>
      <c r="D103" s="191" t="s">
        <v>69</v>
      </c>
      <c r="E103" s="203" t="s">
        <v>78</v>
      </c>
      <c r="F103" s="203" t="s">
        <v>140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SUM(P104:P143)</f>
        <v>0</v>
      </c>
      <c r="Q103" s="197"/>
      <c r="R103" s="198">
        <f>SUM(R104:R143)</f>
        <v>83.12</v>
      </c>
      <c r="S103" s="197"/>
      <c r="T103" s="199">
        <f>SUM(T104:T143)</f>
        <v>18.50004</v>
      </c>
      <c r="AR103" s="200" t="s">
        <v>78</v>
      </c>
      <c r="AT103" s="201" t="s">
        <v>69</v>
      </c>
      <c r="AU103" s="201" t="s">
        <v>78</v>
      </c>
      <c r="AY103" s="200" t="s">
        <v>139</v>
      </c>
      <c r="BK103" s="202">
        <f>SUM(BK104:BK143)</f>
        <v>0</v>
      </c>
    </row>
    <row r="104" spans="2:65" s="1" customFormat="1" ht="16.5" customHeight="1">
      <c r="B104" s="37"/>
      <c r="C104" s="205" t="s">
        <v>78</v>
      </c>
      <c r="D104" s="205" t="s">
        <v>141</v>
      </c>
      <c r="E104" s="206" t="s">
        <v>142</v>
      </c>
      <c r="F104" s="207" t="s">
        <v>143</v>
      </c>
      <c r="G104" s="208" t="s">
        <v>144</v>
      </c>
      <c r="H104" s="209">
        <v>24.48</v>
      </c>
      <c r="I104" s="210"/>
      <c r="J104" s="211">
        <f>ROUND(I104*H104,2)</f>
        <v>0</v>
      </c>
      <c r="K104" s="207" t="s">
        <v>145</v>
      </c>
      <c r="L104" s="42"/>
      <c r="M104" s="212" t="s">
        <v>1</v>
      </c>
      <c r="N104" s="213" t="s">
        <v>41</v>
      </c>
      <c r="O104" s="78"/>
      <c r="P104" s="214">
        <f>O104*H104</f>
        <v>0</v>
      </c>
      <c r="Q104" s="214">
        <v>0</v>
      </c>
      <c r="R104" s="214">
        <f>Q104*H104</f>
        <v>0</v>
      </c>
      <c r="S104" s="214">
        <v>0.255</v>
      </c>
      <c r="T104" s="215">
        <f>S104*H104</f>
        <v>6.2424</v>
      </c>
      <c r="AR104" s="16" t="s">
        <v>146</v>
      </c>
      <c r="AT104" s="16" t="s">
        <v>141</v>
      </c>
      <c r="AU104" s="16" t="s">
        <v>80</v>
      </c>
      <c r="AY104" s="16" t="s">
        <v>139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78</v>
      </c>
      <c r="BK104" s="216">
        <f>ROUND(I104*H104,2)</f>
        <v>0</v>
      </c>
      <c r="BL104" s="16" t="s">
        <v>146</v>
      </c>
      <c r="BM104" s="16" t="s">
        <v>147</v>
      </c>
    </row>
    <row r="105" spans="2:51" s="11" customFormat="1" ht="12">
      <c r="B105" s="217"/>
      <c r="C105" s="218"/>
      <c r="D105" s="219" t="s">
        <v>148</v>
      </c>
      <c r="E105" s="220" t="s">
        <v>1</v>
      </c>
      <c r="F105" s="221" t="s">
        <v>149</v>
      </c>
      <c r="G105" s="218"/>
      <c r="H105" s="220" t="s">
        <v>1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148</v>
      </c>
      <c r="AU105" s="227" t="s">
        <v>80</v>
      </c>
      <c r="AV105" s="11" t="s">
        <v>78</v>
      </c>
      <c r="AW105" s="11" t="s">
        <v>32</v>
      </c>
      <c r="AX105" s="11" t="s">
        <v>70</v>
      </c>
      <c r="AY105" s="227" t="s">
        <v>139</v>
      </c>
    </row>
    <row r="106" spans="2:51" s="12" customFormat="1" ht="12">
      <c r="B106" s="228"/>
      <c r="C106" s="229"/>
      <c r="D106" s="219" t="s">
        <v>148</v>
      </c>
      <c r="E106" s="230" t="s">
        <v>1</v>
      </c>
      <c r="F106" s="231" t="s">
        <v>150</v>
      </c>
      <c r="G106" s="229"/>
      <c r="H106" s="232">
        <v>24.48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148</v>
      </c>
      <c r="AU106" s="238" t="s">
        <v>80</v>
      </c>
      <c r="AV106" s="12" t="s">
        <v>80</v>
      </c>
      <c r="AW106" s="12" t="s">
        <v>32</v>
      </c>
      <c r="AX106" s="12" t="s">
        <v>78</v>
      </c>
      <c r="AY106" s="238" t="s">
        <v>139</v>
      </c>
    </row>
    <row r="107" spans="2:65" s="1" customFormat="1" ht="16.5" customHeight="1">
      <c r="B107" s="37"/>
      <c r="C107" s="205" t="s">
        <v>80</v>
      </c>
      <c r="D107" s="205" t="s">
        <v>141</v>
      </c>
      <c r="E107" s="206" t="s">
        <v>151</v>
      </c>
      <c r="F107" s="207" t="s">
        <v>152</v>
      </c>
      <c r="G107" s="208" t="s">
        <v>144</v>
      </c>
      <c r="H107" s="209">
        <v>38.79</v>
      </c>
      <c r="I107" s="210"/>
      <c r="J107" s="211">
        <f>ROUND(I107*H107,2)</f>
        <v>0</v>
      </c>
      <c r="K107" s="207" t="s">
        <v>145</v>
      </c>
      <c r="L107" s="42"/>
      <c r="M107" s="212" t="s">
        <v>1</v>
      </c>
      <c r="N107" s="213" t="s">
        <v>41</v>
      </c>
      <c r="O107" s="78"/>
      <c r="P107" s="214">
        <f>O107*H107</f>
        <v>0</v>
      </c>
      <c r="Q107" s="214">
        <v>0</v>
      </c>
      <c r="R107" s="214">
        <f>Q107*H107</f>
        <v>0</v>
      </c>
      <c r="S107" s="214">
        <v>0.316</v>
      </c>
      <c r="T107" s="215">
        <f>S107*H107</f>
        <v>12.25764</v>
      </c>
      <c r="AR107" s="16" t="s">
        <v>146</v>
      </c>
      <c r="AT107" s="16" t="s">
        <v>141</v>
      </c>
      <c r="AU107" s="16" t="s">
        <v>80</v>
      </c>
      <c r="AY107" s="16" t="s">
        <v>139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78</v>
      </c>
      <c r="BK107" s="216">
        <f>ROUND(I107*H107,2)</f>
        <v>0</v>
      </c>
      <c r="BL107" s="16" t="s">
        <v>146</v>
      </c>
      <c r="BM107" s="16" t="s">
        <v>153</v>
      </c>
    </row>
    <row r="108" spans="2:51" s="11" customFormat="1" ht="12">
      <c r="B108" s="217"/>
      <c r="C108" s="218"/>
      <c r="D108" s="219" t="s">
        <v>148</v>
      </c>
      <c r="E108" s="220" t="s">
        <v>1</v>
      </c>
      <c r="F108" s="221" t="s">
        <v>154</v>
      </c>
      <c r="G108" s="218"/>
      <c r="H108" s="220" t="s">
        <v>1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148</v>
      </c>
      <c r="AU108" s="227" t="s">
        <v>80</v>
      </c>
      <c r="AV108" s="11" t="s">
        <v>78</v>
      </c>
      <c r="AW108" s="11" t="s">
        <v>32</v>
      </c>
      <c r="AX108" s="11" t="s">
        <v>70</v>
      </c>
      <c r="AY108" s="227" t="s">
        <v>139</v>
      </c>
    </row>
    <row r="109" spans="2:51" s="12" customFormat="1" ht="12">
      <c r="B109" s="228"/>
      <c r="C109" s="229"/>
      <c r="D109" s="219" t="s">
        <v>148</v>
      </c>
      <c r="E109" s="230" t="s">
        <v>1</v>
      </c>
      <c r="F109" s="231" t="s">
        <v>155</v>
      </c>
      <c r="G109" s="229"/>
      <c r="H109" s="232">
        <v>28.59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148</v>
      </c>
      <c r="AU109" s="238" t="s">
        <v>80</v>
      </c>
      <c r="AV109" s="12" t="s">
        <v>80</v>
      </c>
      <c r="AW109" s="12" t="s">
        <v>32</v>
      </c>
      <c r="AX109" s="12" t="s">
        <v>70</v>
      </c>
      <c r="AY109" s="238" t="s">
        <v>139</v>
      </c>
    </row>
    <row r="110" spans="2:51" s="11" customFormat="1" ht="12">
      <c r="B110" s="217"/>
      <c r="C110" s="218"/>
      <c r="D110" s="219" t="s">
        <v>148</v>
      </c>
      <c r="E110" s="220" t="s">
        <v>1</v>
      </c>
      <c r="F110" s="221" t="s">
        <v>156</v>
      </c>
      <c r="G110" s="218"/>
      <c r="H110" s="220" t="s">
        <v>1</v>
      </c>
      <c r="I110" s="222"/>
      <c r="J110" s="218"/>
      <c r="K110" s="218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148</v>
      </c>
      <c r="AU110" s="227" t="s">
        <v>80</v>
      </c>
      <c r="AV110" s="11" t="s">
        <v>78</v>
      </c>
      <c r="AW110" s="11" t="s">
        <v>32</v>
      </c>
      <c r="AX110" s="11" t="s">
        <v>70</v>
      </c>
      <c r="AY110" s="227" t="s">
        <v>139</v>
      </c>
    </row>
    <row r="111" spans="2:51" s="12" customFormat="1" ht="12">
      <c r="B111" s="228"/>
      <c r="C111" s="229"/>
      <c r="D111" s="219" t="s">
        <v>148</v>
      </c>
      <c r="E111" s="230" t="s">
        <v>1</v>
      </c>
      <c r="F111" s="231" t="s">
        <v>157</v>
      </c>
      <c r="G111" s="229"/>
      <c r="H111" s="232">
        <v>10.2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148</v>
      </c>
      <c r="AU111" s="238" t="s">
        <v>80</v>
      </c>
      <c r="AV111" s="12" t="s">
        <v>80</v>
      </c>
      <c r="AW111" s="12" t="s">
        <v>32</v>
      </c>
      <c r="AX111" s="12" t="s">
        <v>70</v>
      </c>
      <c r="AY111" s="238" t="s">
        <v>139</v>
      </c>
    </row>
    <row r="112" spans="2:51" s="13" customFormat="1" ht="12">
      <c r="B112" s="239"/>
      <c r="C112" s="240"/>
      <c r="D112" s="219" t="s">
        <v>148</v>
      </c>
      <c r="E112" s="241" t="s">
        <v>1</v>
      </c>
      <c r="F112" s="242" t="s">
        <v>158</v>
      </c>
      <c r="G112" s="240"/>
      <c r="H112" s="243">
        <v>38.79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148</v>
      </c>
      <c r="AU112" s="249" t="s">
        <v>80</v>
      </c>
      <c r="AV112" s="13" t="s">
        <v>146</v>
      </c>
      <c r="AW112" s="13" t="s">
        <v>32</v>
      </c>
      <c r="AX112" s="13" t="s">
        <v>78</v>
      </c>
      <c r="AY112" s="249" t="s">
        <v>139</v>
      </c>
    </row>
    <row r="113" spans="2:65" s="1" customFormat="1" ht="16.5" customHeight="1">
      <c r="B113" s="37"/>
      <c r="C113" s="205" t="s">
        <v>159</v>
      </c>
      <c r="D113" s="205" t="s">
        <v>141</v>
      </c>
      <c r="E113" s="206" t="s">
        <v>160</v>
      </c>
      <c r="F113" s="207" t="s">
        <v>161</v>
      </c>
      <c r="G113" s="208" t="s">
        <v>162</v>
      </c>
      <c r="H113" s="209">
        <v>41.758</v>
      </c>
      <c r="I113" s="210"/>
      <c r="J113" s="211">
        <f>ROUND(I113*H113,2)</f>
        <v>0</v>
      </c>
      <c r="K113" s="207" t="s">
        <v>145</v>
      </c>
      <c r="L113" s="42"/>
      <c r="M113" s="212" t="s">
        <v>1</v>
      </c>
      <c r="N113" s="213" t="s">
        <v>41</v>
      </c>
      <c r="O113" s="78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AR113" s="16" t="s">
        <v>146</v>
      </c>
      <c r="AT113" s="16" t="s">
        <v>141</v>
      </c>
      <c r="AU113" s="16" t="s">
        <v>80</v>
      </c>
      <c r="AY113" s="16" t="s">
        <v>139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6" t="s">
        <v>78</v>
      </c>
      <c r="BK113" s="216">
        <f>ROUND(I113*H113,2)</f>
        <v>0</v>
      </c>
      <c r="BL113" s="16" t="s">
        <v>146</v>
      </c>
      <c r="BM113" s="16" t="s">
        <v>163</v>
      </c>
    </row>
    <row r="114" spans="2:51" s="11" customFormat="1" ht="12">
      <c r="B114" s="217"/>
      <c r="C114" s="218"/>
      <c r="D114" s="219" t="s">
        <v>148</v>
      </c>
      <c r="E114" s="220" t="s">
        <v>1</v>
      </c>
      <c r="F114" s="221" t="s">
        <v>164</v>
      </c>
      <c r="G114" s="218"/>
      <c r="H114" s="220" t="s">
        <v>1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148</v>
      </c>
      <c r="AU114" s="227" t="s">
        <v>80</v>
      </c>
      <c r="AV114" s="11" t="s">
        <v>78</v>
      </c>
      <c r="AW114" s="11" t="s">
        <v>32</v>
      </c>
      <c r="AX114" s="11" t="s">
        <v>70</v>
      </c>
      <c r="AY114" s="227" t="s">
        <v>139</v>
      </c>
    </row>
    <row r="115" spans="2:51" s="12" customFormat="1" ht="12">
      <c r="B115" s="228"/>
      <c r="C115" s="229"/>
      <c r="D115" s="219" t="s">
        <v>148</v>
      </c>
      <c r="E115" s="230" t="s">
        <v>1</v>
      </c>
      <c r="F115" s="231" t="s">
        <v>165</v>
      </c>
      <c r="G115" s="229"/>
      <c r="H115" s="232">
        <v>41.758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148</v>
      </c>
      <c r="AU115" s="238" t="s">
        <v>80</v>
      </c>
      <c r="AV115" s="12" t="s">
        <v>80</v>
      </c>
      <c r="AW115" s="12" t="s">
        <v>32</v>
      </c>
      <c r="AX115" s="12" t="s">
        <v>78</v>
      </c>
      <c r="AY115" s="238" t="s">
        <v>139</v>
      </c>
    </row>
    <row r="116" spans="2:65" s="1" customFormat="1" ht="16.5" customHeight="1">
      <c r="B116" s="37"/>
      <c r="C116" s="205" t="s">
        <v>146</v>
      </c>
      <c r="D116" s="205" t="s">
        <v>141</v>
      </c>
      <c r="E116" s="206" t="s">
        <v>166</v>
      </c>
      <c r="F116" s="207" t="s">
        <v>167</v>
      </c>
      <c r="G116" s="208" t="s">
        <v>162</v>
      </c>
      <c r="H116" s="209">
        <v>41.758</v>
      </c>
      <c r="I116" s="210"/>
      <c r="J116" s="211">
        <f>ROUND(I116*H116,2)</f>
        <v>0</v>
      </c>
      <c r="K116" s="207" t="s">
        <v>1</v>
      </c>
      <c r="L116" s="42"/>
      <c r="M116" s="212" t="s">
        <v>1</v>
      </c>
      <c r="N116" s="213" t="s">
        <v>41</v>
      </c>
      <c r="O116" s="78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AR116" s="16" t="s">
        <v>146</v>
      </c>
      <c r="AT116" s="16" t="s">
        <v>141</v>
      </c>
      <c r="AU116" s="16" t="s">
        <v>80</v>
      </c>
      <c r="AY116" s="16" t="s">
        <v>139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6" t="s">
        <v>78</v>
      </c>
      <c r="BK116" s="216">
        <f>ROUND(I116*H116,2)</f>
        <v>0</v>
      </c>
      <c r="BL116" s="16" t="s">
        <v>146</v>
      </c>
      <c r="BM116" s="16" t="s">
        <v>168</v>
      </c>
    </row>
    <row r="117" spans="2:51" s="12" customFormat="1" ht="12">
      <c r="B117" s="228"/>
      <c r="C117" s="229"/>
      <c r="D117" s="219" t="s">
        <v>148</v>
      </c>
      <c r="E117" s="230" t="s">
        <v>1</v>
      </c>
      <c r="F117" s="231" t="s">
        <v>169</v>
      </c>
      <c r="G117" s="229"/>
      <c r="H117" s="232">
        <v>41.758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148</v>
      </c>
      <c r="AU117" s="238" t="s">
        <v>80</v>
      </c>
      <c r="AV117" s="12" t="s">
        <v>80</v>
      </c>
      <c r="AW117" s="12" t="s">
        <v>32</v>
      </c>
      <c r="AX117" s="12" t="s">
        <v>78</v>
      </c>
      <c r="AY117" s="238" t="s">
        <v>139</v>
      </c>
    </row>
    <row r="118" spans="2:65" s="1" customFormat="1" ht="16.5" customHeight="1">
      <c r="B118" s="37"/>
      <c r="C118" s="205" t="s">
        <v>170</v>
      </c>
      <c r="D118" s="205" t="s">
        <v>141</v>
      </c>
      <c r="E118" s="206" t="s">
        <v>171</v>
      </c>
      <c r="F118" s="207" t="s">
        <v>172</v>
      </c>
      <c r="G118" s="208" t="s">
        <v>162</v>
      </c>
      <c r="H118" s="209">
        <v>41.758</v>
      </c>
      <c r="I118" s="210"/>
      <c r="J118" s="211">
        <f>ROUND(I118*H118,2)</f>
        <v>0</v>
      </c>
      <c r="K118" s="207" t="s">
        <v>145</v>
      </c>
      <c r="L118" s="42"/>
      <c r="M118" s="212" t="s">
        <v>1</v>
      </c>
      <c r="N118" s="213" t="s">
        <v>41</v>
      </c>
      <c r="O118" s="78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AR118" s="16" t="s">
        <v>146</v>
      </c>
      <c r="AT118" s="16" t="s">
        <v>141</v>
      </c>
      <c r="AU118" s="16" t="s">
        <v>80</v>
      </c>
      <c r="AY118" s="16" t="s">
        <v>139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6" t="s">
        <v>78</v>
      </c>
      <c r="BK118" s="216">
        <f>ROUND(I118*H118,2)</f>
        <v>0</v>
      </c>
      <c r="BL118" s="16" t="s">
        <v>146</v>
      </c>
      <c r="BM118" s="16" t="s">
        <v>173</v>
      </c>
    </row>
    <row r="119" spans="2:51" s="12" customFormat="1" ht="12">
      <c r="B119" s="228"/>
      <c r="C119" s="229"/>
      <c r="D119" s="219" t="s">
        <v>148</v>
      </c>
      <c r="E119" s="230" t="s">
        <v>1</v>
      </c>
      <c r="F119" s="231" t="s">
        <v>169</v>
      </c>
      <c r="G119" s="229"/>
      <c r="H119" s="232">
        <v>41.758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148</v>
      </c>
      <c r="AU119" s="238" t="s">
        <v>80</v>
      </c>
      <c r="AV119" s="12" t="s">
        <v>80</v>
      </c>
      <c r="AW119" s="12" t="s">
        <v>32</v>
      </c>
      <c r="AX119" s="12" t="s">
        <v>78</v>
      </c>
      <c r="AY119" s="238" t="s">
        <v>139</v>
      </c>
    </row>
    <row r="120" spans="2:65" s="1" customFormat="1" ht="16.5" customHeight="1">
      <c r="B120" s="37"/>
      <c r="C120" s="205" t="s">
        <v>174</v>
      </c>
      <c r="D120" s="205" t="s">
        <v>141</v>
      </c>
      <c r="E120" s="206" t="s">
        <v>175</v>
      </c>
      <c r="F120" s="207" t="s">
        <v>176</v>
      </c>
      <c r="G120" s="208" t="s">
        <v>162</v>
      </c>
      <c r="H120" s="209">
        <v>41.758</v>
      </c>
      <c r="I120" s="210"/>
      <c r="J120" s="211">
        <f>ROUND(I120*H120,2)</f>
        <v>0</v>
      </c>
      <c r="K120" s="207" t="s">
        <v>145</v>
      </c>
      <c r="L120" s="42"/>
      <c r="M120" s="212" t="s">
        <v>1</v>
      </c>
      <c r="N120" s="213" t="s">
        <v>41</v>
      </c>
      <c r="O120" s="7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AR120" s="16" t="s">
        <v>146</v>
      </c>
      <c r="AT120" s="16" t="s">
        <v>141</v>
      </c>
      <c r="AU120" s="16" t="s">
        <v>80</v>
      </c>
      <c r="AY120" s="16" t="s">
        <v>139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6" t="s">
        <v>78</v>
      </c>
      <c r="BK120" s="216">
        <f>ROUND(I120*H120,2)</f>
        <v>0</v>
      </c>
      <c r="BL120" s="16" t="s">
        <v>146</v>
      </c>
      <c r="BM120" s="16" t="s">
        <v>177</v>
      </c>
    </row>
    <row r="121" spans="2:51" s="12" customFormat="1" ht="12">
      <c r="B121" s="228"/>
      <c r="C121" s="229"/>
      <c r="D121" s="219" t="s">
        <v>148</v>
      </c>
      <c r="E121" s="230" t="s">
        <v>1</v>
      </c>
      <c r="F121" s="231" t="s">
        <v>169</v>
      </c>
      <c r="G121" s="229"/>
      <c r="H121" s="232">
        <v>41.758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148</v>
      </c>
      <c r="AU121" s="238" t="s">
        <v>80</v>
      </c>
      <c r="AV121" s="12" t="s">
        <v>80</v>
      </c>
      <c r="AW121" s="12" t="s">
        <v>32</v>
      </c>
      <c r="AX121" s="12" t="s">
        <v>78</v>
      </c>
      <c r="AY121" s="238" t="s">
        <v>139</v>
      </c>
    </row>
    <row r="122" spans="2:65" s="1" customFormat="1" ht="16.5" customHeight="1">
      <c r="B122" s="37"/>
      <c r="C122" s="205" t="s">
        <v>178</v>
      </c>
      <c r="D122" s="205" t="s">
        <v>141</v>
      </c>
      <c r="E122" s="206" t="s">
        <v>179</v>
      </c>
      <c r="F122" s="207" t="s">
        <v>180</v>
      </c>
      <c r="G122" s="208" t="s">
        <v>162</v>
      </c>
      <c r="H122" s="209">
        <v>41.758</v>
      </c>
      <c r="I122" s="210"/>
      <c r="J122" s="211">
        <f>ROUND(I122*H122,2)</f>
        <v>0</v>
      </c>
      <c r="K122" s="207" t="s">
        <v>145</v>
      </c>
      <c r="L122" s="42"/>
      <c r="M122" s="212" t="s">
        <v>1</v>
      </c>
      <c r="N122" s="213" t="s">
        <v>41</v>
      </c>
      <c r="O122" s="7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AR122" s="16" t="s">
        <v>146</v>
      </c>
      <c r="AT122" s="16" t="s">
        <v>141</v>
      </c>
      <c r="AU122" s="16" t="s">
        <v>80</v>
      </c>
      <c r="AY122" s="16" t="s">
        <v>139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78</v>
      </c>
      <c r="BK122" s="216">
        <f>ROUND(I122*H122,2)</f>
        <v>0</v>
      </c>
      <c r="BL122" s="16" t="s">
        <v>146</v>
      </c>
      <c r="BM122" s="16" t="s">
        <v>181</v>
      </c>
    </row>
    <row r="123" spans="2:51" s="12" customFormat="1" ht="12">
      <c r="B123" s="228"/>
      <c r="C123" s="229"/>
      <c r="D123" s="219" t="s">
        <v>148</v>
      </c>
      <c r="E123" s="230" t="s">
        <v>1</v>
      </c>
      <c r="F123" s="231" t="s">
        <v>169</v>
      </c>
      <c r="G123" s="229"/>
      <c r="H123" s="232">
        <v>41.758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148</v>
      </c>
      <c r="AU123" s="238" t="s">
        <v>80</v>
      </c>
      <c r="AV123" s="12" t="s">
        <v>80</v>
      </c>
      <c r="AW123" s="12" t="s">
        <v>32</v>
      </c>
      <c r="AX123" s="12" t="s">
        <v>78</v>
      </c>
      <c r="AY123" s="238" t="s">
        <v>139</v>
      </c>
    </row>
    <row r="124" spans="2:65" s="1" customFormat="1" ht="16.5" customHeight="1">
      <c r="B124" s="37"/>
      <c r="C124" s="205" t="s">
        <v>182</v>
      </c>
      <c r="D124" s="205" t="s">
        <v>141</v>
      </c>
      <c r="E124" s="206" t="s">
        <v>183</v>
      </c>
      <c r="F124" s="207" t="s">
        <v>184</v>
      </c>
      <c r="G124" s="208" t="s">
        <v>162</v>
      </c>
      <c r="H124" s="209">
        <v>41.758</v>
      </c>
      <c r="I124" s="210"/>
      <c r="J124" s="211">
        <f>ROUND(I124*H124,2)</f>
        <v>0</v>
      </c>
      <c r="K124" s="207" t="s">
        <v>145</v>
      </c>
      <c r="L124" s="42"/>
      <c r="M124" s="212" t="s">
        <v>1</v>
      </c>
      <c r="N124" s="213" t="s">
        <v>41</v>
      </c>
      <c r="O124" s="7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AR124" s="16" t="s">
        <v>146</v>
      </c>
      <c r="AT124" s="16" t="s">
        <v>141</v>
      </c>
      <c r="AU124" s="16" t="s">
        <v>80</v>
      </c>
      <c r="AY124" s="16" t="s">
        <v>139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78</v>
      </c>
      <c r="BK124" s="216">
        <f>ROUND(I124*H124,2)</f>
        <v>0</v>
      </c>
      <c r="BL124" s="16" t="s">
        <v>146</v>
      </c>
      <c r="BM124" s="16" t="s">
        <v>185</v>
      </c>
    </row>
    <row r="125" spans="2:51" s="12" customFormat="1" ht="12">
      <c r="B125" s="228"/>
      <c r="C125" s="229"/>
      <c r="D125" s="219" t="s">
        <v>148</v>
      </c>
      <c r="E125" s="230" t="s">
        <v>1</v>
      </c>
      <c r="F125" s="231" t="s">
        <v>169</v>
      </c>
      <c r="G125" s="229"/>
      <c r="H125" s="232">
        <v>41.758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148</v>
      </c>
      <c r="AU125" s="238" t="s">
        <v>80</v>
      </c>
      <c r="AV125" s="12" t="s">
        <v>80</v>
      </c>
      <c r="AW125" s="12" t="s">
        <v>32</v>
      </c>
      <c r="AX125" s="12" t="s">
        <v>78</v>
      </c>
      <c r="AY125" s="238" t="s">
        <v>139</v>
      </c>
    </row>
    <row r="126" spans="2:65" s="1" customFormat="1" ht="16.5" customHeight="1">
      <c r="B126" s="37"/>
      <c r="C126" s="205" t="s">
        <v>186</v>
      </c>
      <c r="D126" s="205" t="s">
        <v>141</v>
      </c>
      <c r="E126" s="206" t="s">
        <v>187</v>
      </c>
      <c r="F126" s="207" t="s">
        <v>188</v>
      </c>
      <c r="G126" s="208" t="s">
        <v>162</v>
      </c>
      <c r="H126" s="209">
        <v>417.58</v>
      </c>
      <c r="I126" s="210"/>
      <c r="J126" s="211">
        <f>ROUND(I126*H126,2)</f>
        <v>0</v>
      </c>
      <c r="K126" s="207" t="s">
        <v>145</v>
      </c>
      <c r="L126" s="42"/>
      <c r="M126" s="212" t="s">
        <v>1</v>
      </c>
      <c r="N126" s="213" t="s">
        <v>41</v>
      </c>
      <c r="O126" s="7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AR126" s="16" t="s">
        <v>146</v>
      </c>
      <c r="AT126" s="16" t="s">
        <v>141</v>
      </c>
      <c r="AU126" s="16" t="s">
        <v>80</v>
      </c>
      <c r="AY126" s="16" t="s">
        <v>139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78</v>
      </c>
      <c r="BK126" s="216">
        <f>ROUND(I126*H126,2)</f>
        <v>0</v>
      </c>
      <c r="BL126" s="16" t="s">
        <v>146</v>
      </c>
      <c r="BM126" s="16" t="s">
        <v>189</v>
      </c>
    </row>
    <row r="127" spans="2:51" s="12" customFormat="1" ht="12">
      <c r="B127" s="228"/>
      <c r="C127" s="229"/>
      <c r="D127" s="219" t="s">
        <v>148</v>
      </c>
      <c r="E127" s="230" t="s">
        <v>1</v>
      </c>
      <c r="F127" s="231" t="s">
        <v>190</v>
      </c>
      <c r="G127" s="229"/>
      <c r="H127" s="232">
        <v>417.58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148</v>
      </c>
      <c r="AU127" s="238" t="s">
        <v>80</v>
      </c>
      <c r="AV127" s="12" t="s">
        <v>80</v>
      </c>
      <c r="AW127" s="12" t="s">
        <v>32</v>
      </c>
      <c r="AX127" s="12" t="s">
        <v>78</v>
      </c>
      <c r="AY127" s="238" t="s">
        <v>139</v>
      </c>
    </row>
    <row r="128" spans="2:65" s="1" customFormat="1" ht="16.5" customHeight="1">
      <c r="B128" s="37"/>
      <c r="C128" s="205" t="s">
        <v>86</v>
      </c>
      <c r="D128" s="205" t="s">
        <v>141</v>
      </c>
      <c r="E128" s="206" t="s">
        <v>191</v>
      </c>
      <c r="F128" s="207" t="s">
        <v>192</v>
      </c>
      <c r="G128" s="208" t="s">
        <v>162</v>
      </c>
      <c r="H128" s="209">
        <v>41.758</v>
      </c>
      <c r="I128" s="210"/>
      <c r="J128" s="211">
        <f>ROUND(I128*H128,2)</f>
        <v>0</v>
      </c>
      <c r="K128" s="207" t="s">
        <v>145</v>
      </c>
      <c r="L128" s="42"/>
      <c r="M128" s="212" t="s">
        <v>1</v>
      </c>
      <c r="N128" s="213" t="s">
        <v>41</v>
      </c>
      <c r="O128" s="7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AR128" s="16" t="s">
        <v>146</v>
      </c>
      <c r="AT128" s="16" t="s">
        <v>141</v>
      </c>
      <c r="AU128" s="16" t="s">
        <v>80</v>
      </c>
      <c r="AY128" s="16" t="s">
        <v>139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78</v>
      </c>
      <c r="BK128" s="216">
        <f>ROUND(I128*H128,2)</f>
        <v>0</v>
      </c>
      <c r="BL128" s="16" t="s">
        <v>146</v>
      </c>
      <c r="BM128" s="16" t="s">
        <v>193</v>
      </c>
    </row>
    <row r="129" spans="2:51" s="12" customFormat="1" ht="12">
      <c r="B129" s="228"/>
      <c r="C129" s="229"/>
      <c r="D129" s="219" t="s">
        <v>148</v>
      </c>
      <c r="E129" s="230" t="s">
        <v>1</v>
      </c>
      <c r="F129" s="231" t="s">
        <v>169</v>
      </c>
      <c r="G129" s="229"/>
      <c r="H129" s="232">
        <v>41.758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148</v>
      </c>
      <c r="AU129" s="238" t="s">
        <v>80</v>
      </c>
      <c r="AV129" s="12" t="s">
        <v>80</v>
      </c>
      <c r="AW129" s="12" t="s">
        <v>32</v>
      </c>
      <c r="AX129" s="12" t="s">
        <v>78</v>
      </c>
      <c r="AY129" s="238" t="s">
        <v>139</v>
      </c>
    </row>
    <row r="130" spans="2:65" s="1" customFormat="1" ht="16.5" customHeight="1">
      <c r="B130" s="37"/>
      <c r="C130" s="205" t="s">
        <v>194</v>
      </c>
      <c r="D130" s="205" t="s">
        <v>141</v>
      </c>
      <c r="E130" s="206" t="s">
        <v>195</v>
      </c>
      <c r="F130" s="207" t="s">
        <v>196</v>
      </c>
      <c r="G130" s="208" t="s">
        <v>197</v>
      </c>
      <c r="H130" s="209">
        <v>68.901</v>
      </c>
      <c r="I130" s="210"/>
      <c r="J130" s="211">
        <f>ROUND(I130*H130,2)</f>
        <v>0</v>
      </c>
      <c r="K130" s="207" t="s">
        <v>145</v>
      </c>
      <c r="L130" s="42"/>
      <c r="M130" s="212" t="s">
        <v>1</v>
      </c>
      <c r="N130" s="213" t="s">
        <v>41</v>
      </c>
      <c r="O130" s="7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AR130" s="16" t="s">
        <v>146</v>
      </c>
      <c r="AT130" s="16" t="s">
        <v>141</v>
      </c>
      <c r="AU130" s="16" t="s">
        <v>80</v>
      </c>
      <c r="AY130" s="16" t="s">
        <v>139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78</v>
      </c>
      <c r="BK130" s="216">
        <f>ROUND(I130*H130,2)</f>
        <v>0</v>
      </c>
      <c r="BL130" s="16" t="s">
        <v>146</v>
      </c>
      <c r="BM130" s="16" t="s">
        <v>198</v>
      </c>
    </row>
    <row r="131" spans="2:51" s="12" customFormat="1" ht="12">
      <c r="B131" s="228"/>
      <c r="C131" s="229"/>
      <c r="D131" s="219" t="s">
        <v>148</v>
      </c>
      <c r="E131" s="230" t="s">
        <v>1</v>
      </c>
      <c r="F131" s="231" t="s">
        <v>199</v>
      </c>
      <c r="G131" s="229"/>
      <c r="H131" s="232">
        <v>68.901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148</v>
      </c>
      <c r="AU131" s="238" t="s">
        <v>80</v>
      </c>
      <c r="AV131" s="12" t="s">
        <v>80</v>
      </c>
      <c r="AW131" s="12" t="s">
        <v>32</v>
      </c>
      <c r="AX131" s="12" t="s">
        <v>78</v>
      </c>
      <c r="AY131" s="238" t="s">
        <v>139</v>
      </c>
    </row>
    <row r="132" spans="2:65" s="1" customFormat="1" ht="16.5" customHeight="1">
      <c r="B132" s="37"/>
      <c r="C132" s="205" t="s">
        <v>200</v>
      </c>
      <c r="D132" s="205" t="s">
        <v>141</v>
      </c>
      <c r="E132" s="206" t="s">
        <v>201</v>
      </c>
      <c r="F132" s="207" t="s">
        <v>202</v>
      </c>
      <c r="G132" s="208" t="s">
        <v>162</v>
      </c>
      <c r="H132" s="209">
        <v>46.187</v>
      </c>
      <c r="I132" s="210"/>
      <c r="J132" s="211">
        <f>ROUND(I132*H132,2)</f>
        <v>0</v>
      </c>
      <c r="K132" s="207" t="s">
        <v>145</v>
      </c>
      <c r="L132" s="42"/>
      <c r="M132" s="212" t="s">
        <v>1</v>
      </c>
      <c r="N132" s="213" t="s">
        <v>41</v>
      </c>
      <c r="O132" s="7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AR132" s="16" t="s">
        <v>146</v>
      </c>
      <c r="AT132" s="16" t="s">
        <v>141</v>
      </c>
      <c r="AU132" s="16" t="s">
        <v>80</v>
      </c>
      <c r="AY132" s="16" t="s">
        <v>139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78</v>
      </c>
      <c r="BK132" s="216">
        <f>ROUND(I132*H132,2)</f>
        <v>0</v>
      </c>
      <c r="BL132" s="16" t="s">
        <v>146</v>
      </c>
      <c r="BM132" s="16" t="s">
        <v>203</v>
      </c>
    </row>
    <row r="133" spans="2:51" s="11" customFormat="1" ht="12">
      <c r="B133" s="217"/>
      <c r="C133" s="218"/>
      <c r="D133" s="219" t="s">
        <v>148</v>
      </c>
      <c r="E133" s="220" t="s">
        <v>1</v>
      </c>
      <c r="F133" s="221" t="s">
        <v>204</v>
      </c>
      <c r="G133" s="218"/>
      <c r="H133" s="220" t="s">
        <v>1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148</v>
      </c>
      <c r="AU133" s="227" t="s">
        <v>80</v>
      </c>
      <c r="AV133" s="11" t="s">
        <v>78</v>
      </c>
      <c r="AW133" s="11" t="s">
        <v>32</v>
      </c>
      <c r="AX133" s="11" t="s">
        <v>70</v>
      </c>
      <c r="AY133" s="227" t="s">
        <v>139</v>
      </c>
    </row>
    <row r="134" spans="2:51" s="12" customFormat="1" ht="12">
      <c r="B134" s="228"/>
      <c r="C134" s="229"/>
      <c r="D134" s="219" t="s">
        <v>148</v>
      </c>
      <c r="E134" s="230" t="s">
        <v>1</v>
      </c>
      <c r="F134" s="231" t="s">
        <v>205</v>
      </c>
      <c r="G134" s="229"/>
      <c r="H134" s="232">
        <v>17.87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148</v>
      </c>
      <c r="AU134" s="238" t="s">
        <v>80</v>
      </c>
      <c r="AV134" s="12" t="s">
        <v>80</v>
      </c>
      <c r="AW134" s="12" t="s">
        <v>32</v>
      </c>
      <c r="AX134" s="12" t="s">
        <v>70</v>
      </c>
      <c r="AY134" s="238" t="s">
        <v>139</v>
      </c>
    </row>
    <row r="135" spans="2:51" s="11" customFormat="1" ht="12">
      <c r="B135" s="217"/>
      <c r="C135" s="218"/>
      <c r="D135" s="219" t="s">
        <v>148</v>
      </c>
      <c r="E135" s="220" t="s">
        <v>1</v>
      </c>
      <c r="F135" s="221" t="s">
        <v>206</v>
      </c>
      <c r="G135" s="218"/>
      <c r="H135" s="220" t="s">
        <v>1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148</v>
      </c>
      <c r="AU135" s="227" t="s">
        <v>80</v>
      </c>
      <c r="AV135" s="11" t="s">
        <v>78</v>
      </c>
      <c r="AW135" s="11" t="s">
        <v>32</v>
      </c>
      <c r="AX135" s="11" t="s">
        <v>70</v>
      </c>
      <c r="AY135" s="227" t="s">
        <v>139</v>
      </c>
    </row>
    <row r="136" spans="2:51" s="12" customFormat="1" ht="12">
      <c r="B136" s="228"/>
      <c r="C136" s="229"/>
      <c r="D136" s="219" t="s">
        <v>148</v>
      </c>
      <c r="E136" s="230" t="s">
        <v>1</v>
      </c>
      <c r="F136" s="231" t="s">
        <v>207</v>
      </c>
      <c r="G136" s="229"/>
      <c r="H136" s="232">
        <v>20.871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148</v>
      </c>
      <c r="AU136" s="238" t="s">
        <v>80</v>
      </c>
      <c r="AV136" s="12" t="s">
        <v>80</v>
      </c>
      <c r="AW136" s="12" t="s">
        <v>32</v>
      </c>
      <c r="AX136" s="12" t="s">
        <v>70</v>
      </c>
      <c r="AY136" s="238" t="s">
        <v>139</v>
      </c>
    </row>
    <row r="137" spans="2:51" s="11" customFormat="1" ht="12">
      <c r="B137" s="217"/>
      <c r="C137" s="218"/>
      <c r="D137" s="219" t="s">
        <v>148</v>
      </c>
      <c r="E137" s="220" t="s">
        <v>1</v>
      </c>
      <c r="F137" s="221" t="s">
        <v>208</v>
      </c>
      <c r="G137" s="218"/>
      <c r="H137" s="220" t="s">
        <v>1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148</v>
      </c>
      <c r="AU137" s="227" t="s">
        <v>80</v>
      </c>
      <c r="AV137" s="11" t="s">
        <v>78</v>
      </c>
      <c r="AW137" s="11" t="s">
        <v>32</v>
      </c>
      <c r="AX137" s="11" t="s">
        <v>70</v>
      </c>
      <c r="AY137" s="227" t="s">
        <v>139</v>
      </c>
    </row>
    <row r="138" spans="2:51" s="12" customFormat="1" ht="12">
      <c r="B138" s="228"/>
      <c r="C138" s="229"/>
      <c r="D138" s="219" t="s">
        <v>148</v>
      </c>
      <c r="E138" s="230" t="s">
        <v>1</v>
      </c>
      <c r="F138" s="231" t="s">
        <v>209</v>
      </c>
      <c r="G138" s="229"/>
      <c r="H138" s="232">
        <v>7.446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148</v>
      </c>
      <c r="AU138" s="238" t="s">
        <v>80</v>
      </c>
      <c r="AV138" s="12" t="s">
        <v>80</v>
      </c>
      <c r="AW138" s="12" t="s">
        <v>32</v>
      </c>
      <c r="AX138" s="12" t="s">
        <v>70</v>
      </c>
      <c r="AY138" s="238" t="s">
        <v>139</v>
      </c>
    </row>
    <row r="139" spans="2:51" s="13" customFormat="1" ht="12">
      <c r="B139" s="239"/>
      <c r="C139" s="240"/>
      <c r="D139" s="219" t="s">
        <v>148</v>
      </c>
      <c r="E139" s="241" t="s">
        <v>1</v>
      </c>
      <c r="F139" s="242" t="s">
        <v>158</v>
      </c>
      <c r="G139" s="240"/>
      <c r="H139" s="243">
        <v>46.187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148</v>
      </c>
      <c r="AU139" s="249" t="s">
        <v>80</v>
      </c>
      <c r="AV139" s="13" t="s">
        <v>146</v>
      </c>
      <c r="AW139" s="13" t="s">
        <v>32</v>
      </c>
      <c r="AX139" s="13" t="s">
        <v>78</v>
      </c>
      <c r="AY139" s="249" t="s">
        <v>139</v>
      </c>
    </row>
    <row r="140" spans="2:65" s="1" customFormat="1" ht="16.5" customHeight="1">
      <c r="B140" s="37"/>
      <c r="C140" s="205" t="s">
        <v>210</v>
      </c>
      <c r="D140" s="205" t="s">
        <v>141</v>
      </c>
      <c r="E140" s="206" t="s">
        <v>211</v>
      </c>
      <c r="F140" s="207" t="s">
        <v>212</v>
      </c>
      <c r="G140" s="208" t="s">
        <v>162</v>
      </c>
      <c r="H140" s="209">
        <v>46.187</v>
      </c>
      <c r="I140" s="210"/>
      <c r="J140" s="211">
        <f>ROUND(I140*H140,2)</f>
        <v>0</v>
      </c>
      <c r="K140" s="207" t="s">
        <v>1</v>
      </c>
      <c r="L140" s="42"/>
      <c r="M140" s="212" t="s">
        <v>1</v>
      </c>
      <c r="N140" s="213" t="s">
        <v>41</v>
      </c>
      <c r="O140" s="7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AR140" s="16" t="s">
        <v>146</v>
      </c>
      <c r="AT140" s="16" t="s">
        <v>141</v>
      </c>
      <c r="AU140" s="16" t="s">
        <v>80</v>
      </c>
      <c r="AY140" s="16" t="s">
        <v>139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78</v>
      </c>
      <c r="BK140" s="216">
        <f>ROUND(I140*H140,2)</f>
        <v>0</v>
      </c>
      <c r="BL140" s="16" t="s">
        <v>146</v>
      </c>
      <c r="BM140" s="16" t="s">
        <v>213</v>
      </c>
    </row>
    <row r="141" spans="2:65" s="1" customFormat="1" ht="16.5" customHeight="1">
      <c r="B141" s="37"/>
      <c r="C141" s="250" t="s">
        <v>214</v>
      </c>
      <c r="D141" s="250" t="s">
        <v>215</v>
      </c>
      <c r="E141" s="251" t="s">
        <v>216</v>
      </c>
      <c r="F141" s="252" t="s">
        <v>217</v>
      </c>
      <c r="G141" s="253" t="s">
        <v>197</v>
      </c>
      <c r="H141" s="254">
        <v>83.12</v>
      </c>
      <c r="I141" s="255"/>
      <c r="J141" s="256">
        <f>ROUND(I141*H141,2)</f>
        <v>0</v>
      </c>
      <c r="K141" s="252" t="s">
        <v>145</v>
      </c>
      <c r="L141" s="257"/>
      <c r="M141" s="258" t="s">
        <v>1</v>
      </c>
      <c r="N141" s="259" t="s">
        <v>41</v>
      </c>
      <c r="O141" s="78"/>
      <c r="P141" s="214">
        <f>O141*H141</f>
        <v>0</v>
      </c>
      <c r="Q141" s="214">
        <v>1</v>
      </c>
      <c r="R141" s="214">
        <f>Q141*H141</f>
        <v>83.12</v>
      </c>
      <c r="S141" s="214">
        <v>0</v>
      </c>
      <c r="T141" s="215">
        <f>S141*H141</f>
        <v>0</v>
      </c>
      <c r="AR141" s="16" t="s">
        <v>182</v>
      </c>
      <c r="AT141" s="16" t="s">
        <v>215</v>
      </c>
      <c r="AU141" s="16" t="s">
        <v>80</v>
      </c>
      <c r="AY141" s="16" t="s">
        <v>139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78</v>
      </c>
      <c r="BK141" s="216">
        <f>ROUND(I141*H141,2)</f>
        <v>0</v>
      </c>
      <c r="BL141" s="16" t="s">
        <v>146</v>
      </c>
      <c r="BM141" s="16" t="s">
        <v>218</v>
      </c>
    </row>
    <row r="142" spans="2:51" s="11" customFormat="1" ht="12">
      <c r="B142" s="217"/>
      <c r="C142" s="218"/>
      <c r="D142" s="219" t="s">
        <v>148</v>
      </c>
      <c r="E142" s="220" t="s">
        <v>1</v>
      </c>
      <c r="F142" s="221" t="s">
        <v>219</v>
      </c>
      <c r="G142" s="218"/>
      <c r="H142" s="220" t="s">
        <v>1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148</v>
      </c>
      <c r="AU142" s="227" t="s">
        <v>80</v>
      </c>
      <c r="AV142" s="11" t="s">
        <v>78</v>
      </c>
      <c r="AW142" s="11" t="s">
        <v>32</v>
      </c>
      <c r="AX142" s="11" t="s">
        <v>70</v>
      </c>
      <c r="AY142" s="227" t="s">
        <v>139</v>
      </c>
    </row>
    <row r="143" spans="2:51" s="12" customFormat="1" ht="12">
      <c r="B143" s="228"/>
      <c r="C143" s="229"/>
      <c r="D143" s="219" t="s">
        <v>148</v>
      </c>
      <c r="E143" s="230" t="s">
        <v>1</v>
      </c>
      <c r="F143" s="231" t="s">
        <v>220</v>
      </c>
      <c r="G143" s="229"/>
      <c r="H143" s="232">
        <v>83.12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148</v>
      </c>
      <c r="AU143" s="238" t="s">
        <v>80</v>
      </c>
      <c r="AV143" s="12" t="s">
        <v>80</v>
      </c>
      <c r="AW143" s="12" t="s">
        <v>32</v>
      </c>
      <c r="AX143" s="12" t="s">
        <v>78</v>
      </c>
      <c r="AY143" s="238" t="s">
        <v>139</v>
      </c>
    </row>
    <row r="144" spans="2:63" s="10" customFormat="1" ht="22.8" customHeight="1">
      <c r="B144" s="189"/>
      <c r="C144" s="190"/>
      <c r="D144" s="191" t="s">
        <v>69</v>
      </c>
      <c r="E144" s="203" t="s">
        <v>159</v>
      </c>
      <c r="F144" s="203" t="s">
        <v>221</v>
      </c>
      <c r="G144" s="190"/>
      <c r="H144" s="190"/>
      <c r="I144" s="193"/>
      <c r="J144" s="204">
        <f>BK144</f>
        <v>0</v>
      </c>
      <c r="K144" s="190"/>
      <c r="L144" s="195"/>
      <c r="M144" s="196"/>
      <c r="N144" s="197"/>
      <c r="O144" s="197"/>
      <c r="P144" s="198">
        <f>SUM(P145:P150)</f>
        <v>0</v>
      </c>
      <c r="Q144" s="197"/>
      <c r="R144" s="198">
        <f>SUM(R145:R150)</f>
        <v>4.327694719999999</v>
      </c>
      <c r="S144" s="197"/>
      <c r="T144" s="199">
        <f>SUM(T145:T150)</f>
        <v>0</v>
      </c>
      <c r="AR144" s="200" t="s">
        <v>78</v>
      </c>
      <c r="AT144" s="201" t="s">
        <v>69</v>
      </c>
      <c r="AU144" s="201" t="s">
        <v>78</v>
      </c>
      <c r="AY144" s="200" t="s">
        <v>139</v>
      </c>
      <c r="BK144" s="202">
        <f>SUM(BK145:BK150)</f>
        <v>0</v>
      </c>
    </row>
    <row r="145" spans="2:65" s="1" customFormat="1" ht="16.5" customHeight="1">
      <c r="B145" s="37"/>
      <c r="C145" s="205" t="s">
        <v>8</v>
      </c>
      <c r="D145" s="205" t="s">
        <v>141</v>
      </c>
      <c r="E145" s="206" t="s">
        <v>222</v>
      </c>
      <c r="F145" s="207" t="s">
        <v>223</v>
      </c>
      <c r="G145" s="208" t="s">
        <v>144</v>
      </c>
      <c r="H145" s="209">
        <v>14.784</v>
      </c>
      <c r="I145" s="210"/>
      <c r="J145" s="211">
        <f>ROUND(I145*H145,2)</f>
        <v>0</v>
      </c>
      <c r="K145" s="207" t="s">
        <v>145</v>
      </c>
      <c r="L145" s="42"/>
      <c r="M145" s="212" t="s">
        <v>1</v>
      </c>
      <c r="N145" s="213" t="s">
        <v>41</v>
      </c>
      <c r="O145" s="78"/>
      <c r="P145" s="214">
        <f>O145*H145</f>
        <v>0</v>
      </c>
      <c r="Q145" s="214">
        <v>0.29233</v>
      </c>
      <c r="R145" s="214">
        <f>Q145*H145</f>
        <v>4.32180672</v>
      </c>
      <c r="S145" s="214">
        <v>0</v>
      </c>
      <c r="T145" s="215">
        <f>S145*H145</f>
        <v>0</v>
      </c>
      <c r="AR145" s="16" t="s">
        <v>146</v>
      </c>
      <c r="AT145" s="16" t="s">
        <v>141</v>
      </c>
      <c r="AU145" s="16" t="s">
        <v>80</v>
      </c>
      <c r="AY145" s="16" t="s">
        <v>139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78</v>
      </c>
      <c r="BK145" s="216">
        <f>ROUND(I145*H145,2)</f>
        <v>0</v>
      </c>
      <c r="BL145" s="16" t="s">
        <v>146</v>
      </c>
      <c r="BM145" s="16" t="s">
        <v>224</v>
      </c>
    </row>
    <row r="146" spans="2:51" s="11" customFormat="1" ht="12">
      <c r="B146" s="217"/>
      <c r="C146" s="218"/>
      <c r="D146" s="219" t="s">
        <v>148</v>
      </c>
      <c r="E146" s="220" t="s">
        <v>1</v>
      </c>
      <c r="F146" s="221" t="s">
        <v>225</v>
      </c>
      <c r="G146" s="218"/>
      <c r="H146" s="220" t="s">
        <v>1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148</v>
      </c>
      <c r="AU146" s="227" t="s">
        <v>80</v>
      </c>
      <c r="AV146" s="11" t="s">
        <v>78</v>
      </c>
      <c r="AW146" s="11" t="s">
        <v>32</v>
      </c>
      <c r="AX146" s="11" t="s">
        <v>70</v>
      </c>
      <c r="AY146" s="227" t="s">
        <v>139</v>
      </c>
    </row>
    <row r="147" spans="2:51" s="12" customFormat="1" ht="12">
      <c r="B147" s="228"/>
      <c r="C147" s="229"/>
      <c r="D147" s="219" t="s">
        <v>148</v>
      </c>
      <c r="E147" s="230" t="s">
        <v>1</v>
      </c>
      <c r="F147" s="231" t="s">
        <v>226</v>
      </c>
      <c r="G147" s="229"/>
      <c r="H147" s="232">
        <v>14.784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148</v>
      </c>
      <c r="AU147" s="238" t="s">
        <v>80</v>
      </c>
      <c r="AV147" s="12" t="s">
        <v>80</v>
      </c>
      <c r="AW147" s="12" t="s">
        <v>32</v>
      </c>
      <c r="AX147" s="12" t="s">
        <v>78</v>
      </c>
      <c r="AY147" s="238" t="s">
        <v>139</v>
      </c>
    </row>
    <row r="148" spans="2:65" s="1" customFormat="1" ht="16.5" customHeight="1">
      <c r="B148" s="37"/>
      <c r="C148" s="205" t="s">
        <v>227</v>
      </c>
      <c r="D148" s="205" t="s">
        <v>141</v>
      </c>
      <c r="E148" s="206" t="s">
        <v>228</v>
      </c>
      <c r="F148" s="207" t="s">
        <v>229</v>
      </c>
      <c r="G148" s="208" t="s">
        <v>230</v>
      </c>
      <c r="H148" s="209">
        <v>29.44</v>
      </c>
      <c r="I148" s="210"/>
      <c r="J148" s="211">
        <f>ROUND(I148*H148,2)</f>
        <v>0</v>
      </c>
      <c r="K148" s="207" t="s">
        <v>145</v>
      </c>
      <c r="L148" s="42"/>
      <c r="M148" s="212" t="s">
        <v>1</v>
      </c>
      <c r="N148" s="213" t="s">
        <v>41</v>
      </c>
      <c r="O148" s="78"/>
      <c r="P148" s="214">
        <f>O148*H148</f>
        <v>0</v>
      </c>
      <c r="Q148" s="214">
        <v>0.0002</v>
      </c>
      <c r="R148" s="214">
        <f>Q148*H148</f>
        <v>0.005888000000000001</v>
      </c>
      <c r="S148" s="214">
        <v>0</v>
      </c>
      <c r="T148" s="215">
        <f>S148*H148</f>
        <v>0</v>
      </c>
      <c r="AR148" s="16" t="s">
        <v>146</v>
      </c>
      <c r="AT148" s="16" t="s">
        <v>141</v>
      </c>
      <c r="AU148" s="16" t="s">
        <v>80</v>
      </c>
      <c r="AY148" s="16" t="s">
        <v>139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78</v>
      </c>
      <c r="BK148" s="216">
        <f>ROUND(I148*H148,2)</f>
        <v>0</v>
      </c>
      <c r="BL148" s="16" t="s">
        <v>146</v>
      </c>
      <c r="BM148" s="16" t="s">
        <v>231</v>
      </c>
    </row>
    <row r="149" spans="2:51" s="11" customFormat="1" ht="12">
      <c r="B149" s="217"/>
      <c r="C149" s="218"/>
      <c r="D149" s="219" t="s">
        <v>148</v>
      </c>
      <c r="E149" s="220" t="s">
        <v>1</v>
      </c>
      <c r="F149" s="221" t="s">
        <v>232</v>
      </c>
      <c r="G149" s="218"/>
      <c r="H149" s="220" t="s">
        <v>1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148</v>
      </c>
      <c r="AU149" s="227" t="s">
        <v>80</v>
      </c>
      <c r="AV149" s="11" t="s">
        <v>78</v>
      </c>
      <c r="AW149" s="11" t="s">
        <v>32</v>
      </c>
      <c r="AX149" s="11" t="s">
        <v>70</v>
      </c>
      <c r="AY149" s="227" t="s">
        <v>139</v>
      </c>
    </row>
    <row r="150" spans="2:51" s="12" customFormat="1" ht="12">
      <c r="B150" s="228"/>
      <c r="C150" s="229"/>
      <c r="D150" s="219" t="s">
        <v>148</v>
      </c>
      <c r="E150" s="230" t="s">
        <v>1</v>
      </c>
      <c r="F150" s="231" t="s">
        <v>233</v>
      </c>
      <c r="G150" s="229"/>
      <c r="H150" s="232">
        <v>29.44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148</v>
      </c>
      <c r="AU150" s="238" t="s">
        <v>80</v>
      </c>
      <c r="AV150" s="12" t="s">
        <v>80</v>
      </c>
      <c r="AW150" s="12" t="s">
        <v>32</v>
      </c>
      <c r="AX150" s="12" t="s">
        <v>78</v>
      </c>
      <c r="AY150" s="238" t="s">
        <v>139</v>
      </c>
    </row>
    <row r="151" spans="2:63" s="10" customFormat="1" ht="22.8" customHeight="1">
      <c r="B151" s="189"/>
      <c r="C151" s="190"/>
      <c r="D151" s="191" t="s">
        <v>69</v>
      </c>
      <c r="E151" s="203" t="s">
        <v>170</v>
      </c>
      <c r="F151" s="203" t="s">
        <v>234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SUM(P152:P184)</f>
        <v>0</v>
      </c>
      <c r="Q151" s="197"/>
      <c r="R151" s="198">
        <f>SUM(R152:R184)</f>
        <v>11.27997413</v>
      </c>
      <c r="S151" s="197"/>
      <c r="T151" s="199">
        <f>SUM(T152:T184)</f>
        <v>0</v>
      </c>
      <c r="AR151" s="200" t="s">
        <v>78</v>
      </c>
      <c r="AT151" s="201" t="s">
        <v>69</v>
      </c>
      <c r="AU151" s="201" t="s">
        <v>78</v>
      </c>
      <c r="AY151" s="200" t="s">
        <v>139</v>
      </c>
      <c r="BK151" s="202">
        <f>SUM(BK152:BK184)</f>
        <v>0</v>
      </c>
    </row>
    <row r="152" spans="2:65" s="1" customFormat="1" ht="16.5" customHeight="1">
      <c r="B152" s="37"/>
      <c r="C152" s="205" t="s">
        <v>235</v>
      </c>
      <c r="D152" s="205" t="s">
        <v>141</v>
      </c>
      <c r="E152" s="206" t="s">
        <v>236</v>
      </c>
      <c r="F152" s="207" t="s">
        <v>237</v>
      </c>
      <c r="G152" s="208" t="s">
        <v>144</v>
      </c>
      <c r="H152" s="209">
        <v>38.79</v>
      </c>
      <c r="I152" s="210"/>
      <c r="J152" s="211">
        <f>ROUND(I152*H152,2)</f>
        <v>0</v>
      </c>
      <c r="K152" s="207" t="s">
        <v>145</v>
      </c>
      <c r="L152" s="42"/>
      <c r="M152" s="212" t="s">
        <v>1</v>
      </c>
      <c r="N152" s="213" t="s">
        <v>41</v>
      </c>
      <c r="O152" s="7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AR152" s="16" t="s">
        <v>146</v>
      </c>
      <c r="AT152" s="16" t="s">
        <v>141</v>
      </c>
      <c r="AU152" s="16" t="s">
        <v>80</v>
      </c>
      <c r="AY152" s="16" t="s">
        <v>139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78</v>
      </c>
      <c r="BK152" s="216">
        <f>ROUND(I152*H152,2)</f>
        <v>0</v>
      </c>
      <c r="BL152" s="16" t="s">
        <v>146</v>
      </c>
      <c r="BM152" s="16" t="s">
        <v>238</v>
      </c>
    </row>
    <row r="153" spans="2:51" s="11" customFormat="1" ht="12">
      <c r="B153" s="217"/>
      <c r="C153" s="218"/>
      <c r="D153" s="219" t="s">
        <v>148</v>
      </c>
      <c r="E153" s="220" t="s">
        <v>1</v>
      </c>
      <c r="F153" s="221" t="s">
        <v>239</v>
      </c>
      <c r="G153" s="218"/>
      <c r="H153" s="220" t="s">
        <v>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148</v>
      </c>
      <c r="AU153" s="227" t="s">
        <v>80</v>
      </c>
      <c r="AV153" s="11" t="s">
        <v>78</v>
      </c>
      <c r="AW153" s="11" t="s">
        <v>32</v>
      </c>
      <c r="AX153" s="11" t="s">
        <v>70</v>
      </c>
      <c r="AY153" s="227" t="s">
        <v>139</v>
      </c>
    </row>
    <row r="154" spans="2:51" s="11" customFormat="1" ht="12">
      <c r="B154" s="217"/>
      <c r="C154" s="218"/>
      <c r="D154" s="219" t="s">
        <v>148</v>
      </c>
      <c r="E154" s="220" t="s">
        <v>1</v>
      </c>
      <c r="F154" s="221" t="s">
        <v>240</v>
      </c>
      <c r="G154" s="218"/>
      <c r="H154" s="220" t="s">
        <v>1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148</v>
      </c>
      <c r="AU154" s="227" t="s">
        <v>80</v>
      </c>
      <c r="AV154" s="11" t="s">
        <v>78</v>
      </c>
      <c r="AW154" s="11" t="s">
        <v>32</v>
      </c>
      <c r="AX154" s="11" t="s">
        <v>70</v>
      </c>
      <c r="AY154" s="227" t="s">
        <v>139</v>
      </c>
    </row>
    <row r="155" spans="2:51" s="11" customFormat="1" ht="12">
      <c r="B155" s="217"/>
      <c r="C155" s="218"/>
      <c r="D155" s="219" t="s">
        <v>148</v>
      </c>
      <c r="E155" s="220" t="s">
        <v>1</v>
      </c>
      <c r="F155" s="221" t="s">
        <v>154</v>
      </c>
      <c r="G155" s="218"/>
      <c r="H155" s="220" t="s">
        <v>1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148</v>
      </c>
      <c r="AU155" s="227" t="s">
        <v>80</v>
      </c>
      <c r="AV155" s="11" t="s">
        <v>78</v>
      </c>
      <c r="AW155" s="11" t="s">
        <v>32</v>
      </c>
      <c r="AX155" s="11" t="s">
        <v>70</v>
      </c>
      <c r="AY155" s="227" t="s">
        <v>139</v>
      </c>
    </row>
    <row r="156" spans="2:51" s="12" customFormat="1" ht="12">
      <c r="B156" s="228"/>
      <c r="C156" s="229"/>
      <c r="D156" s="219" t="s">
        <v>148</v>
      </c>
      <c r="E156" s="230" t="s">
        <v>1</v>
      </c>
      <c r="F156" s="231" t="s">
        <v>155</v>
      </c>
      <c r="G156" s="229"/>
      <c r="H156" s="232">
        <v>28.59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148</v>
      </c>
      <c r="AU156" s="238" t="s">
        <v>80</v>
      </c>
      <c r="AV156" s="12" t="s">
        <v>80</v>
      </c>
      <c r="AW156" s="12" t="s">
        <v>32</v>
      </c>
      <c r="AX156" s="12" t="s">
        <v>70</v>
      </c>
      <c r="AY156" s="238" t="s">
        <v>139</v>
      </c>
    </row>
    <row r="157" spans="2:51" s="11" customFormat="1" ht="12">
      <c r="B157" s="217"/>
      <c r="C157" s="218"/>
      <c r="D157" s="219" t="s">
        <v>148</v>
      </c>
      <c r="E157" s="220" t="s">
        <v>1</v>
      </c>
      <c r="F157" s="221" t="s">
        <v>156</v>
      </c>
      <c r="G157" s="218"/>
      <c r="H157" s="220" t="s">
        <v>1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148</v>
      </c>
      <c r="AU157" s="227" t="s">
        <v>80</v>
      </c>
      <c r="AV157" s="11" t="s">
        <v>78</v>
      </c>
      <c r="AW157" s="11" t="s">
        <v>32</v>
      </c>
      <c r="AX157" s="11" t="s">
        <v>70</v>
      </c>
      <c r="AY157" s="227" t="s">
        <v>139</v>
      </c>
    </row>
    <row r="158" spans="2:51" s="12" customFormat="1" ht="12">
      <c r="B158" s="228"/>
      <c r="C158" s="229"/>
      <c r="D158" s="219" t="s">
        <v>148</v>
      </c>
      <c r="E158" s="230" t="s">
        <v>1</v>
      </c>
      <c r="F158" s="231" t="s">
        <v>157</v>
      </c>
      <c r="G158" s="229"/>
      <c r="H158" s="232">
        <v>10.2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148</v>
      </c>
      <c r="AU158" s="238" t="s">
        <v>80</v>
      </c>
      <c r="AV158" s="12" t="s">
        <v>80</v>
      </c>
      <c r="AW158" s="12" t="s">
        <v>32</v>
      </c>
      <c r="AX158" s="12" t="s">
        <v>70</v>
      </c>
      <c r="AY158" s="238" t="s">
        <v>139</v>
      </c>
    </row>
    <row r="159" spans="2:51" s="13" customFormat="1" ht="12">
      <c r="B159" s="239"/>
      <c r="C159" s="240"/>
      <c r="D159" s="219" t="s">
        <v>148</v>
      </c>
      <c r="E159" s="241" t="s">
        <v>1</v>
      </c>
      <c r="F159" s="242" t="s">
        <v>158</v>
      </c>
      <c r="G159" s="240"/>
      <c r="H159" s="243">
        <v>38.79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148</v>
      </c>
      <c r="AU159" s="249" t="s">
        <v>80</v>
      </c>
      <c r="AV159" s="13" t="s">
        <v>146</v>
      </c>
      <c r="AW159" s="13" t="s">
        <v>32</v>
      </c>
      <c r="AX159" s="13" t="s">
        <v>78</v>
      </c>
      <c r="AY159" s="249" t="s">
        <v>139</v>
      </c>
    </row>
    <row r="160" spans="2:65" s="1" customFormat="1" ht="16.5" customHeight="1">
      <c r="B160" s="37"/>
      <c r="C160" s="205" t="s">
        <v>241</v>
      </c>
      <c r="D160" s="205" t="s">
        <v>141</v>
      </c>
      <c r="E160" s="206" t="s">
        <v>242</v>
      </c>
      <c r="F160" s="207" t="s">
        <v>243</v>
      </c>
      <c r="G160" s="208" t="s">
        <v>144</v>
      </c>
      <c r="H160" s="209">
        <v>29.093</v>
      </c>
      <c r="I160" s="210"/>
      <c r="J160" s="211">
        <f>ROUND(I160*H160,2)</f>
        <v>0</v>
      </c>
      <c r="K160" s="207" t="s">
        <v>145</v>
      </c>
      <c r="L160" s="42"/>
      <c r="M160" s="212" t="s">
        <v>1</v>
      </c>
      <c r="N160" s="213" t="s">
        <v>41</v>
      </c>
      <c r="O160" s="78"/>
      <c r="P160" s="214">
        <f>O160*H160</f>
        <v>0</v>
      </c>
      <c r="Q160" s="214">
        <v>0.13</v>
      </c>
      <c r="R160" s="214">
        <f>Q160*H160</f>
        <v>3.78209</v>
      </c>
      <c r="S160" s="214">
        <v>0</v>
      </c>
      <c r="T160" s="215">
        <f>S160*H160</f>
        <v>0</v>
      </c>
      <c r="AR160" s="16" t="s">
        <v>146</v>
      </c>
      <c r="AT160" s="16" t="s">
        <v>141</v>
      </c>
      <c r="AU160" s="16" t="s">
        <v>80</v>
      </c>
      <c r="AY160" s="16" t="s">
        <v>139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6" t="s">
        <v>78</v>
      </c>
      <c r="BK160" s="216">
        <f>ROUND(I160*H160,2)</f>
        <v>0</v>
      </c>
      <c r="BL160" s="16" t="s">
        <v>146</v>
      </c>
      <c r="BM160" s="16" t="s">
        <v>244</v>
      </c>
    </row>
    <row r="161" spans="2:51" s="11" customFormat="1" ht="12">
      <c r="B161" s="217"/>
      <c r="C161" s="218"/>
      <c r="D161" s="219" t="s">
        <v>148</v>
      </c>
      <c r="E161" s="220" t="s">
        <v>1</v>
      </c>
      <c r="F161" s="221" t="s">
        <v>245</v>
      </c>
      <c r="G161" s="218"/>
      <c r="H161" s="220" t="s">
        <v>1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148</v>
      </c>
      <c r="AU161" s="227" t="s">
        <v>80</v>
      </c>
      <c r="AV161" s="11" t="s">
        <v>78</v>
      </c>
      <c r="AW161" s="11" t="s">
        <v>32</v>
      </c>
      <c r="AX161" s="11" t="s">
        <v>70</v>
      </c>
      <c r="AY161" s="227" t="s">
        <v>139</v>
      </c>
    </row>
    <row r="162" spans="2:51" s="12" customFormat="1" ht="12">
      <c r="B162" s="228"/>
      <c r="C162" s="229"/>
      <c r="D162" s="219" t="s">
        <v>148</v>
      </c>
      <c r="E162" s="230" t="s">
        <v>1</v>
      </c>
      <c r="F162" s="231" t="s">
        <v>246</v>
      </c>
      <c r="G162" s="229"/>
      <c r="H162" s="232">
        <v>21.443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148</v>
      </c>
      <c r="AU162" s="238" t="s">
        <v>80</v>
      </c>
      <c r="AV162" s="12" t="s">
        <v>80</v>
      </c>
      <c r="AW162" s="12" t="s">
        <v>32</v>
      </c>
      <c r="AX162" s="12" t="s">
        <v>70</v>
      </c>
      <c r="AY162" s="238" t="s">
        <v>139</v>
      </c>
    </row>
    <row r="163" spans="2:51" s="11" customFormat="1" ht="12">
      <c r="B163" s="217"/>
      <c r="C163" s="218"/>
      <c r="D163" s="219" t="s">
        <v>148</v>
      </c>
      <c r="E163" s="220" t="s">
        <v>1</v>
      </c>
      <c r="F163" s="221" t="s">
        <v>247</v>
      </c>
      <c r="G163" s="218"/>
      <c r="H163" s="220" t="s">
        <v>1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148</v>
      </c>
      <c r="AU163" s="227" t="s">
        <v>80</v>
      </c>
      <c r="AV163" s="11" t="s">
        <v>78</v>
      </c>
      <c r="AW163" s="11" t="s">
        <v>32</v>
      </c>
      <c r="AX163" s="11" t="s">
        <v>70</v>
      </c>
      <c r="AY163" s="227" t="s">
        <v>139</v>
      </c>
    </row>
    <row r="164" spans="2:51" s="12" customFormat="1" ht="12">
      <c r="B164" s="228"/>
      <c r="C164" s="229"/>
      <c r="D164" s="219" t="s">
        <v>148</v>
      </c>
      <c r="E164" s="230" t="s">
        <v>1</v>
      </c>
      <c r="F164" s="231" t="s">
        <v>248</v>
      </c>
      <c r="G164" s="229"/>
      <c r="H164" s="232">
        <v>7.65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148</v>
      </c>
      <c r="AU164" s="238" t="s">
        <v>80</v>
      </c>
      <c r="AV164" s="12" t="s">
        <v>80</v>
      </c>
      <c r="AW164" s="12" t="s">
        <v>32</v>
      </c>
      <c r="AX164" s="12" t="s">
        <v>70</v>
      </c>
      <c r="AY164" s="238" t="s">
        <v>139</v>
      </c>
    </row>
    <row r="165" spans="2:51" s="13" customFormat="1" ht="12">
      <c r="B165" s="239"/>
      <c r="C165" s="240"/>
      <c r="D165" s="219" t="s">
        <v>148</v>
      </c>
      <c r="E165" s="241" t="s">
        <v>1</v>
      </c>
      <c r="F165" s="242" t="s">
        <v>158</v>
      </c>
      <c r="G165" s="240"/>
      <c r="H165" s="243">
        <v>29.093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148</v>
      </c>
      <c r="AU165" s="249" t="s">
        <v>80</v>
      </c>
      <c r="AV165" s="13" t="s">
        <v>146</v>
      </c>
      <c r="AW165" s="13" t="s">
        <v>32</v>
      </c>
      <c r="AX165" s="13" t="s">
        <v>78</v>
      </c>
      <c r="AY165" s="249" t="s">
        <v>139</v>
      </c>
    </row>
    <row r="166" spans="2:65" s="1" customFormat="1" ht="16.5" customHeight="1">
      <c r="B166" s="37"/>
      <c r="C166" s="205" t="s">
        <v>249</v>
      </c>
      <c r="D166" s="205" t="s">
        <v>141</v>
      </c>
      <c r="E166" s="206" t="s">
        <v>250</v>
      </c>
      <c r="F166" s="207" t="s">
        <v>251</v>
      </c>
      <c r="G166" s="208" t="s">
        <v>144</v>
      </c>
      <c r="H166" s="209">
        <v>29.093</v>
      </c>
      <c r="I166" s="210"/>
      <c r="J166" s="211">
        <f>ROUND(I166*H166,2)</f>
        <v>0</v>
      </c>
      <c r="K166" s="207" t="s">
        <v>145</v>
      </c>
      <c r="L166" s="42"/>
      <c r="M166" s="212" t="s">
        <v>1</v>
      </c>
      <c r="N166" s="213" t="s">
        <v>41</v>
      </c>
      <c r="O166" s="78"/>
      <c r="P166" s="214">
        <f>O166*H166</f>
        <v>0</v>
      </c>
      <c r="Q166" s="214">
        <v>0.00501</v>
      </c>
      <c r="R166" s="214">
        <f>Q166*H166</f>
        <v>0.14575592999999998</v>
      </c>
      <c r="S166" s="214">
        <v>0</v>
      </c>
      <c r="T166" s="215">
        <f>S166*H166</f>
        <v>0</v>
      </c>
      <c r="AR166" s="16" t="s">
        <v>146</v>
      </c>
      <c r="AT166" s="16" t="s">
        <v>141</v>
      </c>
      <c r="AU166" s="16" t="s">
        <v>80</v>
      </c>
      <c r="AY166" s="16" t="s">
        <v>139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6" t="s">
        <v>78</v>
      </c>
      <c r="BK166" s="216">
        <f>ROUND(I166*H166,2)</f>
        <v>0</v>
      </c>
      <c r="BL166" s="16" t="s">
        <v>146</v>
      </c>
      <c r="BM166" s="16" t="s">
        <v>252</v>
      </c>
    </row>
    <row r="167" spans="2:51" s="12" customFormat="1" ht="12">
      <c r="B167" s="228"/>
      <c r="C167" s="229"/>
      <c r="D167" s="219" t="s">
        <v>148</v>
      </c>
      <c r="E167" s="230" t="s">
        <v>1</v>
      </c>
      <c r="F167" s="231" t="s">
        <v>253</v>
      </c>
      <c r="G167" s="229"/>
      <c r="H167" s="232">
        <v>29.093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148</v>
      </c>
      <c r="AU167" s="238" t="s">
        <v>80</v>
      </c>
      <c r="AV167" s="12" t="s">
        <v>80</v>
      </c>
      <c r="AW167" s="12" t="s">
        <v>32</v>
      </c>
      <c r="AX167" s="12" t="s">
        <v>78</v>
      </c>
      <c r="AY167" s="238" t="s">
        <v>139</v>
      </c>
    </row>
    <row r="168" spans="2:65" s="1" customFormat="1" ht="16.5" customHeight="1">
      <c r="B168" s="37"/>
      <c r="C168" s="205" t="s">
        <v>254</v>
      </c>
      <c r="D168" s="205" t="s">
        <v>141</v>
      </c>
      <c r="E168" s="206" t="s">
        <v>255</v>
      </c>
      <c r="F168" s="207" t="s">
        <v>256</v>
      </c>
      <c r="G168" s="208" t="s">
        <v>144</v>
      </c>
      <c r="H168" s="209">
        <v>18.36</v>
      </c>
      <c r="I168" s="210"/>
      <c r="J168" s="211">
        <f>ROUND(I168*H168,2)</f>
        <v>0</v>
      </c>
      <c r="K168" s="207" t="s">
        <v>145</v>
      </c>
      <c r="L168" s="42"/>
      <c r="M168" s="212" t="s">
        <v>1</v>
      </c>
      <c r="N168" s="213" t="s">
        <v>41</v>
      </c>
      <c r="O168" s="78"/>
      <c r="P168" s="214">
        <f>O168*H168</f>
        <v>0</v>
      </c>
      <c r="Q168" s="214">
        <v>0.10362</v>
      </c>
      <c r="R168" s="214">
        <f>Q168*H168</f>
        <v>1.9024632</v>
      </c>
      <c r="S168" s="214">
        <v>0</v>
      </c>
      <c r="T168" s="215">
        <f>S168*H168</f>
        <v>0</v>
      </c>
      <c r="AR168" s="16" t="s">
        <v>146</v>
      </c>
      <c r="AT168" s="16" t="s">
        <v>141</v>
      </c>
      <c r="AU168" s="16" t="s">
        <v>80</v>
      </c>
      <c r="AY168" s="16" t="s">
        <v>139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6" t="s">
        <v>78</v>
      </c>
      <c r="BK168" s="216">
        <f>ROUND(I168*H168,2)</f>
        <v>0</v>
      </c>
      <c r="BL168" s="16" t="s">
        <v>146</v>
      </c>
      <c r="BM168" s="16" t="s">
        <v>257</v>
      </c>
    </row>
    <row r="169" spans="2:51" s="11" customFormat="1" ht="12">
      <c r="B169" s="217"/>
      <c r="C169" s="218"/>
      <c r="D169" s="219" t="s">
        <v>148</v>
      </c>
      <c r="E169" s="220" t="s">
        <v>1</v>
      </c>
      <c r="F169" s="221" t="s">
        <v>258</v>
      </c>
      <c r="G169" s="218"/>
      <c r="H169" s="220" t="s">
        <v>1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148</v>
      </c>
      <c r="AU169" s="227" t="s">
        <v>80</v>
      </c>
      <c r="AV169" s="11" t="s">
        <v>78</v>
      </c>
      <c r="AW169" s="11" t="s">
        <v>32</v>
      </c>
      <c r="AX169" s="11" t="s">
        <v>70</v>
      </c>
      <c r="AY169" s="227" t="s">
        <v>139</v>
      </c>
    </row>
    <row r="170" spans="2:51" s="12" customFormat="1" ht="12">
      <c r="B170" s="228"/>
      <c r="C170" s="229"/>
      <c r="D170" s="219" t="s">
        <v>148</v>
      </c>
      <c r="E170" s="230" t="s">
        <v>1</v>
      </c>
      <c r="F170" s="231" t="s">
        <v>259</v>
      </c>
      <c r="G170" s="229"/>
      <c r="H170" s="232">
        <v>18.36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148</v>
      </c>
      <c r="AU170" s="238" t="s">
        <v>80</v>
      </c>
      <c r="AV170" s="12" t="s">
        <v>80</v>
      </c>
      <c r="AW170" s="12" t="s">
        <v>32</v>
      </c>
      <c r="AX170" s="12" t="s">
        <v>78</v>
      </c>
      <c r="AY170" s="238" t="s">
        <v>139</v>
      </c>
    </row>
    <row r="171" spans="2:65" s="1" customFormat="1" ht="16.5" customHeight="1">
      <c r="B171" s="37"/>
      <c r="C171" s="250" t="s">
        <v>7</v>
      </c>
      <c r="D171" s="250" t="s">
        <v>215</v>
      </c>
      <c r="E171" s="251" t="s">
        <v>260</v>
      </c>
      <c r="F171" s="252" t="s">
        <v>261</v>
      </c>
      <c r="G171" s="253" t="s">
        <v>144</v>
      </c>
      <c r="H171" s="254">
        <v>19.278</v>
      </c>
      <c r="I171" s="255"/>
      <c r="J171" s="256">
        <f>ROUND(I171*H171,2)</f>
        <v>0</v>
      </c>
      <c r="K171" s="252" t="s">
        <v>145</v>
      </c>
      <c r="L171" s="257"/>
      <c r="M171" s="258" t="s">
        <v>1</v>
      </c>
      <c r="N171" s="259" t="s">
        <v>41</v>
      </c>
      <c r="O171" s="78"/>
      <c r="P171" s="214">
        <f>O171*H171</f>
        <v>0</v>
      </c>
      <c r="Q171" s="214">
        <v>0.18</v>
      </c>
      <c r="R171" s="214">
        <f>Q171*H171</f>
        <v>3.4700399999999996</v>
      </c>
      <c r="S171" s="214">
        <v>0</v>
      </c>
      <c r="T171" s="215">
        <f>S171*H171</f>
        <v>0</v>
      </c>
      <c r="AR171" s="16" t="s">
        <v>182</v>
      </c>
      <c r="AT171" s="16" t="s">
        <v>215</v>
      </c>
      <c r="AU171" s="16" t="s">
        <v>80</v>
      </c>
      <c r="AY171" s="16" t="s">
        <v>139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6" t="s">
        <v>78</v>
      </c>
      <c r="BK171" s="216">
        <f>ROUND(I171*H171,2)</f>
        <v>0</v>
      </c>
      <c r="BL171" s="16" t="s">
        <v>146</v>
      </c>
      <c r="BM171" s="16" t="s">
        <v>262</v>
      </c>
    </row>
    <row r="172" spans="2:47" s="1" customFormat="1" ht="12">
      <c r="B172" s="37"/>
      <c r="C172" s="38"/>
      <c r="D172" s="219" t="s">
        <v>263</v>
      </c>
      <c r="E172" s="38"/>
      <c r="F172" s="260" t="s">
        <v>264</v>
      </c>
      <c r="G172" s="38"/>
      <c r="H172" s="38"/>
      <c r="I172" s="131"/>
      <c r="J172" s="38"/>
      <c r="K172" s="38"/>
      <c r="L172" s="42"/>
      <c r="M172" s="261"/>
      <c r="N172" s="78"/>
      <c r="O172" s="78"/>
      <c r="P172" s="78"/>
      <c r="Q172" s="78"/>
      <c r="R172" s="78"/>
      <c r="S172" s="78"/>
      <c r="T172" s="79"/>
      <c r="AT172" s="16" t="s">
        <v>263</v>
      </c>
      <c r="AU172" s="16" t="s">
        <v>80</v>
      </c>
    </row>
    <row r="173" spans="2:51" s="12" customFormat="1" ht="12">
      <c r="B173" s="228"/>
      <c r="C173" s="229"/>
      <c r="D173" s="219" t="s">
        <v>148</v>
      </c>
      <c r="E173" s="229"/>
      <c r="F173" s="231" t="s">
        <v>265</v>
      </c>
      <c r="G173" s="229"/>
      <c r="H173" s="232">
        <v>19.278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148</v>
      </c>
      <c r="AU173" s="238" t="s">
        <v>80</v>
      </c>
      <c r="AV173" s="12" t="s">
        <v>80</v>
      </c>
      <c r="AW173" s="12" t="s">
        <v>4</v>
      </c>
      <c r="AX173" s="12" t="s">
        <v>78</v>
      </c>
      <c r="AY173" s="238" t="s">
        <v>139</v>
      </c>
    </row>
    <row r="174" spans="2:65" s="1" customFormat="1" ht="16.5" customHeight="1">
      <c r="B174" s="37"/>
      <c r="C174" s="205" t="s">
        <v>266</v>
      </c>
      <c r="D174" s="205" t="s">
        <v>141</v>
      </c>
      <c r="E174" s="206" t="s">
        <v>267</v>
      </c>
      <c r="F174" s="207" t="s">
        <v>268</v>
      </c>
      <c r="G174" s="208" t="s">
        <v>144</v>
      </c>
      <c r="H174" s="209">
        <v>15.818</v>
      </c>
      <c r="I174" s="210"/>
      <c r="J174" s="211">
        <f>ROUND(I174*H174,2)</f>
        <v>0</v>
      </c>
      <c r="K174" s="207" t="s">
        <v>145</v>
      </c>
      <c r="L174" s="42"/>
      <c r="M174" s="212" t="s">
        <v>1</v>
      </c>
      <c r="N174" s="213" t="s">
        <v>41</v>
      </c>
      <c r="O174" s="78"/>
      <c r="P174" s="214">
        <f>O174*H174</f>
        <v>0</v>
      </c>
      <c r="Q174" s="214">
        <v>0.101</v>
      </c>
      <c r="R174" s="214">
        <f>Q174*H174</f>
        <v>1.597618</v>
      </c>
      <c r="S174" s="214">
        <v>0</v>
      </c>
      <c r="T174" s="215">
        <f>S174*H174</f>
        <v>0</v>
      </c>
      <c r="AR174" s="16" t="s">
        <v>146</v>
      </c>
      <c r="AT174" s="16" t="s">
        <v>141</v>
      </c>
      <c r="AU174" s="16" t="s">
        <v>80</v>
      </c>
      <c r="AY174" s="16" t="s">
        <v>139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6" t="s">
        <v>78</v>
      </c>
      <c r="BK174" s="216">
        <f>ROUND(I174*H174,2)</f>
        <v>0</v>
      </c>
      <c r="BL174" s="16" t="s">
        <v>146</v>
      </c>
      <c r="BM174" s="16" t="s">
        <v>269</v>
      </c>
    </row>
    <row r="175" spans="2:51" s="11" customFormat="1" ht="12">
      <c r="B175" s="217"/>
      <c r="C175" s="218"/>
      <c r="D175" s="219" t="s">
        <v>148</v>
      </c>
      <c r="E175" s="220" t="s">
        <v>1</v>
      </c>
      <c r="F175" s="221" t="s">
        <v>270</v>
      </c>
      <c r="G175" s="218"/>
      <c r="H175" s="220" t="s">
        <v>1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148</v>
      </c>
      <c r="AU175" s="227" t="s">
        <v>80</v>
      </c>
      <c r="AV175" s="11" t="s">
        <v>78</v>
      </c>
      <c r="AW175" s="11" t="s">
        <v>32</v>
      </c>
      <c r="AX175" s="11" t="s">
        <v>70</v>
      </c>
      <c r="AY175" s="227" t="s">
        <v>139</v>
      </c>
    </row>
    <row r="176" spans="2:51" s="12" customFormat="1" ht="12">
      <c r="B176" s="228"/>
      <c r="C176" s="229"/>
      <c r="D176" s="219" t="s">
        <v>148</v>
      </c>
      <c r="E176" s="230" t="s">
        <v>1</v>
      </c>
      <c r="F176" s="231" t="s">
        <v>271</v>
      </c>
      <c r="G176" s="229"/>
      <c r="H176" s="232">
        <v>6.12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148</v>
      </c>
      <c r="AU176" s="238" t="s">
        <v>80</v>
      </c>
      <c r="AV176" s="12" t="s">
        <v>80</v>
      </c>
      <c r="AW176" s="12" t="s">
        <v>32</v>
      </c>
      <c r="AX176" s="12" t="s">
        <v>70</v>
      </c>
      <c r="AY176" s="238" t="s">
        <v>139</v>
      </c>
    </row>
    <row r="177" spans="2:51" s="11" customFormat="1" ht="12">
      <c r="B177" s="217"/>
      <c r="C177" s="218"/>
      <c r="D177" s="219" t="s">
        <v>148</v>
      </c>
      <c r="E177" s="220" t="s">
        <v>1</v>
      </c>
      <c r="F177" s="221" t="s">
        <v>272</v>
      </c>
      <c r="G177" s="218"/>
      <c r="H177" s="220" t="s">
        <v>1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148</v>
      </c>
      <c r="AU177" s="227" t="s">
        <v>80</v>
      </c>
      <c r="AV177" s="11" t="s">
        <v>78</v>
      </c>
      <c r="AW177" s="11" t="s">
        <v>32</v>
      </c>
      <c r="AX177" s="11" t="s">
        <v>70</v>
      </c>
      <c r="AY177" s="227" t="s">
        <v>139</v>
      </c>
    </row>
    <row r="178" spans="2:51" s="12" customFormat="1" ht="12">
      <c r="B178" s="228"/>
      <c r="C178" s="229"/>
      <c r="D178" s="219" t="s">
        <v>148</v>
      </c>
      <c r="E178" s="230" t="s">
        <v>1</v>
      </c>
      <c r="F178" s="231" t="s">
        <v>273</v>
      </c>
      <c r="G178" s="229"/>
      <c r="H178" s="232">
        <v>7.148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148</v>
      </c>
      <c r="AU178" s="238" t="s">
        <v>80</v>
      </c>
      <c r="AV178" s="12" t="s">
        <v>80</v>
      </c>
      <c r="AW178" s="12" t="s">
        <v>32</v>
      </c>
      <c r="AX178" s="12" t="s">
        <v>70</v>
      </c>
      <c r="AY178" s="238" t="s">
        <v>139</v>
      </c>
    </row>
    <row r="179" spans="2:51" s="11" customFormat="1" ht="12">
      <c r="B179" s="217"/>
      <c r="C179" s="218"/>
      <c r="D179" s="219" t="s">
        <v>148</v>
      </c>
      <c r="E179" s="220" t="s">
        <v>1</v>
      </c>
      <c r="F179" s="221" t="s">
        <v>274</v>
      </c>
      <c r="G179" s="218"/>
      <c r="H179" s="220" t="s">
        <v>1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148</v>
      </c>
      <c r="AU179" s="227" t="s">
        <v>80</v>
      </c>
      <c r="AV179" s="11" t="s">
        <v>78</v>
      </c>
      <c r="AW179" s="11" t="s">
        <v>32</v>
      </c>
      <c r="AX179" s="11" t="s">
        <v>70</v>
      </c>
      <c r="AY179" s="227" t="s">
        <v>139</v>
      </c>
    </row>
    <row r="180" spans="2:51" s="12" customFormat="1" ht="12">
      <c r="B180" s="228"/>
      <c r="C180" s="229"/>
      <c r="D180" s="219" t="s">
        <v>148</v>
      </c>
      <c r="E180" s="230" t="s">
        <v>1</v>
      </c>
      <c r="F180" s="231" t="s">
        <v>275</v>
      </c>
      <c r="G180" s="229"/>
      <c r="H180" s="232">
        <v>2.55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148</v>
      </c>
      <c r="AU180" s="238" t="s">
        <v>80</v>
      </c>
      <c r="AV180" s="12" t="s">
        <v>80</v>
      </c>
      <c r="AW180" s="12" t="s">
        <v>32</v>
      </c>
      <c r="AX180" s="12" t="s">
        <v>70</v>
      </c>
      <c r="AY180" s="238" t="s">
        <v>139</v>
      </c>
    </row>
    <row r="181" spans="2:51" s="13" customFormat="1" ht="12">
      <c r="B181" s="239"/>
      <c r="C181" s="240"/>
      <c r="D181" s="219" t="s">
        <v>148</v>
      </c>
      <c r="E181" s="241" t="s">
        <v>1</v>
      </c>
      <c r="F181" s="242" t="s">
        <v>158</v>
      </c>
      <c r="G181" s="240"/>
      <c r="H181" s="243">
        <v>15.818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AT181" s="249" t="s">
        <v>148</v>
      </c>
      <c r="AU181" s="249" t="s">
        <v>80</v>
      </c>
      <c r="AV181" s="13" t="s">
        <v>146</v>
      </c>
      <c r="AW181" s="13" t="s">
        <v>32</v>
      </c>
      <c r="AX181" s="13" t="s">
        <v>78</v>
      </c>
      <c r="AY181" s="249" t="s">
        <v>139</v>
      </c>
    </row>
    <row r="182" spans="2:65" s="1" customFormat="1" ht="16.5" customHeight="1">
      <c r="B182" s="37"/>
      <c r="C182" s="250" t="s">
        <v>276</v>
      </c>
      <c r="D182" s="250" t="s">
        <v>215</v>
      </c>
      <c r="E182" s="251" t="s">
        <v>277</v>
      </c>
      <c r="F182" s="252" t="s">
        <v>278</v>
      </c>
      <c r="G182" s="253" t="s">
        <v>279</v>
      </c>
      <c r="H182" s="254">
        <v>16.609</v>
      </c>
      <c r="I182" s="255"/>
      <c r="J182" s="256">
        <f>ROUND(I182*H182,2)</f>
        <v>0</v>
      </c>
      <c r="K182" s="252" t="s">
        <v>145</v>
      </c>
      <c r="L182" s="257"/>
      <c r="M182" s="258" t="s">
        <v>1</v>
      </c>
      <c r="N182" s="259" t="s">
        <v>41</v>
      </c>
      <c r="O182" s="78"/>
      <c r="P182" s="214">
        <f>O182*H182</f>
        <v>0</v>
      </c>
      <c r="Q182" s="214">
        <v>0.023</v>
      </c>
      <c r="R182" s="214">
        <f>Q182*H182</f>
        <v>0.38200700000000004</v>
      </c>
      <c r="S182" s="214">
        <v>0</v>
      </c>
      <c r="T182" s="215">
        <f>S182*H182</f>
        <v>0</v>
      </c>
      <c r="AR182" s="16" t="s">
        <v>182</v>
      </c>
      <c r="AT182" s="16" t="s">
        <v>215</v>
      </c>
      <c r="AU182" s="16" t="s">
        <v>80</v>
      </c>
      <c r="AY182" s="16" t="s">
        <v>139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6" t="s">
        <v>78</v>
      </c>
      <c r="BK182" s="216">
        <f>ROUND(I182*H182,2)</f>
        <v>0</v>
      </c>
      <c r="BL182" s="16" t="s">
        <v>146</v>
      </c>
      <c r="BM182" s="16" t="s">
        <v>280</v>
      </c>
    </row>
    <row r="183" spans="2:47" s="1" customFormat="1" ht="12">
      <c r="B183" s="37"/>
      <c r="C183" s="38"/>
      <c r="D183" s="219" t="s">
        <v>263</v>
      </c>
      <c r="E183" s="38"/>
      <c r="F183" s="260" t="s">
        <v>281</v>
      </c>
      <c r="G183" s="38"/>
      <c r="H183" s="38"/>
      <c r="I183" s="131"/>
      <c r="J183" s="38"/>
      <c r="K183" s="38"/>
      <c r="L183" s="42"/>
      <c r="M183" s="261"/>
      <c r="N183" s="78"/>
      <c r="O183" s="78"/>
      <c r="P183" s="78"/>
      <c r="Q183" s="78"/>
      <c r="R183" s="78"/>
      <c r="S183" s="78"/>
      <c r="T183" s="79"/>
      <c r="AT183" s="16" t="s">
        <v>263</v>
      </c>
      <c r="AU183" s="16" t="s">
        <v>80</v>
      </c>
    </row>
    <row r="184" spans="2:51" s="12" customFormat="1" ht="12">
      <c r="B184" s="228"/>
      <c r="C184" s="229"/>
      <c r="D184" s="219" t="s">
        <v>148</v>
      </c>
      <c r="E184" s="229"/>
      <c r="F184" s="231" t="s">
        <v>282</v>
      </c>
      <c r="G184" s="229"/>
      <c r="H184" s="232">
        <v>16.609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148</v>
      </c>
      <c r="AU184" s="238" t="s">
        <v>80</v>
      </c>
      <c r="AV184" s="12" t="s">
        <v>80</v>
      </c>
      <c r="AW184" s="12" t="s">
        <v>4</v>
      </c>
      <c r="AX184" s="12" t="s">
        <v>78</v>
      </c>
      <c r="AY184" s="238" t="s">
        <v>139</v>
      </c>
    </row>
    <row r="185" spans="2:63" s="10" customFormat="1" ht="22.8" customHeight="1">
      <c r="B185" s="189"/>
      <c r="C185" s="190"/>
      <c r="D185" s="191" t="s">
        <v>69</v>
      </c>
      <c r="E185" s="203" t="s">
        <v>174</v>
      </c>
      <c r="F185" s="203" t="s">
        <v>283</v>
      </c>
      <c r="G185" s="190"/>
      <c r="H185" s="190"/>
      <c r="I185" s="193"/>
      <c r="J185" s="204">
        <f>BK185</f>
        <v>0</v>
      </c>
      <c r="K185" s="190"/>
      <c r="L185" s="195"/>
      <c r="M185" s="196"/>
      <c r="N185" s="197"/>
      <c r="O185" s="197"/>
      <c r="P185" s="198">
        <f>SUM(P186:P327)</f>
        <v>0</v>
      </c>
      <c r="Q185" s="197"/>
      <c r="R185" s="198">
        <f>SUM(R186:R327)</f>
        <v>135.29166901000005</v>
      </c>
      <c r="S185" s="197"/>
      <c r="T185" s="199">
        <f>SUM(T186:T327)</f>
        <v>0</v>
      </c>
      <c r="AR185" s="200" t="s">
        <v>78</v>
      </c>
      <c r="AT185" s="201" t="s">
        <v>69</v>
      </c>
      <c r="AU185" s="201" t="s">
        <v>78</v>
      </c>
      <c r="AY185" s="200" t="s">
        <v>139</v>
      </c>
      <c r="BK185" s="202">
        <f>SUM(BK186:BK327)</f>
        <v>0</v>
      </c>
    </row>
    <row r="186" spans="2:65" s="1" customFormat="1" ht="16.5" customHeight="1">
      <c r="B186" s="37"/>
      <c r="C186" s="205" t="s">
        <v>284</v>
      </c>
      <c r="D186" s="205" t="s">
        <v>141</v>
      </c>
      <c r="E186" s="206" t="s">
        <v>285</v>
      </c>
      <c r="F186" s="207" t="s">
        <v>286</v>
      </c>
      <c r="G186" s="208" t="s">
        <v>144</v>
      </c>
      <c r="H186" s="209">
        <v>2097.197</v>
      </c>
      <c r="I186" s="210"/>
      <c r="J186" s="211">
        <f>ROUND(I186*H186,2)</f>
        <v>0</v>
      </c>
      <c r="K186" s="207" t="s">
        <v>145</v>
      </c>
      <c r="L186" s="42"/>
      <c r="M186" s="212" t="s">
        <v>1</v>
      </c>
      <c r="N186" s="213" t="s">
        <v>41</v>
      </c>
      <c r="O186" s="78"/>
      <c r="P186" s="214">
        <f>O186*H186</f>
        <v>0</v>
      </c>
      <c r="Q186" s="214">
        <v>0.00026</v>
      </c>
      <c r="R186" s="214">
        <f>Q186*H186</f>
        <v>0.54527122</v>
      </c>
      <c r="S186" s="214">
        <v>0</v>
      </c>
      <c r="T186" s="215">
        <f>S186*H186</f>
        <v>0</v>
      </c>
      <c r="AR186" s="16" t="s">
        <v>146</v>
      </c>
      <c r="AT186" s="16" t="s">
        <v>141</v>
      </c>
      <c r="AU186" s="16" t="s">
        <v>80</v>
      </c>
      <c r="AY186" s="16" t="s">
        <v>139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78</v>
      </c>
      <c r="BK186" s="216">
        <f>ROUND(I186*H186,2)</f>
        <v>0</v>
      </c>
      <c r="BL186" s="16" t="s">
        <v>146</v>
      </c>
      <c r="BM186" s="16" t="s">
        <v>287</v>
      </c>
    </row>
    <row r="187" spans="2:65" s="1" customFormat="1" ht="16.5" customHeight="1">
      <c r="B187" s="37"/>
      <c r="C187" s="205" t="s">
        <v>288</v>
      </c>
      <c r="D187" s="205" t="s">
        <v>141</v>
      </c>
      <c r="E187" s="206" t="s">
        <v>289</v>
      </c>
      <c r="F187" s="207" t="s">
        <v>290</v>
      </c>
      <c r="G187" s="208" t="s">
        <v>144</v>
      </c>
      <c r="H187" s="209">
        <v>2097.197</v>
      </c>
      <c r="I187" s="210"/>
      <c r="J187" s="211">
        <f>ROUND(I187*H187,2)</f>
        <v>0</v>
      </c>
      <c r="K187" s="207" t="s">
        <v>145</v>
      </c>
      <c r="L187" s="42"/>
      <c r="M187" s="212" t="s">
        <v>1</v>
      </c>
      <c r="N187" s="213" t="s">
        <v>41</v>
      </c>
      <c r="O187" s="78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AR187" s="16" t="s">
        <v>146</v>
      </c>
      <c r="AT187" s="16" t="s">
        <v>141</v>
      </c>
      <c r="AU187" s="16" t="s">
        <v>80</v>
      </c>
      <c r="AY187" s="16" t="s">
        <v>139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6" t="s">
        <v>78</v>
      </c>
      <c r="BK187" s="216">
        <f>ROUND(I187*H187,2)</f>
        <v>0</v>
      </c>
      <c r="BL187" s="16" t="s">
        <v>146</v>
      </c>
      <c r="BM187" s="16" t="s">
        <v>291</v>
      </c>
    </row>
    <row r="188" spans="2:65" s="1" customFormat="1" ht="16.5" customHeight="1">
      <c r="B188" s="37"/>
      <c r="C188" s="205" t="s">
        <v>292</v>
      </c>
      <c r="D188" s="205" t="s">
        <v>141</v>
      </c>
      <c r="E188" s="206" t="s">
        <v>293</v>
      </c>
      <c r="F188" s="207" t="s">
        <v>294</v>
      </c>
      <c r="G188" s="208" t="s">
        <v>144</v>
      </c>
      <c r="H188" s="209">
        <v>1048.599</v>
      </c>
      <c r="I188" s="210"/>
      <c r="J188" s="211">
        <f>ROUND(I188*H188,2)</f>
        <v>0</v>
      </c>
      <c r="K188" s="207" t="s">
        <v>145</v>
      </c>
      <c r="L188" s="42"/>
      <c r="M188" s="212" t="s">
        <v>1</v>
      </c>
      <c r="N188" s="213" t="s">
        <v>41</v>
      </c>
      <c r="O188" s="78"/>
      <c r="P188" s="214">
        <f>O188*H188</f>
        <v>0</v>
      </c>
      <c r="Q188" s="214">
        <v>0.0021</v>
      </c>
      <c r="R188" s="214">
        <f>Q188*H188</f>
        <v>2.2020579</v>
      </c>
      <c r="S188" s="214">
        <v>0</v>
      </c>
      <c r="T188" s="215">
        <f>S188*H188</f>
        <v>0</v>
      </c>
      <c r="AR188" s="16" t="s">
        <v>146</v>
      </c>
      <c r="AT188" s="16" t="s">
        <v>141</v>
      </c>
      <c r="AU188" s="16" t="s">
        <v>80</v>
      </c>
      <c r="AY188" s="16" t="s">
        <v>139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6" t="s">
        <v>78</v>
      </c>
      <c r="BK188" s="216">
        <f>ROUND(I188*H188,2)</f>
        <v>0</v>
      </c>
      <c r="BL188" s="16" t="s">
        <v>146</v>
      </c>
      <c r="BM188" s="16" t="s">
        <v>295</v>
      </c>
    </row>
    <row r="189" spans="2:51" s="12" customFormat="1" ht="12">
      <c r="B189" s="228"/>
      <c r="C189" s="229"/>
      <c r="D189" s="219" t="s">
        <v>148</v>
      </c>
      <c r="E189" s="230" t="s">
        <v>1</v>
      </c>
      <c r="F189" s="231" t="s">
        <v>296</v>
      </c>
      <c r="G189" s="229"/>
      <c r="H189" s="232">
        <v>1048.599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148</v>
      </c>
      <c r="AU189" s="238" t="s">
        <v>80</v>
      </c>
      <c r="AV189" s="12" t="s">
        <v>80</v>
      </c>
      <c r="AW189" s="12" t="s">
        <v>32</v>
      </c>
      <c r="AX189" s="12" t="s">
        <v>78</v>
      </c>
      <c r="AY189" s="238" t="s">
        <v>139</v>
      </c>
    </row>
    <row r="190" spans="2:65" s="1" customFormat="1" ht="16.5" customHeight="1">
      <c r="B190" s="37"/>
      <c r="C190" s="205" t="s">
        <v>297</v>
      </c>
      <c r="D190" s="205" t="s">
        <v>141</v>
      </c>
      <c r="E190" s="206" t="s">
        <v>298</v>
      </c>
      <c r="F190" s="207" t="s">
        <v>299</v>
      </c>
      <c r="G190" s="208" t="s">
        <v>144</v>
      </c>
      <c r="H190" s="209">
        <v>2097.197</v>
      </c>
      <c r="I190" s="210"/>
      <c r="J190" s="211">
        <f>ROUND(I190*H190,2)</f>
        <v>0</v>
      </c>
      <c r="K190" s="207" t="s">
        <v>145</v>
      </c>
      <c r="L190" s="42"/>
      <c r="M190" s="212" t="s">
        <v>1</v>
      </c>
      <c r="N190" s="213" t="s">
        <v>41</v>
      </c>
      <c r="O190" s="78"/>
      <c r="P190" s="214">
        <f>O190*H190</f>
        <v>0</v>
      </c>
      <c r="Q190" s="214">
        <v>0.0273</v>
      </c>
      <c r="R190" s="214">
        <f>Q190*H190</f>
        <v>57.25347810000001</v>
      </c>
      <c r="S190" s="214">
        <v>0</v>
      </c>
      <c r="T190" s="215">
        <f>S190*H190</f>
        <v>0</v>
      </c>
      <c r="AR190" s="16" t="s">
        <v>146</v>
      </c>
      <c r="AT190" s="16" t="s">
        <v>141</v>
      </c>
      <c r="AU190" s="16" t="s">
        <v>80</v>
      </c>
      <c r="AY190" s="16" t="s">
        <v>139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6" t="s">
        <v>78</v>
      </c>
      <c r="BK190" s="216">
        <f>ROUND(I190*H190,2)</f>
        <v>0</v>
      </c>
      <c r="BL190" s="16" t="s">
        <v>146</v>
      </c>
      <c r="BM190" s="16" t="s">
        <v>300</v>
      </c>
    </row>
    <row r="191" spans="2:51" s="12" customFormat="1" ht="12">
      <c r="B191" s="228"/>
      <c r="C191" s="229"/>
      <c r="D191" s="219" t="s">
        <v>148</v>
      </c>
      <c r="E191" s="230" t="s">
        <v>1</v>
      </c>
      <c r="F191" s="231" t="s">
        <v>301</v>
      </c>
      <c r="G191" s="229"/>
      <c r="H191" s="232">
        <v>2097.197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148</v>
      </c>
      <c r="AU191" s="238" t="s">
        <v>80</v>
      </c>
      <c r="AV191" s="12" t="s">
        <v>80</v>
      </c>
      <c r="AW191" s="12" t="s">
        <v>32</v>
      </c>
      <c r="AX191" s="12" t="s">
        <v>78</v>
      </c>
      <c r="AY191" s="238" t="s">
        <v>139</v>
      </c>
    </row>
    <row r="192" spans="2:65" s="1" customFormat="1" ht="16.5" customHeight="1">
      <c r="B192" s="37"/>
      <c r="C192" s="205" t="s">
        <v>302</v>
      </c>
      <c r="D192" s="205" t="s">
        <v>141</v>
      </c>
      <c r="E192" s="206" t="s">
        <v>303</v>
      </c>
      <c r="F192" s="207" t="s">
        <v>304</v>
      </c>
      <c r="G192" s="208" t="s">
        <v>144</v>
      </c>
      <c r="H192" s="209">
        <v>2097.197</v>
      </c>
      <c r="I192" s="210"/>
      <c r="J192" s="211">
        <f>ROUND(I192*H192,2)</f>
        <v>0</v>
      </c>
      <c r="K192" s="207" t="s">
        <v>145</v>
      </c>
      <c r="L192" s="42"/>
      <c r="M192" s="212" t="s">
        <v>1</v>
      </c>
      <c r="N192" s="213" t="s">
        <v>41</v>
      </c>
      <c r="O192" s="78"/>
      <c r="P192" s="214">
        <f>O192*H192</f>
        <v>0</v>
      </c>
      <c r="Q192" s="214">
        <v>0.00117</v>
      </c>
      <c r="R192" s="214">
        <f>Q192*H192</f>
        <v>2.4537204900000003</v>
      </c>
      <c r="S192" s="214">
        <v>0</v>
      </c>
      <c r="T192" s="215">
        <f>S192*H192</f>
        <v>0</v>
      </c>
      <c r="AR192" s="16" t="s">
        <v>146</v>
      </c>
      <c r="AT192" s="16" t="s">
        <v>141</v>
      </c>
      <c r="AU192" s="16" t="s">
        <v>80</v>
      </c>
      <c r="AY192" s="16" t="s">
        <v>139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6" t="s">
        <v>78</v>
      </c>
      <c r="BK192" s="216">
        <f>ROUND(I192*H192,2)</f>
        <v>0</v>
      </c>
      <c r="BL192" s="16" t="s">
        <v>146</v>
      </c>
      <c r="BM192" s="16" t="s">
        <v>305</v>
      </c>
    </row>
    <row r="193" spans="2:51" s="12" customFormat="1" ht="12">
      <c r="B193" s="228"/>
      <c r="C193" s="229"/>
      <c r="D193" s="219" t="s">
        <v>148</v>
      </c>
      <c r="E193" s="230" t="s">
        <v>1</v>
      </c>
      <c r="F193" s="231" t="s">
        <v>301</v>
      </c>
      <c r="G193" s="229"/>
      <c r="H193" s="232">
        <v>2097.197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148</v>
      </c>
      <c r="AU193" s="238" t="s">
        <v>80</v>
      </c>
      <c r="AV193" s="12" t="s">
        <v>80</v>
      </c>
      <c r="AW193" s="12" t="s">
        <v>32</v>
      </c>
      <c r="AX193" s="12" t="s">
        <v>78</v>
      </c>
      <c r="AY193" s="238" t="s">
        <v>139</v>
      </c>
    </row>
    <row r="194" spans="2:65" s="1" customFormat="1" ht="16.5" customHeight="1">
      <c r="B194" s="37"/>
      <c r="C194" s="205" t="s">
        <v>306</v>
      </c>
      <c r="D194" s="205" t="s">
        <v>141</v>
      </c>
      <c r="E194" s="206" t="s">
        <v>307</v>
      </c>
      <c r="F194" s="207" t="s">
        <v>308</v>
      </c>
      <c r="G194" s="208" t="s">
        <v>144</v>
      </c>
      <c r="H194" s="209">
        <v>1715.111</v>
      </c>
      <c r="I194" s="210"/>
      <c r="J194" s="211">
        <f>ROUND(I194*H194,2)</f>
        <v>0</v>
      </c>
      <c r="K194" s="207" t="s">
        <v>145</v>
      </c>
      <c r="L194" s="42"/>
      <c r="M194" s="212" t="s">
        <v>1</v>
      </c>
      <c r="N194" s="213" t="s">
        <v>41</v>
      </c>
      <c r="O194" s="78"/>
      <c r="P194" s="214">
        <f>O194*H194</f>
        <v>0</v>
      </c>
      <c r="Q194" s="214">
        <v>0.00965</v>
      </c>
      <c r="R194" s="214">
        <f>Q194*H194</f>
        <v>16.55082115</v>
      </c>
      <c r="S194" s="214">
        <v>0</v>
      </c>
      <c r="T194" s="215">
        <f>S194*H194</f>
        <v>0</v>
      </c>
      <c r="AR194" s="16" t="s">
        <v>146</v>
      </c>
      <c r="AT194" s="16" t="s">
        <v>141</v>
      </c>
      <c r="AU194" s="16" t="s">
        <v>80</v>
      </c>
      <c r="AY194" s="16" t="s">
        <v>139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6" t="s">
        <v>78</v>
      </c>
      <c r="BK194" s="216">
        <f>ROUND(I194*H194,2)</f>
        <v>0</v>
      </c>
      <c r="BL194" s="16" t="s">
        <v>146</v>
      </c>
      <c r="BM194" s="16" t="s">
        <v>309</v>
      </c>
    </row>
    <row r="195" spans="2:51" s="11" customFormat="1" ht="12">
      <c r="B195" s="217"/>
      <c r="C195" s="218"/>
      <c r="D195" s="219" t="s">
        <v>148</v>
      </c>
      <c r="E195" s="220" t="s">
        <v>1</v>
      </c>
      <c r="F195" s="221" t="s">
        <v>310</v>
      </c>
      <c r="G195" s="218"/>
      <c r="H195" s="220" t="s">
        <v>1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148</v>
      </c>
      <c r="AU195" s="227" t="s">
        <v>80</v>
      </c>
      <c r="AV195" s="11" t="s">
        <v>78</v>
      </c>
      <c r="AW195" s="11" t="s">
        <v>32</v>
      </c>
      <c r="AX195" s="11" t="s">
        <v>70</v>
      </c>
      <c r="AY195" s="227" t="s">
        <v>139</v>
      </c>
    </row>
    <row r="196" spans="2:51" s="12" customFormat="1" ht="12">
      <c r="B196" s="228"/>
      <c r="C196" s="229"/>
      <c r="D196" s="219" t="s">
        <v>148</v>
      </c>
      <c r="E196" s="230" t="s">
        <v>1</v>
      </c>
      <c r="F196" s="231" t="s">
        <v>311</v>
      </c>
      <c r="G196" s="229"/>
      <c r="H196" s="232">
        <v>736.135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148</v>
      </c>
      <c r="AU196" s="238" t="s">
        <v>80</v>
      </c>
      <c r="AV196" s="12" t="s">
        <v>80</v>
      </c>
      <c r="AW196" s="12" t="s">
        <v>32</v>
      </c>
      <c r="AX196" s="12" t="s">
        <v>70</v>
      </c>
      <c r="AY196" s="238" t="s">
        <v>139</v>
      </c>
    </row>
    <row r="197" spans="2:51" s="11" customFormat="1" ht="12">
      <c r="B197" s="217"/>
      <c r="C197" s="218"/>
      <c r="D197" s="219" t="s">
        <v>148</v>
      </c>
      <c r="E197" s="220" t="s">
        <v>1</v>
      </c>
      <c r="F197" s="221" t="s">
        <v>312</v>
      </c>
      <c r="G197" s="218"/>
      <c r="H197" s="220" t="s">
        <v>1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148</v>
      </c>
      <c r="AU197" s="227" t="s">
        <v>80</v>
      </c>
      <c r="AV197" s="11" t="s">
        <v>78</v>
      </c>
      <c r="AW197" s="11" t="s">
        <v>32</v>
      </c>
      <c r="AX197" s="11" t="s">
        <v>70</v>
      </c>
      <c r="AY197" s="227" t="s">
        <v>139</v>
      </c>
    </row>
    <row r="198" spans="2:51" s="12" customFormat="1" ht="12">
      <c r="B198" s="228"/>
      <c r="C198" s="229"/>
      <c r="D198" s="219" t="s">
        <v>148</v>
      </c>
      <c r="E198" s="230" t="s">
        <v>1</v>
      </c>
      <c r="F198" s="231" t="s">
        <v>313</v>
      </c>
      <c r="G198" s="229"/>
      <c r="H198" s="232">
        <v>189.251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148</v>
      </c>
      <c r="AU198" s="238" t="s">
        <v>80</v>
      </c>
      <c r="AV198" s="12" t="s">
        <v>80</v>
      </c>
      <c r="AW198" s="12" t="s">
        <v>32</v>
      </c>
      <c r="AX198" s="12" t="s">
        <v>70</v>
      </c>
      <c r="AY198" s="238" t="s">
        <v>139</v>
      </c>
    </row>
    <row r="199" spans="2:51" s="12" customFormat="1" ht="12">
      <c r="B199" s="228"/>
      <c r="C199" s="229"/>
      <c r="D199" s="219" t="s">
        <v>148</v>
      </c>
      <c r="E199" s="230" t="s">
        <v>1</v>
      </c>
      <c r="F199" s="231" t="s">
        <v>314</v>
      </c>
      <c r="G199" s="229"/>
      <c r="H199" s="232">
        <v>377.598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148</v>
      </c>
      <c r="AU199" s="238" t="s">
        <v>80</v>
      </c>
      <c r="AV199" s="12" t="s">
        <v>80</v>
      </c>
      <c r="AW199" s="12" t="s">
        <v>32</v>
      </c>
      <c r="AX199" s="12" t="s">
        <v>70</v>
      </c>
      <c r="AY199" s="238" t="s">
        <v>139</v>
      </c>
    </row>
    <row r="200" spans="2:51" s="12" customFormat="1" ht="12">
      <c r="B200" s="228"/>
      <c r="C200" s="229"/>
      <c r="D200" s="219" t="s">
        <v>148</v>
      </c>
      <c r="E200" s="230" t="s">
        <v>1</v>
      </c>
      <c r="F200" s="231" t="s">
        <v>315</v>
      </c>
      <c r="G200" s="229"/>
      <c r="H200" s="232">
        <v>26.562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148</v>
      </c>
      <c r="AU200" s="238" t="s">
        <v>80</v>
      </c>
      <c r="AV200" s="12" t="s">
        <v>80</v>
      </c>
      <c r="AW200" s="12" t="s">
        <v>32</v>
      </c>
      <c r="AX200" s="12" t="s">
        <v>70</v>
      </c>
      <c r="AY200" s="238" t="s">
        <v>139</v>
      </c>
    </row>
    <row r="201" spans="2:51" s="11" customFormat="1" ht="12">
      <c r="B201" s="217"/>
      <c r="C201" s="218"/>
      <c r="D201" s="219" t="s">
        <v>148</v>
      </c>
      <c r="E201" s="220" t="s">
        <v>1</v>
      </c>
      <c r="F201" s="221" t="s">
        <v>316</v>
      </c>
      <c r="G201" s="218"/>
      <c r="H201" s="220" t="s">
        <v>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148</v>
      </c>
      <c r="AU201" s="227" t="s">
        <v>80</v>
      </c>
      <c r="AV201" s="11" t="s">
        <v>78</v>
      </c>
      <c r="AW201" s="11" t="s">
        <v>32</v>
      </c>
      <c r="AX201" s="11" t="s">
        <v>70</v>
      </c>
      <c r="AY201" s="227" t="s">
        <v>139</v>
      </c>
    </row>
    <row r="202" spans="2:51" s="12" customFormat="1" ht="12">
      <c r="B202" s="228"/>
      <c r="C202" s="229"/>
      <c r="D202" s="219" t="s">
        <v>148</v>
      </c>
      <c r="E202" s="230" t="s">
        <v>1</v>
      </c>
      <c r="F202" s="231" t="s">
        <v>317</v>
      </c>
      <c r="G202" s="229"/>
      <c r="H202" s="232">
        <v>272.251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148</v>
      </c>
      <c r="AU202" s="238" t="s">
        <v>80</v>
      </c>
      <c r="AV202" s="12" t="s">
        <v>80</v>
      </c>
      <c r="AW202" s="12" t="s">
        <v>32</v>
      </c>
      <c r="AX202" s="12" t="s">
        <v>70</v>
      </c>
      <c r="AY202" s="238" t="s">
        <v>139</v>
      </c>
    </row>
    <row r="203" spans="2:51" s="11" customFormat="1" ht="12">
      <c r="B203" s="217"/>
      <c r="C203" s="218"/>
      <c r="D203" s="219" t="s">
        <v>148</v>
      </c>
      <c r="E203" s="220" t="s">
        <v>1</v>
      </c>
      <c r="F203" s="221" t="s">
        <v>318</v>
      </c>
      <c r="G203" s="218"/>
      <c r="H203" s="220" t="s">
        <v>1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148</v>
      </c>
      <c r="AU203" s="227" t="s">
        <v>80</v>
      </c>
      <c r="AV203" s="11" t="s">
        <v>78</v>
      </c>
      <c r="AW203" s="11" t="s">
        <v>32</v>
      </c>
      <c r="AX203" s="11" t="s">
        <v>70</v>
      </c>
      <c r="AY203" s="227" t="s">
        <v>139</v>
      </c>
    </row>
    <row r="204" spans="2:51" s="12" customFormat="1" ht="12">
      <c r="B204" s="228"/>
      <c r="C204" s="229"/>
      <c r="D204" s="219" t="s">
        <v>148</v>
      </c>
      <c r="E204" s="230" t="s">
        <v>1</v>
      </c>
      <c r="F204" s="231" t="s">
        <v>319</v>
      </c>
      <c r="G204" s="229"/>
      <c r="H204" s="232">
        <v>867.312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148</v>
      </c>
      <c r="AU204" s="238" t="s">
        <v>80</v>
      </c>
      <c r="AV204" s="12" t="s">
        <v>80</v>
      </c>
      <c r="AW204" s="12" t="s">
        <v>32</v>
      </c>
      <c r="AX204" s="12" t="s">
        <v>70</v>
      </c>
      <c r="AY204" s="238" t="s">
        <v>139</v>
      </c>
    </row>
    <row r="205" spans="2:51" s="12" customFormat="1" ht="12">
      <c r="B205" s="228"/>
      <c r="C205" s="229"/>
      <c r="D205" s="219" t="s">
        <v>148</v>
      </c>
      <c r="E205" s="230" t="s">
        <v>1</v>
      </c>
      <c r="F205" s="231" t="s">
        <v>320</v>
      </c>
      <c r="G205" s="229"/>
      <c r="H205" s="232">
        <v>55.944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148</v>
      </c>
      <c r="AU205" s="238" t="s">
        <v>80</v>
      </c>
      <c r="AV205" s="12" t="s">
        <v>80</v>
      </c>
      <c r="AW205" s="12" t="s">
        <v>32</v>
      </c>
      <c r="AX205" s="12" t="s">
        <v>70</v>
      </c>
      <c r="AY205" s="238" t="s">
        <v>139</v>
      </c>
    </row>
    <row r="206" spans="2:51" s="14" customFormat="1" ht="12">
      <c r="B206" s="262"/>
      <c r="C206" s="263"/>
      <c r="D206" s="219" t="s">
        <v>148</v>
      </c>
      <c r="E206" s="264" t="s">
        <v>1</v>
      </c>
      <c r="F206" s="265" t="s">
        <v>321</v>
      </c>
      <c r="G206" s="263"/>
      <c r="H206" s="266">
        <v>2525.053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148</v>
      </c>
      <c r="AU206" s="272" t="s">
        <v>80</v>
      </c>
      <c r="AV206" s="14" t="s">
        <v>159</v>
      </c>
      <c r="AW206" s="14" t="s">
        <v>32</v>
      </c>
      <c r="AX206" s="14" t="s">
        <v>70</v>
      </c>
      <c r="AY206" s="272" t="s">
        <v>139</v>
      </c>
    </row>
    <row r="207" spans="2:51" s="12" customFormat="1" ht="12">
      <c r="B207" s="228"/>
      <c r="C207" s="229"/>
      <c r="D207" s="219" t="s">
        <v>148</v>
      </c>
      <c r="E207" s="230" t="s">
        <v>1</v>
      </c>
      <c r="F207" s="231" t="s">
        <v>322</v>
      </c>
      <c r="G207" s="229"/>
      <c r="H207" s="232">
        <v>-787.52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148</v>
      </c>
      <c r="AU207" s="238" t="s">
        <v>80</v>
      </c>
      <c r="AV207" s="12" t="s">
        <v>80</v>
      </c>
      <c r="AW207" s="12" t="s">
        <v>32</v>
      </c>
      <c r="AX207" s="12" t="s">
        <v>70</v>
      </c>
      <c r="AY207" s="238" t="s">
        <v>139</v>
      </c>
    </row>
    <row r="208" spans="2:51" s="12" customFormat="1" ht="12">
      <c r="B208" s="228"/>
      <c r="C208" s="229"/>
      <c r="D208" s="219" t="s">
        <v>148</v>
      </c>
      <c r="E208" s="230" t="s">
        <v>1</v>
      </c>
      <c r="F208" s="231" t="s">
        <v>323</v>
      </c>
      <c r="G208" s="229"/>
      <c r="H208" s="232">
        <v>-22.422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148</v>
      </c>
      <c r="AU208" s="238" t="s">
        <v>80</v>
      </c>
      <c r="AV208" s="12" t="s">
        <v>80</v>
      </c>
      <c r="AW208" s="12" t="s">
        <v>32</v>
      </c>
      <c r="AX208" s="12" t="s">
        <v>70</v>
      </c>
      <c r="AY208" s="238" t="s">
        <v>139</v>
      </c>
    </row>
    <row r="209" spans="2:51" s="14" customFormat="1" ht="12">
      <c r="B209" s="262"/>
      <c r="C209" s="263"/>
      <c r="D209" s="219" t="s">
        <v>148</v>
      </c>
      <c r="E209" s="264" t="s">
        <v>1</v>
      </c>
      <c r="F209" s="265" t="s">
        <v>321</v>
      </c>
      <c r="G209" s="263"/>
      <c r="H209" s="266">
        <v>-809.942</v>
      </c>
      <c r="I209" s="267"/>
      <c r="J209" s="263"/>
      <c r="K209" s="263"/>
      <c r="L209" s="268"/>
      <c r="M209" s="269"/>
      <c r="N209" s="270"/>
      <c r="O209" s="270"/>
      <c r="P209" s="270"/>
      <c r="Q209" s="270"/>
      <c r="R209" s="270"/>
      <c r="S209" s="270"/>
      <c r="T209" s="271"/>
      <c r="AT209" s="272" t="s">
        <v>148</v>
      </c>
      <c r="AU209" s="272" t="s">
        <v>80</v>
      </c>
      <c r="AV209" s="14" t="s">
        <v>159</v>
      </c>
      <c r="AW209" s="14" t="s">
        <v>32</v>
      </c>
      <c r="AX209" s="14" t="s">
        <v>70</v>
      </c>
      <c r="AY209" s="272" t="s">
        <v>139</v>
      </c>
    </row>
    <row r="210" spans="2:51" s="13" customFormat="1" ht="12">
      <c r="B210" s="239"/>
      <c r="C210" s="240"/>
      <c r="D210" s="219" t="s">
        <v>148</v>
      </c>
      <c r="E210" s="241" t="s">
        <v>1</v>
      </c>
      <c r="F210" s="242" t="s">
        <v>158</v>
      </c>
      <c r="G210" s="240"/>
      <c r="H210" s="243">
        <v>1715.1109999999999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AT210" s="249" t="s">
        <v>148</v>
      </c>
      <c r="AU210" s="249" t="s">
        <v>80</v>
      </c>
      <c r="AV210" s="13" t="s">
        <v>146</v>
      </c>
      <c r="AW210" s="13" t="s">
        <v>32</v>
      </c>
      <c r="AX210" s="13" t="s">
        <v>78</v>
      </c>
      <c r="AY210" s="249" t="s">
        <v>139</v>
      </c>
    </row>
    <row r="211" spans="2:65" s="1" customFormat="1" ht="16.5" customHeight="1">
      <c r="B211" s="37"/>
      <c r="C211" s="250" t="s">
        <v>324</v>
      </c>
      <c r="D211" s="250" t="s">
        <v>215</v>
      </c>
      <c r="E211" s="251" t="s">
        <v>325</v>
      </c>
      <c r="F211" s="252" t="s">
        <v>326</v>
      </c>
      <c r="G211" s="253" t="s">
        <v>144</v>
      </c>
      <c r="H211" s="254">
        <v>1749.413</v>
      </c>
      <c r="I211" s="255"/>
      <c r="J211" s="256">
        <f>ROUND(I211*H211,2)</f>
        <v>0</v>
      </c>
      <c r="K211" s="252" t="s">
        <v>145</v>
      </c>
      <c r="L211" s="257"/>
      <c r="M211" s="258" t="s">
        <v>1</v>
      </c>
      <c r="N211" s="259" t="s">
        <v>41</v>
      </c>
      <c r="O211" s="78"/>
      <c r="P211" s="214">
        <f>O211*H211</f>
        <v>0</v>
      </c>
      <c r="Q211" s="214">
        <v>0.0195</v>
      </c>
      <c r="R211" s="214">
        <f>Q211*H211</f>
        <v>34.1135535</v>
      </c>
      <c r="S211" s="214">
        <v>0</v>
      </c>
      <c r="T211" s="215">
        <f>S211*H211</f>
        <v>0</v>
      </c>
      <c r="AR211" s="16" t="s">
        <v>182</v>
      </c>
      <c r="AT211" s="16" t="s">
        <v>215</v>
      </c>
      <c r="AU211" s="16" t="s">
        <v>80</v>
      </c>
      <c r="AY211" s="16" t="s">
        <v>139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6" t="s">
        <v>78</v>
      </c>
      <c r="BK211" s="216">
        <f>ROUND(I211*H211,2)</f>
        <v>0</v>
      </c>
      <c r="BL211" s="16" t="s">
        <v>146</v>
      </c>
      <c r="BM211" s="16" t="s">
        <v>327</v>
      </c>
    </row>
    <row r="212" spans="2:51" s="12" customFormat="1" ht="12">
      <c r="B212" s="228"/>
      <c r="C212" s="229"/>
      <c r="D212" s="219" t="s">
        <v>148</v>
      </c>
      <c r="E212" s="229"/>
      <c r="F212" s="231" t="s">
        <v>328</v>
      </c>
      <c r="G212" s="229"/>
      <c r="H212" s="232">
        <v>1749.413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148</v>
      </c>
      <c r="AU212" s="238" t="s">
        <v>80</v>
      </c>
      <c r="AV212" s="12" t="s">
        <v>80</v>
      </c>
      <c r="AW212" s="12" t="s">
        <v>4</v>
      </c>
      <c r="AX212" s="12" t="s">
        <v>78</v>
      </c>
      <c r="AY212" s="238" t="s">
        <v>139</v>
      </c>
    </row>
    <row r="213" spans="2:65" s="1" customFormat="1" ht="16.5" customHeight="1">
      <c r="B213" s="37"/>
      <c r="C213" s="205" t="s">
        <v>329</v>
      </c>
      <c r="D213" s="205" t="s">
        <v>141</v>
      </c>
      <c r="E213" s="206" t="s">
        <v>330</v>
      </c>
      <c r="F213" s="207" t="s">
        <v>331</v>
      </c>
      <c r="G213" s="208" t="s">
        <v>144</v>
      </c>
      <c r="H213" s="209">
        <v>10.48</v>
      </c>
      <c r="I213" s="210"/>
      <c r="J213" s="211">
        <f>ROUND(I213*H213,2)</f>
        <v>0</v>
      </c>
      <c r="K213" s="207" t="s">
        <v>145</v>
      </c>
      <c r="L213" s="42"/>
      <c r="M213" s="212" t="s">
        <v>1</v>
      </c>
      <c r="N213" s="213" t="s">
        <v>41</v>
      </c>
      <c r="O213" s="78"/>
      <c r="P213" s="214">
        <f>O213*H213</f>
        <v>0</v>
      </c>
      <c r="Q213" s="214">
        <v>0.00947</v>
      </c>
      <c r="R213" s="214">
        <f>Q213*H213</f>
        <v>0.09924559999999999</v>
      </c>
      <c r="S213" s="214">
        <v>0</v>
      </c>
      <c r="T213" s="215">
        <f>S213*H213</f>
        <v>0</v>
      </c>
      <c r="AR213" s="16" t="s">
        <v>146</v>
      </c>
      <c r="AT213" s="16" t="s">
        <v>141</v>
      </c>
      <c r="AU213" s="16" t="s">
        <v>80</v>
      </c>
      <c r="AY213" s="16" t="s">
        <v>139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6" t="s">
        <v>78</v>
      </c>
      <c r="BK213" s="216">
        <f>ROUND(I213*H213,2)</f>
        <v>0</v>
      </c>
      <c r="BL213" s="16" t="s">
        <v>146</v>
      </c>
      <c r="BM213" s="16" t="s">
        <v>332</v>
      </c>
    </row>
    <row r="214" spans="2:51" s="11" customFormat="1" ht="12">
      <c r="B214" s="217"/>
      <c r="C214" s="218"/>
      <c r="D214" s="219" t="s">
        <v>148</v>
      </c>
      <c r="E214" s="220" t="s">
        <v>1</v>
      </c>
      <c r="F214" s="221" t="s">
        <v>333</v>
      </c>
      <c r="G214" s="218"/>
      <c r="H214" s="220" t="s">
        <v>1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148</v>
      </c>
      <c r="AU214" s="227" t="s">
        <v>80</v>
      </c>
      <c r="AV214" s="11" t="s">
        <v>78</v>
      </c>
      <c r="AW214" s="11" t="s">
        <v>32</v>
      </c>
      <c r="AX214" s="11" t="s">
        <v>70</v>
      </c>
      <c r="AY214" s="227" t="s">
        <v>139</v>
      </c>
    </row>
    <row r="215" spans="2:51" s="12" customFormat="1" ht="12">
      <c r="B215" s="228"/>
      <c r="C215" s="229"/>
      <c r="D215" s="219" t="s">
        <v>148</v>
      </c>
      <c r="E215" s="230" t="s">
        <v>1</v>
      </c>
      <c r="F215" s="231" t="s">
        <v>334</v>
      </c>
      <c r="G215" s="229"/>
      <c r="H215" s="232">
        <v>10.48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148</v>
      </c>
      <c r="AU215" s="238" t="s">
        <v>80</v>
      </c>
      <c r="AV215" s="12" t="s">
        <v>80</v>
      </c>
      <c r="AW215" s="12" t="s">
        <v>32</v>
      </c>
      <c r="AX215" s="12" t="s">
        <v>78</v>
      </c>
      <c r="AY215" s="238" t="s">
        <v>139</v>
      </c>
    </row>
    <row r="216" spans="2:65" s="1" customFormat="1" ht="16.5" customHeight="1">
      <c r="B216" s="37"/>
      <c r="C216" s="250" t="s">
        <v>335</v>
      </c>
      <c r="D216" s="250" t="s">
        <v>215</v>
      </c>
      <c r="E216" s="251" t="s">
        <v>336</v>
      </c>
      <c r="F216" s="252" t="s">
        <v>337</v>
      </c>
      <c r="G216" s="253" t="s">
        <v>144</v>
      </c>
      <c r="H216" s="254">
        <v>10.69</v>
      </c>
      <c r="I216" s="255"/>
      <c r="J216" s="256">
        <f>ROUND(I216*H216,2)</f>
        <v>0</v>
      </c>
      <c r="K216" s="252" t="s">
        <v>145</v>
      </c>
      <c r="L216" s="257"/>
      <c r="M216" s="258" t="s">
        <v>1</v>
      </c>
      <c r="N216" s="259" t="s">
        <v>41</v>
      </c>
      <c r="O216" s="78"/>
      <c r="P216" s="214">
        <f>O216*H216</f>
        <v>0</v>
      </c>
      <c r="Q216" s="214">
        <v>0.0135</v>
      </c>
      <c r="R216" s="214">
        <f>Q216*H216</f>
        <v>0.144315</v>
      </c>
      <c r="S216" s="214">
        <v>0</v>
      </c>
      <c r="T216" s="215">
        <f>S216*H216</f>
        <v>0</v>
      </c>
      <c r="AR216" s="16" t="s">
        <v>182</v>
      </c>
      <c r="AT216" s="16" t="s">
        <v>215</v>
      </c>
      <c r="AU216" s="16" t="s">
        <v>80</v>
      </c>
      <c r="AY216" s="16" t="s">
        <v>139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6" t="s">
        <v>78</v>
      </c>
      <c r="BK216" s="216">
        <f>ROUND(I216*H216,2)</f>
        <v>0</v>
      </c>
      <c r="BL216" s="16" t="s">
        <v>146</v>
      </c>
      <c r="BM216" s="16" t="s">
        <v>338</v>
      </c>
    </row>
    <row r="217" spans="2:51" s="12" customFormat="1" ht="12">
      <c r="B217" s="228"/>
      <c r="C217" s="229"/>
      <c r="D217" s="219" t="s">
        <v>148</v>
      </c>
      <c r="E217" s="229"/>
      <c r="F217" s="231" t="s">
        <v>339</v>
      </c>
      <c r="G217" s="229"/>
      <c r="H217" s="232">
        <v>10.69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148</v>
      </c>
      <c r="AU217" s="238" t="s">
        <v>80</v>
      </c>
      <c r="AV217" s="12" t="s">
        <v>80</v>
      </c>
      <c r="AW217" s="12" t="s">
        <v>4</v>
      </c>
      <c r="AX217" s="12" t="s">
        <v>78</v>
      </c>
      <c r="AY217" s="238" t="s">
        <v>139</v>
      </c>
    </row>
    <row r="218" spans="2:65" s="1" customFormat="1" ht="16.5" customHeight="1">
      <c r="B218" s="37"/>
      <c r="C218" s="205" t="s">
        <v>340</v>
      </c>
      <c r="D218" s="205" t="s">
        <v>141</v>
      </c>
      <c r="E218" s="206" t="s">
        <v>341</v>
      </c>
      <c r="F218" s="207" t="s">
        <v>342</v>
      </c>
      <c r="G218" s="208" t="s">
        <v>144</v>
      </c>
      <c r="H218" s="209">
        <v>94.604</v>
      </c>
      <c r="I218" s="210"/>
      <c r="J218" s="211">
        <f>ROUND(I218*H218,2)</f>
        <v>0</v>
      </c>
      <c r="K218" s="207" t="s">
        <v>145</v>
      </c>
      <c r="L218" s="42"/>
      <c r="M218" s="212" t="s">
        <v>1</v>
      </c>
      <c r="N218" s="213" t="s">
        <v>41</v>
      </c>
      <c r="O218" s="78"/>
      <c r="P218" s="214">
        <f>O218*H218</f>
        <v>0</v>
      </c>
      <c r="Q218" s="214">
        <v>0.0085</v>
      </c>
      <c r="R218" s="214">
        <f>Q218*H218</f>
        <v>0.804134</v>
      </c>
      <c r="S218" s="214">
        <v>0</v>
      </c>
      <c r="T218" s="215">
        <f>S218*H218</f>
        <v>0</v>
      </c>
      <c r="AR218" s="16" t="s">
        <v>146</v>
      </c>
      <c r="AT218" s="16" t="s">
        <v>141</v>
      </c>
      <c r="AU218" s="16" t="s">
        <v>80</v>
      </c>
      <c r="AY218" s="16" t="s">
        <v>139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6" t="s">
        <v>78</v>
      </c>
      <c r="BK218" s="216">
        <f>ROUND(I218*H218,2)</f>
        <v>0</v>
      </c>
      <c r="BL218" s="16" t="s">
        <v>146</v>
      </c>
      <c r="BM218" s="16" t="s">
        <v>343</v>
      </c>
    </row>
    <row r="219" spans="2:51" s="11" customFormat="1" ht="12">
      <c r="B219" s="217"/>
      <c r="C219" s="218"/>
      <c r="D219" s="219" t="s">
        <v>148</v>
      </c>
      <c r="E219" s="220" t="s">
        <v>1</v>
      </c>
      <c r="F219" s="221" t="s">
        <v>344</v>
      </c>
      <c r="G219" s="218"/>
      <c r="H219" s="220" t="s">
        <v>1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148</v>
      </c>
      <c r="AU219" s="227" t="s">
        <v>80</v>
      </c>
      <c r="AV219" s="11" t="s">
        <v>78</v>
      </c>
      <c r="AW219" s="11" t="s">
        <v>32</v>
      </c>
      <c r="AX219" s="11" t="s">
        <v>70</v>
      </c>
      <c r="AY219" s="227" t="s">
        <v>139</v>
      </c>
    </row>
    <row r="220" spans="2:51" s="12" customFormat="1" ht="12">
      <c r="B220" s="228"/>
      <c r="C220" s="229"/>
      <c r="D220" s="219" t="s">
        <v>148</v>
      </c>
      <c r="E220" s="230" t="s">
        <v>1</v>
      </c>
      <c r="F220" s="231" t="s">
        <v>345</v>
      </c>
      <c r="G220" s="229"/>
      <c r="H220" s="232">
        <v>28.55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148</v>
      </c>
      <c r="AU220" s="238" t="s">
        <v>80</v>
      </c>
      <c r="AV220" s="12" t="s">
        <v>80</v>
      </c>
      <c r="AW220" s="12" t="s">
        <v>32</v>
      </c>
      <c r="AX220" s="12" t="s">
        <v>70</v>
      </c>
      <c r="AY220" s="238" t="s">
        <v>139</v>
      </c>
    </row>
    <row r="221" spans="2:51" s="12" customFormat="1" ht="12">
      <c r="B221" s="228"/>
      <c r="C221" s="229"/>
      <c r="D221" s="219" t="s">
        <v>148</v>
      </c>
      <c r="E221" s="230" t="s">
        <v>1</v>
      </c>
      <c r="F221" s="231" t="s">
        <v>346</v>
      </c>
      <c r="G221" s="229"/>
      <c r="H221" s="232">
        <v>17.34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148</v>
      </c>
      <c r="AU221" s="238" t="s">
        <v>80</v>
      </c>
      <c r="AV221" s="12" t="s">
        <v>80</v>
      </c>
      <c r="AW221" s="12" t="s">
        <v>32</v>
      </c>
      <c r="AX221" s="12" t="s">
        <v>70</v>
      </c>
      <c r="AY221" s="238" t="s">
        <v>139</v>
      </c>
    </row>
    <row r="222" spans="2:51" s="12" customFormat="1" ht="12">
      <c r="B222" s="228"/>
      <c r="C222" s="229"/>
      <c r="D222" s="219" t="s">
        <v>148</v>
      </c>
      <c r="E222" s="230" t="s">
        <v>1</v>
      </c>
      <c r="F222" s="231" t="s">
        <v>347</v>
      </c>
      <c r="G222" s="229"/>
      <c r="H222" s="232">
        <v>28.714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148</v>
      </c>
      <c r="AU222" s="238" t="s">
        <v>80</v>
      </c>
      <c r="AV222" s="12" t="s">
        <v>80</v>
      </c>
      <c r="AW222" s="12" t="s">
        <v>32</v>
      </c>
      <c r="AX222" s="12" t="s">
        <v>70</v>
      </c>
      <c r="AY222" s="238" t="s">
        <v>139</v>
      </c>
    </row>
    <row r="223" spans="2:51" s="12" customFormat="1" ht="12">
      <c r="B223" s="228"/>
      <c r="C223" s="229"/>
      <c r="D223" s="219" t="s">
        <v>148</v>
      </c>
      <c r="E223" s="230" t="s">
        <v>1</v>
      </c>
      <c r="F223" s="231" t="s">
        <v>348</v>
      </c>
      <c r="G223" s="229"/>
      <c r="H223" s="232">
        <v>20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148</v>
      </c>
      <c r="AU223" s="238" t="s">
        <v>80</v>
      </c>
      <c r="AV223" s="12" t="s">
        <v>80</v>
      </c>
      <c r="AW223" s="12" t="s">
        <v>32</v>
      </c>
      <c r="AX223" s="12" t="s">
        <v>70</v>
      </c>
      <c r="AY223" s="238" t="s">
        <v>139</v>
      </c>
    </row>
    <row r="224" spans="2:51" s="13" customFormat="1" ht="12">
      <c r="B224" s="239"/>
      <c r="C224" s="240"/>
      <c r="D224" s="219" t="s">
        <v>148</v>
      </c>
      <c r="E224" s="241" t="s">
        <v>1</v>
      </c>
      <c r="F224" s="242" t="s">
        <v>158</v>
      </c>
      <c r="G224" s="240"/>
      <c r="H224" s="243">
        <v>94.604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AT224" s="249" t="s">
        <v>148</v>
      </c>
      <c r="AU224" s="249" t="s">
        <v>80</v>
      </c>
      <c r="AV224" s="13" t="s">
        <v>146</v>
      </c>
      <c r="AW224" s="13" t="s">
        <v>32</v>
      </c>
      <c r="AX224" s="13" t="s">
        <v>78</v>
      </c>
      <c r="AY224" s="249" t="s">
        <v>139</v>
      </c>
    </row>
    <row r="225" spans="2:65" s="1" customFormat="1" ht="16.5" customHeight="1">
      <c r="B225" s="37"/>
      <c r="C225" s="250" t="s">
        <v>349</v>
      </c>
      <c r="D225" s="250" t="s">
        <v>215</v>
      </c>
      <c r="E225" s="251" t="s">
        <v>350</v>
      </c>
      <c r="F225" s="252" t="s">
        <v>351</v>
      </c>
      <c r="G225" s="253" t="s">
        <v>144</v>
      </c>
      <c r="H225" s="254">
        <v>96.496</v>
      </c>
      <c r="I225" s="255"/>
      <c r="J225" s="256">
        <f>ROUND(I225*H225,2)</f>
        <v>0</v>
      </c>
      <c r="K225" s="252" t="s">
        <v>145</v>
      </c>
      <c r="L225" s="257"/>
      <c r="M225" s="258" t="s">
        <v>1</v>
      </c>
      <c r="N225" s="259" t="s">
        <v>41</v>
      </c>
      <c r="O225" s="78"/>
      <c r="P225" s="214">
        <f>O225*H225</f>
        <v>0</v>
      </c>
      <c r="Q225" s="214">
        <v>0.0048</v>
      </c>
      <c r="R225" s="214">
        <f>Q225*H225</f>
        <v>0.46318079999999995</v>
      </c>
      <c r="S225" s="214">
        <v>0</v>
      </c>
      <c r="T225" s="215">
        <f>S225*H225</f>
        <v>0</v>
      </c>
      <c r="AR225" s="16" t="s">
        <v>182</v>
      </c>
      <c r="AT225" s="16" t="s">
        <v>215</v>
      </c>
      <c r="AU225" s="16" t="s">
        <v>80</v>
      </c>
      <c r="AY225" s="16" t="s">
        <v>139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6" t="s">
        <v>78</v>
      </c>
      <c r="BK225" s="216">
        <f>ROUND(I225*H225,2)</f>
        <v>0</v>
      </c>
      <c r="BL225" s="16" t="s">
        <v>146</v>
      </c>
      <c r="BM225" s="16" t="s">
        <v>352</v>
      </c>
    </row>
    <row r="226" spans="2:51" s="12" customFormat="1" ht="12">
      <c r="B226" s="228"/>
      <c r="C226" s="229"/>
      <c r="D226" s="219" t="s">
        <v>148</v>
      </c>
      <c r="E226" s="229"/>
      <c r="F226" s="231" t="s">
        <v>353</v>
      </c>
      <c r="G226" s="229"/>
      <c r="H226" s="232">
        <v>96.496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148</v>
      </c>
      <c r="AU226" s="238" t="s">
        <v>80</v>
      </c>
      <c r="AV226" s="12" t="s">
        <v>80</v>
      </c>
      <c r="AW226" s="12" t="s">
        <v>4</v>
      </c>
      <c r="AX226" s="12" t="s">
        <v>78</v>
      </c>
      <c r="AY226" s="238" t="s">
        <v>139</v>
      </c>
    </row>
    <row r="227" spans="2:65" s="1" customFormat="1" ht="16.5" customHeight="1">
      <c r="B227" s="37"/>
      <c r="C227" s="205" t="s">
        <v>354</v>
      </c>
      <c r="D227" s="205" t="s">
        <v>141</v>
      </c>
      <c r="E227" s="206" t="s">
        <v>355</v>
      </c>
      <c r="F227" s="207" t="s">
        <v>356</v>
      </c>
      <c r="G227" s="208" t="s">
        <v>230</v>
      </c>
      <c r="H227" s="209">
        <v>1286.158</v>
      </c>
      <c r="I227" s="210"/>
      <c r="J227" s="211">
        <f>ROUND(I227*H227,2)</f>
        <v>0</v>
      </c>
      <c r="K227" s="207" t="s">
        <v>145</v>
      </c>
      <c r="L227" s="42"/>
      <c r="M227" s="212" t="s">
        <v>1</v>
      </c>
      <c r="N227" s="213" t="s">
        <v>41</v>
      </c>
      <c r="O227" s="78"/>
      <c r="P227" s="214">
        <f>O227*H227</f>
        <v>0</v>
      </c>
      <c r="Q227" s="214">
        <v>0.00176</v>
      </c>
      <c r="R227" s="214">
        <f>Q227*H227</f>
        <v>2.2636380799999998</v>
      </c>
      <c r="S227" s="214">
        <v>0</v>
      </c>
      <c r="T227" s="215">
        <f>S227*H227</f>
        <v>0</v>
      </c>
      <c r="AR227" s="16" t="s">
        <v>146</v>
      </c>
      <c r="AT227" s="16" t="s">
        <v>141</v>
      </c>
      <c r="AU227" s="16" t="s">
        <v>80</v>
      </c>
      <c r="AY227" s="16" t="s">
        <v>139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6" t="s">
        <v>78</v>
      </c>
      <c r="BK227" s="216">
        <f>ROUND(I227*H227,2)</f>
        <v>0</v>
      </c>
      <c r="BL227" s="16" t="s">
        <v>146</v>
      </c>
      <c r="BM227" s="16" t="s">
        <v>357</v>
      </c>
    </row>
    <row r="228" spans="2:51" s="12" customFormat="1" ht="12">
      <c r="B228" s="228"/>
      <c r="C228" s="229"/>
      <c r="D228" s="219" t="s">
        <v>148</v>
      </c>
      <c r="E228" s="230" t="s">
        <v>1</v>
      </c>
      <c r="F228" s="231" t="s">
        <v>358</v>
      </c>
      <c r="G228" s="229"/>
      <c r="H228" s="232">
        <v>1.6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148</v>
      </c>
      <c r="AU228" s="238" t="s">
        <v>80</v>
      </c>
      <c r="AV228" s="12" t="s">
        <v>80</v>
      </c>
      <c r="AW228" s="12" t="s">
        <v>32</v>
      </c>
      <c r="AX228" s="12" t="s">
        <v>70</v>
      </c>
      <c r="AY228" s="238" t="s">
        <v>139</v>
      </c>
    </row>
    <row r="229" spans="2:51" s="12" customFormat="1" ht="12">
      <c r="B229" s="228"/>
      <c r="C229" s="229"/>
      <c r="D229" s="219" t="s">
        <v>148</v>
      </c>
      <c r="E229" s="230" t="s">
        <v>1</v>
      </c>
      <c r="F229" s="231" t="s">
        <v>359</v>
      </c>
      <c r="G229" s="229"/>
      <c r="H229" s="232">
        <v>11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148</v>
      </c>
      <c r="AU229" s="238" t="s">
        <v>80</v>
      </c>
      <c r="AV229" s="12" t="s">
        <v>80</v>
      </c>
      <c r="AW229" s="12" t="s">
        <v>32</v>
      </c>
      <c r="AX229" s="12" t="s">
        <v>70</v>
      </c>
      <c r="AY229" s="238" t="s">
        <v>139</v>
      </c>
    </row>
    <row r="230" spans="2:51" s="12" customFormat="1" ht="12">
      <c r="B230" s="228"/>
      <c r="C230" s="229"/>
      <c r="D230" s="219" t="s">
        <v>148</v>
      </c>
      <c r="E230" s="230" t="s">
        <v>1</v>
      </c>
      <c r="F230" s="231" t="s">
        <v>360</v>
      </c>
      <c r="G230" s="229"/>
      <c r="H230" s="232">
        <v>6.8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148</v>
      </c>
      <c r="AU230" s="238" t="s">
        <v>80</v>
      </c>
      <c r="AV230" s="12" t="s">
        <v>80</v>
      </c>
      <c r="AW230" s="12" t="s">
        <v>32</v>
      </c>
      <c r="AX230" s="12" t="s">
        <v>70</v>
      </c>
      <c r="AY230" s="238" t="s">
        <v>139</v>
      </c>
    </row>
    <row r="231" spans="2:51" s="12" customFormat="1" ht="12">
      <c r="B231" s="228"/>
      <c r="C231" s="229"/>
      <c r="D231" s="219" t="s">
        <v>148</v>
      </c>
      <c r="E231" s="230" t="s">
        <v>1</v>
      </c>
      <c r="F231" s="231" t="s">
        <v>361</v>
      </c>
      <c r="G231" s="229"/>
      <c r="H231" s="232">
        <v>5.8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148</v>
      </c>
      <c r="AU231" s="238" t="s">
        <v>80</v>
      </c>
      <c r="AV231" s="12" t="s">
        <v>80</v>
      </c>
      <c r="AW231" s="12" t="s">
        <v>32</v>
      </c>
      <c r="AX231" s="12" t="s">
        <v>70</v>
      </c>
      <c r="AY231" s="238" t="s">
        <v>139</v>
      </c>
    </row>
    <row r="232" spans="2:51" s="12" customFormat="1" ht="12">
      <c r="B232" s="228"/>
      <c r="C232" s="229"/>
      <c r="D232" s="219" t="s">
        <v>148</v>
      </c>
      <c r="E232" s="230" t="s">
        <v>1</v>
      </c>
      <c r="F232" s="231" t="s">
        <v>362</v>
      </c>
      <c r="G232" s="229"/>
      <c r="H232" s="232">
        <v>8.3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148</v>
      </c>
      <c r="AU232" s="238" t="s">
        <v>80</v>
      </c>
      <c r="AV232" s="12" t="s">
        <v>80</v>
      </c>
      <c r="AW232" s="12" t="s">
        <v>32</v>
      </c>
      <c r="AX232" s="12" t="s">
        <v>70</v>
      </c>
      <c r="AY232" s="238" t="s">
        <v>139</v>
      </c>
    </row>
    <row r="233" spans="2:51" s="12" customFormat="1" ht="12">
      <c r="B233" s="228"/>
      <c r="C233" s="229"/>
      <c r="D233" s="219" t="s">
        <v>148</v>
      </c>
      <c r="E233" s="230" t="s">
        <v>1</v>
      </c>
      <c r="F233" s="231" t="s">
        <v>363</v>
      </c>
      <c r="G233" s="229"/>
      <c r="H233" s="232">
        <v>116.1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148</v>
      </c>
      <c r="AU233" s="238" t="s">
        <v>80</v>
      </c>
      <c r="AV233" s="12" t="s">
        <v>80</v>
      </c>
      <c r="AW233" s="12" t="s">
        <v>32</v>
      </c>
      <c r="AX233" s="12" t="s">
        <v>70</v>
      </c>
      <c r="AY233" s="238" t="s">
        <v>139</v>
      </c>
    </row>
    <row r="234" spans="2:51" s="12" customFormat="1" ht="12">
      <c r="B234" s="228"/>
      <c r="C234" s="229"/>
      <c r="D234" s="219" t="s">
        <v>148</v>
      </c>
      <c r="E234" s="230" t="s">
        <v>1</v>
      </c>
      <c r="F234" s="231" t="s">
        <v>364</v>
      </c>
      <c r="G234" s="229"/>
      <c r="H234" s="232">
        <v>9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148</v>
      </c>
      <c r="AU234" s="238" t="s">
        <v>80</v>
      </c>
      <c r="AV234" s="12" t="s">
        <v>80</v>
      </c>
      <c r="AW234" s="12" t="s">
        <v>32</v>
      </c>
      <c r="AX234" s="12" t="s">
        <v>70</v>
      </c>
      <c r="AY234" s="238" t="s">
        <v>139</v>
      </c>
    </row>
    <row r="235" spans="2:51" s="12" customFormat="1" ht="12">
      <c r="B235" s="228"/>
      <c r="C235" s="229"/>
      <c r="D235" s="219" t="s">
        <v>148</v>
      </c>
      <c r="E235" s="230" t="s">
        <v>1</v>
      </c>
      <c r="F235" s="231" t="s">
        <v>365</v>
      </c>
      <c r="G235" s="229"/>
      <c r="H235" s="232">
        <v>9.6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148</v>
      </c>
      <c r="AU235" s="238" t="s">
        <v>80</v>
      </c>
      <c r="AV235" s="12" t="s">
        <v>80</v>
      </c>
      <c r="AW235" s="12" t="s">
        <v>32</v>
      </c>
      <c r="AX235" s="12" t="s">
        <v>70</v>
      </c>
      <c r="AY235" s="238" t="s">
        <v>139</v>
      </c>
    </row>
    <row r="236" spans="2:51" s="12" customFormat="1" ht="12">
      <c r="B236" s="228"/>
      <c r="C236" s="229"/>
      <c r="D236" s="219" t="s">
        <v>148</v>
      </c>
      <c r="E236" s="230" t="s">
        <v>1</v>
      </c>
      <c r="F236" s="231" t="s">
        <v>366</v>
      </c>
      <c r="G236" s="229"/>
      <c r="H236" s="232">
        <v>15.6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148</v>
      </c>
      <c r="AU236" s="238" t="s">
        <v>80</v>
      </c>
      <c r="AV236" s="12" t="s">
        <v>80</v>
      </c>
      <c r="AW236" s="12" t="s">
        <v>32</v>
      </c>
      <c r="AX236" s="12" t="s">
        <v>70</v>
      </c>
      <c r="AY236" s="238" t="s">
        <v>139</v>
      </c>
    </row>
    <row r="237" spans="2:51" s="12" customFormat="1" ht="12">
      <c r="B237" s="228"/>
      <c r="C237" s="229"/>
      <c r="D237" s="219" t="s">
        <v>148</v>
      </c>
      <c r="E237" s="230" t="s">
        <v>1</v>
      </c>
      <c r="F237" s="231" t="s">
        <v>367</v>
      </c>
      <c r="G237" s="229"/>
      <c r="H237" s="232">
        <v>10.4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148</v>
      </c>
      <c r="AU237" s="238" t="s">
        <v>80</v>
      </c>
      <c r="AV237" s="12" t="s">
        <v>80</v>
      </c>
      <c r="AW237" s="12" t="s">
        <v>32</v>
      </c>
      <c r="AX237" s="12" t="s">
        <v>70</v>
      </c>
      <c r="AY237" s="238" t="s">
        <v>139</v>
      </c>
    </row>
    <row r="238" spans="2:51" s="12" customFormat="1" ht="12">
      <c r="B238" s="228"/>
      <c r="C238" s="229"/>
      <c r="D238" s="219" t="s">
        <v>148</v>
      </c>
      <c r="E238" s="230" t="s">
        <v>1</v>
      </c>
      <c r="F238" s="231" t="s">
        <v>368</v>
      </c>
      <c r="G238" s="229"/>
      <c r="H238" s="232">
        <v>40.8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148</v>
      </c>
      <c r="AU238" s="238" t="s">
        <v>80</v>
      </c>
      <c r="AV238" s="12" t="s">
        <v>80</v>
      </c>
      <c r="AW238" s="12" t="s">
        <v>32</v>
      </c>
      <c r="AX238" s="12" t="s">
        <v>70</v>
      </c>
      <c r="AY238" s="238" t="s">
        <v>139</v>
      </c>
    </row>
    <row r="239" spans="2:51" s="12" customFormat="1" ht="12">
      <c r="B239" s="228"/>
      <c r="C239" s="229"/>
      <c r="D239" s="219" t="s">
        <v>148</v>
      </c>
      <c r="E239" s="230" t="s">
        <v>1</v>
      </c>
      <c r="F239" s="231" t="s">
        <v>369</v>
      </c>
      <c r="G239" s="229"/>
      <c r="H239" s="232">
        <v>45.9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148</v>
      </c>
      <c r="AU239" s="238" t="s">
        <v>80</v>
      </c>
      <c r="AV239" s="12" t="s">
        <v>80</v>
      </c>
      <c r="AW239" s="12" t="s">
        <v>32</v>
      </c>
      <c r="AX239" s="12" t="s">
        <v>70</v>
      </c>
      <c r="AY239" s="238" t="s">
        <v>139</v>
      </c>
    </row>
    <row r="240" spans="2:51" s="12" customFormat="1" ht="12">
      <c r="B240" s="228"/>
      <c r="C240" s="229"/>
      <c r="D240" s="219" t="s">
        <v>148</v>
      </c>
      <c r="E240" s="230" t="s">
        <v>1</v>
      </c>
      <c r="F240" s="231" t="s">
        <v>370</v>
      </c>
      <c r="G240" s="229"/>
      <c r="H240" s="232">
        <v>61.2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148</v>
      </c>
      <c r="AU240" s="238" t="s">
        <v>80</v>
      </c>
      <c r="AV240" s="12" t="s">
        <v>80</v>
      </c>
      <c r="AW240" s="12" t="s">
        <v>32</v>
      </c>
      <c r="AX240" s="12" t="s">
        <v>70</v>
      </c>
      <c r="AY240" s="238" t="s">
        <v>139</v>
      </c>
    </row>
    <row r="241" spans="2:51" s="12" customFormat="1" ht="12">
      <c r="B241" s="228"/>
      <c r="C241" s="229"/>
      <c r="D241" s="219" t="s">
        <v>148</v>
      </c>
      <c r="E241" s="230" t="s">
        <v>1</v>
      </c>
      <c r="F241" s="231" t="s">
        <v>371</v>
      </c>
      <c r="G241" s="229"/>
      <c r="H241" s="232">
        <v>144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148</v>
      </c>
      <c r="AU241" s="238" t="s">
        <v>80</v>
      </c>
      <c r="AV241" s="12" t="s">
        <v>80</v>
      </c>
      <c r="AW241" s="12" t="s">
        <v>32</v>
      </c>
      <c r="AX241" s="12" t="s">
        <v>70</v>
      </c>
      <c r="AY241" s="238" t="s">
        <v>139</v>
      </c>
    </row>
    <row r="242" spans="2:51" s="12" customFormat="1" ht="12">
      <c r="B242" s="228"/>
      <c r="C242" s="229"/>
      <c r="D242" s="219" t="s">
        <v>148</v>
      </c>
      <c r="E242" s="230" t="s">
        <v>1</v>
      </c>
      <c r="F242" s="231" t="s">
        <v>372</v>
      </c>
      <c r="G242" s="229"/>
      <c r="H242" s="232">
        <v>44.55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148</v>
      </c>
      <c r="AU242" s="238" t="s">
        <v>80</v>
      </c>
      <c r="AV242" s="12" t="s">
        <v>80</v>
      </c>
      <c r="AW242" s="12" t="s">
        <v>32</v>
      </c>
      <c r="AX242" s="12" t="s">
        <v>70</v>
      </c>
      <c r="AY242" s="238" t="s">
        <v>139</v>
      </c>
    </row>
    <row r="243" spans="2:51" s="12" customFormat="1" ht="12">
      <c r="B243" s="228"/>
      <c r="C243" s="229"/>
      <c r="D243" s="219" t="s">
        <v>148</v>
      </c>
      <c r="E243" s="230" t="s">
        <v>1</v>
      </c>
      <c r="F243" s="231" t="s">
        <v>373</v>
      </c>
      <c r="G243" s="229"/>
      <c r="H243" s="232">
        <v>57.82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148</v>
      </c>
      <c r="AU243" s="238" t="s">
        <v>80</v>
      </c>
      <c r="AV243" s="12" t="s">
        <v>80</v>
      </c>
      <c r="AW243" s="12" t="s">
        <v>32</v>
      </c>
      <c r="AX243" s="12" t="s">
        <v>70</v>
      </c>
      <c r="AY243" s="238" t="s">
        <v>139</v>
      </c>
    </row>
    <row r="244" spans="2:51" s="12" customFormat="1" ht="12">
      <c r="B244" s="228"/>
      <c r="C244" s="229"/>
      <c r="D244" s="219" t="s">
        <v>148</v>
      </c>
      <c r="E244" s="230" t="s">
        <v>1</v>
      </c>
      <c r="F244" s="231" t="s">
        <v>374</v>
      </c>
      <c r="G244" s="229"/>
      <c r="H244" s="232">
        <v>13.6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148</v>
      </c>
      <c r="AU244" s="238" t="s">
        <v>80</v>
      </c>
      <c r="AV244" s="12" t="s">
        <v>80</v>
      </c>
      <c r="AW244" s="12" t="s">
        <v>32</v>
      </c>
      <c r="AX244" s="12" t="s">
        <v>70</v>
      </c>
      <c r="AY244" s="238" t="s">
        <v>139</v>
      </c>
    </row>
    <row r="245" spans="2:51" s="12" customFormat="1" ht="12">
      <c r="B245" s="228"/>
      <c r="C245" s="229"/>
      <c r="D245" s="219" t="s">
        <v>148</v>
      </c>
      <c r="E245" s="230" t="s">
        <v>1</v>
      </c>
      <c r="F245" s="231" t="s">
        <v>375</v>
      </c>
      <c r="G245" s="229"/>
      <c r="H245" s="232">
        <v>13.6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148</v>
      </c>
      <c r="AU245" s="238" t="s">
        <v>80</v>
      </c>
      <c r="AV245" s="12" t="s">
        <v>80</v>
      </c>
      <c r="AW245" s="12" t="s">
        <v>32</v>
      </c>
      <c r="AX245" s="12" t="s">
        <v>70</v>
      </c>
      <c r="AY245" s="238" t="s">
        <v>139</v>
      </c>
    </row>
    <row r="246" spans="2:51" s="12" customFormat="1" ht="12">
      <c r="B246" s="228"/>
      <c r="C246" s="229"/>
      <c r="D246" s="219" t="s">
        <v>148</v>
      </c>
      <c r="E246" s="230" t="s">
        <v>1</v>
      </c>
      <c r="F246" s="231" t="s">
        <v>376</v>
      </c>
      <c r="G246" s="229"/>
      <c r="H246" s="232">
        <v>8.26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148</v>
      </c>
      <c r="AU246" s="238" t="s">
        <v>80</v>
      </c>
      <c r="AV246" s="12" t="s">
        <v>80</v>
      </c>
      <c r="AW246" s="12" t="s">
        <v>32</v>
      </c>
      <c r="AX246" s="12" t="s">
        <v>70</v>
      </c>
      <c r="AY246" s="238" t="s">
        <v>139</v>
      </c>
    </row>
    <row r="247" spans="2:51" s="12" customFormat="1" ht="12">
      <c r="B247" s="228"/>
      <c r="C247" s="229"/>
      <c r="D247" s="219" t="s">
        <v>148</v>
      </c>
      <c r="E247" s="230" t="s">
        <v>1</v>
      </c>
      <c r="F247" s="231" t="s">
        <v>377</v>
      </c>
      <c r="G247" s="229"/>
      <c r="H247" s="232">
        <v>28.8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148</v>
      </c>
      <c r="AU247" s="238" t="s">
        <v>80</v>
      </c>
      <c r="AV247" s="12" t="s">
        <v>80</v>
      </c>
      <c r="AW247" s="12" t="s">
        <v>32</v>
      </c>
      <c r="AX247" s="12" t="s">
        <v>70</v>
      </c>
      <c r="AY247" s="238" t="s">
        <v>139</v>
      </c>
    </row>
    <row r="248" spans="2:51" s="12" customFormat="1" ht="12">
      <c r="B248" s="228"/>
      <c r="C248" s="229"/>
      <c r="D248" s="219" t="s">
        <v>148</v>
      </c>
      <c r="E248" s="230" t="s">
        <v>1</v>
      </c>
      <c r="F248" s="231" t="s">
        <v>378</v>
      </c>
      <c r="G248" s="229"/>
      <c r="H248" s="232">
        <v>28.8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148</v>
      </c>
      <c r="AU248" s="238" t="s">
        <v>80</v>
      </c>
      <c r="AV248" s="12" t="s">
        <v>80</v>
      </c>
      <c r="AW248" s="12" t="s">
        <v>32</v>
      </c>
      <c r="AX248" s="12" t="s">
        <v>70</v>
      </c>
      <c r="AY248" s="238" t="s">
        <v>139</v>
      </c>
    </row>
    <row r="249" spans="2:51" s="12" customFormat="1" ht="12">
      <c r="B249" s="228"/>
      <c r="C249" s="229"/>
      <c r="D249" s="219" t="s">
        <v>148</v>
      </c>
      <c r="E249" s="230" t="s">
        <v>1</v>
      </c>
      <c r="F249" s="231" t="s">
        <v>379</v>
      </c>
      <c r="G249" s="229"/>
      <c r="H249" s="232">
        <v>384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148</v>
      </c>
      <c r="AU249" s="238" t="s">
        <v>80</v>
      </c>
      <c r="AV249" s="12" t="s">
        <v>80</v>
      </c>
      <c r="AW249" s="12" t="s">
        <v>32</v>
      </c>
      <c r="AX249" s="12" t="s">
        <v>70</v>
      </c>
      <c r="AY249" s="238" t="s">
        <v>139</v>
      </c>
    </row>
    <row r="250" spans="2:51" s="12" customFormat="1" ht="12">
      <c r="B250" s="228"/>
      <c r="C250" s="229"/>
      <c r="D250" s="219" t="s">
        <v>148</v>
      </c>
      <c r="E250" s="230" t="s">
        <v>1</v>
      </c>
      <c r="F250" s="231" t="s">
        <v>380</v>
      </c>
      <c r="G250" s="229"/>
      <c r="H250" s="232">
        <v>13.58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148</v>
      </c>
      <c r="AU250" s="238" t="s">
        <v>80</v>
      </c>
      <c r="AV250" s="12" t="s">
        <v>80</v>
      </c>
      <c r="AW250" s="12" t="s">
        <v>32</v>
      </c>
      <c r="AX250" s="12" t="s">
        <v>70</v>
      </c>
      <c r="AY250" s="238" t="s">
        <v>139</v>
      </c>
    </row>
    <row r="251" spans="2:51" s="12" customFormat="1" ht="12">
      <c r="B251" s="228"/>
      <c r="C251" s="229"/>
      <c r="D251" s="219" t="s">
        <v>148</v>
      </c>
      <c r="E251" s="230" t="s">
        <v>1</v>
      </c>
      <c r="F251" s="231" t="s">
        <v>381</v>
      </c>
      <c r="G251" s="229"/>
      <c r="H251" s="232">
        <v>27.6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148</v>
      </c>
      <c r="AU251" s="238" t="s">
        <v>80</v>
      </c>
      <c r="AV251" s="12" t="s">
        <v>80</v>
      </c>
      <c r="AW251" s="12" t="s">
        <v>32</v>
      </c>
      <c r="AX251" s="12" t="s">
        <v>70</v>
      </c>
      <c r="AY251" s="238" t="s">
        <v>139</v>
      </c>
    </row>
    <row r="252" spans="2:51" s="12" customFormat="1" ht="12">
      <c r="B252" s="228"/>
      <c r="C252" s="229"/>
      <c r="D252" s="219" t="s">
        <v>148</v>
      </c>
      <c r="E252" s="230" t="s">
        <v>1</v>
      </c>
      <c r="F252" s="231" t="s">
        <v>382</v>
      </c>
      <c r="G252" s="229"/>
      <c r="H252" s="232">
        <v>21.92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148</v>
      </c>
      <c r="AU252" s="238" t="s">
        <v>80</v>
      </c>
      <c r="AV252" s="12" t="s">
        <v>80</v>
      </c>
      <c r="AW252" s="12" t="s">
        <v>32</v>
      </c>
      <c r="AX252" s="12" t="s">
        <v>70</v>
      </c>
      <c r="AY252" s="238" t="s">
        <v>139</v>
      </c>
    </row>
    <row r="253" spans="2:51" s="12" customFormat="1" ht="12">
      <c r="B253" s="228"/>
      <c r="C253" s="229"/>
      <c r="D253" s="219" t="s">
        <v>148</v>
      </c>
      <c r="E253" s="230" t="s">
        <v>1</v>
      </c>
      <c r="F253" s="231" t="s">
        <v>383</v>
      </c>
      <c r="G253" s="229"/>
      <c r="H253" s="232">
        <v>18.9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148</v>
      </c>
      <c r="AU253" s="238" t="s">
        <v>80</v>
      </c>
      <c r="AV253" s="12" t="s">
        <v>80</v>
      </c>
      <c r="AW253" s="12" t="s">
        <v>32</v>
      </c>
      <c r="AX253" s="12" t="s">
        <v>70</v>
      </c>
      <c r="AY253" s="238" t="s">
        <v>139</v>
      </c>
    </row>
    <row r="254" spans="2:51" s="12" customFormat="1" ht="12">
      <c r="B254" s="228"/>
      <c r="C254" s="229"/>
      <c r="D254" s="219" t="s">
        <v>148</v>
      </c>
      <c r="E254" s="230" t="s">
        <v>1</v>
      </c>
      <c r="F254" s="231" t="s">
        <v>384</v>
      </c>
      <c r="G254" s="229"/>
      <c r="H254" s="232">
        <v>20.7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148</v>
      </c>
      <c r="AU254" s="238" t="s">
        <v>80</v>
      </c>
      <c r="AV254" s="12" t="s">
        <v>80</v>
      </c>
      <c r="AW254" s="12" t="s">
        <v>32</v>
      </c>
      <c r="AX254" s="12" t="s">
        <v>70</v>
      </c>
      <c r="AY254" s="238" t="s">
        <v>139</v>
      </c>
    </row>
    <row r="255" spans="2:51" s="12" customFormat="1" ht="12">
      <c r="B255" s="228"/>
      <c r="C255" s="229"/>
      <c r="D255" s="219" t="s">
        <v>148</v>
      </c>
      <c r="E255" s="230" t="s">
        <v>1</v>
      </c>
      <c r="F255" s="231" t="s">
        <v>385</v>
      </c>
      <c r="G255" s="229"/>
      <c r="H255" s="232">
        <v>6.138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148</v>
      </c>
      <c r="AU255" s="238" t="s">
        <v>80</v>
      </c>
      <c r="AV255" s="12" t="s">
        <v>80</v>
      </c>
      <c r="AW255" s="12" t="s">
        <v>32</v>
      </c>
      <c r="AX255" s="12" t="s">
        <v>70</v>
      </c>
      <c r="AY255" s="238" t="s">
        <v>139</v>
      </c>
    </row>
    <row r="256" spans="2:51" s="12" customFormat="1" ht="12">
      <c r="B256" s="228"/>
      <c r="C256" s="229"/>
      <c r="D256" s="219" t="s">
        <v>148</v>
      </c>
      <c r="E256" s="230" t="s">
        <v>1</v>
      </c>
      <c r="F256" s="231" t="s">
        <v>386</v>
      </c>
      <c r="G256" s="229"/>
      <c r="H256" s="232">
        <v>4.945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148</v>
      </c>
      <c r="AU256" s="238" t="s">
        <v>80</v>
      </c>
      <c r="AV256" s="12" t="s">
        <v>80</v>
      </c>
      <c r="AW256" s="12" t="s">
        <v>32</v>
      </c>
      <c r="AX256" s="12" t="s">
        <v>70</v>
      </c>
      <c r="AY256" s="238" t="s">
        <v>139</v>
      </c>
    </row>
    <row r="257" spans="2:51" s="12" customFormat="1" ht="12">
      <c r="B257" s="228"/>
      <c r="C257" s="229"/>
      <c r="D257" s="219" t="s">
        <v>148</v>
      </c>
      <c r="E257" s="230" t="s">
        <v>1</v>
      </c>
      <c r="F257" s="231" t="s">
        <v>387</v>
      </c>
      <c r="G257" s="229"/>
      <c r="H257" s="232">
        <v>25.045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148</v>
      </c>
      <c r="AU257" s="238" t="s">
        <v>80</v>
      </c>
      <c r="AV257" s="12" t="s">
        <v>80</v>
      </c>
      <c r="AW257" s="12" t="s">
        <v>32</v>
      </c>
      <c r="AX257" s="12" t="s">
        <v>70</v>
      </c>
      <c r="AY257" s="238" t="s">
        <v>139</v>
      </c>
    </row>
    <row r="258" spans="2:51" s="12" customFormat="1" ht="12">
      <c r="B258" s="228"/>
      <c r="C258" s="229"/>
      <c r="D258" s="219" t="s">
        <v>148</v>
      </c>
      <c r="E258" s="230" t="s">
        <v>1</v>
      </c>
      <c r="F258" s="231" t="s">
        <v>388</v>
      </c>
      <c r="G258" s="229"/>
      <c r="H258" s="232">
        <v>25.045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148</v>
      </c>
      <c r="AU258" s="238" t="s">
        <v>80</v>
      </c>
      <c r="AV258" s="12" t="s">
        <v>80</v>
      </c>
      <c r="AW258" s="12" t="s">
        <v>32</v>
      </c>
      <c r="AX258" s="12" t="s">
        <v>70</v>
      </c>
      <c r="AY258" s="238" t="s">
        <v>139</v>
      </c>
    </row>
    <row r="259" spans="2:51" s="12" customFormat="1" ht="12">
      <c r="B259" s="228"/>
      <c r="C259" s="229"/>
      <c r="D259" s="219" t="s">
        <v>148</v>
      </c>
      <c r="E259" s="230" t="s">
        <v>1</v>
      </c>
      <c r="F259" s="231" t="s">
        <v>389</v>
      </c>
      <c r="G259" s="229"/>
      <c r="H259" s="232">
        <v>47.35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148</v>
      </c>
      <c r="AU259" s="238" t="s">
        <v>80</v>
      </c>
      <c r="AV259" s="12" t="s">
        <v>80</v>
      </c>
      <c r="AW259" s="12" t="s">
        <v>32</v>
      </c>
      <c r="AX259" s="12" t="s">
        <v>70</v>
      </c>
      <c r="AY259" s="238" t="s">
        <v>139</v>
      </c>
    </row>
    <row r="260" spans="2:51" s="12" customFormat="1" ht="12">
      <c r="B260" s="228"/>
      <c r="C260" s="229"/>
      <c r="D260" s="219" t="s">
        <v>148</v>
      </c>
      <c r="E260" s="230" t="s">
        <v>1</v>
      </c>
      <c r="F260" s="231" t="s">
        <v>390</v>
      </c>
      <c r="G260" s="229"/>
      <c r="H260" s="232">
        <v>4.67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148</v>
      </c>
      <c r="AU260" s="238" t="s">
        <v>80</v>
      </c>
      <c r="AV260" s="12" t="s">
        <v>80</v>
      </c>
      <c r="AW260" s="12" t="s">
        <v>32</v>
      </c>
      <c r="AX260" s="12" t="s">
        <v>70</v>
      </c>
      <c r="AY260" s="238" t="s">
        <v>139</v>
      </c>
    </row>
    <row r="261" spans="2:51" s="12" customFormat="1" ht="12">
      <c r="B261" s="228"/>
      <c r="C261" s="229"/>
      <c r="D261" s="219" t="s">
        <v>148</v>
      </c>
      <c r="E261" s="230" t="s">
        <v>1</v>
      </c>
      <c r="F261" s="231" t="s">
        <v>391</v>
      </c>
      <c r="G261" s="229"/>
      <c r="H261" s="232">
        <v>4.735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AT261" s="238" t="s">
        <v>148</v>
      </c>
      <c r="AU261" s="238" t="s">
        <v>80</v>
      </c>
      <c r="AV261" s="12" t="s">
        <v>80</v>
      </c>
      <c r="AW261" s="12" t="s">
        <v>32</v>
      </c>
      <c r="AX261" s="12" t="s">
        <v>70</v>
      </c>
      <c r="AY261" s="238" t="s">
        <v>139</v>
      </c>
    </row>
    <row r="262" spans="2:51" s="13" customFormat="1" ht="12">
      <c r="B262" s="239"/>
      <c r="C262" s="240"/>
      <c r="D262" s="219" t="s">
        <v>148</v>
      </c>
      <c r="E262" s="241" t="s">
        <v>1</v>
      </c>
      <c r="F262" s="242" t="s">
        <v>158</v>
      </c>
      <c r="G262" s="240"/>
      <c r="H262" s="243">
        <v>1286.158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AT262" s="249" t="s">
        <v>148</v>
      </c>
      <c r="AU262" s="249" t="s">
        <v>80</v>
      </c>
      <c r="AV262" s="13" t="s">
        <v>146</v>
      </c>
      <c r="AW262" s="13" t="s">
        <v>32</v>
      </c>
      <c r="AX262" s="13" t="s">
        <v>78</v>
      </c>
      <c r="AY262" s="249" t="s">
        <v>139</v>
      </c>
    </row>
    <row r="263" spans="2:65" s="1" customFormat="1" ht="16.5" customHeight="1">
      <c r="B263" s="37"/>
      <c r="C263" s="250" t="s">
        <v>392</v>
      </c>
      <c r="D263" s="250" t="s">
        <v>215</v>
      </c>
      <c r="E263" s="251" t="s">
        <v>393</v>
      </c>
      <c r="F263" s="252" t="s">
        <v>394</v>
      </c>
      <c r="G263" s="253" t="s">
        <v>144</v>
      </c>
      <c r="H263" s="254">
        <v>212.216</v>
      </c>
      <c r="I263" s="255"/>
      <c r="J263" s="256">
        <f>ROUND(I263*H263,2)</f>
        <v>0</v>
      </c>
      <c r="K263" s="252" t="s">
        <v>145</v>
      </c>
      <c r="L263" s="257"/>
      <c r="M263" s="258" t="s">
        <v>1</v>
      </c>
      <c r="N263" s="259" t="s">
        <v>41</v>
      </c>
      <c r="O263" s="78"/>
      <c r="P263" s="214">
        <f>O263*H263</f>
        <v>0</v>
      </c>
      <c r="Q263" s="214">
        <v>0.006</v>
      </c>
      <c r="R263" s="214">
        <f>Q263*H263</f>
        <v>1.273296</v>
      </c>
      <c r="S263" s="214">
        <v>0</v>
      </c>
      <c r="T263" s="215">
        <f>S263*H263</f>
        <v>0</v>
      </c>
      <c r="AR263" s="16" t="s">
        <v>182</v>
      </c>
      <c r="AT263" s="16" t="s">
        <v>215</v>
      </c>
      <c r="AU263" s="16" t="s">
        <v>80</v>
      </c>
      <c r="AY263" s="16" t="s">
        <v>139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6" t="s">
        <v>78</v>
      </c>
      <c r="BK263" s="216">
        <f>ROUND(I263*H263,2)</f>
        <v>0</v>
      </c>
      <c r="BL263" s="16" t="s">
        <v>146</v>
      </c>
      <c r="BM263" s="16" t="s">
        <v>395</v>
      </c>
    </row>
    <row r="264" spans="2:51" s="12" customFormat="1" ht="12">
      <c r="B264" s="228"/>
      <c r="C264" s="229"/>
      <c r="D264" s="219" t="s">
        <v>148</v>
      </c>
      <c r="E264" s="230" t="s">
        <v>1</v>
      </c>
      <c r="F264" s="231" t="s">
        <v>396</v>
      </c>
      <c r="G264" s="229"/>
      <c r="H264" s="232">
        <v>192.924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148</v>
      </c>
      <c r="AU264" s="238" t="s">
        <v>80</v>
      </c>
      <c r="AV264" s="12" t="s">
        <v>80</v>
      </c>
      <c r="AW264" s="12" t="s">
        <v>32</v>
      </c>
      <c r="AX264" s="12" t="s">
        <v>78</v>
      </c>
      <c r="AY264" s="238" t="s">
        <v>139</v>
      </c>
    </row>
    <row r="265" spans="2:51" s="12" customFormat="1" ht="12">
      <c r="B265" s="228"/>
      <c r="C265" s="229"/>
      <c r="D265" s="219" t="s">
        <v>148</v>
      </c>
      <c r="E265" s="229"/>
      <c r="F265" s="231" t="s">
        <v>397</v>
      </c>
      <c r="G265" s="229"/>
      <c r="H265" s="232">
        <v>212.216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AT265" s="238" t="s">
        <v>148</v>
      </c>
      <c r="AU265" s="238" t="s">
        <v>80</v>
      </c>
      <c r="AV265" s="12" t="s">
        <v>80</v>
      </c>
      <c r="AW265" s="12" t="s">
        <v>4</v>
      </c>
      <c r="AX265" s="12" t="s">
        <v>78</v>
      </c>
      <c r="AY265" s="238" t="s">
        <v>139</v>
      </c>
    </row>
    <row r="266" spans="2:65" s="1" customFormat="1" ht="16.5" customHeight="1">
      <c r="B266" s="37"/>
      <c r="C266" s="205" t="s">
        <v>398</v>
      </c>
      <c r="D266" s="205" t="s">
        <v>141</v>
      </c>
      <c r="E266" s="206" t="s">
        <v>399</v>
      </c>
      <c r="F266" s="207" t="s">
        <v>400</v>
      </c>
      <c r="G266" s="208" t="s">
        <v>144</v>
      </c>
      <c r="H266" s="209">
        <v>1800.091</v>
      </c>
      <c r="I266" s="210"/>
      <c r="J266" s="211">
        <f>ROUND(I266*H266,2)</f>
        <v>0</v>
      </c>
      <c r="K266" s="207" t="s">
        <v>145</v>
      </c>
      <c r="L266" s="42"/>
      <c r="M266" s="212" t="s">
        <v>1</v>
      </c>
      <c r="N266" s="213" t="s">
        <v>41</v>
      </c>
      <c r="O266" s="78"/>
      <c r="P266" s="214">
        <f>O266*H266</f>
        <v>0</v>
      </c>
      <c r="Q266" s="214">
        <v>0.00438</v>
      </c>
      <c r="R266" s="214">
        <f>Q266*H266</f>
        <v>7.88439858</v>
      </c>
      <c r="S266" s="214">
        <v>0</v>
      </c>
      <c r="T266" s="215">
        <f>S266*H266</f>
        <v>0</v>
      </c>
      <c r="AR266" s="16" t="s">
        <v>146</v>
      </c>
      <c r="AT266" s="16" t="s">
        <v>141</v>
      </c>
      <c r="AU266" s="16" t="s">
        <v>80</v>
      </c>
      <c r="AY266" s="16" t="s">
        <v>139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6" t="s">
        <v>78</v>
      </c>
      <c r="BK266" s="216">
        <f>ROUND(I266*H266,2)</f>
        <v>0</v>
      </c>
      <c r="BL266" s="16" t="s">
        <v>146</v>
      </c>
      <c r="BM266" s="16" t="s">
        <v>401</v>
      </c>
    </row>
    <row r="267" spans="2:51" s="12" customFormat="1" ht="12">
      <c r="B267" s="228"/>
      <c r="C267" s="229"/>
      <c r="D267" s="219" t="s">
        <v>148</v>
      </c>
      <c r="E267" s="230" t="s">
        <v>1</v>
      </c>
      <c r="F267" s="231" t="s">
        <v>402</v>
      </c>
      <c r="G267" s="229"/>
      <c r="H267" s="232">
        <v>1791.581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148</v>
      </c>
      <c r="AU267" s="238" t="s">
        <v>80</v>
      </c>
      <c r="AV267" s="12" t="s">
        <v>80</v>
      </c>
      <c r="AW267" s="12" t="s">
        <v>32</v>
      </c>
      <c r="AX267" s="12" t="s">
        <v>70</v>
      </c>
      <c r="AY267" s="238" t="s">
        <v>139</v>
      </c>
    </row>
    <row r="268" spans="2:51" s="12" customFormat="1" ht="12">
      <c r="B268" s="228"/>
      <c r="C268" s="229"/>
      <c r="D268" s="219" t="s">
        <v>148</v>
      </c>
      <c r="E268" s="230" t="s">
        <v>1</v>
      </c>
      <c r="F268" s="231" t="s">
        <v>403</v>
      </c>
      <c r="G268" s="229"/>
      <c r="H268" s="232">
        <v>8.51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148</v>
      </c>
      <c r="AU268" s="238" t="s">
        <v>80</v>
      </c>
      <c r="AV268" s="12" t="s">
        <v>80</v>
      </c>
      <c r="AW268" s="12" t="s">
        <v>32</v>
      </c>
      <c r="AX268" s="12" t="s">
        <v>70</v>
      </c>
      <c r="AY268" s="238" t="s">
        <v>139</v>
      </c>
    </row>
    <row r="269" spans="2:51" s="13" customFormat="1" ht="12">
      <c r="B269" s="239"/>
      <c r="C269" s="240"/>
      <c r="D269" s="219" t="s">
        <v>148</v>
      </c>
      <c r="E269" s="241" t="s">
        <v>1</v>
      </c>
      <c r="F269" s="242" t="s">
        <v>158</v>
      </c>
      <c r="G269" s="240"/>
      <c r="H269" s="243">
        <v>1800.091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AT269" s="249" t="s">
        <v>148</v>
      </c>
      <c r="AU269" s="249" t="s">
        <v>80</v>
      </c>
      <c r="AV269" s="13" t="s">
        <v>146</v>
      </c>
      <c r="AW269" s="13" t="s">
        <v>32</v>
      </c>
      <c r="AX269" s="13" t="s">
        <v>78</v>
      </c>
      <c r="AY269" s="249" t="s">
        <v>139</v>
      </c>
    </row>
    <row r="270" spans="2:65" s="1" customFormat="1" ht="16.5" customHeight="1">
      <c r="B270" s="37"/>
      <c r="C270" s="205" t="s">
        <v>404</v>
      </c>
      <c r="D270" s="205" t="s">
        <v>141</v>
      </c>
      <c r="E270" s="206" t="s">
        <v>405</v>
      </c>
      <c r="F270" s="207" t="s">
        <v>406</v>
      </c>
      <c r="G270" s="208" t="s">
        <v>230</v>
      </c>
      <c r="H270" s="209">
        <v>209.5</v>
      </c>
      <c r="I270" s="210"/>
      <c r="J270" s="211">
        <f>ROUND(I270*H270,2)</f>
        <v>0</v>
      </c>
      <c r="K270" s="207" t="s">
        <v>145</v>
      </c>
      <c r="L270" s="42"/>
      <c r="M270" s="212" t="s">
        <v>1</v>
      </c>
      <c r="N270" s="213" t="s">
        <v>41</v>
      </c>
      <c r="O270" s="78"/>
      <c r="P270" s="214">
        <f>O270*H270</f>
        <v>0</v>
      </c>
      <c r="Q270" s="214">
        <v>2E-05</v>
      </c>
      <c r="R270" s="214">
        <f>Q270*H270</f>
        <v>0.00419</v>
      </c>
      <c r="S270" s="214">
        <v>0</v>
      </c>
      <c r="T270" s="215">
        <f>S270*H270</f>
        <v>0</v>
      </c>
      <c r="AR270" s="16" t="s">
        <v>146</v>
      </c>
      <c r="AT270" s="16" t="s">
        <v>141</v>
      </c>
      <c r="AU270" s="16" t="s">
        <v>80</v>
      </c>
      <c r="AY270" s="16" t="s">
        <v>139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6" t="s">
        <v>78</v>
      </c>
      <c r="BK270" s="216">
        <f>ROUND(I270*H270,2)</f>
        <v>0</v>
      </c>
      <c r="BL270" s="16" t="s">
        <v>146</v>
      </c>
      <c r="BM270" s="16" t="s">
        <v>407</v>
      </c>
    </row>
    <row r="271" spans="2:51" s="11" customFormat="1" ht="12">
      <c r="B271" s="217"/>
      <c r="C271" s="218"/>
      <c r="D271" s="219" t="s">
        <v>148</v>
      </c>
      <c r="E271" s="220" t="s">
        <v>1</v>
      </c>
      <c r="F271" s="221" t="s">
        <v>408</v>
      </c>
      <c r="G271" s="218"/>
      <c r="H271" s="220" t="s">
        <v>1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148</v>
      </c>
      <c r="AU271" s="227" t="s">
        <v>80</v>
      </c>
      <c r="AV271" s="11" t="s">
        <v>78</v>
      </c>
      <c r="AW271" s="11" t="s">
        <v>32</v>
      </c>
      <c r="AX271" s="11" t="s">
        <v>70</v>
      </c>
      <c r="AY271" s="227" t="s">
        <v>139</v>
      </c>
    </row>
    <row r="272" spans="2:51" s="12" customFormat="1" ht="12">
      <c r="B272" s="228"/>
      <c r="C272" s="229"/>
      <c r="D272" s="219" t="s">
        <v>148</v>
      </c>
      <c r="E272" s="230" t="s">
        <v>1</v>
      </c>
      <c r="F272" s="231" t="s">
        <v>409</v>
      </c>
      <c r="G272" s="229"/>
      <c r="H272" s="232">
        <v>213.1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148</v>
      </c>
      <c r="AU272" s="238" t="s">
        <v>80</v>
      </c>
      <c r="AV272" s="12" t="s">
        <v>80</v>
      </c>
      <c r="AW272" s="12" t="s">
        <v>32</v>
      </c>
      <c r="AX272" s="12" t="s">
        <v>70</v>
      </c>
      <c r="AY272" s="238" t="s">
        <v>139</v>
      </c>
    </row>
    <row r="273" spans="2:51" s="12" customFormat="1" ht="12">
      <c r="B273" s="228"/>
      <c r="C273" s="229"/>
      <c r="D273" s="219" t="s">
        <v>148</v>
      </c>
      <c r="E273" s="230" t="s">
        <v>1</v>
      </c>
      <c r="F273" s="231" t="s">
        <v>410</v>
      </c>
      <c r="G273" s="229"/>
      <c r="H273" s="232">
        <v>-3.6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148</v>
      </c>
      <c r="AU273" s="238" t="s">
        <v>80</v>
      </c>
      <c r="AV273" s="12" t="s">
        <v>80</v>
      </c>
      <c r="AW273" s="12" t="s">
        <v>32</v>
      </c>
      <c r="AX273" s="12" t="s">
        <v>70</v>
      </c>
      <c r="AY273" s="238" t="s">
        <v>139</v>
      </c>
    </row>
    <row r="274" spans="2:51" s="13" customFormat="1" ht="12">
      <c r="B274" s="239"/>
      <c r="C274" s="240"/>
      <c r="D274" s="219" t="s">
        <v>148</v>
      </c>
      <c r="E274" s="241" t="s">
        <v>1</v>
      </c>
      <c r="F274" s="242" t="s">
        <v>158</v>
      </c>
      <c r="G274" s="240"/>
      <c r="H274" s="243">
        <v>209.5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AT274" s="249" t="s">
        <v>148</v>
      </c>
      <c r="AU274" s="249" t="s">
        <v>80</v>
      </c>
      <c r="AV274" s="13" t="s">
        <v>146</v>
      </c>
      <c r="AW274" s="13" t="s">
        <v>32</v>
      </c>
      <c r="AX274" s="13" t="s">
        <v>78</v>
      </c>
      <c r="AY274" s="249" t="s">
        <v>139</v>
      </c>
    </row>
    <row r="275" spans="2:65" s="1" customFormat="1" ht="16.5" customHeight="1">
      <c r="B275" s="37"/>
      <c r="C275" s="250" t="s">
        <v>411</v>
      </c>
      <c r="D275" s="250" t="s">
        <v>215</v>
      </c>
      <c r="E275" s="251" t="s">
        <v>412</v>
      </c>
      <c r="F275" s="252" t="s">
        <v>413</v>
      </c>
      <c r="G275" s="253" t="s">
        <v>230</v>
      </c>
      <c r="H275" s="254">
        <v>219.975</v>
      </c>
      <c r="I275" s="255"/>
      <c r="J275" s="256">
        <f>ROUND(I275*H275,2)</f>
        <v>0</v>
      </c>
      <c r="K275" s="252" t="s">
        <v>145</v>
      </c>
      <c r="L275" s="257"/>
      <c r="M275" s="258" t="s">
        <v>1</v>
      </c>
      <c r="N275" s="259" t="s">
        <v>41</v>
      </c>
      <c r="O275" s="78"/>
      <c r="P275" s="214">
        <f>O275*H275</f>
        <v>0</v>
      </c>
      <c r="Q275" s="214">
        <v>0.00068</v>
      </c>
      <c r="R275" s="214">
        <f>Q275*H275</f>
        <v>0.149583</v>
      </c>
      <c r="S275" s="214">
        <v>0</v>
      </c>
      <c r="T275" s="215">
        <f>S275*H275</f>
        <v>0</v>
      </c>
      <c r="AR275" s="16" t="s">
        <v>182</v>
      </c>
      <c r="AT275" s="16" t="s">
        <v>215</v>
      </c>
      <c r="AU275" s="16" t="s">
        <v>80</v>
      </c>
      <c r="AY275" s="16" t="s">
        <v>139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6" t="s">
        <v>78</v>
      </c>
      <c r="BK275" s="216">
        <f>ROUND(I275*H275,2)</f>
        <v>0</v>
      </c>
      <c r="BL275" s="16" t="s">
        <v>146</v>
      </c>
      <c r="BM275" s="16" t="s">
        <v>414</v>
      </c>
    </row>
    <row r="276" spans="2:51" s="12" customFormat="1" ht="12">
      <c r="B276" s="228"/>
      <c r="C276" s="229"/>
      <c r="D276" s="219" t="s">
        <v>148</v>
      </c>
      <c r="E276" s="229"/>
      <c r="F276" s="231" t="s">
        <v>415</v>
      </c>
      <c r="G276" s="229"/>
      <c r="H276" s="232">
        <v>219.975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148</v>
      </c>
      <c r="AU276" s="238" t="s">
        <v>80</v>
      </c>
      <c r="AV276" s="12" t="s">
        <v>80</v>
      </c>
      <c r="AW276" s="12" t="s">
        <v>4</v>
      </c>
      <c r="AX276" s="12" t="s">
        <v>78</v>
      </c>
      <c r="AY276" s="238" t="s">
        <v>139</v>
      </c>
    </row>
    <row r="277" spans="2:65" s="1" customFormat="1" ht="16.5" customHeight="1">
      <c r="B277" s="37"/>
      <c r="C277" s="205" t="s">
        <v>416</v>
      </c>
      <c r="D277" s="205" t="s">
        <v>141</v>
      </c>
      <c r="E277" s="206" t="s">
        <v>417</v>
      </c>
      <c r="F277" s="207" t="s">
        <v>418</v>
      </c>
      <c r="G277" s="208" t="s">
        <v>230</v>
      </c>
      <c r="H277" s="209">
        <v>1672.988</v>
      </c>
      <c r="I277" s="210"/>
      <c r="J277" s="211">
        <f>ROUND(I277*H277,2)</f>
        <v>0</v>
      </c>
      <c r="K277" s="207" t="s">
        <v>145</v>
      </c>
      <c r="L277" s="42"/>
      <c r="M277" s="212" t="s">
        <v>1</v>
      </c>
      <c r="N277" s="213" t="s">
        <v>41</v>
      </c>
      <c r="O277" s="78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AR277" s="16" t="s">
        <v>146</v>
      </c>
      <c r="AT277" s="16" t="s">
        <v>141</v>
      </c>
      <c r="AU277" s="16" t="s">
        <v>80</v>
      </c>
      <c r="AY277" s="16" t="s">
        <v>139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6" t="s">
        <v>78</v>
      </c>
      <c r="BK277" s="216">
        <f>ROUND(I277*H277,2)</f>
        <v>0</v>
      </c>
      <c r="BL277" s="16" t="s">
        <v>146</v>
      </c>
      <c r="BM277" s="16" t="s">
        <v>419</v>
      </c>
    </row>
    <row r="278" spans="2:51" s="12" customFormat="1" ht="12">
      <c r="B278" s="228"/>
      <c r="C278" s="229"/>
      <c r="D278" s="219" t="s">
        <v>148</v>
      </c>
      <c r="E278" s="230" t="s">
        <v>1</v>
      </c>
      <c r="F278" s="231" t="s">
        <v>420</v>
      </c>
      <c r="G278" s="229"/>
      <c r="H278" s="232">
        <v>1286.158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148</v>
      </c>
      <c r="AU278" s="238" t="s">
        <v>80</v>
      </c>
      <c r="AV278" s="12" t="s">
        <v>80</v>
      </c>
      <c r="AW278" s="12" t="s">
        <v>32</v>
      </c>
      <c r="AX278" s="12" t="s">
        <v>70</v>
      </c>
      <c r="AY278" s="238" t="s">
        <v>139</v>
      </c>
    </row>
    <row r="279" spans="2:51" s="12" customFormat="1" ht="12">
      <c r="B279" s="228"/>
      <c r="C279" s="229"/>
      <c r="D279" s="219" t="s">
        <v>148</v>
      </c>
      <c r="E279" s="230" t="s">
        <v>1</v>
      </c>
      <c r="F279" s="231" t="s">
        <v>421</v>
      </c>
      <c r="G279" s="229"/>
      <c r="H279" s="232">
        <v>102.95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148</v>
      </c>
      <c r="AU279" s="238" t="s">
        <v>80</v>
      </c>
      <c r="AV279" s="12" t="s">
        <v>80</v>
      </c>
      <c r="AW279" s="12" t="s">
        <v>32</v>
      </c>
      <c r="AX279" s="12" t="s">
        <v>70</v>
      </c>
      <c r="AY279" s="238" t="s">
        <v>139</v>
      </c>
    </row>
    <row r="280" spans="2:51" s="12" customFormat="1" ht="12">
      <c r="B280" s="228"/>
      <c r="C280" s="229"/>
      <c r="D280" s="219" t="s">
        <v>148</v>
      </c>
      <c r="E280" s="230" t="s">
        <v>1</v>
      </c>
      <c r="F280" s="231" t="s">
        <v>422</v>
      </c>
      <c r="G280" s="229"/>
      <c r="H280" s="232">
        <v>283.88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148</v>
      </c>
      <c r="AU280" s="238" t="s">
        <v>80</v>
      </c>
      <c r="AV280" s="12" t="s">
        <v>80</v>
      </c>
      <c r="AW280" s="12" t="s">
        <v>32</v>
      </c>
      <c r="AX280" s="12" t="s">
        <v>70</v>
      </c>
      <c r="AY280" s="238" t="s">
        <v>139</v>
      </c>
    </row>
    <row r="281" spans="2:51" s="13" customFormat="1" ht="12">
      <c r="B281" s="239"/>
      <c r="C281" s="240"/>
      <c r="D281" s="219" t="s">
        <v>148</v>
      </c>
      <c r="E281" s="241" t="s">
        <v>1</v>
      </c>
      <c r="F281" s="242" t="s">
        <v>158</v>
      </c>
      <c r="G281" s="240"/>
      <c r="H281" s="243">
        <v>1672.988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AT281" s="249" t="s">
        <v>148</v>
      </c>
      <c r="AU281" s="249" t="s">
        <v>80</v>
      </c>
      <c r="AV281" s="13" t="s">
        <v>146</v>
      </c>
      <c r="AW281" s="13" t="s">
        <v>32</v>
      </c>
      <c r="AX281" s="13" t="s">
        <v>78</v>
      </c>
      <c r="AY281" s="249" t="s">
        <v>139</v>
      </c>
    </row>
    <row r="282" spans="2:65" s="1" customFormat="1" ht="16.5" customHeight="1">
      <c r="B282" s="37"/>
      <c r="C282" s="250" t="s">
        <v>423</v>
      </c>
      <c r="D282" s="250" t="s">
        <v>215</v>
      </c>
      <c r="E282" s="251" t="s">
        <v>424</v>
      </c>
      <c r="F282" s="252" t="s">
        <v>425</v>
      </c>
      <c r="G282" s="253" t="s">
        <v>230</v>
      </c>
      <c r="H282" s="254">
        <v>1844.469</v>
      </c>
      <c r="I282" s="255"/>
      <c r="J282" s="256">
        <f>ROUND(I282*H282,2)</f>
        <v>0</v>
      </c>
      <c r="K282" s="252" t="s">
        <v>145</v>
      </c>
      <c r="L282" s="257"/>
      <c r="M282" s="258" t="s">
        <v>1</v>
      </c>
      <c r="N282" s="259" t="s">
        <v>41</v>
      </c>
      <c r="O282" s="78"/>
      <c r="P282" s="214">
        <f>O282*H282</f>
        <v>0</v>
      </c>
      <c r="Q282" s="214">
        <v>3E-05</v>
      </c>
      <c r="R282" s="214">
        <f>Q282*H282</f>
        <v>0.055334070000000006</v>
      </c>
      <c r="S282" s="214">
        <v>0</v>
      </c>
      <c r="T282" s="215">
        <f>S282*H282</f>
        <v>0</v>
      </c>
      <c r="AR282" s="16" t="s">
        <v>182</v>
      </c>
      <c r="AT282" s="16" t="s">
        <v>215</v>
      </c>
      <c r="AU282" s="16" t="s">
        <v>80</v>
      </c>
      <c r="AY282" s="16" t="s">
        <v>139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6" t="s">
        <v>78</v>
      </c>
      <c r="BK282" s="216">
        <f>ROUND(I282*H282,2)</f>
        <v>0</v>
      </c>
      <c r="BL282" s="16" t="s">
        <v>146</v>
      </c>
      <c r="BM282" s="16" t="s">
        <v>426</v>
      </c>
    </row>
    <row r="283" spans="2:51" s="12" customFormat="1" ht="12">
      <c r="B283" s="228"/>
      <c r="C283" s="229"/>
      <c r="D283" s="219" t="s">
        <v>148</v>
      </c>
      <c r="E283" s="230" t="s">
        <v>1</v>
      </c>
      <c r="F283" s="231" t="s">
        <v>427</v>
      </c>
      <c r="G283" s="229"/>
      <c r="H283" s="232">
        <v>1756.637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148</v>
      </c>
      <c r="AU283" s="238" t="s">
        <v>80</v>
      </c>
      <c r="AV283" s="12" t="s">
        <v>80</v>
      </c>
      <c r="AW283" s="12" t="s">
        <v>32</v>
      </c>
      <c r="AX283" s="12" t="s">
        <v>78</v>
      </c>
      <c r="AY283" s="238" t="s">
        <v>139</v>
      </c>
    </row>
    <row r="284" spans="2:51" s="12" customFormat="1" ht="12">
      <c r="B284" s="228"/>
      <c r="C284" s="229"/>
      <c r="D284" s="219" t="s">
        <v>148</v>
      </c>
      <c r="E284" s="229"/>
      <c r="F284" s="231" t="s">
        <v>428</v>
      </c>
      <c r="G284" s="229"/>
      <c r="H284" s="232">
        <v>1844.469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148</v>
      </c>
      <c r="AU284" s="238" t="s">
        <v>80</v>
      </c>
      <c r="AV284" s="12" t="s">
        <v>80</v>
      </c>
      <c r="AW284" s="12" t="s">
        <v>4</v>
      </c>
      <c r="AX284" s="12" t="s">
        <v>78</v>
      </c>
      <c r="AY284" s="238" t="s">
        <v>139</v>
      </c>
    </row>
    <row r="285" spans="2:65" s="1" customFormat="1" ht="16.5" customHeight="1">
      <c r="B285" s="37"/>
      <c r="C285" s="205" t="s">
        <v>429</v>
      </c>
      <c r="D285" s="205" t="s">
        <v>141</v>
      </c>
      <c r="E285" s="206" t="s">
        <v>430</v>
      </c>
      <c r="F285" s="207" t="s">
        <v>431</v>
      </c>
      <c r="G285" s="208" t="s">
        <v>230</v>
      </c>
      <c r="H285" s="209">
        <v>441.07</v>
      </c>
      <c r="I285" s="210"/>
      <c r="J285" s="211">
        <f>ROUND(I285*H285,2)</f>
        <v>0</v>
      </c>
      <c r="K285" s="207" t="s">
        <v>145</v>
      </c>
      <c r="L285" s="42"/>
      <c r="M285" s="212" t="s">
        <v>1</v>
      </c>
      <c r="N285" s="213" t="s">
        <v>41</v>
      </c>
      <c r="O285" s="78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AR285" s="16" t="s">
        <v>146</v>
      </c>
      <c r="AT285" s="16" t="s">
        <v>141</v>
      </c>
      <c r="AU285" s="16" t="s">
        <v>80</v>
      </c>
      <c r="AY285" s="16" t="s">
        <v>139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6" t="s">
        <v>78</v>
      </c>
      <c r="BK285" s="216">
        <f>ROUND(I285*H285,2)</f>
        <v>0</v>
      </c>
      <c r="BL285" s="16" t="s">
        <v>146</v>
      </c>
      <c r="BM285" s="16" t="s">
        <v>432</v>
      </c>
    </row>
    <row r="286" spans="2:65" s="1" customFormat="1" ht="16.5" customHeight="1">
      <c r="B286" s="37"/>
      <c r="C286" s="250" t="s">
        <v>433</v>
      </c>
      <c r="D286" s="250" t="s">
        <v>215</v>
      </c>
      <c r="E286" s="251" t="s">
        <v>434</v>
      </c>
      <c r="F286" s="252" t="s">
        <v>435</v>
      </c>
      <c r="G286" s="253" t="s">
        <v>230</v>
      </c>
      <c r="H286" s="254">
        <v>441.07</v>
      </c>
      <c r="I286" s="255"/>
      <c r="J286" s="256">
        <f>ROUND(I286*H286,2)</f>
        <v>0</v>
      </c>
      <c r="K286" s="252" t="s">
        <v>1</v>
      </c>
      <c r="L286" s="257"/>
      <c r="M286" s="258" t="s">
        <v>1</v>
      </c>
      <c r="N286" s="259" t="s">
        <v>41</v>
      </c>
      <c r="O286" s="78"/>
      <c r="P286" s="214">
        <f>O286*H286</f>
        <v>0</v>
      </c>
      <c r="Q286" s="214">
        <v>0.0004</v>
      </c>
      <c r="R286" s="214">
        <f>Q286*H286</f>
        <v>0.176428</v>
      </c>
      <c r="S286" s="214">
        <v>0</v>
      </c>
      <c r="T286" s="215">
        <f>S286*H286</f>
        <v>0</v>
      </c>
      <c r="AR286" s="16" t="s">
        <v>182</v>
      </c>
      <c r="AT286" s="16" t="s">
        <v>215</v>
      </c>
      <c r="AU286" s="16" t="s">
        <v>80</v>
      </c>
      <c r="AY286" s="16" t="s">
        <v>139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6" t="s">
        <v>78</v>
      </c>
      <c r="BK286" s="216">
        <f>ROUND(I286*H286,2)</f>
        <v>0</v>
      </c>
      <c r="BL286" s="16" t="s">
        <v>146</v>
      </c>
      <c r="BM286" s="16" t="s">
        <v>436</v>
      </c>
    </row>
    <row r="287" spans="2:51" s="11" customFormat="1" ht="12">
      <c r="B287" s="217"/>
      <c r="C287" s="218"/>
      <c r="D287" s="219" t="s">
        <v>148</v>
      </c>
      <c r="E287" s="220" t="s">
        <v>1</v>
      </c>
      <c r="F287" s="221" t="s">
        <v>437</v>
      </c>
      <c r="G287" s="218"/>
      <c r="H287" s="220" t="s">
        <v>1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148</v>
      </c>
      <c r="AU287" s="227" t="s">
        <v>80</v>
      </c>
      <c r="AV287" s="11" t="s">
        <v>78</v>
      </c>
      <c r="AW287" s="11" t="s">
        <v>32</v>
      </c>
      <c r="AX287" s="11" t="s">
        <v>70</v>
      </c>
      <c r="AY287" s="227" t="s">
        <v>139</v>
      </c>
    </row>
    <row r="288" spans="2:51" s="12" customFormat="1" ht="12">
      <c r="B288" s="228"/>
      <c r="C288" s="229"/>
      <c r="D288" s="219" t="s">
        <v>148</v>
      </c>
      <c r="E288" s="230" t="s">
        <v>1</v>
      </c>
      <c r="F288" s="231" t="s">
        <v>438</v>
      </c>
      <c r="G288" s="229"/>
      <c r="H288" s="232">
        <v>396.37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148</v>
      </c>
      <c r="AU288" s="238" t="s">
        <v>80</v>
      </c>
      <c r="AV288" s="12" t="s">
        <v>80</v>
      </c>
      <c r="AW288" s="12" t="s">
        <v>32</v>
      </c>
      <c r="AX288" s="12" t="s">
        <v>70</v>
      </c>
      <c r="AY288" s="238" t="s">
        <v>139</v>
      </c>
    </row>
    <row r="289" spans="2:51" s="12" customFormat="1" ht="12">
      <c r="B289" s="228"/>
      <c r="C289" s="229"/>
      <c r="D289" s="219" t="s">
        <v>148</v>
      </c>
      <c r="E289" s="230" t="s">
        <v>1</v>
      </c>
      <c r="F289" s="231" t="s">
        <v>439</v>
      </c>
      <c r="G289" s="229"/>
      <c r="H289" s="232">
        <v>44.7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148</v>
      </c>
      <c r="AU289" s="238" t="s">
        <v>80</v>
      </c>
      <c r="AV289" s="12" t="s">
        <v>80</v>
      </c>
      <c r="AW289" s="12" t="s">
        <v>32</v>
      </c>
      <c r="AX289" s="12" t="s">
        <v>70</v>
      </c>
      <c r="AY289" s="238" t="s">
        <v>139</v>
      </c>
    </row>
    <row r="290" spans="2:51" s="13" customFormat="1" ht="12">
      <c r="B290" s="239"/>
      <c r="C290" s="240"/>
      <c r="D290" s="219" t="s">
        <v>148</v>
      </c>
      <c r="E290" s="241" t="s">
        <v>1</v>
      </c>
      <c r="F290" s="242" t="s">
        <v>158</v>
      </c>
      <c r="G290" s="240"/>
      <c r="H290" s="243">
        <v>441.07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AT290" s="249" t="s">
        <v>148</v>
      </c>
      <c r="AU290" s="249" t="s">
        <v>80</v>
      </c>
      <c r="AV290" s="13" t="s">
        <v>146</v>
      </c>
      <c r="AW290" s="13" t="s">
        <v>32</v>
      </c>
      <c r="AX290" s="13" t="s">
        <v>78</v>
      </c>
      <c r="AY290" s="249" t="s">
        <v>139</v>
      </c>
    </row>
    <row r="291" spans="2:65" s="1" customFormat="1" ht="16.5" customHeight="1">
      <c r="B291" s="37"/>
      <c r="C291" s="205" t="s">
        <v>440</v>
      </c>
      <c r="D291" s="205" t="s">
        <v>141</v>
      </c>
      <c r="E291" s="206" t="s">
        <v>441</v>
      </c>
      <c r="F291" s="207" t="s">
        <v>442</v>
      </c>
      <c r="G291" s="208" t="s">
        <v>230</v>
      </c>
      <c r="H291" s="209">
        <v>1286.158</v>
      </c>
      <c r="I291" s="210"/>
      <c r="J291" s="211">
        <f>ROUND(I291*H291,2)</f>
        <v>0</v>
      </c>
      <c r="K291" s="207" t="s">
        <v>145</v>
      </c>
      <c r="L291" s="42"/>
      <c r="M291" s="212" t="s">
        <v>1</v>
      </c>
      <c r="N291" s="213" t="s">
        <v>41</v>
      </c>
      <c r="O291" s="78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AR291" s="16" t="s">
        <v>146</v>
      </c>
      <c r="AT291" s="16" t="s">
        <v>141</v>
      </c>
      <c r="AU291" s="16" t="s">
        <v>80</v>
      </c>
      <c r="AY291" s="16" t="s">
        <v>139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6" t="s">
        <v>78</v>
      </c>
      <c r="BK291" s="216">
        <f>ROUND(I291*H291,2)</f>
        <v>0</v>
      </c>
      <c r="BL291" s="16" t="s">
        <v>146</v>
      </c>
      <c r="BM291" s="16" t="s">
        <v>443</v>
      </c>
    </row>
    <row r="292" spans="2:51" s="11" customFormat="1" ht="12">
      <c r="B292" s="217"/>
      <c r="C292" s="218"/>
      <c r="D292" s="219" t="s">
        <v>148</v>
      </c>
      <c r="E292" s="220" t="s">
        <v>1</v>
      </c>
      <c r="F292" s="221" t="s">
        <v>444</v>
      </c>
      <c r="G292" s="218"/>
      <c r="H292" s="220" t="s">
        <v>1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148</v>
      </c>
      <c r="AU292" s="227" t="s">
        <v>80</v>
      </c>
      <c r="AV292" s="11" t="s">
        <v>78</v>
      </c>
      <c r="AW292" s="11" t="s">
        <v>32</v>
      </c>
      <c r="AX292" s="11" t="s">
        <v>70</v>
      </c>
      <c r="AY292" s="227" t="s">
        <v>139</v>
      </c>
    </row>
    <row r="293" spans="2:51" s="12" customFormat="1" ht="12">
      <c r="B293" s="228"/>
      <c r="C293" s="229"/>
      <c r="D293" s="219" t="s">
        <v>148</v>
      </c>
      <c r="E293" s="230" t="s">
        <v>1</v>
      </c>
      <c r="F293" s="231" t="s">
        <v>445</v>
      </c>
      <c r="G293" s="229"/>
      <c r="H293" s="232">
        <v>1286.158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148</v>
      </c>
      <c r="AU293" s="238" t="s">
        <v>80</v>
      </c>
      <c r="AV293" s="12" t="s">
        <v>80</v>
      </c>
      <c r="AW293" s="12" t="s">
        <v>32</v>
      </c>
      <c r="AX293" s="12" t="s">
        <v>78</v>
      </c>
      <c r="AY293" s="238" t="s">
        <v>139</v>
      </c>
    </row>
    <row r="294" spans="2:65" s="1" customFormat="1" ht="16.5" customHeight="1">
      <c r="B294" s="37"/>
      <c r="C294" s="250" t="s">
        <v>446</v>
      </c>
      <c r="D294" s="250" t="s">
        <v>215</v>
      </c>
      <c r="E294" s="251" t="s">
        <v>447</v>
      </c>
      <c r="F294" s="252" t="s">
        <v>448</v>
      </c>
      <c r="G294" s="253" t="s">
        <v>230</v>
      </c>
      <c r="H294" s="254">
        <v>1350.466</v>
      </c>
      <c r="I294" s="255"/>
      <c r="J294" s="256">
        <f>ROUND(I294*H294,2)</f>
        <v>0</v>
      </c>
      <c r="K294" s="252" t="s">
        <v>145</v>
      </c>
      <c r="L294" s="257"/>
      <c r="M294" s="258" t="s">
        <v>1</v>
      </c>
      <c r="N294" s="259" t="s">
        <v>41</v>
      </c>
      <c r="O294" s="78"/>
      <c r="P294" s="214">
        <f>O294*H294</f>
        <v>0</v>
      </c>
      <c r="Q294" s="214">
        <v>4E-05</v>
      </c>
      <c r="R294" s="214">
        <f>Q294*H294</f>
        <v>0.05401864</v>
      </c>
      <c r="S294" s="214">
        <v>0</v>
      </c>
      <c r="T294" s="215">
        <f>S294*H294</f>
        <v>0</v>
      </c>
      <c r="AR294" s="16" t="s">
        <v>182</v>
      </c>
      <c r="AT294" s="16" t="s">
        <v>215</v>
      </c>
      <c r="AU294" s="16" t="s">
        <v>80</v>
      </c>
      <c r="AY294" s="16" t="s">
        <v>139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6" t="s">
        <v>78</v>
      </c>
      <c r="BK294" s="216">
        <f>ROUND(I294*H294,2)</f>
        <v>0</v>
      </c>
      <c r="BL294" s="16" t="s">
        <v>146</v>
      </c>
      <c r="BM294" s="16" t="s">
        <v>449</v>
      </c>
    </row>
    <row r="295" spans="2:51" s="12" customFormat="1" ht="12">
      <c r="B295" s="228"/>
      <c r="C295" s="229"/>
      <c r="D295" s="219" t="s">
        <v>148</v>
      </c>
      <c r="E295" s="229"/>
      <c r="F295" s="231" t="s">
        <v>450</v>
      </c>
      <c r="G295" s="229"/>
      <c r="H295" s="232">
        <v>1350.466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148</v>
      </c>
      <c r="AU295" s="238" t="s">
        <v>80</v>
      </c>
      <c r="AV295" s="12" t="s">
        <v>80</v>
      </c>
      <c r="AW295" s="12" t="s">
        <v>4</v>
      </c>
      <c r="AX295" s="12" t="s">
        <v>78</v>
      </c>
      <c r="AY295" s="238" t="s">
        <v>139</v>
      </c>
    </row>
    <row r="296" spans="2:65" s="1" customFormat="1" ht="16.5" customHeight="1">
      <c r="B296" s="37"/>
      <c r="C296" s="205" t="s">
        <v>451</v>
      </c>
      <c r="D296" s="205" t="s">
        <v>141</v>
      </c>
      <c r="E296" s="206" t="s">
        <v>452</v>
      </c>
      <c r="F296" s="207" t="s">
        <v>453</v>
      </c>
      <c r="G296" s="208" t="s">
        <v>144</v>
      </c>
      <c r="H296" s="209">
        <v>2097.197</v>
      </c>
      <c r="I296" s="210"/>
      <c r="J296" s="211">
        <f>ROUND(I296*H296,2)</f>
        <v>0</v>
      </c>
      <c r="K296" s="207" t="s">
        <v>145</v>
      </c>
      <c r="L296" s="42"/>
      <c r="M296" s="212" t="s">
        <v>1</v>
      </c>
      <c r="N296" s="213" t="s">
        <v>41</v>
      </c>
      <c r="O296" s="78"/>
      <c r="P296" s="214">
        <f>O296*H296</f>
        <v>0</v>
      </c>
      <c r="Q296" s="214">
        <v>0.00268</v>
      </c>
      <c r="R296" s="214">
        <f>Q296*H296</f>
        <v>5.62048796</v>
      </c>
      <c r="S296" s="214">
        <v>0</v>
      </c>
      <c r="T296" s="215">
        <f>S296*H296</f>
        <v>0</v>
      </c>
      <c r="AR296" s="16" t="s">
        <v>146</v>
      </c>
      <c r="AT296" s="16" t="s">
        <v>141</v>
      </c>
      <c r="AU296" s="16" t="s">
        <v>80</v>
      </c>
      <c r="AY296" s="16" t="s">
        <v>139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6" t="s">
        <v>78</v>
      </c>
      <c r="BK296" s="216">
        <f>ROUND(I296*H296,2)</f>
        <v>0</v>
      </c>
      <c r="BL296" s="16" t="s">
        <v>146</v>
      </c>
      <c r="BM296" s="16" t="s">
        <v>454</v>
      </c>
    </row>
    <row r="297" spans="2:51" s="11" customFormat="1" ht="12">
      <c r="B297" s="217"/>
      <c r="C297" s="218"/>
      <c r="D297" s="219" t="s">
        <v>148</v>
      </c>
      <c r="E297" s="220" t="s">
        <v>1</v>
      </c>
      <c r="F297" s="221" t="s">
        <v>455</v>
      </c>
      <c r="G297" s="218"/>
      <c r="H297" s="220" t="s">
        <v>1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148</v>
      </c>
      <c r="AU297" s="227" t="s">
        <v>80</v>
      </c>
      <c r="AV297" s="11" t="s">
        <v>78</v>
      </c>
      <c r="AW297" s="11" t="s">
        <v>32</v>
      </c>
      <c r="AX297" s="11" t="s">
        <v>70</v>
      </c>
      <c r="AY297" s="227" t="s">
        <v>139</v>
      </c>
    </row>
    <row r="298" spans="2:51" s="12" customFormat="1" ht="12">
      <c r="B298" s="228"/>
      <c r="C298" s="229"/>
      <c r="D298" s="219" t="s">
        <v>148</v>
      </c>
      <c r="E298" s="230" t="s">
        <v>1</v>
      </c>
      <c r="F298" s="231" t="s">
        <v>456</v>
      </c>
      <c r="G298" s="229"/>
      <c r="H298" s="232">
        <v>2097.197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148</v>
      </c>
      <c r="AU298" s="238" t="s">
        <v>80</v>
      </c>
      <c r="AV298" s="12" t="s">
        <v>80</v>
      </c>
      <c r="AW298" s="12" t="s">
        <v>32</v>
      </c>
      <c r="AX298" s="12" t="s">
        <v>78</v>
      </c>
      <c r="AY298" s="238" t="s">
        <v>139</v>
      </c>
    </row>
    <row r="299" spans="2:65" s="1" customFormat="1" ht="16.5" customHeight="1">
      <c r="B299" s="37"/>
      <c r="C299" s="205" t="s">
        <v>457</v>
      </c>
      <c r="D299" s="205" t="s">
        <v>141</v>
      </c>
      <c r="E299" s="206" t="s">
        <v>458</v>
      </c>
      <c r="F299" s="207" t="s">
        <v>459</v>
      </c>
      <c r="G299" s="208" t="s">
        <v>279</v>
      </c>
      <c r="H299" s="209">
        <v>11</v>
      </c>
      <c r="I299" s="210"/>
      <c r="J299" s="211">
        <f>ROUND(I299*H299,2)</f>
        <v>0</v>
      </c>
      <c r="K299" s="207" t="s">
        <v>145</v>
      </c>
      <c r="L299" s="42"/>
      <c r="M299" s="212" t="s">
        <v>1</v>
      </c>
      <c r="N299" s="213" t="s">
        <v>41</v>
      </c>
      <c r="O299" s="78"/>
      <c r="P299" s="214">
        <f>O299*H299</f>
        <v>0</v>
      </c>
      <c r="Q299" s="214">
        <v>0.08905</v>
      </c>
      <c r="R299" s="214">
        <f>Q299*H299</f>
        <v>0.97955</v>
      </c>
      <c r="S299" s="214">
        <v>0</v>
      </c>
      <c r="T299" s="215">
        <f>S299*H299</f>
        <v>0</v>
      </c>
      <c r="AR299" s="16" t="s">
        <v>146</v>
      </c>
      <c r="AT299" s="16" t="s">
        <v>141</v>
      </c>
      <c r="AU299" s="16" t="s">
        <v>80</v>
      </c>
      <c r="AY299" s="16" t="s">
        <v>139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6" t="s">
        <v>78</v>
      </c>
      <c r="BK299" s="216">
        <f>ROUND(I299*H299,2)</f>
        <v>0</v>
      </c>
      <c r="BL299" s="16" t="s">
        <v>146</v>
      </c>
      <c r="BM299" s="16" t="s">
        <v>460</v>
      </c>
    </row>
    <row r="300" spans="2:51" s="11" customFormat="1" ht="12">
      <c r="B300" s="217"/>
      <c r="C300" s="218"/>
      <c r="D300" s="219" t="s">
        <v>148</v>
      </c>
      <c r="E300" s="220" t="s">
        <v>1</v>
      </c>
      <c r="F300" s="221" t="s">
        <v>461</v>
      </c>
      <c r="G300" s="218"/>
      <c r="H300" s="220" t="s">
        <v>1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148</v>
      </c>
      <c r="AU300" s="227" t="s">
        <v>80</v>
      </c>
      <c r="AV300" s="11" t="s">
        <v>78</v>
      </c>
      <c r="AW300" s="11" t="s">
        <v>32</v>
      </c>
      <c r="AX300" s="11" t="s">
        <v>70</v>
      </c>
      <c r="AY300" s="227" t="s">
        <v>139</v>
      </c>
    </row>
    <row r="301" spans="2:51" s="12" customFormat="1" ht="12">
      <c r="B301" s="228"/>
      <c r="C301" s="229"/>
      <c r="D301" s="219" t="s">
        <v>148</v>
      </c>
      <c r="E301" s="230" t="s">
        <v>1</v>
      </c>
      <c r="F301" s="231" t="s">
        <v>462</v>
      </c>
      <c r="G301" s="229"/>
      <c r="H301" s="232">
        <v>11</v>
      </c>
      <c r="I301" s="233"/>
      <c r="J301" s="229"/>
      <c r="K301" s="229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148</v>
      </c>
      <c r="AU301" s="238" t="s">
        <v>80</v>
      </c>
      <c r="AV301" s="12" t="s">
        <v>80</v>
      </c>
      <c r="AW301" s="12" t="s">
        <v>32</v>
      </c>
      <c r="AX301" s="12" t="s">
        <v>70</v>
      </c>
      <c r="AY301" s="238" t="s">
        <v>139</v>
      </c>
    </row>
    <row r="302" spans="2:51" s="13" customFormat="1" ht="12">
      <c r="B302" s="239"/>
      <c r="C302" s="240"/>
      <c r="D302" s="219" t="s">
        <v>148</v>
      </c>
      <c r="E302" s="241" t="s">
        <v>1</v>
      </c>
      <c r="F302" s="242" t="s">
        <v>158</v>
      </c>
      <c r="G302" s="240"/>
      <c r="H302" s="243">
        <v>11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AT302" s="249" t="s">
        <v>148</v>
      </c>
      <c r="AU302" s="249" t="s">
        <v>80</v>
      </c>
      <c r="AV302" s="13" t="s">
        <v>146</v>
      </c>
      <c r="AW302" s="13" t="s">
        <v>32</v>
      </c>
      <c r="AX302" s="13" t="s">
        <v>78</v>
      </c>
      <c r="AY302" s="249" t="s">
        <v>139</v>
      </c>
    </row>
    <row r="303" spans="2:65" s="1" customFormat="1" ht="16.5" customHeight="1">
      <c r="B303" s="37"/>
      <c r="C303" s="205" t="s">
        <v>463</v>
      </c>
      <c r="D303" s="205" t="s">
        <v>141</v>
      </c>
      <c r="E303" s="206" t="s">
        <v>464</v>
      </c>
      <c r="F303" s="207" t="s">
        <v>465</v>
      </c>
      <c r="G303" s="208" t="s">
        <v>144</v>
      </c>
      <c r="H303" s="209">
        <v>14.784</v>
      </c>
      <c r="I303" s="210"/>
      <c r="J303" s="211">
        <f>ROUND(I303*H303,2)</f>
        <v>0</v>
      </c>
      <c r="K303" s="207" t="s">
        <v>145</v>
      </c>
      <c r="L303" s="42"/>
      <c r="M303" s="212" t="s">
        <v>1</v>
      </c>
      <c r="N303" s="213" t="s">
        <v>41</v>
      </c>
      <c r="O303" s="78"/>
      <c r="P303" s="214">
        <f>O303*H303</f>
        <v>0</v>
      </c>
      <c r="Q303" s="214">
        <v>0.01838</v>
      </c>
      <c r="R303" s="214">
        <f>Q303*H303</f>
        <v>0.27172992</v>
      </c>
      <c r="S303" s="214">
        <v>0</v>
      </c>
      <c r="T303" s="215">
        <f>S303*H303</f>
        <v>0</v>
      </c>
      <c r="AR303" s="16" t="s">
        <v>146</v>
      </c>
      <c r="AT303" s="16" t="s">
        <v>141</v>
      </c>
      <c r="AU303" s="16" t="s">
        <v>80</v>
      </c>
      <c r="AY303" s="16" t="s">
        <v>139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6" t="s">
        <v>78</v>
      </c>
      <c r="BK303" s="216">
        <f>ROUND(I303*H303,2)</f>
        <v>0</v>
      </c>
      <c r="BL303" s="16" t="s">
        <v>146</v>
      </c>
      <c r="BM303" s="16" t="s">
        <v>466</v>
      </c>
    </row>
    <row r="304" spans="2:51" s="11" customFormat="1" ht="12">
      <c r="B304" s="217"/>
      <c r="C304" s="218"/>
      <c r="D304" s="219" t="s">
        <v>148</v>
      </c>
      <c r="E304" s="220" t="s">
        <v>1</v>
      </c>
      <c r="F304" s="221" t="s">
        <v>467</v>
      </c>
      <c r="G304" s="218"/>
      <c r="H304" s="220" t="s">
        <v>1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148</v>
      </c>
      <c r="AU304" s="227" t="s">
        <v>80</v>
      </c>
      <c r="AV304" s="11" t="s">
        <v>78</v>
      </c>
      <c r="AW304" s="11" t="s">
        <v>32</v>
      </c>
      <c r="AX304" s="11" t="s">
        <v>70</v>
      </c>
      <c r="AY304" s="227" t="s">
        <v>139</v>
      </c>
    </row>
    <row r="305" spans="2:51" s="12" customFormat="1" ht="12">
      <c r="B305" s="228"/>
      <c r="C305" s="229"/>
      <c r="D305" s="219" t="s">
        <v>148</v>
      </c>
      <c r="E305" s="230" t="s">
        <v>1</v>
      </c>
      <c r="F305" s="231" t="s">
        <v>226</v>
      </c>
      <c r="G305" s="229"/>
      <c r="H305" s="232">
        <v>14.784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148</v>
      </c>
      <c r="AU305" s="238" t="s">
        <v>80</v>
      </c>
      <c r="AV305" s="12" t="s">
        <v>80</v>
      </c>
      <c r="AW305" s="12" t="s">
        <v>32</v>
      </c>
      <c r="AX305" s="12" t="s">
        <v>78</v>
      </c>
      <c r="AY305" s="238" t="s">
        <v>139</v>
      </c>
    </row>
    <row r="306" spans="2:65" s="1" customFormat="1" ht="16.5" customHeight="1">
      <c r="B306" s="37"/>
      <c r="C306" s="205" t="s">
        <v>468</v>
      </c>
      <c r="D306" s="205" t="s">
        <v>141</v>
      </c>
      <c r="E306" s="206" t="s">
        <v>469</v>
      </c>
      <c r="F306" s="207" t="s">
        <v>470</v>
      </c>
      <c r="G306" s="208" t="s">
        <v>144</v>
      </c>
      <c r="H306" s="209">
        <v>3542.19</v>
      </c>
      <c r="I306" s="210"/>
      <c r="J306" s="211">
        <f>ROUND(I306*H306,2)</f>
        <v>0</v>
      </c>
      <c r="K306" s="207" t="s">
        <v>145</v>
      </c>
      <c r="L306" s="42"/>
      <c r="M306" s="212" t="s">
        <v>1</v>
      </c>
      <c r="N306" s="213" t="s">
        <v>41</v>
      </c>
      <c r="O306" s="78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AR306" s="16" t="s">
        <v>146</v>
      </c>
      <c r="AT306" s="16" t="s">
        <v>141</v>
      </c>
      <c r="AU306" s="16" t="s">
        <v>80</v>
      </c>
      <c r="AY306" s="16" t="s">
        <v>139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6" t="s">
        <v>78</v>
      </c>
      <c r="BK306" s="216">
        <f>ROUND(I306*H306,2)</f>
        <v>0</v>
      </c>
      <c r="BL306" s="16" t="s">
        <v>146</v>
      </c>
      <c r="BM306" s="16" t="s">
        <v>471</v>
      </c>
    </row>
    <row r="307" spans="2:51" s="12" customFormat="1" ht="12">
      <c r="B307" s="228"/>
      <c r="C307" s="229"/>
      <c r="D307" s="219" t="s">
        <v>148</v>
      </c>
      <c r="E307" s="230" t="s">
        <v>1</v>
      </c>
      <c r="F307" s="231" t="s">
        <v>472</v>
      </c>
      <c r="G307" s="229"/>
      <c r="H307" s="232">
        <v>337.03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148</v>
      </c>
      <c r="AU307" s="238" t="s">
        <v>80</v>
      </c>
      <c r="AV307" s="12" t="s">
        <v>80</v>
      </c>
      <c r="AW307" s="12" t="s">
        <v>32</v>
      </c>
      <c r="AX307" s="12" t="s">
        <v>70</v>
      </c>
      <c r="AY307" s="238" t="s">
        <v>139</v>
      </c>
    </row>
    <row r="308" spans="2:51" s="12" customFormat="1" ht="12">
      <c r="B308" s="228"/>
      <c r="C308" s="229"/>
      <c r="D308" s="219" t="s">
        <v>148</v>
      </c>
      <c r="E308" s="230" t="s">
        <v>1</v>
      </c>
      <c r="F308" s="231" t="s">
        <v>473</v>
      </c>
      <c r="G308" s="229"/>
      <c r="H308" s="232">
        <v>431.07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148</v>
      </c>
      <c r="AU308" s="238" t="s">
        <v>80</v>
      </c>
      <c r="AV308" s="12" t="s">
        <v>80</v>
      </c>
      <c r="AW308" s="12" t="s">
        <v>32</v>
      </c>
      <c r="AX308" s="12" t="s">
        <v>70</v>
      </c>
      <c r="AY308" s="238" t="s">
        <v>139</v>
      </c>
    </row>
    <row r="309" spans="2:51" s="12" customFormat="1" ht="12">
      <c r="B309" s="228"/>
      <c r="C309" s="229"/>
      <c r="D309" s="219" t="s">
        <v>148</v>
      </c>
      <c r="E309" s="230" t="s">
        <v>1</v>
      </c>
      <c r="F309" s="231" t="s">
        <v>474</v>
      </c>
      <c r="G309" s="229"/>
      <c r="H309" s="232">
        <v>427.17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148</v>
      </c>
      <c r="AU309" s="238" t="s">
        <v>80</v>
      </c>
      <c r="AV309" s="12" t="s">
        <v>80</v>
      </c>
      <c r="AW309" s="12" t="s">
        <v>32</v>
      </c>
      <c r="AX309" s="12" t="s">
        <v>70</v>
      </c>
      <c r="AY309" s="238" t="s">
        <v>139</v>
      </c>
    </row>
    <row r="310" spans="2:51" s="12" customFormat="1" ht="12">
      <c r="B310" s="228"/>
      <c r="C310" s="229"/>
      <c r="D310" s="219" t="s">
        <v>148</v>
      </c>
      <c r="E310" s="230" t="s">
        <v>1</v>
      </c>
      <c r="F310" s="231" t="s">
        <v>475</v>
      </c>
      <c r="G310" s="229"/>
      <c r="H310" s="232">
        <v>509.02</v>
      </c>
      <c r="I310" s="233"/>
      <c r="J310" s="229"/>
      <c r="K310" s="229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148</v>
      </c>
      <c r="AU310" s="238" t="s">
        <v>80</v>
      </c>
      <c r="AV310" s="12" t="s">
        <v>80</v>
      </c>
      <c r="AW310" s="12" t="s">
        <v>32</v>
      </c>
      <c r="AX310" s="12" t="s">
        <v>70</v>
      </c>
      <c r="AY310" s="238" t="s">
        <v>139</v>
      </c>
    </row>
    <row r="311" spans="2:51" s="12" customFormat="1" ht="12">
      <c r="B311" s="228"/>
      <c r="C311" s="229"/>
      <c r="D311" s="219" t="s">
        <v>148</v>
      </c>
      <c r="E311" s="230" t="s">
        <v>1</v>
      </c>
      <c r="F311" s="231" t="s">
        <v>476</v>
      </c>
      <c r="G311" s="229"/>
      <c r="H311" s="232">
        <v>436.75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148</v>
      </c>
      <c r="AU311" s="238" t="s">
        <v>80</v>
      </c>
      <c r="AV311" s="12" t="s">
        <v>80</v>
      </c>
      <c r="AW311" s="12" t="s">
        <v>32</v>
      </c>
      <c r="AX311" s="12" t="s">
        <v>70</v>
      </c>
      <c r="AY311" s="238" t="s">
        <v>139</v>
      </c>
    </row>
    <row r="312" spans="2:51" s="12" customFormat="1" ht="12">
      <c r="B312" s="228"/>
      <c r="C312" s="229"/>
      <c r="D312" s="219" t="s">
        <v>148</v>
      </c>
      <c r="E312" s="230" t="s">
        <v>1</v>
      </c>
      <c r="F312" s="231" t="s">
        <v>477</v>
      </c>
      <c r="G312" s="229"/>
      <c r="H312" s="232">
        <v>353.17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148</v>
      </c>
      <c r="AU312" s="238" t="s">
        <v>80</v>
      </c>
      <c r="AV312" s="12" t="s">
        <v>80</v>
      </c>
      <c r="AW312" s="12" t="s">
        <v>32</v>
      </c>
      <c r="AX312" s="12" t="s">
        <v>70</v>
      </c>
      <c r="AY312" s="238" t="s">
        <v>139</v>
      </c>
    </row>
    <row r="313" spans="2:51" s="12" customFormat="1" ht="12">
      <c r="B313" s="228"/>
      <c r="C313" s="229"/>
      <c r="D313" s="219" t="s">
        <v>148</v>
      </c>
      <c r="E313" s="230" t="s">
        <v>1</v>
      </c>
      <c r="F313" s="231" t="s">
        <v>478</v>
      </c>
      <c r="G313" s="229"/>
      <c r="H313" s="232">
        <v>354.94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148</v>
      </c>
      <c r="AU313" s="238" t="s">
        <v>80</v>
      </c>
      <c r="AV313" s="12" t="s">
        <v>80</v>
      </c>
      <c r="AW313" s="12" t="s">
        <v>32</v>
      </c>
      <c r="AX313" s="12" t="s">
        <v>70</v>
      </c>
      <c r="AY313" s="238" t="s">
        <v>139</v>
      </c>
    </row>
    <row r="314" spans="2:51" s="12" customFormat="1" ht="12">
      <c r="B314" s="228"/>
      <c r="C314" s="229"/>
      <c r="D314" s="219" t="s">
        <v>148</v>
      </c>
      <c r="E314" s="230" t="s">
        <v>1</v>
      </c>
      <c r="F314" s="231" t="s">
        <v>479</v>
      </c>
      <c r="G314" s="229"/>
      <c r="H314" s="232">
        <v>346.51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148</v>
      </c>
      <c r="AU314" s="238" t="s">
        <v>80</v>
      </c>
      <c r="AV314" s="12" t="s">
        <v>80</v>
      </c>
      <c r="AW314" s="12" t="s">
        <v>32</v>
      </c>
      <c r="AX314" s="12" t="s">
        <v>70</v>
      </c>
      <c r="AY314" s="238" t="s">
        <v>139</v>
      </c>
    </row>
    <row r="315" spans="2:51" s="12" customFormat="1" ht="12">
      <c r="B315" s="228"/>
      <c r="C315" s="229"/>
      <c r="D315" s="219" t="s">
        <v>148</v>
      </c>
      <c r="E315" s="230" t="s">
        <v>1</v>
      </c>
      <c r="F315" s="231" t="s">
        <v>480</v>
      </c>
      <c r="G315" s="229"/>
      <c r="H315" s="232">
        <v>346.53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148</v>
      </c>
      <c r="AU315" s="238" t="s">
        <v>80</v>
      </c>
      <c r="AV315" s="12" t="s">
        <v>80</v>
      </c>
      <c r="AW315" s="12" t="s">
        <v>32</v>
      </c>
      <c r="AX315" s="12" t="s">
        <v>70</v>
      </c>
      <c r="AY315" s="238" t="s">
        <v>139</v>
      </c>
    </row>
    <row r="316" spans="2:51" s="13" customFormat="1" ht="12">
      <c r="B316" s="239"/>
      <c r="C316" s="240"/>
      <c r="D316" s="219" t="s">
        <v>148</v>
      </c>
      <c r="E316" s="241" t="s">
        <v>1</v>
      </c>
      <c r="F316" s="242" t="s">
        <v>158</v>
      </c>
      <c r="G316" s="240"/>
      <c r="H316" s="243">
        <v>3542.19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AT316" s="249" t="s">
        <v>148</v>
      </c>
      <c r="AU316" s="249" t="s">
        <v>80</v>
      </c>
      <c r="AV316" s="13" t="s">
        <v>146</v>
      </c>
      <c r="AW316" s="13" t="s">
        <v>32</v>
      </c>
      <c r="AX316" s="13" t="s">
        <v>78</v>
      </c>
      <c r="AY316" s="249" t="s">
        <v>139</v>
      </c>
    </row>
    <row r="317" spans="2:65" s="1" customFormat="1" ht="16.5" customHeight="1">
      <c r="B317" s="37"/>
      <c r="C317" s="205" t="s">
        <v>481</v>
      </c>
      <c r="D317" s="205" t="s">
        <v>141</v>
      </c>
      <c r="E317" s="206" t="s">
        <v>482</v>
      </c>
      <c r="F317" s="207" t="s">
        <v>483</v>
      </c>
      <c r="G317" s="208" t="s">
        <v>230</v>
      </c>
      <c r="H317" s="209">
        <v>1286.158</v>
      </c>
      <c r="I317" s="210"/>
      <c r="J317" s="211">
        <f>ROUND(I317*H317,2)</f>
        <v>0</v>
      </c>
      <c r="K317" s="207" t="s">
        <v>145</v>
      </c>
      <c r="L317" s="42"/>
      <c r="M317" s="212" t="s">
        <v>1</v>
      </c>
      <c r="N317" s="213" t="s">
        <v>41</v>
      </c>
      <c r="O317" s="78"/>
      <c r="P317" s="214">
        <f>O317*H317</f>
        <v>0</v>
      </c>
      <c r="Q317" s="214">
        <v>0.0015</v>
      </c>
      <c r="R317" s="214">
        <f>Q317*H317</f>
        <v>1.9292369999999999</v>
      </c>
      <c r="S317" s="214">
        <v>0</v>
      </c>
      <c r="T317" s="215">
        <f>S317*H317</f>
        <v>0</v>
      </c>
      <c r="AR317" s="16" t="s">
        <v>146</v>
      </c>
      <c r="AT317" s="16" t="s">
        <v>141</v>
      </c>
      <c r="AU317" s="16" t="s">
        <v>80</v>
      </c>
      <c r="AY317" s="16" t="s">
        <v>139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16" t="s">
        <v>78</v>
      </c>
      <c r="BK317" s="216">
        <f>ROUND(I317*H317,2)</f>
        <v>0</v>
      </c>
      <c r="BL317" s="16" t="s">
        <v>146</v>
      </c>
      <c r="BM317" s="16" t="s">
        <v>484</v>
      </c>
    </row>
    <row r="318" spans="2:51" s="12" customFormat="1" ht="12">
      <c r="B318" s="228"/>
      <c r="C318" s="229"/>
      <c r="D318" s="219" t="s">
        <v>148</v>
      </c>
      <c r="E318" s="230" t="s">
        <v>1</v>
      </c>
      <c r="F318" s="231" t="s">
        <v>445</v>
      </c>
      <c r="G318" s="229"/>
      <c r="H318" s="232">
        <v>1286.158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148</v>
      </c>
      <c r="AU318" s="238" t="s">
        <v>80</v>
      </c>
      <c r="AV318" s="12" t="s">
        <v>80</v>
      </c>
      <c r="AW318" s="12" t="s">
        <v>32</v>
      </c>
      <c r="AX318" s="12" t="s">
        <v>78</v>
      </c>
      <c r="AY318" s="238" t="s">
        <v>139</v>
      </c>
    </row>
    <row r="319" spans="2:65" s="1" customFormat="1" ht="16.5" customHeight="1">
      <c r="B319" s="37"/>
      <c r="C319" s="205" t="s">
        <v>485</v>
      </c>
      <c r="D319" s="205" t="s">
        <v>141</v>
      </c>
      <c r="E319" s="206" t="s">
        <v>486</v>
      </c>
      <c r="F319" s="207" t="s">
        <v>487</v>
      </c>
      <c r="G319" s="208" t="s">
        <v>144</v>
      </c>
      <c r="H319" s="209">
        <v>809.942</v>
      </c>
      <c r="I319" s="210"/>
      <c r="J319" s="211">
        <f>ROUND(I319*H319,2)</f>
        <v>0</v>
      </c>
      <c r="K319" s="207" t="s">
        <v>145</v>
      </c>
      <c r="L319" s="42"/>
      <c r="M319" s="212" t="s">
        <v>1</v>
      </c>
      <c r="N319" s="213" t="s">
        <v>41</v>
      </c>
      <c r="O319" s="78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AR319" s="16" t="s">
        <v>146</v>
      </c>
      <c r="AT319" s="16" t="s">
        <v>141</v>
      </c>
      <c r="AU319" s="16" t="s">
        <v>80</v>
      </c>
      <c r="AY319" s="16" t="s">
        <v>139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6" t="s">
        <v>78</v>
      </c>
      <c r="BK319" s="216">
        <f>ROUND(I319*H319,2)</f>
        <v>0</v>
      </c>
      <c r="BL319" s="16" t="s">
        <v>146</v>
      </c>
      <c r="BM319" s="16" t="s">
        <v>488</v>
      </c>
    </row>
    <row r="320" spans="2:51" s="12" customFormat="1" ht="12">
      <c r="B320" s="228"/>
      <c r="C320" s="229"/>
      <c r="D320" s="219" t="s">
        <v>148</v>
      </c>
      <c r="E320" s="230" t="s">
        <v>1</v>
      </c>
      <c r="F320" s="231" t="s">
        <v>489</v>
      </c>
      <c r="G320" s="229"/>
      <c r="H320" s="232">
        <v>809.942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148</v>
      </c>
      <c r="AU320" s="238" t="s">
        <v>80</v>
      </c>
      <c r="AV320" s="12" t="s">
        <v>80</v>
      </c>
      <c r="AW320" s="12" t="s">
        <v>32</v>
      </c>
      <c r="AX320" s="12" t="s">
        <v>78</v>
      </c>
      <c r="AY320" s="238" t="s">
        <v>139</v>
      </c>
    </row>
    <row r="321" spans="2:65" s="1" customFormat="1" ht="16.5" customHeight="1">
      <c r="B321" s="37"/>
      <c r="C321" s="205" t="s">
        <v>490</v>
      </c>
      <c r="D321" s="205" t="s">
        <v>141</v>
      </c>
      <c r="E321" s="206" t="s">
        <v>491</v>
      </c>
      <c r="F321" s="207" t="s">
        <v>492</v>
      </c>
      <c r="G321" s="208" t="s">
        <v>230</v>
      </c>
      <c r="H321" s="209">
        <v>39.8</v>
      </c>
      <c r="I321" s="210"/>
      <c r="J321" s="211">
        <f>ROUND(I321*H321,2)</f>
        <v>0</v>
      </c>
      <c r="K321" s="207" t="s">
        <v>145</v>
      </c>
      <c r="L321" s="42"/>
      <c r="M321" s="212" t="s">
        <v>1</v>
      </c>
      <c r="N321" s="213" t="s">
        <v>41</v>
      </c>
      <c r="O321" s="78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AR321" s="16" t="s">
        <v>146</v>
      </c>
      <c r="AT321" s="16" t="s">
        <v>141</v>
      </c>
      <c r="AU321" s="16" t="s">
        <v>80</v>
      </c>
      <c r="AY321" s="16" t="s">
        <v>139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6" t="s">
        <v>78</v>
      </c>
      <c r="BK321" s="216">
        <f>ROUND(I321*H321,2)</f>
        <v>0</v>
      </c>
      <c r="BL321" s="16" t="s">
        <v>146</v>
      </c>
      <c r="BM321" s="16" t="s">
        <v>493</v>
      </c>
    </row>
    <row r="322" spans="2:51" s="11" customFormat="1" ht="12">
      <c r="B322" s="217"/>
      <c r="C322" s="218"/>
      <c r="D322" s="219" t="s">
        <v>148</v>
      </c>
      <c r="E322" s="220" t="s">
        <v>1</v>
      </c>
      <c r="F322" s="221" t="s">
        <v>494</v>
      </c>
      <c r="G322" s="218"/>
      <c r="H322" s="220" t="s">
        <v>1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148</v>
      </c>
      <c r="AU322" s="227" t="s">
        <v>80</v>
      </c>
      <c r="AV322" s="11" t="s">
        <v>78</v>
      </c>
      <c r="AW322" s="11" t="s">
        <v>32</v>
      </c>
      <c r="AX322" s="11" t="s">
        <v>70</v>
      </c>
      <c r="AY322" s="227" t="s">
        <v>139</v>
      </c>
    </row>
    <row r="323" spans="2:51" s="12" customFormat="1" ht="12">
      <c r="B323" s="228"/>
      <c r="C323" s="229"/>
      <c r="D323" s="219" t="s">
        <v>148</v>
      </c>
      <c r="E323" s="230" t="s">
        <v>1</v>
      </c>
      <c r="F323" s="231" t="s">
        <v>495</v>
      </c>
      <c r="G323" s="229"/>
      <c r="H323" s="232">
        <v>39.8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148</v>
      </c>
      <c r="AU323" s="238" t="s">
        <v>80</v>
      </c>
      <c r="AV323" s="12" t="s">
        <v>80</v>
      </c>
      <c r="AW323" s="12" t="s">
        <v>32</v>
      </c>
      <c r="AX323" s="12" t="s">
        <v>78</v>
      </c>
      <c r="AY323" s="238" t="s">
        <v>139</v>
      </c>
    </row>
    <row r="324" spans="2:65" s="1" customFormat="1" ht="16.5" customHeight="1">
      <c r="B324" s="37"/>
      <c r="C324" s="205" t="s">
        <v>496</v>
      </c>
      <c r="D324" s="205" t="s">
        <v>141</v>
      </c>
      <c r="E324" s="206" t="s">
        <v>497</v>
      </c>
      <c r="F324" s="207" t="s">
        <v>498</v>
      </c>
      <c r="G324" s="208" t="s">
        <v>279</v>
      </c>
      <c r="H324" s="209">
        <v>3</v>
      </c>
      <c r="I324" s="210"/>
      <c r="J324" s="211">
        <f>ROUND(I324*H324,2)</f>
        <v>0</v>
      </c>
      <c r="K324" s="207" t="s">
        <v>1</v>
      </c>
      <c r="L324" s="42"/>
      <c r="M324" s="212" t="s">
        <v>1</v>
      </c>
      <c r="N324" s="213" t="s">
        <v>41</v>
      </c>
      <c r="O324" s="78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AR324" s="16" t="s">
        <v>146</v>
      </c>
      <c r="AT324" s="16" t="s">
        <v>141</v>
      </c>
      <c r="AU324" s="16" t="s">
        <v>80</v>
      </c>
      <c r="AY324" s="16" t="s">
        <v>139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6" t="s">
        <v>78</v>
      </c>
      <c r="BK324" s="216">
        <f>ROUND(I324*H324,2)</f>
        <v>0</v>
      </c>
      <c r="BL324" s="16" t="s">
        <v>146</v>
      </c>
      <c r="BM324" s="16" t="s">
        <v>499</v>
      </c>
    </row>
    <row r="325" spans="2:65" s="1" customFormat="1" ht="16.5" customHeight="1">
      <c r="B325" s="37"/>
      <c r="C325" s="205" t="s">
        <v>500</v>
      </c>
      <c r="D325" s="205" t="s">
        <v>141</v>
      </c>
      <c r="E325" s="206" t="s">
        <v>501</v>
      </c>
      <c r="F325" s="207" t="s">
        <v>502</v>
      </c>
      <c r="G325" s="208" t="s">
        <v>279</v>
      </c>
      <c r="H325" s="209">
        <v>4</v>
      </c>
      <c r="I325" s="210"/>
      <c r="J325" s="211">
        <f>ROUND(I325*H325,2)</f>
        <v>0</v>
      </c>
      <c r="K325" s="207" t="s">
        <v>1</v>
      </c>
      <c r="L325" s="42"/>
      <c r="M325" s="212" t="s">
        <v>1</v>
      </c>
      <c r="N325" s="213" t="s">
        <v>41</v>
      </c>
      <c r="O325" s="78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AR325" s="16" t="s">
        <v>146</v>
      </c>
      <c r="AT325" s="16" t="s">
        <v>141</v>
      </c>
      <c r="AU325" s="16" t="s">
        <v>80</v>
      </c>
      <c r="AY325" s="16" t="s">
        <v>139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6" t="s">
        <v>78</v>
      </c>
      <c r="BK325" s="216">
        <f>ROUND(I325*H325,2)</f>
        <v>0</v>
      </c>
      <c r="BL325" s="16" t="s">
        <v>146</v>
      </c>
      <c r="BM325" s="16" t="s">
        <v>503</v>
      </c>
    </row>
    <row r="326" spans="2:65" s="1" customFormat="1" ht="16.5" customHeight="1">
      <c r="B326" s="37"/>
      <c r="C326" s="205" t="s">
        <v>504</v>
      </c>
      <c r="D326" s="205" t="s">
        <v>141</v>
      </c>
      <c r="E326" s="206" t="s">
        <v>505</v>
      </c>
      <c r="F326" s="207" t="s">
        <v>506</v>
      </c>
      <c r="G326" s="208" t="s">
        <v>279</v>
      </c>
      <c r="H326" s="209">
        <v>3</v>
      </c>
      <c r="I326" s="210"/>
      <c r="J326" s="211">
        <f>ROUND(I326*H326,2)</f>
        <v>0</v>
      </c>
      <c r="K326" s="207" t="s">
        <v>1</v>
      </c>
      <c r="L326" s="42"/>
      <c r="M326" s="212" t="s">
        <v>1</v>
      </c>
      <c r="N326" s="213" t="s">
        <v>41</v>
      </c>
      <c r="O326" s="78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AR326" s="16" t="s">
        <v>146</v>
      </c>
      <c r="AT326" s="16" t="s">
        <v>141</v>
      </c>
      <c r="AU326" s="16" t="s">
        <v>80</v>
      </c>
      <c r="AY326" s="16" t="s">
        <v>139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6" t="s">
        <v>78</v>
      </c>
      <c r="BK326" s="216">
        <f>ROUND(I326*H326,2)</f>
        <v>0</v>
      </c>
      <c r="BL326" s="16" t="s">
        <v>146</v>
      </c>
      <c r="BM326" s="16" t="s">
        <v>507</v>
      </c>
    </row>
    <row r="327" spans="2:65" s="1" customFormat="1" ht="16.5" customHeight="1">
      <c r="B327" s="37"/>
      <c r="C327" s="205" t="s">
        <v>508</v>
      </c>
      <c r="D327" s="205" t="s">
        <v>141</v>
      </c>
      <c r="E327" s="206" t="s">
        <v>509</v>
      </c>
      <c r="F327" s="207" t="s">
        <v>510</v>
      </c>
      <c r="G327" s="208" t="s">
        <v>279</v>
      </c>
      <c r="H327" s="209">
        <v>1</v>
      </c>
      <c r="I327" s="210"/>
      <c r="J327" s="211">
        <f>ROUND(I327*H327,2)</f>
        <v>0</v>
      </c>
      <c r="K327" s="207" t="s">
        <v>1</v>
      </c>
      <c r="L327" s="42"/>
      <c r="M327" s="212" t="s">
        <v>1</v>
      </c>
      <c r="N327" s="213" t="s">
        <v>41</v>
      </c>
      <c r="O327" s="78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AR327" s="16" t="s">
        <v>146</v>
      </c>
      <c r="AT327" s="16" t="s">
        <v>141</v>
      </c>
      <c r="AU327" s="16" t="s">
        <v>80</v>
      </c>
      <c r="AY327" s="16" t="s">
        <v>139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6" t="s">
        <v>78</v>
      </c>
      <c r="BK327" s="216">
        <f>ROUND(I327*H327,2)</f>
        <v>0</v>
      </c>
      <c r="BL327" s="16" t="s">
        <v>146</v>
      </c>
      <c r="BM327" s="16" t="s">
        <v>511</v>
      </c>
    </row>
    <row r="328" spans="2:63" s="10" customFormat="1" ht="22.8" customHeight="1">
      <c r="B328" s="189"/>
      <c r="C328" s="190"/>
      <c r="D328" s="191" t="s">
        <v>69</v>
      </c>
      <c r="E328" s="203" t="s">
        <v>186</v>
      </c>
      <c r="F328" s="203" t="s">
        <v>512</v>
      </c>
      <c r="G328" s="190"/>
      <c r="H328" s="190"/>
      <c r="I328" s="193"/>
      <c r="J328" s="204">
        <f>BK328</f>
        <v>0</v>
      </c>
      <c r="K328" s="190"/>
      <c r="L328" s="195"/>
      <c r="M328" s="196"/>
      <c r="N328" s="197"/>
      <c r="O328" s="197"/>
      <c r="P328" s="198">
        <f>SUM(P329:P385)</f>
        <v>0</v>
      </c>
      <c r="Q328" s="197"/>
      <c r="R328" s="198">
        <f>SUM(R329:R385)</f>
        <v>0.05162074000000001</v>
      </c>
      <c r="S328" s="197"/>
      <c r="T328" s="199">
        <f>SUM(T329:T385)</f>
        <v>113.315407</v>
      </c>
      <c r="AR328" s="200" t="s">
        <v>78</v>
      </c>
      <c r="AT328" s="201" t="s">
        <v>69</v>
      </c>
      <c r="AU328" s="201" t="s">
        <v>78</v>
      </c>
      <c r="AY328" s="200" t="s">
        <v>139</v>
      </c>
      <c r="BK328" s="202">
        <f>SUM(BK329:BK385)</f>
        <v>0</v>
      </c>
    </row>
    <row r="329" spans="2:65" s="1" customFormat="1" ht="16.5" customHeight="1">
      <c r="B329" s="37"/>
      <c r="C329" s="205" t="s">
        <v>513</v>
      </c>
      <c r="D329" s="205" t="s">
        <v>141</v>
      </c>
      <c r="E329" s="206" t="s">
        <v>514</v>
      </c>
      <c r="F329" s="207" t="s">
        <v>515</v>
      </c>
      <c r="G329" s="208" t="s">
        <v>230</v>
      </c>
      <c r="H329" s="209">
        <v>77.58</v>
      </c>
      <c r="I329" s="210"/>
      <c r="J329" s="211">
        <f>ROUND(I329*H329,2)</f>
        <v>0</v>
      </c>
      <c r="K329" s="207" t="s">
        <v>145</v>
      </c>
      <c r="L329" s="42"/>
      <c r="M329" s="212" t="s">
        <v>1</v>
      </c>
      <c r="N329" s="213" t="s">
        <v>41</v>
      </c>
      <c r="O329" s="78"/>
      <c r="P329" s="214">
        <f>O329*H329</f>
        <v>0</v>
      </c>
      <c r="Q329" s="214">
        <v>0</v>
      </c>
      <c r="R329" s="214">
        <f>Q329*H329</f>
        <v>0</v>
      </c>
      <c r="S329" s="214">
        <v>0</v>
      </c>
      <c r="T329" s="215">
        <f>S329*H329</f>
        <v>0</v>
      </c>
      <c r="AR329" s="16" t="s">
        <v>146</v>
      </c>
      <c r="AT329" s="16" t="s">
        <v>141</v>
      </c>
      <c r="AU329" s="16" t="s">
        <v>80</v>
      </c>
      <c r="AY329" s="16" t="s">
        <v>139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16" t="s">
        <v>78</v>
      </c>
      <c r="BK329" s="216">
        <f>ROUND(I329*H329,2)</f>
        <v>0</v>
      </c>
      <c r="BL329" s="16" t="s">
        <v>146</v>
      </c>
      <c r="BM329" s="16" t="s">
        <v>516</v>
      </c>
    </row>
    <row r="330" spans="2:51" s="11" customFormat="1" ht="12">
      <c r="B330" s="217"/>
      <c r="C330" s="218"/>
      <c r="D330" s="219" t="s">
        <v>148</v>
      </c>
      <c r="E330" s="220" t="s">
        <v>1</v>
      </c>
      <c r="F330" s="221" t="s">
        <v>517</v>
      </c>
      <c r="G330" s="218"/>
      <c r="H330" s="220" t="s">
        <v>1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148</v>
      </c>
      <c r="AU330" s="227" t="s">
        <v>80</v>
      </c>
      <c r="AV330" s="11" t="s">
        <v>78</v>
      </c>
      <c r="AW330" s="11" t="s">
        <v>32</v>
      </c>
      <c r="AX330" s="11" t="s">
        <v>70</v>
      </c>
      <c r="AY330" s="227" t="s">
        <v>139</v>
      </c>
    </row>
    <row r="331" spans="2:51" s="12" customFormat="1" ht="12">
      <c r="B331" s="228"/>
      <c r="C331" s="229"/>
      <c r="D331" s="219" t="s">
        <v>148</v>
      </c>
      <c r="E331" s="230" t="s">
        <v>1</v>
      </c>
      <c r="F331" s="231" t="s">
        <v>518</v>
      </c>
      <c r="G331" s="229"/>
      <c r="H331" s="232">
        <v>28.59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148</v>
      </c>
      <c r="AU331" s="238" t="s">
        <v>80</v>
      </c>
      <c r="AV331" s="12" t="s">
        <v>80</v>
      </c>
      <c r="AW331" s="12" t="s">
        <v>32</v>
      </c>
      <c r="AX331" s="12" t="s">
        <v>70</v>
      </c>
      <c r="AY331" s="238" t="s">
        <v>139</v>
      </c>
    </row>
    <row r="332" spans="2:51" s="11" customFormat="1" ht="12">
      <c r="B332" s="217"/>
      <c r="C332" s="218"/>
      <c r="D332" s="219" t="s">
        <v>148</v>
      </c>
      <c r="E332" s="220" t="s">
        <v>1</v>
      </c>
      <c r="F332" s="221" t="s">
        <v>519</v>
      </c>
      <c r="G332" s="218"/>
      <c r="H332" s="220" t="s">
        <v>1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148</v>
      </c>
      <c r="AU332" s="227" t="s">
        <v>80</v>
      </c>
      <c r="AV332" s="11" t="s">
        <v>78</v>
      </c>
      <c r="AW332" s="11" t="s">
        <v>32</v>
      </c>
      <c r="AX332" s="11" t="s">
        <v>70</v>
      </c>
      <c r="AY332" s="227" t="s">
        <v>139</v>
      </c>
    </row>
    <row r="333" spans="2:51" s="12" customFormat="1" ht="12">
      <c r="B333" s="228"/>
      <c r="C333" s="229"/>
      <c r="D333" s="219" t="s">
        <v>148</v>
      </c>
      <c r="E333" s="230" t="s">
        <v>1</v>
      </c>
      <c r="F333" s="231" t="s">
        <v>520</v>
      </c>
      <c r="G333" s="229"/>
      <c r="H333" s="232">
        <v>10.2</v>
      </c>
      <c r="I333" s="233"/>
      <c r="J333" s="229"/>
      <c r="K333" s="229"/>
      <c r="L333" s="234"/>
      <c r="M333" s="235"/>
      <c r="N333" s="236"/>
      <c r="O333" s="236"/>
      <c r="P333" s="236"/>
      <c r="Q333" s="236"/>
      <c r="R333" s="236"/>
      <c r="S333" s="236"/>
      <c r="T333" s="237"/>
      <c r="AT333" s="238" t="s">
        <v>148</v>
      </c>
      <c r="AU333" s="238" t="s">
        <v>80</v>
      </c>
      <c r="AV333" s="12" t="s">
        <v>80</v>
      </c>
      <c r="AW333" s="12" t="s">
        <v>32</v>
      </c>
      <c r="AX333" s="12" t="s">
        <v>70</v>
      </c>
      <c r="AY333" s="238" t="s">
        <v>139</v>
      </c>
    </row>
    <row r="334" spans="2:51" s="14" customFormat="1" ht="12">
      <c r="B334" s="262"/>
      <c r="C334" s="263"/>
      <c r="D334" s="219" t="s">
        <v>148</v>
      </c>
      <c r="E334" s="264" t="s">
        <v>1</v>
      </c>
      <c r="F334" s="265" t="s">
        <v>321</v>
      </c>
      <c r="G334" s="263"/>
      <c r="H334" s="266">
        <v>38.79</v>
      </c>
      <c r="I334" s="267"/>
      <c r="J334" s="263"/>
      <c r="K334" s="263"/>
      <c r="L334" s="268"/>
      <c r="M334" s="269"/>
      <c r="N334" s="270"/>
      <c r="O334" s="270"/>
      <c r="P334" s="270"/>
      <c r="Q334" s="270"/>
      <c r="R334" s="270"/>
      <c r="S334" s="270"/>
      <c r="T334" s="271"/>
      <c r="AT334" s="272" t="s">
        <v>148</v>
      </c>
      <c r="AU334" s="272" t="s">
        <v>80</v>
      </c>
      <c r="AV334" s="14" t="s">
        <v>159</v>
      </c>
      <c r="AW334" s="14" t="s">
        <v>32</v>
      </c>
      <c r="AX334" s="14" t="s">
        <v>70</v>
      </c>
      <c r="AY334" s="272" t="s">
        <v>139</v>
      </c>
    </row>
    <row r="335" spans="2:51" s="11" customFormat="1" ht="12">
      <c r="B335" s="217"/>
      <c r="C335" s="218"/>
      <c r="D335" s="219" t="s">
        <v>148</v>
      </c>
      <c r="E335" s="220" t="s">
        <v>1</v>
      </c>
      <c r="F335" s="221" t="s">
        <v>521</v>
      </c>
      <c r="G335" s="218"/>
      <c r="H335" s="220" t="s">
        <v>1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148</v>
      </c>
      <c r="AU335" s="227" t="s">
        <v>80</v>
      </c>
      <c r="AV335" s="11" t="s">
        <v>78</v>
      </c>
      <c r="AW335" s="11" t="s">
        <v>32</v>
      </c>
      <c r="AX335" s="11" t="s">
        <v>70</v>
      </c>
      <c r="AY335" s="227" t="s">
        <v>139</v>
      </c>
    </row>
    <row r="336" spans="2:51" s="12" customFormat="1" ht="12">
      <c r="B336" s="228"/>
      <c r="C336" s="229"/>
      <c r="D336" s="219" t="s">
        <v>148</v>
      </c>
      <c r="E336" s="230" t="s">
        <v>1</v>
      </c>
      <c r="F336" s="231" t="s">
        <v>522</v>
      </c>
      <c r="G336" s="229"/>
      <c r="H336" s="232">
        <v>38.79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148</v>
      </c>
      <c r="AU336" s="238" t="s">
        <v>80</v>
      </c>
      <c r="AV336" s="12" t="s">
        <v>80</v>
      </c>
      <c r="AW336" s="12" t="s">
        <v>32</v>
      </c>
      <c r="AX336" s="12" t="s">
        <v>70</v>
      </c>
      <c r="AY336" s="238" t="s">
        <v>139</v>
      </c>
    </row>
    <row r="337" spans="2:51" s="13" customFormat="1" ht="12">
      <c r="B337" s="239"/>
      <c r="C337" s="240"/>
      <c r="D337" s="219" t="s">
        <v>148</v>
      </c>
      <c r="E337" s="241" t="s">
        <v>1</v>
      </c>
      <c r="F337" s="242" t="s">
        <v>158</v>
      </c>
      <c r="G337" s="240"/>
      <c r="H337" s="243">
        <v>77.58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AT337" s="249" t="s">
        <v>148</v>
      </c>
      <c r="AU337" s="249" t="s">
        <v>80</v>
      </c>
      <c r="AV337" s="13" t="s">
        <v>146</v>
      </c>
      <c r="AW337" s="13" t="s">
        <v>32</v>
      </c>
      <c r="AX337" s="13" t="s">
        <v>78</v>
      </c>
      <c r="AY337" s="249" t="s">
        <v>139</v>
      </c>
    </row>
    <row r="338" spans="2:65" s="1" customFormat="1" ht="16.5" customHeight="1">
      <c r="B338" s="37"/>
      <c r="C338" s="205" t="s">
        <v>523</v>
      </c>
      <c r="D338" s="205" t="s">
        <v>141</v>
      </c>
      <c r="E338" s="206" t="s">
        <v>524</v>
      </c>
      <c r="F338" s="207" t="s">
        <v>525</v>
      </c>
      <c r="G338" s="208" t="s">
        <v>144</v>
      </c>
      <c r="H338" s="209">
        <v>34.7</v>
      </c>
      <c r="I338" s="210"/>
      <c r="J338" s="211">
        <f>ROUND(I338*H338,2)</f>
        <v>0</v>
      </c>
      <c r="K338" s="207" t="s">
        <v>145</v>
      </c>
      <c r="L338" s="42"/>
      <c r="M338" s="212" t="s">
        <v>1</v>
      </c>
      <c r="N338" s="213" t="s">
        <v>41</v>
      </c>
      <c r="O338" s="78"/>
      <c r="P338" s="214">
        <f>O338*H338</f>
        <v>0</v>
      </c>
      <c r="Q338" s="214">
        <v>0</v>
      </c>
      <c r="R338" s="214">
        <f>Q338*H338</f>
        <v>0</v>
      </c>
      <c r="S338" s="214">
        <v>0.059</v>
      </c>
      <c r="T338" s="215">
        <f>S338*H338</f>
        <v>2.0473</v>
      </c>
      <c r="AR338" s="16" t="s">
        <v>146</v>
      </c>
      <c r="AT338" s="16" t="s">
        <v>141</v>
      </c>
      <c r="AU338" s="16" t="s">
        <v>80</v>
      </c>
      <c r="AY338" s="16" t="s">
        <v>139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16" t="s">
        <v>78</v>
      </c>
      <c r="BK338" s="216">
        <f>ROUND(I338*H338,2)</f>
        <v>0</v>
      </c>
      <c r="BL338" s="16" t="s">
        <v>146</v>
      </c>
      <c r="BM338" s="16" t="s">
        <v>526</v>
      </c>
    </row>
    <row r="339" spans="2:51" s="11" customFormat="1" ht="12">
      <c r="B339" s="217"/>
      <c r="C339" s="218"/>
      <c r="D339" s="219" t="s">
        <v>148</v>
      </c>
      <c r="E339" s="220" t="s">
        <v>1</v>
      </c>
      <c r="F339" s="221" t="s">
        <v>527</v>
      </c>
      <c r="G339" s="218"/>
      <c r="H339" s="220" t="s">
        <v>1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148</v>
      </c>
      <c r="AU339" s="227" t="s">
        <v>80</v>
      </c>
      <c r="AV339" s="11" t="s">
        <v>78</v>
      </c>
      <c r="AW339" s="11" t="s">
        <v>32</v>
      </c>
      <c r="AX339" s="11" t="s">
        <v>70</v>
      </c>
      <c r="AY339" s="227" t="s">
        <v>139</v>
      </c>
    </row>
    <row r="340" spans="2:51" s="12" customFormat="1" ht="12">
      <c r="B340" s="228"/>
      <c r="C340" s="229"/>
      <c r="D340" s="219" t="s">
        <v>148</v>
      </c>
      <c r="E340" s="230" t="s">
        <v>1</v>
      </c>
      <c r="F340" s="231" t="s">
        <v>528</v>
      </c>
      <c r="G340" s="229"/>
      <c r="H340" s="232">
        <v>34.7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AT340" s="238" t="s">
        <v>148</v>
      </c>
      <c r="AU340" s="238" t="s">
        <v>80</v>
      </c>
      <c r="AV340" s="12" t="s">
        <v>80</v>
      </c>
      <c r="AW340" s="12" t="s">
        <v>32</v>
      </c>
      <c r="AX340" s="12" t="s">
        <v>78</v>
      </c>
      <c r="AY340" s="238" t="s">
        <v>139</v>
      </c>
    </row>
    <row r="341" spans="2:65" s="1" customFormat="1" ht="16.5" customHeight="1">
      <c r="B341" s="37"/>
      <c r="C341" s="205" t="s">
        <v>529</v>
      </c>
      <c r="D341" s="205" t="s">
        <v>141</v>
      </c>
      <c r="E341" s="206" t="s">
        <v>530</v>
      </c>
      <c r="F341" s="207" t="s">
        <v>531</v>
      </c>
      <c r="G341" s="208" t="s">
        <v>144</v>
      </c>
      <c r="H341" s="209">
        <v>2024.379</v>
      </c>
      <c r="I341" s="210"/>
      <c r="J341" s="211">
        <f>ROUND(I341*H341,2)</f>
        <v>0</v>
      </c>
      <c r="K341" s="207" t="s">
        <v>145</v>
      </c>
      <c r="L341" s="42"/>
      <c r="M341" s="212" t="s">
        <v>1</v>
      </c>
      <c r="N341" s="213" t="s">
        <v>41</v>
      </c>
      <c r="O341" s="78"/>
      <c r="P341" s="214">
        <f>O341*H341</f>
        <v>0</v>
      </c>
      <c r="Q341" s="214">
        <v>0</v>
      </c>
      <c r="R341" s="214">
        <f>Q341*H341</f>
        <v>0</v>
      </c>
      <c r="S341" s="214">
        <v>0.033</v>
      </c>
      <c r="T341" s="215">
        <f>S341*H341</f>
        <v>66.804507</v>
      </c>
      <c r="AR341" s="16" t="s">
        <v>146</v>
      </c>
      <c r="AT341" s="16" t="s">
        <v>141</v>
      </c>
      <c r="AU341" s="16" t="s">
        <v>80</v>
      </c>
      <c r="AY341" s="16" t="s">
        <v>139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6" t="s">
        <v>78</v>
      </c>
      <c r="BK341" s="216">
        <f>ROUND(I341*H341,2)</f>
        <v>0</v>
      </c>
      <c r="BL341" s="16" t="s">
        <v>146</v>
      </c>
      <c r="BM341" s="16" t="s">
        <v>532</v>
      </c>
    </row>
    <row r="342" spans="2:51" s="12" customFormat="1" ht="12">
      <c r="B342" s="228"/>
      <c r="C342" s="229"/>
      <c r="D342" s="219" t="s">
        <v>148</v>
      </c>
      <c r="E342" s="230" t="s">
        <v>1</v>
      </c>
      <c r="F342" s="231" t="s">
        <v>533</v>
      </c>
      <c r="G342" s="229"/>
      <c r="H342" s="232">
        <v>2024.379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148</v>
      </c>
      <c r="AU342" s="238" t="s">
        <v>80</v>
      </c>
      <c r="AV342" s="12" t="s">
        <v>80</v>
      </c>
      <c r="AW342" s="12" t="s">
        <v>32</v>
      </c>
      <c r="AX342" s="12" t="s">
        <v>78</v>
      </c>
      <c r="AY342" s="238" t="s">
        <v>139</v>
      </c>
    </row>
    <row r="343" spans="2:65" s="1" customFormat="1" ht="16.5" customHeight="1">
      <c r="B343" s="37"/>
      <c r="C343" s="205" t="s">
        <v>534</v>
      </c>
      <c r="D343" s="205" t="s">
        <v>141</v>
      </c>
      <c r="E343" s="206" t="s">
        <v>535</v>
      </c>
      <c r="F343" s="207" t="s">
        <v>536</v>
      </c>
      <c r="G343" s="208" t="s">
        <v>144</v>
      </c>
      <c r="H343" s="209">
        <v>38.13</v>
      </c>
      <c r="I343" s="210"/>
      <c r="J343" s="211">
        <f>ROUND(I343*H343,2)</f>
        <v>0</v>
      </c>
      <c r="K343" s="207" t="s">
        <v>145</v>
      </c>
      <c r="L343" s="42"/>
      <c r="M343" s="212" t="s">
        <v>1</v>
      </c>
      <c r="N343" s="213" t="s">
        <v>41</v>
      </c>
      <c r="O343" s="78"/>
      <c r="P343" s="214">
        <f>O343*H343</f>
        <v>0</v>
      </c>
      <c r="Q343" s="214">
        <v>0</v>
      </c>
      <c r="R343" s="214">
        <f>Q343*H343</f>
        <v>0</v>
      </c>
      <c r="S343" s="214">
        <v>0.073</v>
      </c>
      <c r="T343" s="215">
        <f>S343*H343</f>
        <v>2.78349</v>
      </c>
      <c r="AR343" s="16" t="s">
        <v>146</v>
      </c>
      <c r="AT343" s="16" t="s">
        <v>141</v>
      </c>
      <c r="AU343" s="16" t="s">
        <v>80</v>
      </c>
      <c r="AY343" s="16" t="s">
        <v>139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16" t="s">
        <v>78</v>
      </c>
      <c r="BK343" s="216">
        <f>ROUND(I343*H343,2)</f>
        <v>0</v>
      </c>
      <c r="BL343" s="16" t="s">
        <v>146</v>
      </c>
      <c r="BM343" s="16" t="s">
        <v>537</v>
      </c>
    </row>
    <row r="344" spans="2:51" s="11" customFormat="1" ht="12">
      <c r="B344" s="217"/>
      <c r="C344" s="218"/>
      <c r="D344" s="219" t="s">
        <v>148</v>
      </c>
      <c r="E344" s="220" t="s">
        <v>1</v>
      </c>
      <c r="F344" s="221" t="s">
        <v>538</v>
      </c>
      <c r="G344" s="218"/>
      <c r="H344" s="220" t="s">
        <v>1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148</v>
      </c>
      <c r="AU344" s="227" t="s">
        <v>80</v>
      </c>
      <c r="AV344" s="11" t="s">
        <v>78</v>
      </c>
      <c r="AW344" s="11" t="s">
        <v>32</v>
      </c>
      <c r="AX344" s="11" t="s">
        <v>70</v>
      </c>
      <c r="AY344" s="227" t="s">
        <v>139</v>
      </c>
    </row>
    <row r="345" spans="2:51" s="12" customFormat="1" ht="12">
      <c r="B345" s="228"/>
      <c r="C345" s="229"/>
      <c r="D345" s="219" t="s">
        <v>148</v>
      </c>
      <c r="E345" s="230" t="s">
        <v>1</v>
      </c>
      <c r="F345" s="231" t="s">
        <v>539</v>
      </c>
      <c r="G345" s="229"/>
      <c r="H345" s="232">
        <v>38.13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148</v>
      </c>
      <c r="AU345" s="238" t="s">
        <v>80</v>
      </c>
      <c r="AV345" s="12" t="s">
        <v>80</v>
      </c>
      <c r="AW345" s="12" t="s">
        <v>32</v>
      </c>
      <c r="AX345" s="12" t="s">
        <v>70</v>
      </c>
      <c r="AY345" s="238" t="s">
        <v>139</v>
      </c>
    </row>
    <row r="346" spans="2:51" s="13" customFormat="1" ht="12">
      <c r="B346" s="239"/>
      <c r="C346" s="240"/>
      <c r="D346" s="219" t="s">
        <v>148</v>
      </c>
      <c r="E346" s="241" t="s">
        <v>1</v>
      </c>
      <c r="F346" s="242" t="s">
        <v>158</v>
      </c>
      <c r="G346" s="240"/>
      <c r="H346" s="243">
        <v>38.13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AT346" s="249" t="s">
        <v>148</v>
      </c>
      <c r="AU346" s="249" t="s">
        <v>80</v>
      </c>
      <c r="AV346" s="13" t="s">
        <v>146</v>
      </c>
      <c r="AW346" s="13" t="s">
        <v>32</v>
      </c>
      <c r="AX346" s="13" t="s">
        <v>78</v>
      </c>
      <c r="AY346" s="249" t="s">
        <v>139</v>
      </c>
    </row>
    <row r="347" spans="2:65" s="1" customFormat="1" ht="16.5" customHeight="1">
      <c r="B347" s="37"/>
      <c r="C347" s="205" t="s">
        <v>540</v>
      </c>
      <c r="D347" s="205" t="s">
        <v>141</v>
      </c>
      <c r="E347" s="206" t="s">
        <v>541</v>
      </c>
      <c r="F347" s="207" t="s">
        <v>542</v>
      </c>
      <c r="G347" s="208" t="s">
        <v>144</v>
      </c>
      <c r="H347" s="209">
        <v>51.198</v>
      </c>
      <c r="I347" s="210"/>
      <c r="J347" s="211">
        <f>ROUND(I347*H347,2)</f>
        <v>0</v>
      </c>
      <c r="K347" s="207" t="s">
        <v>145</v>
      </c>
      <c r="L347" s="42"/>
      <c r="M347" s="212" t="s">
        <v>1</v>
      </c>
      <c r="N347" s="213" t="s">
        <v>41</v>
      </c>
      <c r="O347" s="78"/>
      <c r="P347" s="214">
        <f>O347*H347</f>
        <v>0</v>
      </c>
      <c r="Q347" s="214">
        <v>0</v>
      </c>
      <c r="R347" s="214">
        <f>Q347*H347</f>
        <v>0</v>
      </c>
      <c r="S347" s="214">
        <v>0.059</v>
      </c>
      <c r="T347" s="215">
        <f>S347*H347</f>
        <v>3.020682</v>
      </c>
      <c r="AR347" s="16" t="s">
        <v>146</v>
      </c>
      <c r="AT347" s="16" t="s">
        <v>141</v>
      </c>
      <c r="AU347" s="16" t="s">
        <v>80</v>
      </c>
      <c r="AY347" s="16" t="s">
        <v>139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16" t="s">
        <v>78</v>
      </c>
      <c r="BK347" s="216">
        <f>ROUND(I347*H347,2)</f>
        <v>0</v>
      </c>
      <c r="BL347" s="16" t="s">
        <v>146</v>
      </c>
      <c r="BM347" s="16" t="s">
        <v>543</v>
      </c>
    </row>
    <row r="348" spans="2:51" s="11" customFormat="1" ht="12">
      <c r="B348" s="217"/>
      <c r="C348" s="218"/>
      <c r="D348" s="219" t="s">
        <v>148</v>
      </c>
      <c r="E348" s="220" t="s">
        <v>1</v>
      </c>
      <c r="F348" s="221" t="s">
        <v>538</v>
      </c>
      <c r="G348" s="218"/>
      <c r="H348" s="220" t="s">
        <v>1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148</v>
      </c>
      <c r="AU348" s="227" t="s">
        <v>80</v>
      </c>
      <c r="AV348" s="11" t="s">
        <v>78</v>
      </c>
      <c r="AW348" s="11" t="s">
        <v>32</v>
      </c>
      <c r="AX348" s="11" t="s">
        <v>70</v>
      </c>
      <c r="AY348" s="227" t="s">
        <v>139</v>
      </c>
    </row>
    <row r="349" spans="2:51" s="12" customFormat="1" ht="12">
      <c r="B349" s="228"/>
      <c r="C349" s="229"/>
      <c r="D349" s="219" t="s">
        <v>148</v>
      </c>
      <c r="E349" s="230" t="s">
        <v>1</v>
      </c>
      <c r="F349" s="231" t="s">
        <v>544</v>
      </c>
      <c r="G349" s="229"/>
      <c r="H349" s="232">
        <v>51.198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148</v>
      </c>
      <c r="AU349" s="238" t="s">
        <v>80</v>
      </c>
      <c r="AV349" s="12" t="s">
        <v>80</v>
      </c>
      <c r="AW349" s="12" t="s">
        <v>32</v>
      </c>
      <c r="AX349" s="12" t="s">
        <v>78</v>
      </c>
      <c r="AY349" s="238" t="s">
        <v>139</v>
      </c>
    </row>
    <row r="350" spans="2:65" s="1" customFormat="1" ht="16.5" customHeight="1">
      <c r="B350" s="37"/>
      <c r="C350" s="205" t="s">
        <v>545</v>
      </c>
      <c r="D350" s="205" t="s">
        <v>141</v>
      </c>
      <c r="E350" s="206" t="s">
        <v>546</v>
      </c>
      <c r="F350" s="207" t="s">
        <v>547</v>
      </c>
      <c r="G350" s="208" t="s">
        <v>144</v>
      </c>
      <c r="H350" s="209">
        <v>746.496</v>
      </c>
      <c r="I350" s="210"/>
      <c r="J350" s="211">
        <f>ROUND(I350*H350,2)</f>
        <v>0</v>
      </c>
      <c r="K350" s="207" t="s">
        <v>145</v>
      </c>
      <c r="L350" s="42"/>
      <c r="M350" s="212" t="s">
        <v>1</v>
      </c>
      <c r="N350" s="213" t="s">
        <v>41</v>
      </c>
      <c r="O350" s="78"/>
      <c r="P350" s="214">
        <f>O350*H350</f>
        <v>0</v>
      </c>
      <c r="Q350" s="214">
        <v>0</v>
      </c>
      <c r="R350" s="214">
        <f>Q350*H350</f>
        <v>0</v>
      </c>
      <c r="S350" s="214">
        <v>0.051</v>
      </c>
      <c r="T350" s="215">
        <f>S350*H350</f>
        <v>38.071296</v>
      </c>
      <c r="AR350" s="16" t="s">
        <v>146</v>
      </c>
      <c r="AT350" s="16" t="s">
        <v>141</v>
      </c>
      <c r="AU350" s="16" t="s">
        <v>80</v>
      </c>
      <c r="AY350" s="16" t="s">
        <v>139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16" t="s">
        <v>78</v>
      </c>
      <c r="BK350" s="216">
        <f>ROUND(I350*H350,2)</f>
        <v>0</v>
      </c>
      <c r="BL350" s="16" t="s">
        <v>146</v>
      </c>
      <c r="BM350" s="16" t="s">
        <v>548</v>
      </c>
    </row>
    <row r="351" spans="2:51" s="12" customFormat="1" ht="12">
      <c r="B351" s="228"/>
      <c r="C351" s="229"/>
      <c r="D351" s="219" t="s">
        <v>148</v>
      </c>
      <c r="E351" s="230" t="s">
        <v>1</v>
      </c>
      <c r="F351" s="231" t="s">
        <v>549</v>
      </c>
      <c r="G351" s="229"/>
      <c r="H351" s="232">
        <v>337.429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AT351" s="238" t="s">
        <v>148</v>
      </c>
      <c r="AU351" s="238" t="s">
        <v>80</v>
      </c>
      <c r="AV351" s="12" t="s">
        <v>80</v>
      </c>
      <c r="AW351" s="12" t="s">
        <v>32</v>
      </c>
      <c r="AX351" s="12" t="s">
        <v>70</v>
      </c>
      <c r="AY351" s="238" t="s">
        <v>139</v>
      </c>
    </row>
    <row r="352" spans="2:51" s="12" customFormat="1" ht="12">
      <c r="B352" s="228"/>
      <c r="C352" s="229"/>
      <c r="D352" s="219" t="s">
        <v>148</v>
      </c>
      <c r="E352" s="230" t="s">
        <v>1</v>
      </c>
      <c r="F352" s="231" t="s">
        <v>550</v>
      </c>
      <c r="G352" s="229"/>
      <c r="H352" s="232">
        <v>409.067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148</v>
      </c>
      <c r="AU352" s="238" t="s">
        <v>80</v>
      </c>
      <c r="AV352" s="12" t="s">
        <v>80</v>
      </c>
      <c r="AW352" s="12" t="s">
        <v>32</v>
      </c>
      <c r="AX352" s="12" t="s">
        <v>70</v>
      </c>
      <c r="AY352" s="238" t="s">
        <v>139</v>
      </c>
    </row>
    <row r="353" spans="2:51" s="13" customFormat="1" ht="12">
      <c r="B353" s="239"/>
      <c r="C353" s="240"/>
      <c r="D353" s="219" t="s">
        <v>148</v>
      </c>
      <c r="E353" s="241" t="s">
        <v>1</v>
      </c>
      <c r="F353" s="242" t="s">
        <v>158</v>
      </c>
      <c r="G353" s="240"/>
      <c r="H353" s="243">
        <v>746.496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AT353" s="249" t="s">
        <v>148</v>
      </c>
      <c r="AU353" s="249" t="s">
        <v>80</v>
      </c>
      <c r="AV353" s="13" t="s">
        <v>146</v>
      </c>
      <c r="AW353" s="13" t="s">
        <v>32</v>
      </c>
      <c r="AX353" s="13" t="s">
        <v>78</v>
      </c>
      <c r="AY353" s="249" t="s">
        <v>139</v>
      </c>
    </row>
    <row r="354" spans="2:65" s="1" customFormat="1" ht="16.5" customHeight="1">
      <c r="B354" s="37"/>
      <c r="C354" s="205" t="s">
        <v>551</v>
      </c>
      <c r="D354" s="205" t="s">
        <v>141</v>
      </c>
      <c r="E354" s="206" t="s">
        <v>552</v>
      </c>
      <c r="F354" s="207" t="s">
        <v>553</v>
      </c>
      <c r="G354" s="208" t="s">
        <v>144</v>
      </c>
      <c r="H354" s="209">
        <v>9.486</v>
      </c>
      <c r="I354" s="210"/>
      <c r="J354" s="211">
        <f>ROUND(I354*H354,2)</f>
        <v>0</v>
      </c>
      <c r="K354" s="207" t="s">
        <v>145</v>
      </c>
      <c r="L354" s="42"/>
      <c r="M354" s="212" t="s">
        <v>1</v>
      </c>
      <c r="N354" s="213" t="s">
        <v>41</v>
      </c>
      <c r="O354" s="78"/>
      <c r="P354" s="214">
        <f>O354*H354</f>
        <v>0</v>
      </c>
      <c r="Q354" s="214">
        <v>0</v>
      </c>
      <c r="R354" s="214">
        <f>Q354*H354</f>
        <v>0</v>
      </c>
      <c r="S354" s="214">
        <v>0.062</v>
      </c>
      <c r="T354" s="215">
        <f>S354*H354</f>
        <v>0.588132</v>
      </c>
      <c r="AR354" s="16" t="s">
        <v>146</v>
      </c>
      <c r="AT354" s="16" t="s">
        <v>141</v>
      </c>
      <c r="AU354" s="16" t="s">
        <v>80</v>
      </c>
      <c r="AY354" s="16" t="s">
        <v>139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6" t="s">
        <v>78</v>
      </c>
      <c r="BK354" s="216">
        <f>ROUND(I354*H354,2)</f>
        <v>0</v>
      </c>
      <c r="BL354" s="16" t="s">
        <v>146</v>
      </c>
      <c r="BM354" s="16" t="s">
        <v>554</v>
      </c>
    </row>
    <row r="355" spans="2:51" s="12" customFormat="1" ht="12">
      <c r="B355" s="228"/>
      <c r="C355" s="229"/>
      <c r="D355" s="219" t="s">
        <v>148</v>
      </c>
      <c r="E355" s="230" t="s">
        <v>1</v>
      </c>
      <c r="F355" s="231" t="s">
        <v>555</v>
      </c>
      <c r="G355" s="229"/>
      <c r="H355" s="232">
        <v>9.486</v>
      </c>
      <c r="I355" s="233"/>
      <c r="J355" s="229"/>
      <c r="K355" s="229"/>
      <c r="L355" s="234"/>
      <c r="M355" s="235"/>
      <c r="N355" s="236"/>
      <c r="O355" s="236"/>
      <c r="P355" s="236"/>
      <c r="Q355" s="236"/>
      <c r="R355" s="236"/>
      <c r="S355" s="236"/>
      <c r="T355" s="237"/>
      <c r="AT355" s="238" t="s">
        <v>148</v>
      </c>
      <c r="AU355" s="238" t="s">
        <v>80</v>
      </c>
      <c r="AV355" s="12" t="s">
        <v>80</v>
      </c>
      <c r="AW355" s="12" t="s">
        <v>32</v>
      </c>
      <c r="AX355" s="12" t="s">
        <v>78</v>
      </c>
      <c r="AY355" s="238" t="s">
        <v>139</v>
      </c>
    </row>
    <row r="356" spans="2:65" s="1" customFormat="1" ht="16.5" customHeight="1">
      <c r="B356" s="37"/>
      <c r="C356" s="205" t="s">
        <v>556</v>
      </c>
      <c r="D356" s="205" t="s">
        <v>141</v>
      </c>
      <c r="E356" s="206" t="s">
        <v>557</v>
      </c>
      <c r="F356" s="207" t="s">
        <v>558</v>
      </c>
      <c r="G356" s="208" t="s">
        <v>144</v>
      </c>
      <c r="H356" s="209">
        <v>2293.406</v>
      </c>
      <c r="I356" s="210"/>
      <c r="J356" s="211">
        <f>ROUND(I356*H356,2)</f>
        <v>0</v>
      </c>
      <c r="K356" s="207" t="s">
        <v>145</v>
      </c>
      <c r="L356" s="42"/>
      <c r="M356" s="212" t="s">
        <v>1</v>
      </c>
      <c r="N356" s="213" t="s">
        <v>41</v>
      </c>
      <c r="O356" s="78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AR356" s="16" t="s">
        <v>146</v>
      </c>
      <c r="AT356" s="16" t="s">
        <v>141</v>
      </c>
      <c r="AU356" s="16" t="s">
        <v>80</v>
      </c>
      <c r="AY356" s="16" t="s">
        <v>139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6" t="s">
        <v>78</v>
      </c>
      <c r="BK356" s="216">
        <f>ROUND(I356*H356,2)</f>
        <v>0</v>
      </c>
      <c r="BL356" s="16" t="s">
        <v>146</v>
      </c>
      <c r="BM356" s="16" t="s">
        <v>559</v>
      </c>
    </row>
    <row r="357" spans="2:51" s="12" customFormat="1" ht="12">
      <c r="B357" s="228"/>
      <c r="C357" s="229"/>
      <c r="D357" s="219" t="s">
        <v>148</v>
      </c>
      <c r="E357" s="230" t="s">
        <v>1</v>
      </c>
      <c r="F357" s="231" t="s">
        <v>560</v>
      </c>
      <c r="G357" s="229"/>
      <c r="H357" s="232">
        <v>2293.406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148</v>
      </c>
      <c r="AU357" s="238" t="s">
        <v>80</v>
      </c>
      <c r="AV357" s="12" t="s">
        <v>80</v>
      </c>
      <c r="AW357" s="12" t="s">
        <v>32</v>
      </c>
      <c r="AX357" s="12" t="s">
        <v>78</v>
      </c>
      <c r="AY357" s="238" t="s">
        <v>139</v>
      </c>
    </row>
    <row r="358" spans="2:65" s="1" customFormat="1" ht="16.5" customHeight="1">
      <c r="B358" s="37"/>
      <c r="C358" s="205" t="s">
        <v>561</v>
      </c>
      <c r="D358" s="205" t="s">
        <v>141</v>
      </c>
      <c r="E358" s="206" t="s">
        <v>562</v>
      </c>
      <c r="F358" s="207" t="s">
        <v>563</v>
      </c>
      <c r="G358" s="208" t="s">
        <v>144</v>
      </c>
      <c r="H358" s="209">
        <v>550417.44</v>
      </c>
      <c r="I358" s="210"/>
      <c r="J358" s="211">
        <f>ROUND(I358*H358,2)</f>
        <v>0</v>
      </c>
      <c r="K358" s="207" t="s">
        <v>145</v>
      </c>
      <c r="L358" s="42"/>
      <c r="M358" s="212" t="s">
        <v>1</v>
      </c>
      <c r="N358" s="213" t="s">
        <v>41</v>
      </c>
      <c r="O358" s="78"/>
      <c r="P358" s="214">
        <f>O358*H358</f>
        <v>0</v>
      </c>
      <c r="Q358" s="214">
        <v>0</v>
      </c>
      <c r="R358" s="214">
        <f>Q358*H358</f>
        <v>0</v>
      </c>
      <c r="S358" s="214">
        <v>0</v>
      </c>
      <c r="T358" s="215">
        <f>S358*H358</f>
        <v>0</v>
      </c>
      <c r="AR358" s="16" t="s">
        <v>146</v>
      </c>
      <c r="AT358" s="16" t="s">
        <v>141</v>
      </c>
      <c r="AU358" s="16" t="s">
        <v>80</v>
      </c>
      <c r="AY358" s="16" t="s">
        <v>139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6" t="s">
        <v>78</v>
      </c>
      <c r="BK358" s="216">
        <f>ROUND(I358*H358,2)</f>
        <v>0</v>
      </c>
      <c r="BL358" s="16" t="s">
        <v>146</v>
      </c>
      <c r="BM358" s="16" t="s">
        <v>564</v>
      </c>
    </row>
    <row r="359" spans="2:51" s="11" customFormat="1" ht="12">
      <c r="B359" s="217"/>
      <c r="C359" s="218"/>
      <c r="D359" s="219" t="s">
        <v>148</v>
      </c>
      <c r="E359" s="220" t="s">
        <v>1</v>
      </c>
      <c r="F359" s="221" t="s">
        <v>565</v>
      </c>
      <c r="G359" s="218"/>
      <c r="H359" s="220" t="s">
        <v>1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148</v>
      </c>
      <c r="AU359" s="227" t="s">
        <v>80</v>
      </c>
      <c r="AV359" s="11" t="s">
        <v>78</v>
      </c>
      <c r="AW359" s="11" t="s">
        <v>32</v>
      </c>
      <c r="AX359" s="11" t="s">
        <v>70</v>
      </c>
      <c r="AY359" s="227" t="s">
        <v>139</v>
      </c>
    </row>
    <row r="360" spans="2:51" s="12" customFormat="1" ht="12">
      <c r="B360" s="228"/>
      <c r="C360" s="229"/>
      <c r="D360" s="219" t="s">
        <v>148</v>
      </c>
      <c r="E360" s="230" t="s">
        <v>1</v>
      </c>
      <c r="F360" s="231" t="s">
        <v>566</v>
      </c>
      <c r="G360" s="229"/>
      <c r="H360" s="232">
        <v>550417.44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148</v>
      </c>
      <c r="AU360" s="238" t="s">
        <v>80</v>
      </c>
      <c r="AV360" s="12" t="s">
        <v>80</v>
      </c>
      <c r="AW360" s="12" t="s">
        <v>32</v>
      </c>
      <c r="AX360" s="12" t="s">
        <v>78</v>
      </c>
      <c r="AY360" s="238" t="s">
        <v>139</v>
      </c>
    </row>
    <row r="361" spans="2:65" s="1" customFormat="1" ht="16.5" customHeight="1">
      <c r="B361" s="37"/>
      <c r="C361" s="205" t="s">
        <v>567</v>
      </c>
      <c r="D361" s="205" t="s">
        <v>141</v>
      </c>
      <c r="E361" s="206" t="s">
        <v>568</v>
      </c>
      <c r="F361" s="207" t="s">
        <v>569</v>
      </c>
      <c r="G361" s="208" t="s">
        <v>144</v>
      </c>
      <c r="H361" s="209">
        <v>2293.406</v>
      </c>
      <c r="I361" s="210"/>
      <c r="J361" s="211">
        <f>ROUND(I361*H361,2)</f>
        <v>0</v>
      </c>
      <c r="K361" s="207" t="s">
        <v>145</v>
      </c>
      <c r="L361" s="42"/>
      <c r="M361" s="212" t="s">
        <v>1</v>
      </c>
      <c r="N361" s="213" t="s">
        <v>41</v>
      </c>
      <c r="O361" s="78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AR361" s="16" t="s">
        <v>146</v>
      </c>
      <c r="AT361" s="16" t="s">
        <v>141</v>
      </c>
      <c r="AU361" s="16" t="s">
        <v>80</v>
      </c>
      <c r="AY361" s="16" t="s">
        <v>139</v>
      </c>
      <c r="BE361" s="216">
        <f>IF(N361="základní",J361,0)</f>
        <v>0</v>
      </c>
      <c r="BF361" s="216">
        <f>IF(N361="snížená",J361,0)</f>
        <v>0</v>
      </c>
      <c r="BG361" s="216">
        <f>IF(N361="zákl. přenesená",J361,0)</f>
        <v>0</v>
      </c>
      <c r="BH361" s="216">
        <f>IF(N361="sníž. přenesená",J361,0)</f>
        <v>0</v>
      </c>
      <c r="BI361" s="216">
        <f>IF(N361="nulová",J361,0)</f>
        <v>0</v>
      </c>
      <c r="BJ361" s="16" t="s">
        <v>78</v>
      </c>
      <c r="BK361" s="216">
        <f>ROUND(I361*H361,2)</f>
        <v>0</v>
      </c>
      <c r="BL361" s="16" t="s">
        <v>146</v>
      </c>
      <c r="BM361" s="16" t="s">
        <v>570</v>
      </c>
    </row>
    <row r="362" spans="2:65" s="1" customFormat="1" ht="16.5" customHeight="1">
      <c r="B362" s="37"/>
      <c r="C362" s="205" t="s">
        <v>571</v>
      </c>
      <c r="D362" s="205" t="s">
        <v>141</v>
      </c>
      <c r="E362" s="206" t="s">
        <v>572</v>
      </c>
      <c r="F362" s="207" t="s">
        <v>573</v>
      </c>
      <c r="G362" s="208" t="s">
        <v>144</v>
      </c>
      <c r="H362" s="209">
        <v>231.647</v>
      </c>
      <c r="I362" s="210"/>
      <c r="J362" s="211">
        <f>ROUND(I362*H362,2)</f>
        <v>0</v>
      </c>
      <c r="K362" s="207" t="s">
        <v>145</v>
      </c>
      <c r="L362" s="42"/>
      <c r="M362" s="212" t="s">
        <v>1</v>
      </c>
      <c r="N362" s="213" t="s">
        <v>41</v>
      </c>
      <c r="O362" s="78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AR362" s="16" t="s">
        <v>146</v>
      </c>
      <c r="AT362" s="16" t="s">
        <v>141</v>
      </c>
      <c r="AU362" s="16" t="s">
        <v>80</v>
      </c>
      <c r="AY362" s="16" t="s">
        <v>139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6" t="s">
        <v>78</v>
      </c>
      <c r="BK362" s="216">
        <f>ROUND(I362*H362,2)</f>
        <v>0</v>
      </c>
      <c r="BL362" s="16" t="s">
        <v>146</v>
      </c>
      <c r="BM362" s="16" t="s">
        <v>574</v>
      </c>
    </row>
    <row r="363" spans="2:51" s="11" customFormat="1" ht="12">
      <c r="B363" s="217"/>
      <c r="C363" s="218"/>
      <c r="D363" s="219" t="s">
        <v>148</v>
      </c>
      <c r="E363" s="220" t="s">
        <v>1</v>
      </c>
      <c r="F363" s="221" t="s">
        <v>575</v>
      </c>
      <c r="G363" s="218"/>
      <c r="H363" s="220" t="s">
        <v>1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148</v>
      </c>
      <c r="AU363" s="227" t="s">
        <v>80</v>
      </c>
      <c r="AV363" s="11" t="s">
        <v>78</v>
      </c>
      <c r="AW363" s="11" t="s">
        <v>32</v>
      </c>
      <c r="AX363" s="11" t="s">
        <v>70</v>
      </c>
      <c r="AY363" s="227" t="s">
        <v>139</v>
      </c>
    </row>
    <row r="364" spans="2:51" s="12" customFormat="1" ht="12">
      <c r="B364" s="228"/>
      <c r="C364" s="229"/>
      <c r="D364" s="219" t="s">
        <v>148</v>
      </c>
      <c r="E364" s="230" t="s">
        <v>1</v>
      </c>
      <c r="F364" s="231" t="s">
        <v>576</v>
      </c>
      <c r="G364" s="229"/>
      <c r="H364" s="232">
        <v>231.647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148</v>
      </c>
      <c r="AU364" s="238" t="s">
        <v>80</v>
      </c>
      <c r="AV364" s="12" t="s">
        <v>80</v>
      </c>
      <c r="AW364" s="12" t="s">
        <v>32</v>
      </c>
      <c r="AX364" s="12" t="s">
        <v>78</v>
      </c>
      <c r="AY364" s="238" t="s">
        <v>139</v>
      </c>
    </row>
    <row r="365" spans="2:65" s="1" customFormat="1" ht="16.5" customHeight="1">
      <c r="B365" s="37"/>
      <c r="C365" s="205" t="s">
        <v>577</v>
      </c>
      <c r="D365" s="205" t="s">
        <v>141</v>
      </c>
      <c r="E365" s="206" t="s">
        <v>578</v>
      </c>
      <c r="F365" s="207" t="s">
        <v>579</v>
      </c>
      <c r="G365" s="208" t="s">
        <v>144</v>
      </c>
      <c r="H365" s="209">
        <v>55595.28</v>
      </c>
      <c r="I365" s="210"/>
      <c r="J365" s="211">
        <f>ROUND(I365*H365,2)</f>
        <v>0</v>
      </c>
      <c r="K365" s="207" t="s">
        <v>145</v>
      </c>
      <c r="L365" s="42"/>
      <c r="M365" s="212" t="s">
        <v>1</v>
      </c>
      <c r="N365" s="213" t="s">
        <v>41</v>
      </c>
      <c r="O365" s="78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AR365" s="16" t="s">
        <v>146</v>
      </c>
      <c r="AT365" s="16" t="s">
        <v>141</v>
      </c>
      <c r="AU365" s="16" t="s">
        <v>80</v>
      </c>
      <c r="AY365" s="16" t="s">
        <v>139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6" t="s">
        <v>78</v>
      </c>
      <c r="BK365" s="216">
        <f>ROUND(I365*H365,2)</f>
        <v>0</v>
      </c>
      <c r="BL365" s="16" t="s">
        <v>146</v>
      </c>
      <c r="BM365" s="16" t="s">
        <v>580</v>
      </c>
    </row>
    <row r="366" spans="2:51" s="12" customFormat="1" ht="12">
      <c r="B366" s="228"/>
      <c r="C366" s="229"/>
      <c r="D366" s="219" t="s">
        <v>148</v>
      </c>
      <c r="E366" s="230" t="s">
        <v>1</v>
      </c>
      <c r="F366" s="231" t="s">
        <v>581</v>
      </c>
      <c r="G366" s="229"/>
      <c r="H366" s="232">
        <v>55595.28</v>
      </c>
      <c r="I366" s="233"/>
      <c r="J366" s="229"/>
      <c r="K366" s="229"/>
      <c r="L366" s="234"/>
      <c r="M366" s="235"/>
      <c r="N366" s="236"/>
      <c r="O366" s="236"/>
      <c r="P366" s="236"/>
      <c r="Q366" s="236"/>
      <c r="R366" s="236"/>
      <c r="S366" s="236"/>
      <c r="T366" s="237"/>
      <c r="AT366" s="238" t="s">
        <v>148</v>
      </c>
      <c r="AU366" s="238" t="s">
        <v>80</v>
      </c>
      <c r="AV366" s="12" t="s">
        <v>80</v>
      </c>
      <c r="AW366" s="12" t="s">
        <v>32</v>
      </c>
      <c r="AX366" s="12" t="s">
        <v>78</v>
      </c>
      <c r="AY366" s="238" t="s">
        <v>139</v>
      </c>
    </row>
    <row r="367" spans="2:65" s="1" customFormat="1" ht="16.5" customHeight="1">
      <c r="B367" s="37"/>
      <c r="C367" s="205" t="s">
        <v>582</v>
      </c>
      <c r="D367" s="205" t="s">
        <v>141</v>
      </c>
      <c r="E367" s="206" t="s">
        <v>583</v>
      </c>
      <c r="F367" s="207" t="s">
        <v>584</v>
      </c>
      <c r="G367" s="208" t="s">
        <v>144</v>
      </c>
      <c r="H367" s="209">
        <v>231.647</v>
      </c>
      <c r="I367" s="210"/>
      <c r="J367" s="211">
        <f>ROUND(I367*H367,2)</f>
        <v>0</v>
      </c>
      <c r="K367" s="207" t="s">
        <v>145</v>
      </c>
      <c r="L367" s="42"/>
      <c r="M367" s="212" t="s">
        <v>1</v>
      </c>
      <c r="N367" s="213" t="s">
        <v>41</v>
      </c>
      <c r="O367" s="78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AR367" s="16" t="s">
        <v>146</v>
      </c>
      <c r="AT367" s="16" t="s">
        <v>141</v>
      </c>
      <c r="AU367" s="16" t="s">
        <v>80</v>
      </c>
      <c r="AY367" s="16" t="s">
        <v>139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6" t="s">
        <v>78</v>
      </c>
      <c r="BK367" s="216">
        <f>ROUND(I367*H367,2)</f>
        <v>0</v>
      </c>
      <c r="BL367" s="16" t="s">
        <v>146</v>
      </c>
      <c r="BM367" s="16" t="s">
        <v>585</v>
      </c>
    </row>
    <row r="368" spans="2:65" s="1" customFormat="1" ht="16.5" customHeight="1">
      <c r="B368" s="37"/>
      <c r="C368" s="205" t="s">
        <v>586</v>
      </c>
      <c r="D368" s="205" t="s">
        <v>141</v>
      </c>
      <c r="E368" s="206" t="s">
        <v>587</v>
      </c>
      <c r="F368" s="207" t="s">
        <v>588</v>
      </c>
      <c r="G368" s="208" t="s">
        <v>144</v>
      </c>
      <c r="H368" s="209">
        <v>2525.053</v>
      </c>
      <c r="I368" s="210"/>
      <c r="J368" s="211">
        <f>ROUND(I368*H368,2)</f>
        <v>0</v>
      </c>
      <c r="K368" s="207" t="s">
        <v>145</v>
      </c>
      <c r="L368" s="42"/>
      <c r="M368" s="212" t="s">
        <v>1</v>
      </c>
      <c r="N368" s="213" t="s">
        <v>41</v>
      </c>
      <c r="O368" s="78"/>
      <c r="P368" s="214">
        <f>O368*H368</f>
        <v>0</v>
      </c>
      <c r="Q368" s="214">
        <v>0</v>
      </c>
      <c r="R368" s="214">
        <f>Q368*H368</f>
        <v>0</v>
      </c>
      <c r="S368" s="214">
        <v>0</v>
      </c>
      <c r="T368" s="215">
        <f>S368*H368</f>
        <v>0</v>
      </c>
      <c r="AR368" s="16" t="s">
        <v>146</v>
      </c>
      <c r="AT368" s="16" t="s">
        <v>141</v>
      </c>
      <c r="AU368" s="16" t="s">
        <v>80</v>
      </c>
      <c r="AY368" s="16" t="s">
        <v>139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6" t="s">
        <v>78</v>
      </c>
      <c r="BK368" s="216">
        <f>ROUND(I368*H368,2)</f>
        <v>0</v>
      </c>
      <c r="BL368" s="16" t="s">
        <v>146</v>
      </c>
      <c r="BM368" s="16" t="s">
        <v>589</v>
      </c>
    </row>
    <row r="369" spans="2:51" s="12" customFormat="1" ht="12">
      <c r="B369" s="228"/>
      <c r="C369" s="229"/>
      <c r="D369" s="219" t="s">
        <v>148</v>
      </c>
      <c r="E369" s="230" t="s">
        <v>1</v>
      </c>
      <c r="F369" s="231" t="s">
        <v>590</v>
      </c>
      <c r="G369" s="229"/>
      <c r="H369" s="232">
        <v>2525.053</v>
      </c>
      <c r="I369" s="233"/>
      <c r="J369" s="229"/>
      <c r="K369" s="229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148</v>
      </c>
      <c r="AU369" s="238" t="s">
        <v>80</v>
      </c>
      <c r="AV369" s="12" t="s">
        <v>80</v>
      </c>
      <c r="AW369" s="12" t="s">
        <v>32</v>
      </c>
      <c r="AX369" s="12" t="s">
        <v>78</v>
      </c>
      <c r="AY369" s="238" t="s">
        <v>139</v>
      </c>
    </row>
    <row r="370" spans="2:65" s="1" customFormat="1" ht="16.5" customHeight="1">
      <c r="B370" s="37"/>
      <c r="C370" s="205" t="s">
        <v>591</v>
      </c>
      <c r="D370" s="205" t="s">
        <v>141</v>
      </c>
      <c r="E370" s="206" t="s">
        <v>592</v>
      </c>
      <c r="F370" s="207" t="s">
        <v>593</v>
      </c>
      <c r="G370" s="208" t="s">
        <v>144</v>
      </c>
      <c r="H370" s="209">
        <v>606012.72</v>
      </c>
      <c r="I370" s="210"/>
      <c r="J370" s="211">
        <f>ROUND(I370*H370,2)</f>
        <v>0</v>
      </c>
      <c r="K370" s="207" t="s">
        <v>145</v>
      </c>
      <c r="L370" s="42"/>
      <c r="M370" s="212" t="s">
        <v>1</v>
      </c>
      <c r="N370" s="213" t="s">
        <v>41</v>
      </c>
      <c r="O370" s="78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AR370" s="16" t="s">
        <v>146</v>
      </c>
      <c r="AT370" s="16" t="s">
        <v>141</v>
      </c>
      <c r="AU370" s="16" t="s">
        <v>80</v>
      </c>
      <c r="AY370" s="16" t="s">
        <v>139</v>
      </c>
      <c r="BE370" s="216">
        <f>IF(N370="základní",J370,0)</f>
        <v>0</v>
      </c>
      <c r="BF370" s="216">
        <f>IF(N370="snížená",J370,0)</f>
        <v>0</v>
      </c>
      <c r="BG370" s="216">
        <f>IF(N370="zákl. přenesená",J370,0)</f>
        <v>0</v>
      </c>
      <c r="BH370" s="216">
        <f>IF(N370="sníž. přenesená",J370,0)</f>
        <v>0</v>
      </c>
      <c r="BI370" s="216">
        <f>IF(N370="nulová",J370,0)</f>
        <v>0</v>
      </c>
      <c r="BJ370" s="16" t="s">
        <v>78</v>
      </c>
      <c r="BK370" s="216">
        <f>ROUND(I370*H370,2)</f>
        <v>0</v>
      </c>
      <c r="BL370" s="16" t="s">
        <v>146</v>
      </c>
      <c r="BM370" s="16" t="s">
        <v>594</v>
      </c>
    </row>
    <row r="371" spans="2:51" s="12" customFormat="1" ht="12">
      <c r="B371" s="228"/>
      <c r="C371" s="229"/>
      <c r="D371" s="219" t="s">
        <v>148</v>
      </c>
      <c r="E371" s="230" t="s">
        <v>1</v>
      </c>
      <c r="F371" s="231" t="s">
        <v>595</v>
      </c>
      <c r="G371" s="229"/>
      <c r="H371" s="232">
        <v>606012.72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AT371" s="238" t="s">
        <v>148</v>
      </c>
      <c r="AU371" s="238" t="s">
        <v>80</v>
      </c>
      <c r="AV371" s="12" t="s">
        <v>80</v>
      </c>
      <c r="AW371" s="12" t="s">
        <v>32</v>
      </c>
      <c r="AX371" s="12" t="s">
        <v>78</v>
      </c>
      <c r="AY371" s="238" t="s">
        <v>139</v>
      </c>
    </row>
    <row r="372" spans="2:65" s="1" customFormat="1" ht="16.5" customHeight="1">
      <c r="B372" s="37"/>
      <c r="C372" s="205" t="s">
        <v>596</v>
      </c>
      <c r="D372" s="205" t="s">
        <v>141</v>
      </c>
      <c r="E372" s="206" t="s">
        <v>597</v>
      </c>
      <c r="F372" s="207" t="s">
        <v>598</v>
      </c>
      <c r="G372" s="208" t="s">
        <v>144</v>
      </c>
      <c r="H372" s="209">
        <v>2525.063</v>
      </c>
      <c r="I372" s="210"/>
      <c r="J372" s="211">
        <f>ROUND(I372*H372,2)</f>
        <v>0</v>
      </c>
      <c r="K372" s="207" t="s">
        <v>145</v>
      </c>
      <c r="L372" s="42"/>
      <c r="M372" s="212" t="s">
        <v>1</v>
      </c>
      <c r="N372" s="213" t="s">
        <v>41</v>
      </c>
      <c r="O372" s="78"/>
      <c r="P372" s="214">
        <f>O372*H372</f>
        <v>0</v>
      </c>
      <c r="Q372" s="214">
        <v>0</v>
      </c>
      <c r="R372" s="214">
        <f>Q372*H372</f>
        <v>0</v>
      </c>
      <c r="S372" s="214">
        <v>0</v>
      </c>
      <c r="T372" s="215">
        <f>S372*H372</f>
        <v>0</v>
      </c>
      <c r="AR372" s="16" t="s">
        <v>146</v>
      </c>
      <c r="AT372" s="16" t="s">
        <v>141</v>
      </c>
      <c r="AU372" s="16" t="s">
        <v>80</v>
      </c>
      <c r="AY372" s="16" t="s">
        <v>139</v>
      </c>
      <c r="BE372" s="216">
        <f>IF(N372="základní",J372,0)</f>
        <v>0</v>
      </c>
      <c r="BF372" s="216">
        <f>IF(N372="snížená",J372,0)</f>
        <v>0</v>
      </c>
      <c r="BG372" s="216">
        <f>IF(N372="zákl. přenesená",J372,0)</f>
        <v>0</v>
      </c>
      <c r="BH372" s="216">
        <f>IF(N372="sníž. přenesená",J372,0)</f>
        <v>0</v>
      </c>
      <c r="BI372" s="216">
        <f>IF(N372="nulová",J372,0)</f>
        <v>0</v>
      </c>
      <c r="BJ372" s="16" t="s">
        <v>78</v>
      </c>
      <c r="BK372" s="216">
        <f>ROUND(I372*H372,2)</f>
        <v>0</v>
      </c>
      <c r="BL372" s="16" t="s">
        <v>146</v>
      </c>
      <c r="BM372" s="16" t="s">
        <v>599</v>
      </c>
    </row>
    <row r="373" spans="2:65" s="1" customFormat="1" ht="16.5" customHeight="1">
      <c r="B373" s="37"/>
      <c r="C373" s="205" t="s">
        <v>600</v>
      </c>
      <c r="D373" s="205" t="s">
        <v>141</v>
      </c>
      <c r="E373" s="206" t="s">
        <v>601</v>
      </c>
      <c r="F373" s="207" t="s">
        <v>602</v>
      </c>
      <c r="G373" s="208" t="s">
        <v>279</v>
      </c>
      <c r="H373" s="209">
        <v>1</v>
      </c>
      <c r="I373" s="210"/>
      <c r="J373" s="211">
        <f>ROUND(I373*H373,2)</f>
        <v>0</v>
      </c>
      <c r="K373" s="207" t="s">
        <v>1</v>
      </c>
      <c r="L373" s="42"/>
      <c r="M373" s="212" t="s">
        <v>1</v>
      </c>
      <c r="N373" s="213" t="s">
        <v>41</v>
      </c>
      <c r="O373" s="78"/>
      <c r="P373" s="214">
        <f>O373*H373</f>
        <v>0</v>
      </c>
      <c r="Q373" s="214">
        <v>0</v>
      </c>
      <c r="R373" s="214">
        <f>Q373*H373</f>
        <v>0</v>
      </c>
      <c r="S373" s="214">
        <v>0</v>
      </c>
      <c r="T373" s="215">
        <f>S373*H373</f>
        <v>0</v>
      </c>
      <c r="AR373" s="16" t="s">
        <v>146</v>
      </c>
      <c r="AT373" s="16" t="s">
        <v>141</v>
      </c>
      <c r="AU373" s="16" t="s">
        <v>80</v>
      </c>
      <c r="AY373" s="16" t="s">
        <v>139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16" t="s">
        <v>78</v>
      </c>
      <c r="BK373" s="216">
        <f>ROUND(I373*H373,2)</f>
        <v>0</v>
      </c>
      <c r="BL373" s="16" t="s">
        <v>146</v>
      </c>
      <c r="BM373" s="16" t="s">
        <v>603</v>
      </c>
    </row>
    <row r="374" spans="2:51" s="12" customFormat="1" ht="12">
      <c r="B374" s="228"/>
      <c r="C374" s="229"/>
      <c r="D374" s="219" t="s">
        <v>148</v>
      </c>
      <c r="E374" s="230" t="s">
        <v>1</v>
      </c>
      <c r="F374" s="231" t="s">
        <v>78</v>
      </c>
      <c r="G374" s="229"/>
      <c r="H374" s="232">
        <v>1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148</v>
      </c>
      <c r="AU374" s="238" t="s">
        <v>80</v>
      </c>
      <c r="AV374" s="12" t="s">
        <v>80</v>
      </c>
      <c r="AW374" s="12" t="s">
        <v>32</v>
      </c>
      <c r="AX374" s="12" t="s">
        <v>78</v>
      </c>
      <c r="AY374" s="238" t="s">
        <v>139</v>
      </c>
    </row>
    <row r="375" spans="2:65" s="1" customFormat="1" ht="16.5" customHeight="1">
      <c r="B375" s="37"/>
      <c r="C375" s="205" t="s">
        <v>604</v>
      </c>
      <c r="D375" s="205" t="s">
        <v>141</v>
      </c>
      <c r="E375" s="206" t="s">
        <v>605</v>
      </c>
      <c r="F375" s="207" t="s">
        <v>606</v>
      </c>
      <c r="G375" s="208" t="s">
        <v>607</v>
      </c>
      <c r="H375" s="209">
        <v>1</v>
      </c>
      <c r="I375" s="210"/>
      <c r="J375" s="211">
        <f>ROUND(I375*H375,2)</f>
        <v>0</v>
      </c>
      <c r="K375" s="207" t="s">
        <v>1</v>
      </c>
      <c r="L375" s="42"/>
      <c r="M375" s="212" t="s">
        <v>1</v>
      </c>
      <c r="N375" s="213" t="s">
        <v>41</v>
      </c>
      <c r="O375" s="78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AR375" s="16" t="s">
        <v>146</v>
      </c>
      <c r="AT375" s="16" t="s">
        <v>141</v>
      </c>
      <c r="AU375" s="16" t="s">
        <v>80</v>
      </c>
      <c r="AY375" s="16" t="s">
        <v>139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16" t="s">
        <v>78</v>
      </c>
      <c r="BK375" s="216">
        <f>ROUND(I375*H375,2)</f>
        <v>0</v>
      </c>
      <c r="BL375" s="16" t="s">
        <v>146</v>
      </c>
      <c r="BM375" s="16" t="s">
        <v>608</v>
      </c>
    </row>
    <row r="376" spans="2:65" s="1" customFormat="1" ht="16.5" customHeight="1">
      <c r="B376" s="37"/>
      <c r="C376" s="205" t="s">
        <v>609</v>
      </c>
      <c r="D376" s="205" t="s">
        <v>141</v>
      </c>
      <c r="E376" s="206" t="s">
        <v>610</v>
      </c>
      <c r="F376" s="207" t="s">
        <v>611</v>
      </c>
      <c r="G376" s="208" t="s">
        <v>144</v>
      </c>
      <c r="H376" s="209">
        <v>809.942</v>
      </c>
      <c r="I376" s="210"/>
      <c r="J376" s="211">
        <f>ROUND(I376*H376,2)</f>
        <v>0</v>
      </c>
      <c r="K376" s="207" t="s">
        <v>145</v>
      </c>
      <c r="L376" s="42"/>
      <c r="M376" s="212" t="s">
        <v>1</v>
      </c>
      <c r="N376" s="213" t="s">
        <v>41</v>
      </c>
      <c r="O376" s="78"/>
      <c r="P376" s="214">
        <f>O376*H376</f>
        <v>0</v>
      </c>
      <c r="Q376" s="214">
        <v>2E-05</v>
      </c>
      <c r="R376" s="214">
        <f>Q376*H376</f>
        <v>0.016198840000000003</v>
      </c>
      <c r="S376" s="214">
        <v>0</v>
      </c>
      <c r="T376" s="215">
        <f>S376*H376</f>
        <v>0</v>
      </c>
      <c r="AR376" s="16" t="s">
        <v>146</v>
      </c>
      <c r="AT376" s="16" t="s">
        <v>141</v>
      </c>
      <c r="AU376" s="16" t="s">
        <v>80</v>
      </c>
      <c r="AY376" s="16" t="s">
        <v>139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6" t="s">
        <v>78</v>
      </c>
      <c r="BK376" s="216">
        <f>ROUND(I376*H376,2)</f>
        <v>0</v>
      </c>
      <c r="BL376" s="16" t="s">
        <v>146</v>
      </c>
      <c r="BM376" s="16" t="s">
        <v>612</v>
      </c>
    </row>
    <row r="377" spans="2:51" s="12" customFormat="1" ht="12">
      <c r="B377" s="228"/>
      <c r="C377" s="229"/>
      <c r="D377" s="219" t="s">
        <v>148</v>
      </c>
      <c r="E377" s="230" t="s">
        <v>1</v>
      </c>
      <c r="F377" s="231" t="s">
        <v>613</v>
      </c>
      <c r="G377" s="229"/>
      <c r="H377" s="232">
        <v>787.52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148</v>
      </c>
      <c r="AU377" s="238" t="s">
        <v>80</v>
      </c>
      <c r="AV377" s="12" t="s">
        <v>80</v>
      </c>
      <c r="AW377" s="12" t="s">
        <v>32</v>
      </c>
      <c r="AX377" s="12" t="s">
        <v>70</v>
      </c>
      <c r="AY377" s="238" t="s">
        <v>139</v>
      </c>
    </row>
    <row r="378" spans="2:51" s="12" customFormat="1" ht="12">
      <c r="B378" s="228"/>
      <c r="C378" s="229"/>
      <c r="D378" s="219" t="s">
        <v>148</v>
      </c>
      <c r="E378" s="230" t="s">
        <v>1</v>
      </c>
      <c r="F378" s="231" t="s">
        <v>614</v>
      </c>
      <c r="G378" s="229"/>
      <c r="H378" s="232">
        <v>22.422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AT378" s="238" t="s">
        <v>148</v>
      </c>
      <c r="AU378" s="238" t="s">
        <v>80</v>
      </c>
      <c r="AV378" s="12" t="s">
        <v>80</v>
      </c>
      <c r="AW378" s="12" t="s">
        <v>32</v>
      </c>
      <c r="AX378" s="12" t="s">
        <v>70</v>
      </c>
      <c r="AY378" s="238" t="s">
        <v>139</v>
      </c>
    </row>
    <row r="379" spans="2:51" s="13" customFormat="1" ht="12">
      <c r="B379" s="239"/>
      <c r="C379" s="240"/>
      <c r="D379" s="219" t="s">
        <v>148</v>
      </c>
      <c r="E379" s="241" t="s">
        <v>1</v>
      </c>
      <c r="F379" s="242" t="s">
        <v>158</v>
      </c>
      <c r="G379" s="240"/>
      <c r="H379" s="243">
        <v>809.942</v>
      </c>
      <c r="I379" s="244"/>
      <c r="J379" s="240"/>
      <c r="K379" s="240"/>
      <c r="L379" s="245"/>
      <c r="M379" s="246"/>
      <c r="N379" s="247"/>
      <c r="O379" s="247"/>
      <c r="P379" s="247"/>
      <c r="Q379" s="247"/>
      <c r="R379" s="247"/>
      <c r="S379" s="247"/>
      <c r="T379" s="248"/>
      <c r="AT379" s="249" t="s">
        <v>148</v>
      </c>
      <c r="AU379" s="249" t="s">
        <v>80</v>
      </c>
      <c r="AV379" s="13" t="s">
        <v>146</v>
      </c>
      <c r="AW379" s="13" t="s">
        <v>32</v>
      </c>
      <c r="AX379" s="13" t="s">
        <v>78</v>
      </c>
      <c r="AY379" s="249" t="s">
        <v>139</v>
      </c>
    </row>
    <row r="380" spans="2:65" s="1" customFormat="1" ht="16.5" customHeight="1">
      <c r="B380" s="37"/>
      <c r="C380" s="205" t="s">
        <v>615</v>
      </c>
      <c r="D380" s="205" t="s">
        <v>141</v>
      </c>
      <c r="E380" s="206" t="s">
        <v>616</v>
      </c>
      <c r="F380" s="207" t="s">
        <v>617</v>
      </c>
      <c r="G380" s="208" t="s">
        <v>144</v>
      </c>
      <c r="H380" s="209">
        <v>3542.19</v>
      </c>
      <c r="I380" s="210"/>
      <c r="J380" s="211">
        <f>ROUND(I380*H380,2)</f>
        <v>0</v>
      </c>
      <c r="K380" s="207" t="s">
        <v>145</v>
      </c>
      <c r="L380" s="42"/>
      <c r="M380" s="212" t="s">
        <v>1</v>
      </c>
      <c r="N380" s="213" t="s">
        <v>41</v>
      </c>
      <c r="O380" s="78"/>
      <c r="P380" s="214">
        <f>O380*H380</f>
        <v>0</v>
      </c>
      <c r="Q380" s="214">
        <v>0</v>
      </c>
      <c r="R380" s="214">
        <f>Q380*H380</f>
        <v>0</v>
      </c>
      <c r="S380" s="214">
        <v>0</v>
      </c>
      <c r="T380" s="215">
        <f>S380*H380</f>
        <v>0</v>
      </c>
      <c r="AR380" s="16" t="s">
        <v>146</v>
      </c>
      <c r="AT380" s="16" t="s">
        <v>141</v>
      </c>
      <c r="AU380" s="16" t="s">
        <v>80</v>
      </c>
      <c r="AY380" s="16" t="s">
        <v>139</v>
      </c>
      <c r="BE380" s="216">
        <f>IF(N380="základní",J380,0)</f>
        <v>0</v>
      </c>
      <c r="BF380" s="216">
        <f>IF(N380="snížená",J380,0)</f>
        <v>0</v>
      </c>
      <c r="BG380" s="216">
        <f>IF(N380="zákl. přenesená",J380,0)</f>
        <v>0</v>
      </c>
      <c r="BH380" s="216">
        <f>IF(N380="sníž. přenesená",J380,0)</f>
        <v>0</v>
      </c>
      <c r="BI380" s="216">
        <f>IF(N380="nulová",J380,0)</f>
        <v>0</v>
      </c>
      <c r="BJ380" s="16" t="s">
        <v>78</v>
      </c>
      <c r="BK380" s="216">
        <f>ROUND(I380*H380,2)</f>
        <v>0</v>
      </c>
      <c r="BL380" s="16" t="s">
        <v>146</v>
      </c>
      <c r="BM380" s="16" t="s">
        <v>618</v>
      </c>
    </row>
    <row r="381" spans="2:51" s="11" customFormat="1" ht="12">
      <c r="B381" s="217"/>
      <c r="C381" s="218"/>
      <c r="D381" s="219" t="s">
        <v>148</v>
      </c>
      <c r="E381" s="220" t="s">
        <v>1</v>
      </c>
      <c r="F381" s="221" t="s">
        <v>619</v>
      </c>
      <c r="G381" s="218"/>
      <c r="H381" s="220" t="s">
        <v>1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148</v>
      </c>
      <c r="AU381" s="227" t="s">
        <v>80</v>
      </c>
      <c r="AV381" s="11" t="s">
        <v>78</v>
      </c>
      <c r="AW381" s="11" t="s">
        <v>32</v>
      </c>
      <c r="AX381" s="11" t="s">
        <v>70</v>
      </c>
      <c r="AY381" s="227" t="s">
        <v>139</v>
      </c>
    </row>
    <row r="382" spans="2:51" s="12" customFormat="1" ht="12">
      <c r="B382" s="228"/>
      <c r="C382" s="229"/>
      <c r="D382" s="219" t="s">
        <v>148</v>
      </c>
      <c r="E382" s="230" t="s">
        <v>1</v>
      </c>
      <c r="F382" s="231" t="s">
        <v>620</v>
      </c>
      <c r="G382" s="229"/>
      <c r="H382" s="232">
        <v>3542.19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148</v>
      </c>
      <c r="AU382" s="238" t="s">
        <v>80</v>
      </c>
      <c r="AV382" s="12" t="s">
        <v>80</v>
      </c>
      <c r="AW382" s="12" t="s">
        <v>32</v>
      </c>
      <c r="AX382" s="12" t="s">
        <v>78</v>
      </c>
      <c r="AY382" s="238" t="s">
        <v>139</v>
      </c>
    </row>
    <row r="383" spans="2:65" s="1" customFormat="1" ht="16.5" customHeight="1">
      <c r="B383" s="37"/>
      <c r="C383" s="205" t="s">
        <v>621</v>
      </c>
      <c r="D383" s="205" t="s">
        <v>141</v>
      </c>
      <c r="E383" s="206" t="s">
        <v>622</v>
      </c>
      <c r="F383" s="207" t="s">
        <v>623</v>
      </c>
      <c r="G383" s="208" t="s">
        <v>144</v>
      </c>
      <c r="H383" s="209">
        <v>3542.19</v>
      </c>
      <c r="I383" s="210"/>
      <c r="J383" s="211">
        <f>ROUND(I383*H383,2)</f>
        <v>0</v>
      </c>
      <c r="K383" s="207" t="s">
        <v>145</v>
      </c>
      <c r="L383" s="42"/>
      <c r="M383" s="212" t="s">
        <v>1</v>
      </c>
      <c r="N383" s="213" t="s">
        <v>41</v>
      </c>
      <c r="O383" s="78"/>
      <c r="P383" s="214">
        <f>O383*H383</f>
        <v>0</v>
      </c>
      <c r="Q383" s="214">
        <v>1E-05</v>
      </c>
      <c r="R383" s="214">
        <f>Q383*H383</f>
        <v>0.035421900000000006</v>
      </c>
      <c r="S383" s="214">
        <v>0</v>
      </c>
      <c r="T383" s="215">
        <f>S383*H383</f>
        <v>0</v>
      </c>
      <c r="AR383" s="16" t="s">
        <v>146</v>
      </c>
      <c r="AT383" s="16" t="s">
        <v>141</v>
      </c>
      <c r="AU383" s="16" t="s">
        <v>80</v>
      </c>
      <c r="AY383" s="16" t="s">
        <v>139</v>
      </c>
      <c r="BE383" s="216">
        <f>IF(N383="základní",J383,0)</f>
        <v>0</v>
      </c>
      <c r="BF383" s="216">
        <f>IF(N383="snížená",J383,0)</f>
        <v>0</v>
      </c>
      <c r="BG383" s="216">
        <f>IF(N383="zákl. přenesená",J383,0)</f>
        <v>0</v>
      </c>
      <c r="BH383" s="216">
        <f>IF(N383="sníž. přenesená",J383,0)</f>
        <v>0</v>
      </c>
      <c r="BI383" s="216">
        <f>IF(N383="nulová",J383,0)</f>
        <v>0</v>
      </c>
      <c r="BJ383" s="16" t="s">
        <v>78</v>
      </c>
      <c r="BK383" s="216">
        <f>ROUND(I383*H383,2)</f>
        <v>0</v>
      </c>
      <c r="BL383" s="16" t="s">
        <v>146</v>
      </c>
      <c r="BM383" s="16" t="s">
        <v>624</v>
      </c>
    </row>
    <row r="384" spans="2:51" s="11" customFormat="1" ht="12">
      <c r="B384" s="217"/>
      <c r="C384" s="218"/>
      <c r="D384" s="219" t="s">
        <v>148</v>
      </c>
      <c r="E384" s="220" t="s">
        <v>1</v>
      </c>
      <c r="F384" s="221" t="s">
        <v>619</v>
      </c>
      <c r="G384" s="218"/>
      <c r="H384" s="220" t="s">
        <v>1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148</v>
      </c>
      <c r="AU384" s="227" t="s">
        <v>80</v>
      </c>
      <c r="AV384" s="11" t="s">
        <v>78</v>
      </c>
      <c r="AW384" s="11" t="s">
        <v>32</v>
      </c>
      <c r="AX384" s="11" t="s">
        <v>70</v>
      </c>
      <c r="AY384" s="227" t="s">
        <v>139</v>
      </c>
    </row>
    <row r="385" spans="2:51" s="12" customFormat="1" ht="12">
      <c r="B385" s="228"/>
      <c r="C385" s="229"/>
      <c r="D385" s="219" t="s">
        <v>148</v>
      </c>
      <c r="E385" s="230" t="s">
        <v>1</v>
      </c>
      <c r="F385" s="231" t="s">
        <v>625</v>
      </c>
      <c r="G385" s="229"/>
      <c r="H385" s="232">
        <v>3542.19</v>
      </c>
      <c r="I385" s="233"/>
      <c r="J385" s="229"/>
      <c r="K385" s="229"/>
      <c r="L385" s="234"/>
      <c r="M385" s="235"/>
      <c r="N385" s="236"/>
      <c r="O385" s="236"/>
      <c r="P385" s="236"/>
      <c r="Q385" s="236"/>
      <c r="R385" s="236"/>
      <c r="S385" s="236"/>
      <c r="T385" s="237"/>
      <c r="AT385" s="238" t="s">
        <v>148</v>
      </c>
      <c r="AU385" s="238" t="s">
        <v>80</v>
      </c>
      <c r="AV385" s="12" t="s">
        <v>80</v>
      </c>
      <c r="AW385" s="12" t="s">
        <v>32</v>
      </c>
      <c r="AX385" s="12" t="s">
        <v>78</v>
      </c>
      <c r="AY385" s="238" t="s">
        <v>139</v>
      </c>
    </row>
    <row r="386" spans="2:63" s="10" customFormat="1" ht="22.8" customHeight="1">
      <c r="B386" s="189"/>
      <c r="C386" s="190"/>
      <c r="D386" s="191" t="s">
        <v>69</v>
      </c>
      <c r="E386" s="203" t="s">
        <v>626</v>
      </c>
      <c r="F386" s="203" t="s">
        <v>627</v>
      </c>
      <c r="G386" s="190"/>
      <c r="H386" s="190"/>
      <c r="I386" s="193"/>
      <c r="J386" s="204">
        <f>BK386</f>
        <v>0</v>
      </c>
      <c r="K386" s="190"/>
      <c r="L386" s="195"/>
      <c r="M386" s="196"/>
      <c r="N386" s="197"/>
      <c r="O386" s="197"/>
      <c r="P386" s="198">
        <f>SUM(P387:P394)</f>
        <v>0</v>
      </c>
      <c r="Q386" s="197"/>
      <c r="R386" s="198">
        <f>SUM(R387:R394)</f>
        <v>0</v>
      </c>
      <c r="S386" s="197"/>
      <c r="T386" s="199">
        <f>SUM(T387:T394)</f>
        <v>0</v>
      </c>
      <c r="AR386" s="200" t="s">
        <v>78</v>
      </c>
      <c r="AT386" s="201" t="s">
        <v>69</v>
      </c>
      <c r="AU386" s="201" t="s">
        <v>78</v>
      </c>
      <c r="AY386" s="200" t="s">
        <v>139</v>
      </c>
      <c r="BK386" s="202">
        <f>SUM(BK387:BK394)</f>
        <v>0</v>
      </c>
    </row>
    <row r="387" spans="2:65" s="1" customFormat="1" ht="16.5" customHeight="1">
      <c r="B387" s="37"/>
      <c r="C387" s="205" t="s">
        <v>628</v>
      </c>
      <c r="D387" s="205" t="s">
        <v>141</v>
      </c>
      <c r="E387" s="206" t="s">
        <v>629</v>
      </c>
      <c r="F387" s="207" t="s">
        <v>630</v>
      </c>
      <c r="G387" s="208" t="s">
        <v>197</v>
      </c>
      <c r="H387" s="209">
        <v>136.173</v>
      </c>
      <c r="I387" s="210"/>
      <c r="J387" s="211">
        <f>ROUND(I387*H387,2)</f>
        <v>0</v>
      </c>
      <c r="K387" s="207" t="s">
        <v>145</v>
      </c>
      <c r="L387" s="42"/>
      <c r="M387" s="212" t="s">
        <v>1</v>
      </c>
      <c r="N387" s="213" t="s">
        <v>41</v>
      </c>
      <c r="O387" s="78"/>
      <c r="P387" s="214">
        <f>O387*H387</f>
        <v>0</v>
      </c>
      <c r="Q387" s="214">
        <v>0</v>
      </c>
      <c r="R387" s="214">
        <f>Q387*H387</f>
        <v>0</v>
      </c>
      <c r="S387" s="214">
        <v>0</v>
      </c>
      <c r="T387" s="215">
        <f>S387*H387</f>
        <v>0</v>
      </c>
      <c r="AR387" s="16" t="s">
        <v>146</v>
      </c>
      <c r="AT387" s="16" t="s">
        <v>141</v>
      </c>
      <c r="AU387" s="16" t="s">
        <v>80</v>
      </c>
      <c r="AY387" s="16" t="s">
        <v>139</v>
      </c>
      <c r="BE387" s="216">
        <f>IF(N387="základní",J387,0)</f>
        <v>0</v>
      </c>
      <c r="BF387" s="216">
        <f>IF(N387="snížená",J387,0)</f>
        <v>0</v>
      </c>
      <c r="BG387" s="216">
        <f>IF(N387="zákl. přenesená",J387,0)</f>
        <v>0</v>
      </c>
      <c r="BH387" s="216">
        <f>IF(N387="sníž. přenesená",J387,0)</f>
        <v>0</v>
      </c>
      <c r="BI387" s="216">
        <f>IF(N387="nulová",J387,0)</f>
        <v>0</v>
      </c>
      <c r="BJ387" s="16" t="s">
        <v>78</v>
      </c>
      <c r="BK387" s="216">
        <f>ROUND(I387*H387,2)</f>
        <v>0</v>
      </c>
      <c r="BL387" s="16" t="s">
        <v>146</v>
      </c>
      <c r="BM387" s="16" t="s">
        <v>631</v>
      </c>
    </row>
    <row r="388" spans="2:65" s="1" customFormat="1" ht="16.5" customHeight="1">
      <c r="B388" s="37"/>
      <c r="C388" s="205" t="s">
        <v>632</v>
      </c>
      <c r="D388" s="205" t="s">
        <v>141</v>
      </c>
      <c r="E388" s="206" t="s">
        <v>633</v>
      </c>
      <c r="F388" s="207" t="s">
        <v>634</v>
      </c>
      <c r="G388" s="208" t="s">
        <v>197</v>
      </c>
      <c r="H388" s="209">
        <v>2723.5</v>
      </c>
      <c r="I388" s="210"/>
      <c r="J388" s="211">
        <f>ROUND(I388*H388,2)</f>
        <v>0</v>
      </c>
      <c r="K388" s="207" t="s">
        <v>145</v>
      </c>
      <c r="L388" s="42"/>
      <c r="M388" s="212" t="s">
        <v>1</v>
      </c>
      <c r="N388" s="213" t="s">
        <v>41</v>
      </c>
      <c r="O388" s="78"/>
      <c r="P388" s="214">
        <f>O388*H388</f>
        <v>0</v>
      </c>
      <c r="Q388" s="214">
        <v>0</v>
      </c>
      <c r="R388" s="214">
        <f>Q388*H388</f>
        <v>0</v>
      </c>
      <c r="S388" s="214">
        <v>0</v>
      </c>
      <c r="T388" s="215">
        <f>S388*H388</f>
        <v>0</v>
      </c>
      <c r="AR388" s="16" t="s">
        <v>146</v>
      </c>
      <c r="AT388" s="16" t="s">
        <v>141</v>
      </c>
      <c r="AU388" s="16" t="s">
        <v>80</v>
      </c>
      <c r="AY388" s="16" t="s">
        <v>139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6" t="s">
        <v>78</v>
      </c>
      <c r="BK388" s="216">
        <f>ROUND(I388*H388,2)</f>
        <v>0</v>
      </c>
      <c r="BL388" s="16" t="s">
        <v>146</v>
      </c>
      <c r="BM388" s="16" t="s">
        <v>635</v>
      </c>
    </row>
    <row r="389" spans="2:51" s="12" customFormat="1" ht="12">
      <c r="B389" s="228"/>
      <c r="C389" s="229"/>
      <c r="D389" s="219" t="s">
        <v>148</v>
      </c>
      <c r="E389" s="230" t="s">
        <v>1</v>
      </c>
      <c r="F389" s="231" t="s">
        <v>636</v>
      </c>
      <c r="G389" s="229"/>
      <c r="H389" s="232">
        <v>2723.5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148</v>
      </c>
      <c r="AU389" s="238" t="s">
        <v>80</v>
      </c>
      <c r="AV389" s="12" t="s">
        <v>80</v>
      </c>
      <c r="AW389" s="12" t="s">
        <v>32</v>
      </c>
      <c r="AX389" s="12" t="s">
        <v>78</v>
      </c>
      <c r="AY389" s="238" t="s">
        <v>139</v>
      </c>
    </row>
    <row r="390" spans="2:65" s="1" customFormat="1" ht="16.5" customHeight="1">
      <c r="B390" s="37"/>
      <c r="C390" s="205" t="s">
        <v>637</v>
      </c>
      <c r="D390" s="205" t="s">
        <v>141</v>
      </c>
      <c r="E390" s="206" t="s">
        <v>638</v>
      </c>
      <c r="F390" s="207" t="s">
        <v>639</v>
      </c>
      <c r="G390" s="208" t="s">
        <v>197</v>
      </c>
      <c r="H390" s="209">
        <v>6.242</v>
      </c>
      <c r="I390" s="210"/>
      <c r="J390" s="211">
        <f>ROUND(I390*H390,2)</f>
        <v>0</v>
      </c>
      <c r="K390" s="207" t="s">
        <v>145</v>
      </c>
      <c r="L390" s="42"/>
      <c r="M390" s="212" t="s">
        <v>1</v>
      </c>
      <c r="N390" s="213" t="s">
        <v>41</v>
      </c>
      <c r="O390" s="78"/>
      <c r="P390" s="214">
        <f>O390*H390</f>
        <v>0</v>
      </c>
      <c r="Q390" s="214">
        <v>0</v>
      </c>
      <c r="R390" s="214">
        <f>Q390*H390</f>
        <v>0</v>
      </c>
      <c r="S390" s="214">
        <v>0</v>
      </c>
      <c r="T390" s="215">
        <f>S390*H390</f>
        <v>0</v>
      </c>
      <c r="AR390" s="16" t="s">
        <v>146</v>
      </c>
      <c r="AT390" s="16" t="s">
        <v>141</v>
      </c>
      <c r="AU390" s="16" t="s">
        <v>80</v>
      </c>
      <c r="AY390" s="16" t="s">
        <v>139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6" t="s">
        <v>78</v>
      </c>
      <c r="BK390" s="216">
        <f>ROUND(I390*H390,2)</f>
        <v>0</v>
      </c>
      <c r="BL390" s="16" t="s">
        <v>146</v>
      </c>
      <c r="BM390" s="16" t="s">
        <v>640</v>
      </c>
    </row>
    <row r="391" spans="2:65" s="1" customFormat="1" ht="16.5" customHeight="1">
      <c r="B391" s="37"/>
      <c r="C391" s="205" t="s">
        <v>641</v>
      </c>
      <c r="D391" s="205" t="s">
        <v>141</v>
      </c>
      <c r="E391" s="206" t="s">
        <v>642</v>
      </c>
      <c r="F391" s="207" t="s">
        <v>643</v>
      </c>
      <c r="G391" s="208" t="s">
        <v>197</v>
      </c>
      <c r="H391" s="209">
        <v>0.137</v>
      </c>
      <c r="I391" s="210"/>
      <c r="J391" s="211">
        <f>ROUND(I391*H391,2)</f>
        <v>0</v>
      </c>
      <c r="K391" s="207" t="s">
        <v>145</v>
      </c>
      <c r="L391" s="42"/>
      <c r="M391" s="212" t="s">
        <v>1</v>
      </c>
      <c r="N391" s="213" t="s">
        <v>41</v>
      </c>
      <c r="O391" s="78"/>
      <c r="P391" s="214">
        <f>O391*H391</f>
        <v>0</v>
      </c>
      <c r="Q391" s="214">
        <v>0</v>
      </c>
      <c r="R391" s="214">
        <f>Q391*H391</f>
        <v>0</v>
      </c>
      <c r="S391" s="214">
        <v>0</v>
      </c>
      <c r="T391" s="215">
        <f>S391*H391</f>
        <v>0</v>
      </c>
      <c r="AR391" s="16" t="s">
        <v>146</v>
      </c>
      <c r="AT391" s="16" t="s">
        <v>141</v>
      </c>
      <c r="AU391" s="16" t="s">
        <v>80</v>
      </c>
      <c r="AY391" s="16" t="s">
        <v>139</v>
      </c>
      <c r="BE391" s="216">
        <f>IF(N391="základní",J391,0)</f>
        <v>0</v>
      </c>
      <c r="BF391" s="216">
        <f>IF(N391="snížená",J391,0)</f>
        <v>0</v>
      </c>
      <c r="BG391" s="216">
        <f>IF(N391="zákl. přenesená",J391,0)</f>
        <v>0</v>
      </c>
      <c r="BH391" s="216">
        <f>IF(N391="sníž. přenesená",J391,0)</f>
        <v>0</v>
      </c>
      <c r="BI391" s="216">
        <f>IF(N391="nulová",J391,0)</f>
        <v>0</v>
      </c>
      <c r="BJ391" s="16" t="s">
        <v>78</v>
      </c>
      <c r="BK391" s="216">
        <f>ROUND(I391*H391,2)</f>
        <v>0</v>
      </c>
      <c r="BL391" s="16" t="s">
        <v>146</v>
      </c>
      <c r="BM391" s="16" t="s">
        <v>644</v>
      </c>
    </row>
    <row r="392" spans="2:65" s="1" customFormat="1" ht="16.5" customHeight="1">
      <c r="B392" s="37"/>
      <c r="C392" s="205" t="s">
        <v>645</v>
      </c>
      <c r="D392" s="205" t="s">
        <v>141</v>
      </c>
      <c r="E392" s="206" t="s">
        <v>646</v>
      </c>
      <c r="F392" s="207" t="s">
        <v>647</v>
      </c>
      <c r="G392" s="208" t="s">
        <v>197</v>
      </c>
      <c r="H392" s="209">
        <v>48.905</v>
      </c>
      <c r="I392" s="210"/>
      <c r="J392" s="211">
        <f>ROUND(I392*H392,2)</f>
        <v>0</v>
      </c>
      <c r="K392" s="207" t="s">
        <v>145</v>
      </c>
      <c r="L392" s="42"/>
      <c r="M392" s="212" t="s">
        <v>1</v>
      </c>
      <c r="N392" s="213" t="s">
        <v>41</v>
      </c>
      <c r="O392" s="78"/>
      <c r="P392" s="214">
        <f>O392*H392</f>
        <v>0</v>
      </c>
      <c r="Q392" s="214">
        <v>0</v>
      </c>
      <c r="R392" s="214">
        <f>Q392*H392</f>
        <v>0</v>
      </c>
      <c r="S392" s="214">
        <v>0</v>
      </c>
      <c r="T392" s="215">
        <f>S392*H392</f>
        <v>0</v>
      </c>
      <c r="AR392" s="16" t="s">
        <v>146</v>
      </c>
      <c r="AT392" s="16" t="s">
        <v>141</v>
      </c>
      <c r="AU392" s="16" t="s">
        <v>80</v>
      </c>
      <c r="AY392" s="16" t="s">
        <v>139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6" t="s">
        <v>78</v>
      </c>
      <c r="BK392" s="216">
        <f>ROUND(I392*H392,2)</f>
        <v>0</v>
      </c>
      <c r="BL392" s="16" t="s">
        <v>146</v>
      </c>
      <c r="BM392" s="16" t="s">
        <v>648</v>
      </c>
    </row>
    <row r="393" spans="2:65" s="1" customFormat="1" ht="16.5" customHeight="1">
      <c r="B393" s="37"/>
      <c r="C393" s="205" t="s">
        <v>649</v>
      </c>
      <c r="D393" s="205" t="s">
        <v>141</v>
      </c>
      <c r="E393" s="206" t="s">
        <v>650</v>
      </c>
      <c r="F393" s="207" t="s">
        <v>651</v>
      </c>
      <c r="G393" s="208" t="s">
        <v>197</v>
      </c>
      <c r="H393" s="209">
        <v>77.116</v>
      </c>
      <c r="I393" s="210"/>
      <c r="J393" s="211">
        <f>ROUND(I393*H393,2)</f>
        <v>0</v>
      </c>
      <c r="K393" s="207" t="s">
        <v>145</v>
      </c>
      <c r="L393" s="42"/>
      <c r="M393" s="212" t="s">
        <v>1</v>
      </c>
      <c r="N393" s="213" t="s">
        <v>41</v>
      </c>
      <c r="O393" s="78"/>
      <c r="P393" s="214">
        <f>O393*H393</f>
        <v>0</v>
      </c>
      <c r="Q393" s="214">
        <v>0</v>
      </c>
      <c r="R393" s="214">
        <f>Q393*H393</f>
        <v>0</v>
      </c>
      <c r="S393" s="214">
        <v>0</v>
      </c>
      <c r="T393" s="215">
        <f>S393*H393</f>
        <v>0</v>
      </c>
      <c r="AR393" s="16" t="s">
        <v>146</v>
      </c>
      <c r="AT393" s="16" t="s">
        <v>141</v>
      </c>
      <c r="AU393" s="16" t="s">
        <v>80</v>
      </c>
      <c r="AY393" s="16" t="s">
        <v>139</v>
      </c>
      <c r="BE393" s="216">
        <f>IF(N393="základní",J393,0)</f>
        <v>0</v>
      </c>
      <c r="BF393" s="216">
        <f>IF(N393="snížená",J393,0)</f>
        <v>0</v>
      </c>
      <c r="BG393" s="216">
        <f>IF(N393="zákl. přenesená",J393,0)</f>
        <v>0</v>
      </c>
      <c r="BH393" s="216">
        <f>IF(N393="sníž. přenesená",J393,0)</f>
        <v>0</v>
      </c>
      <c r="BI393" s="216">
        <f>IF(N393="nulová",J393,0)</f>
        <v>0</v>
      </c>
      <c r="BJ393" s="16" t="s">
        <v>78</v>
      </c>
      <c r="BK393" s="216">
        <f>ROUND(I393*H393,2)</f>
        <v>0</v>
      </c>
      <c r="BL393" s="16" t="s">
        <v>146</v>
      </c>
      <c r="BM393" s="16" t="s">
        <v>652</v>
      </c>
    </row>
    <row r="394" spans="2:65" s="1" customFormat="1" ht="16.5" customHeight="1">
      <c r="B394" s="37"/>
      <c r="C394" s="205" t="s">
        <v>653</v>
      </c>
      <c r="D394" s="205" t="s">
        <v>141</v>
      </c>
      <c r="E394" s="206" t="s">
        <v>654</v>
      </c>
      <c r="F394" s="207" t="s">
        <v>655</v>
      </c>
      <c r="G394" s="208" t="s">
        <v>197</v>
      </c>
      <c r="H394" s="209">
        <v>3.21</v>
      </c>
      <c r="I394" s="210"/>
      <c r="J394" s="211">
        <f>ROUND(I394*H394,2)</f>
        <v>0</v>
      </c>
      <c r="K394" s="207" t="s">
        <v>145</v>
      </c>
      <c r="L394" s="42"/>
      <c r="M394" s="212" t="s">
        <v>1</v>
      </c>
      <c r="N394" s="213" t="s">
        <v>41</v>
      </c>
      <c r="O394" s="78"/>
      <c r="P394" s="214">
        <f>O394*H394</f>
        <v>0</v>
      </c>
      <c r="Q394" s="214">
        <v>0</v>
      </c>
      <c r="R394" s="214">
        <f>Q394*H394</f>
        <v>0</v>
      </c>
      <c r="S394" s="214">
        <v>0</v>
      </c>
      <c r="T394" s="215">
        <f>S394*H394</f>
        <v>0</v>
      </c>
      <c r="AR394" s="16" t="s">
        <v>146</v>
      </c>
      <c r="AT394" s="16" t="s">
        <v>141</v>
      </c>
      <c r="AU394" s="16" t="s">
        <v>80</v>
      </c>
      <c r="AY394" s="16" t="s">
        <v>139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6" t="s">
        <v>78</v>
      </c>
      <c r="BK394" s="216">
        <f>ROUND(I394*H394,2)</f>
        <v>0</v>
      </c>
      <c r="BL394" s="16" t="s">
        <v>146</v>
      </c>
      <c r="BM394" s="16" t="s">
        <v>656</v>
      </c>
    </row>
    <row r="395" spans="2:63" s="10" customFormat="1" ht="22.8" customHeight="1">
      <c r="B395" s="189"/>
      <c r="C395" s="190"/>
      <c r="D395" s="191" t="s">
        <v>69</v>
      </c>
      <c r="E395" s="203" t="s">
        <v>657</v>
      </c>
      <c r="F395" s="203" t="s">
        <v>658</v>
      </c>
      <c r="G395" s="190"/>
      <c r="H395" s="190"/>
      <c r="I395" s="193"/>
      <c r="J395" s="204">
        <f>BK395</f>
        <v>0</v>
      </c>
      <c r="K395" s="190"/>
      <c r="L395" s="195"/>
      <c r="M395" s="196"/>
      <c r="N395" s="197"/>
      <c r="O395" s="197"/>
      <c r="P395" s="198">
        <f>P396</f>
        <v>0</v>
      </c>
      <c r="Q395" s="197"/>
      <c r="R395" s="198">
        <f>R396</f>
        <v>0</v>
      </c>
      <c r="S395" s="197"/>
      <c r="T395" s="199">
        <f>T396</f>
        <v>0</v>
      </c>
      <c r="AR395" s="200" t="s">
        <v>78</v>
      </c>
      <c r="AT395" s="201" t="s">
        <v>69</v>
      </c>
      <c r="AU395" s="201" t="s">
        <v>78</v>
      </c>
      <c r="AY395" s="200" t="s">
        <v>139</v>
      </c>
      <c r="BK395" s="202">
        <f>BK396</f>
        <v>0</v>
      </c>
    </row>
    <row r="396" spans="2:65" s="1" customFormat="1" ht="16.5" customHeight="1">
      <c r="B396" s="37"/>
      <c r="C396" s="205" t="s">
        <v>659</v>
      </c>
      <c r="D396" s="205" t="s">
        <v>141</v>
      </c>
      <c r="E396" s="206" t="s">
        <v>660</v>
      </c>
      <c r="F396" s="207" t="s">
        <v>661</v>
      </c>
      <c r="G396" s="208" t="s">
        <v>197</v>
      </c>
      <c r="H396" s="209">
        <v>192.98</v>
      </c>
      <c r="I396" s="210"/>
      <c r="J396" s="211">
        <f>ROUND(I396*H396,2)</f>
        <v>0</v>
      </c>
      <c r="K396" s="207" t="s">
        <v>145</v>
      </c>
      <c r="L396" s="42"/>
      <c r="M396" s="212" t="s">
        <v>1</v>
      </c>
      <c r="N396" s="213" t="s">
        <v>41</v>
      </c>
      <c r="O396" s="78"/>
      <c r="P396" s="214">
        <f>O396*H396</f>
        <v>0</v>
      </c>
      <c r="Q396" s="214">
        <v>0</v>
      </c>
      <c r="R396" s="214">
        <f>Q396*H396</f>
        <v>0</v>
      </c>
      <c r="S396" s="214">
        <v>0</v>
      </c>
      <c r="T396" s="215">
        <f>S396*H396</f>
        <v>0</v>
      </c>
      <c r="AR396" s="16" t="s">
        <v>146</v>
      </c>
      <c r="AT396" s="16" t="s">
        <v>141</v>
      </c>
      <c r="AU396" s="16" t="s">
        <v>80</v>
      </c>
      <c r="AY396" s="16" t="s">
        <v>139</v>
      </c>
      <c r="BE396" s="216">
        <f>IF(N396="základní",J396,0)</f>
        <v>0</v>
      </c>
      <c r="BF396" s="216">
        <f>IF(N396="snížená",J396,0)</f>
        <v>0</v>
      </c>
      <c r="BG396" s="216">
        <f>IF(N396="zákl. přenesená",J396,0)</f>
        <v>0</v>
      </c>
      <c r="BH396" s="216">
        <f>IF(N396="sníž. přenesená",J396,0)</f>
        <v>0</v>
      </c>
      <c r="BI396" s="216">
        <f>IF(N396="nulová",J396,0)</f>
        <v>0</v>
      </c>
      <c r="BJ396" s="16" t="s">
        <v>78</v>
      </c>
      <c r="BK396" s="216">
        <f>ROUND(I396*H396,2)</f>
        <v>0</v>
      </c>
      <c r="BL396" s="16" t="s">
        <v>146</v>
      </c>
      <c r="BM396" s="16" t="s">
        <v>662</v>
      </c>
    </row>
    <row r="397" spans="2:63" s="10" customFormat="1" ht="25.9" customHeight="1">
      <c r="B397" s="189"/>
      <c r="C397" s="190"/>
      <c r="D397" s="191" t="s">
        <v>69</v>
      </c>
      <c r="E397" s="192" t="s">
        <v>663</v>
      </c>
      <c r="F397" s="192" t="s">
        <v>664</v>
      </c>
      <c r="G397" s="190"/>
      <c r="H397" s="190"/>
      <c r="I397" s="193"/>
      <c r="J397" s="194">
        <f>BK397</f>
        <v>0</v>
      </c>
      <c r="K397" s="190"/>
      <c r="L397" s="195"/>
      <c r="M397" s="196"/>
      <c r="N397" s="197"/>
      <c r="O397" s="197"/>
      <c r="P397" s="198">
        <f>P398+P414+P424+P435+P441+P443+P504+P542+P636+P710+P725</f>
        <v>0</v>
      </c>
      <c r="Q397" s="197"/>
      <c r="R397" s="198">
        <f>R398+R414+R424+R435+R441+R443+R504+R542+R636+R710+R725</f>
        <v>16.8682005</v>
      </c>
      <c r="S397" s="197"/>
      <c r="T397" s="199">
        <f>T398+T414+T424+T435+T441+T443+T504+T542+T636+T710+T725</f>
        <v>4.3575882</v>
      </c>
      <c r="AR397" s="200" t="s">
        <v>80</v>
      </c>
      <c r="AT397" s="201" t="s">
        <v>69</v>
      </c>
      <c r="AU397" s="201" t="s">
        <v>70</v>
      </c>
      <c r="AY397" s="200" t="s">
        <v>139</v>
      </c>
      <c r="BK397" s="202">
        <f>BK398+BK414+BK424+BK435+BK441+BK443+BK504+BK542+BK636+BK710+BK725</f>
        <v>0</v>
      </c>
    </row>
    <row r="398" spans="2:63" s="10" customFormat="1" ht="22.8" customHeight="1">
      <c r="B398" s="189"/>
      <c r="C398" s="190"/>
      <c r="D398" s="191" t="s">
        <v>69</v>
      </c>
      <c r="E398" s="203" t="s">
        <v>665</v>
      </c>
      <c r="F398" s="203" t="s">
        <v>666</v>
      </c>
      <c r="G398" s="190"/>
      <c r="H398" s="190"/>
      <c r="I398" s="193"/>
      <c r="J398" s="204">
        <f>BK398</f>
        <v>0</v>
      </c>
      <c r="K398" s="190"/>
      <c r="L398" s="195"/>
      <c r="M398" s="196"/>
      <c r="N398" s="197"/>
      <c r="O398" s="197"/>
      <c r="P398" s="198">
        <f>SUM(P399:P413)</f>
        <v>0</v>
      </c>
      <c r="Q398" s="197"/>
      <c r="R398" s="198">
        <f>SUM(R399:R413)</f>
        <v>0.22629771999999998</v>
      </c>
      <c r="S398" s="197"/>
      <c r="T398" s="199">
        <f>SUM(T399:T413)</f>
        <v>0</v>
      </c>
      <c r="AR398" s="200" t="s">
        <v>80</v>
      </c>
      <c r="AT398" s="201" t="s">
        <v>69</v>
      </c>
      <c r="AU398" s="201" t="s">
        <v>78</v>
      </c>
      <c r="AY398" s="200" t="s">
        <v>139</v>
      </c>
      <c r="BK398" s="202">
        <f>SUM(BK399:BK413)</f>
        <v>0</v>
      </c>
    </row>
    <row r="399" spans="2:65" s="1" customFormat="1" ht="16.5" customHeight="1">
      <c r="B399" s="37"/>
      <c r="C399" s="205" t="s">
        <v>667</v>
      </c>
      <c r="D399" s="205" t="s">
        <v>141</v>
      </c>
      <c r="E399" s="206" t="s">
        <v>668</v>
      </c>
      <c r="F399" s="207" t="s">
        <v>669</v>
      </c>
      <c r="G399" s="208" t="s">
        <v>144</v>
      </c>
      <c r="H399" s="209">
        <v>34.7</v>
      </c>
      <c r="I399" s="210"/>
      <c r="J399" s="211">
        <f>ROUND(I399*H399,2)</f>
        <v>0</v>
      </c>
      <c r="K399" s="207" t="s">
        <v>145</v>
      </c>
      <c r="L399" s="42"/>
      <c r="M399" s="212" t="s">
        <v>1</v>
      </c>
      <c r="N399" s="213" t="s">
        <v>41</v>
      </c>
      <c r="O399" s="78"/>
      <c r="P399" s="214">
        <f>O399*H399</f>
        <v>0</v>
      </c>
      <c r="Q399" s="214">
        <v>0.0004</v>
      </c>
      <c r="R399" s="214">
        <f>Q399*H399</f>
        <v>0.013880000000000002</v>
      </c>
      <c r="S399" s="214">
        <v>0</v>
      </c>
      <c r="T399" s="215">
        <f>S399*H399</f>
        <v>0</v>
      </c>
      <c r="AR399" s="16" t="s">
        <v>227</v>
      </c>
      <c r="AT399" s="16" t="s">
        <v>141</v>
      </c>
      <c r="AU399" s="16" t="s">
        <v>80</v>
      </c>
      <c r="AY399" s="16" t="s">
        <v>139</v>
      </c>
      <c r="BE399" s="216">
        <f>IF(N399="základní",J399,0)</f>
        <v>0</v>
      </c>
      <c r="BF399" s="216">
        <f>IF(N399="snížená",J399,0)</f>
        <v>0</v>
      </c>
      <c r="BG399" s="216">
        <f>IF(N399="zákl. přenesená",J399,0)</f>
        <v>0</v>
      </c>
      <c r="BH399" s="216">
        <f>IF(N399="sníž. přenesená",J399,0)</f>
        <v>0</v>
      </c>
      <c r="BI399" s="216">
        <f>IF(N399="nulová",J399,0)</f>
        <v>0</v>
      </c>
      <c r="BJ399" s="16" t="s">
        <v>78</v>
      </c>
      <c r="BK399" s="216">
        <f>ROUND(I399*H399,2)</f>
        <v>0</v>
      </c>
      <c r="BL399" s="16" t="s">
        <v>227</v>
      </c>
      <c r="BM399" s="16" t="s">
        <v>670</v>
      </c>
    </row>
    <row r="400" spans="2:51" s="11" customFormat="1" ht="12">
      <c r="B400" s="217"/>
      <c r="C400" s="218"/>
      <c r="D400" s="219" t="s">
        <v>148</v>
      </c>
      <c r="E400" s="220" t="s">
        <v>1</v>
      </c>
      <c r="F400" s="221" t="s">
        <v>671</v>
      </c>
      <c r="G400" s="218"/>
      <c r="H400" s="220" t="s">
        <v>1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148</v>
      </c>
      <c r="AU400" s="227" t="s">
        <v>80</v>
      </c>
      <c r="AV400" s="11" t="s">
        <v>78</v>
      </c>
      <c r="AW400" s="11" t="s">
        <v>32</v>
      </c>
      <c r="AX400" s="11" t="s">
        <v>70</v>
      </c>
      <c r="AY400" s="227" t="s">
        <v>139</v>
      </c>
    </row>
    <row r="401" spans="2:51" s="12" customFormat="1" ht="12">
      <c r="B401" s="228"/>
      <c r="C401" s="229"/>
      <c r="D401" s="219" t="s">
        <v>148</v>
      </c>
      <c r="E401" s="230" t="s">
        <v>1</v>
      </c>
      <c r="F401" s="231" t="s">
        <v>528</v>
      </c>
      <c r="G401" s="229"/>
      <c r="H401" s="232">
        <v>34.7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148</v>
      </c>
      <c r="AU401" s="238" t="s">
        <v>80</v>
      </c>
      <c r="AV401" s="12" t="s">
        <v>80</v>
      </c>
      <c r="AW401" s="12" t="s">
        <v>32</v>
      </c>
      <c r="AX401" s="12" t="s">
        <v>78</v>
      </c>
      <c r="AY401" s="238" t="s">
        <v>139</v>
      </c>
    </row>
    <row r="402" spans="2:65" s="1" customFormat="1" ht="22.5" customHeight="1">
      <c r="B402" s="37"/>
      <c r="C402" s="250" t="s">
        <v>672</v>
      </c>
      <c r="D402" s="250" t="s">
        <v>215</v>
      </c>
      <c r="E402" s="251" t="s">
        <v>673</v>
      </c>
      <c r="F402" s="252" t="s">
        <v>674</v>
      </c>
      <c r="G402" s="253" t="s">
        <v>144</v>
      </c>
      <c r="H402" s="254">
        <v>39.905</v>
      </c>
      <c r="I402" s="255"/>
      <c r="J402" s="256">
        <f>ROUND(I402*H402,2)</f>
        <v>0</v>
      </c>
      <c r="K402" s="252" t="s">
        <v>145</v>
      </c>
      <c r="L402" s="257"/>
      <c r="M402" s="258" t="s">
        <v>1</v>
      </c>
      <c r="N402" s="259" t="s">
        <v>41</v>
      </c>
      <c r="O402" s="78"/>
      <c r="P402" s="214">
        <f>O402*H402</f>
        <v>0</v>
      </c>
      <c r="Q402" s="214">
        <v>0.002</v>
      </c>
      <c r="R402" s="214">
        <f>Q402*H402</f>
        <v>0.07981</v>
      </c>
      <c r="S402" s="214">
        <v>0</v>
      </c>
      <c r="T402" s="215">
        <f>S402*H402</f>
        <v>0</v>
      </c>
      <c r="AR402" s="16" t="s">
        <v>335</v>
      </c>
      <c r="AT402" s="16" t="s">
        <v>215</v>
      </c>
      <c r="AU402" s="16" t="s">
        <v>80</v>
      </c>
      <c r="AY402" s="16" t="s">
        <v>139</v>
      </c>
      <c r="BE402" s="216">
        <f>IF(N402="základní",J402,0)</f>
        <v>0</v>
      </c>
      <c r="BF402" s="216">
        <f>IF(N402="snížená",J402,0)</f>
        <v>0</v>
      </c>
      <c r="BG402" s="216">
        <f>IF(N402="zákl. přenesená",J402,0)</f>
        <v>0</v>
      </c>
      <c r="BH402" s="216">
        <f>IF(N402="sníž. přenesená",J402,0)</f>
        <v>0</v>
      </c>
      <c r="BI402" s="216">
        <f>IF(N402="nulová",J402,0)</f>
        <v>0</v>
      </c>
      <c r="BJ402" s="16" t="s">
        <v>78</v>
      </c>
      <c r="BK402" s="216">
        <f>ROUND(I402*H402,2)</f>
        <v>0</v>
      </c>
      <c r="BL402" s="16" t="s">
        <v>227</v>
      </c>
      <c r="BM402" s="16" t="s">
        <v>675</v>
      </c>
    </row>
    <row r="403" spans="2:51" s="12" customFormat="1" ht="12">
      <c r="B403" s="228"/>
      <c r="C403" s="229"/>
      <c r="D403" s="219" t="s">
        <v>148</v>
      </c>
      <c r="E403" s="229"/>
      <c r="F403" s="231" t="s">
        <v>676</v>
      </c>
      <c r="G403" s="229"/>
      <c r="H403" s="232">
        <v>39.905</v>
      </c>
      <c r="I403" s="233"/>
      <c r="J403" s="229"/>
      <c r="K403" s="229"/>
      <c r="L403" s="234"/>
      <c r="M403" s="235"/>
      <c r="N403" s="236"/>
      <c r="O403" s="236"/>
      <c r="P403" s="236"/>
      <c r="Q403" s="236"/>
      <c r="R403" s="236"/>
      <c r="S403" s="236"/>
      <c r="T403" s="237"/>
      <c r="AT403" s="238" t="s">
        <v>148</v>
      </c>
      <c r="AU403" s="238" t="s">
        <v>80</v>
      </c>
      <c r="AV403" s="12" t="s">
        <v>80</v>
      </c>
      <c r="AW403" s="12" t="s">
        <v>4</v>
      </c>
      <c r="AX403" s="12" t="s">
        <v>78</v>
      </c>
      <c r="AY403" s="238" t="s">
        <v>139</v>
      </c>
    </row>
    <row r="404" spans="2:65" s="1" customFormat="1" ht="16.5" customHeight="1">
      <c r="B404" s="37"/>
      <c r="C404" s="205" t="s">
        <v>677</v>
      </c>
      <c r="D404" s="205" t="s">
        <v>141</v>
      </c>
      <c r="E404" s="206" t="s">
        <v>678</v>
      </c>
      <c r="F404" s="207" t="s">
        <v>679</v>
      </c>
      <c r="G404" s="208" t="s">
        <v>144</v>
      </c>
      <c r="H404" s="209">
        <v>90.604</v>
      </c>
      <c r="I404" s="210"/>
      <c r="J404" s="211">
        <f>ROUND(I404*H404,2)</f>
        <v>0</v>
      </c>
      <c r="K404" s="207" t="s">
        <v>145</v>
      </c>
      <c r="L404" s="42"/>
      <c r="M404" s="212" t="s">
        <v>1</v>
      </c>
      <c r="N404" s="213" t="s">
        <v>41</v>
      </c>
      <c r="O404" s="78"/>
      <c r="P404" s="214">
        <f>O404*H404</f>
        <v>0</v>
      </c>
      <c r="Q404" s="214">
        <v>0.00069</v>
      </c>
      <c r="R404" s="214">
        <f>Q404*H404</f>
        <v>0.06251675999999999</v>
      </c>
      <c r="S404" s="214">
        <v>0</v>
      </c>
      <c r="T404" s="215">
        <f>S404*H404</f>
        <v>0</v>
      </c>
      <c r="AR404" s="16" t="s">
        <v>146</v>
      </c>
      <c r="AT404" s="16" t="s">
        <v>141</v>
      </c>
      <c r="AU404" s="16" t="s">
        <v>80</v>
      </c>
      <c r="AY404" s="16" t="s">
        <v>139</v>
      </c>
      <c r="BE404" s="216">
        <f>IF(N404="základní",J404,0)</f>
        <v>0</v>
      </c>
      <c r="BF404" s="216">
        <f>IF(N404="snížená",J404,0)</f>
        <v>0</v>
      </c>
      <c r="BG404" s="216">
        <f>IF(N404="zákl. přenesená",J404,0)</f>
        <v>0</v>
      </c>
      <c r="BH404" s="216">
        <f>IF(N404="sníž. přenesená",J404,0)</f>
        <v>0</v>
      </c>
      <c r="BI404" s="216">
        <f>IF(N404="nulová",J404,0)</f>
        <v>0</v>
      </c>
      <c r="BJ404" s="16" t="s">
        <v>78</v>
      </c>
      <c r="BK404" s="216">
        <f>ROUND(I404*H404,2)</f>
        <v>0</v>
      </c>
      <c r="BL404" s="16" t="s">
        <v>146</v>
      </c>
      <c r="BM404" s="16" t="s">
        <v>680</v>
      </c>
    </row>
    <row r="405" spans="2:51" s="12" customFormat="1" ht="12">
      <c r="B405" s="228"/>
      <c r="C405" s="229"/>
      <c r="D405" s="219" t="s">
        <v>148</v>
      </c>
      <c r="E405" s="230" t="s">
        <v>1</v>
      </c>
      <c r="F405" s="231" t="s">
        <v>681</v>
      </c>
      <c r="G405" s="229"/>
      <c r="H405" s="232">
        <v>90.604</v>
      </c>
      <c r="I405" s="233"/>
      <c r="J405" s="229"/>
      <c r="K405" s="229"/>
      <c r="L405" s="234"/>
      <c r="M405" s="235"/>
      <c r="N405" s="236"/>
      <c r="O405" s="236"/>
      <c r="P405" s="236"/>
      <c r="Q405" s="236"/>
      <c r="R405" s="236"/>
      <c r="S405" s="236"/>
      <c r="T405" s="237"/>
      <c r="AT405" s="238" t="s">
        <v>148</v>
      </c>
      <c r="AU405" s="238" t="s">
        <v>80</v>
      </c>
      <c r="AV405" s="12" t="s">
        <v>80</v>
      </c>
      <c r="AW405" s="12" t="s">
        <v>32</v>
      </c>
      <c r="AX405" s="12" t="s">
        <v>78</v>
      </c>
      <c r="AY405" s="238" t="s">
        <v>139</v>
      </c>
    </row>
    <row r="406" spans="2:65" s="1" customFormat="1" ht="16.5" customHeight="1">
      <c r="B406" s="37"/>
      <c r="C406" s="205" t="s">
        <v>682</v>
      </c>
      <c r="D406" s="205" t="s">
        <v>141</v>
      </c>
      <c r="E406" s="206" t="s">
        <v>683</v>
      </c>
      <c r="F406" s="207" t="s">
        <v>684</v>
      </c>
      <c r="G406" s="208" t="s">
        <v>144</v>
      </c>
      <c r="H406" s="209">
        <v>90.604</v>
      </c>
      <c r="I406" s="210"/>
      <c r="J406" s="211">
        <f>ROUND(I406*H406,2)</f>
        <v>0</v>
      </c>
      <c r="K406" s="207" t="s">
        <v>145</v>
      </c>
      <c r="L406" s="42"/>
      <c r="M406" s="212" t="s">
        <v>1</v>
      </c>
      <c r="N406" s="213" t="s">
        <v>41</v>
      </c>
      <c r="O406" s="78"/>
      <c r="P406" s="214">
        <f>O406*H406</f>
        <v>0</v>
      </c>
      <c r="Q406" s="214">
        <v>0.00058</v>
      </c>
      <c r="R406" s="214">
        <f>Q406*H406</f>
        <v>0.05255032</v>
      </c>
      <c r="S406" s="214">
        <v>0</v>
      </c>
      <c r="T406" s="215">
        <f>S406*H406</f>
        <v>0</v>
      </c>
      <c r="AR406" s="16" t="s">
        <v>227</v>
      </c>
      <c r="AT406" s="16" t="s">
        <v>141</v>
      </c>
      <c r="AU406" s="16" t="s">
        <v>80</v>
      </c>
      <c r="AY406" s="16" t="s">
        <v>139</v>
      </c>
      <c r="BE406" s="216">
        <f>IF(N406="základní",J406,0)</f>
        <v>0</v>
      </c>
      <c r="BF406" s="216">
        <f>IF(N406="snížená",J406,0)</f>
        <v>0</v>
      </c>
      <c r="BG406" s="216">
        <f>IF(N406="zákl. přenesená",J406,0)</f>
        <v>0</v>
      </c>
      <c r="BH406" s="216">
        <f>IF(N406="sníž. přenesená",J406,0)</f>
        <v>0</v>
      </c>
      <c r="BI406" s="216">
        <f>IF(N406="nulová",J406,0)</f>
        <v>0</v>
      </c>
      <c r="BJ406" s="16" t="s">
        <v>78</v>
      </c>
      <c r="BK406" s="216">
        <f>ROUND(I406*H406,2)</f>
        <v>0</v>
      </c>
      <c r="BL406" s="16" t="s">
        <v>227</v>
      </c>
      <c r="BM406" s="16" t="s">
        <v>685</v>
      </c>
    </row>
    <row r="407" spans="2:65" s="1" customFormat="1" ht="16.5" customHeight="1">
      <c r="B407" s="37"/>
      <c r="C407" s="205" t="s">
        <v>686</v>
      </c>
      <c r="D407" s="205" t="s">
        <v>141</v>
      </c>
      <c r="E407" s="206" t="s">
        <v>687</v>
      </c>
      <c r="F407" s="207" t="s">
        <v>688</v>
      </c>
      <c r="G407" s="208" t="s">
        <v>230</v>
      </c>
      <c r="H407" s="209">
        <v>67.464</v>
      </c>
      <c r="I407" s="210"/>
      <c r="J407" s="211">
        <f>ROUND(I407*H407,2)</f>
        <v>0</v>
      </c>
      <c r="K407" s="207" t="s">
        <v>145</v>
      </c>
      <c r="L407" s="42"/>
      <c r="M407" s="212" t="s">
        <v>1</v>
      </c>
      <c r="N407" s="213" t="s">
        <v>41</v>
      </c>
      <c r="O407" s="78"/>
      <c r="P407" s="214">
        <f>O407*H407</f>
        <v>0</v>
      </c>
      <c r="Q407" s="214">
        <v>0.00026</v>
      </c>
      <c r="R407" s="214">
        <f>Q407*H407</f>
        <v>0.01754064</v>
      </c>
      <c r="S407" s="214">
        <v>0</v>
      </c>
      <c r="T407" s="215">
        <f>S407*H407</f>
        <v>0</v>
      </c>
      <c r="AR407" s="16" t="s">
        <v>227</v>
      </c>
      <c r="AT407" s="16" t="s">
        <v>141</v>
      </c>
      <c r="AU407" s="16" t="s">
        <v>80</v>
      </c>
      <c r="AY407" s="16" t="s">
        <v>139</v>
      </c>
      <c r="BE407" s="216">
        <f>IF(N407="základní",J407,0)</f>
        <v>0</v>
      </c>
      <c r="BF407" s="216">
        <f>IF(N407="snížená",J407,0)</f>
        <v>0</v>
      </c>
      <c r="BG407" s="216">
        <f>IF(N407="zákl. přenesená",J407,0)</f>
        <v>0</v>
      </c>
      <c r="BH407" s="216">
        <f>IF(N407="sníž. přenesená",J407,0)</f>
        <v>0</v>
      </c>
      <c r="BI407" s="216">
        <f>IF(N407="nulová",J407,0)</f>
        <v>0</v>
      </c>
      <c r="BJ407" s="16" t="s">
        <v>78</v>
      </c>
      <c r="BK407" s="216">
        <f>ROUND(I407*H407,2)</f>
        <v>0</v>
      </c>
      <c r="BL407" s="16" t="s">
        <v>227</v>
      </c>
      <c r="BM407" s="16" t="s">
        <v>689</v>
      </c>
    </row>
    <row r="408" spans="2:51" s="11" customFormat="1" ht="12">
      <c r="B408" s="217"/>
      <c r="C408" s="218"/>
      <c r="D408" s="219" t="s">
        <v>148</v>
      </c>
      <c r="E408" s="220" t="s">
        <v>1</v>
      </c>
      <c r="F408" s="221" t="s">
        <v>344</v>
      </c>
      <c r="G408" s="218"/>
      <c r="H408" s="220" t="s">
        <v>1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148</v>
      </c>
      <c r="AU408" s="227" t="s">
        <v>80</v>
      </c>
      <c r="AV408" s="11" t="s">
        <v>78</v>
      </c>
      <c r="AW408" s="11" t="s">
        <v>32</v>
      </c>
      <c r="AX408" s="11" t="s">
        <v>70</v>
      </c>
      <c r="AY408" s="227" t="s">
        <v>139</v>
      </c>
    </row>
    <row r="409" spans="2:51" s="12" customFormat="1" ht="12">
      <c r="B409" s="228"/>
      <c r="C409" s="229"/>
      <c r="D409" s="219" t="s">
        <v>148</v>
      </c>
      <c r="E409" s="230" t="s">
        <v>1</v>
      </c>
      <c r="F409" s="231" t="s">
        <v>690</v>
      </c>
      <c r="G409" s="229"/>
      <c r="H409" s="232">
        <v>28.55</v>
      </c>
      <c r="I409" s="233"/>
      <c r="J409" s="229"/>
      <c r="K409" s="229"/>
      <c r="L409" s="234"/>
      <c r="M409" s="235"/>
      <c r="N409" s="236"/>
      <c r="O409" s="236"/>
      <c r="P409" s="236"/>
      <c r="Q409" s="236"/>
      <c r="R409" s="236"/>
      <c r="S409" s="236"/>
      <c r="T409" s="237"/>
      <c r="AT409" s="238" t="s">
        <v>148</v>
      </c>
      <c r="AU409" s="238" t="s">
        <v>80</v>
      </c>
      <c r="AV409" s="12" t="s">
        <v>80</v>
      </c>
      <c r="AW409" s="12" t="s">
        <v>32</v>
      </c>
      <c r="AX409" s="12" t="s">
        <v>70</v>
      </c>
      <c r="AY409" s="238" t="s">
        <v>139</v>
      </c>
    </row>
    <row r="410" spans="2:51" s="12" customFormat="1" ht="12">
      <c r="B410" s="228"/>
      <c r="C410" s="229"/>
      <c r="D410" s="219" t="s">
        <v>148</v>
      </c>
      <c r="E410" s="230" t="s">
        <v>1</v>
      </c>
      <c r="F410" s="231" t="s">
        <v>691</v>
      </c>
      <c r="G410" s="229"/>
      <c r="H410" s="232">
        <v>10.2</v>
      </c>
      <c r="I410" s="233"/>
      <c r="J410" s="229"/>
      <c r="K410" s="229"/>
      <c r="L410" s="234"/>
      <c r="M410" s="235"/>
      <c r="N410" s="236"/>
      <c r="O410" s="236"/>
      <c r="P410" s="236"/>
      <c r="Q410" s="236"/>
      <c r="R410" s="236"/>
      <c r="S410" s="236"/>
      <c r="T410" s="237"/>
      <c r="AT410" s="238" t="s">
        <v>148</v>
      </c>
      <c r="AU410" s="238" t="s">
        <v>80</v>
      </c>
      <c r="AV410" s="12" t="s">
        <v>80</v>
      </c>
      <c r="AW410" s="12" t="s">
        <v>32</v>
      </c>
      <c r="AX410" s="12" t="s">
        <v>70</v>
      </c>
      <c r="AY410" s="238" t="s">
        <v>139</v>
      </c>
    </row>
    <row r="411" spans="2:51" s="12" customFormat="1" ht="12">
      <c r="B411" s="228"/>
      <c r="C411" s="229"/>
      <c r="D411" s="219" t="s">
        <v>148</v>
      </c>
      <c r="E411" s="230" t="s">
        <v>1</v>
      </c>
      <c r="F411" s="231" t="s">
        <v>692</v>
      </c>
      <c r="G411" s="229"/>
      <c r="H411" s="232">
        <v>28.714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148</v>
      </c>
      <c r="AU411" s="238" t="s">
        <v>80</v>
      </c>
      <c r="AV411" s="12" t="s">
        <v>80</v>
      </c>
      <c r="AW411" s="12" t="s">
        <v>32</v>
      </c>
      <c r="AX411" s="12" t="s">
        <v>70</v>
      </c>
      <c r="AY411" s="238" t="s">
        <v>139</v>
      </c>
    </row>
    <row r="412" spans="2:51" s="13" customFormat="1" ht="12">
      <c r="B412" s="239"/>
      <c r="C412" s="240"/>
      <c r="D412" s="219" t="s">
        <v>148</v>
      </c>
      <c r="E412" s="241" t="s">
        <v>1</v>
      </c>
      <c r="F412" s="242" t="s">
        <v>158</v>
      </c>
      <c r="G412" s="240"/>
      <c r="H412" s="243">
        <v>67.464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AT412" s="249" t="s">
        <v>148</v>
      </c>
      <c r="AU412" s="249" t="s">
        <v>80</v>
      </c>
      <c r="AV412" s="13" t="s">
        <v>146</v>
      </c>
      <c r="AW412" s="13" t="s">
        <v>32</v>
      </c>
      <c r="AX412" s="13" t="s">
        <v>78</v>
      </c>
      <c r="AY412" s="249" t="s">
        <v>139</v>
      </c>
    </row>
    <row r="413" spans="2:65" s="1" customFormat="1" ht="16.5" customHeight="1">
      <c r="B413" s="37"/>
      <c r="C413" s="205" t="s">
        <v>693</v>
      </c>
      <c r="D413" s="205" t="s">
        <v>141</v>
      </c>
      <c r="E413" s="206" t="s">
        <v>694</v>
      </c>
      <c r="F413" s="207" t="s">
        <v>695</v>
      </c>
      <c r="G413" s="208" t="s">
        <v>197</v>
      </c>
      <c r="H413" s="209">
        <v>0.164</v>
      </c>
      <c r="I413" s="210"/>
      <c r="J413" s="211">
        <f>ROUND(I413*H413,2)</f>
        <v>0</v>
      </c>
      <c r="K413" s="207" t="s">
        <v>145</v>
      </c>
      <c r="L413" s="42"/>
      <c r="M413" s="212" t="s">
        <v>1</v>
      </c>
      <c r="N413" s="213" t="s">
        <v>41</v>
      </c>
      <c r="O413" s="78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AR413" s="16" t="s">
        <v>227</v>
      </c>
      <c r="AT413" s="16" t="s">
        <v>141</v>
      </c>
      <c r="AU413" s="16" t="s">
        <v>80</v>
      </c>
      <c r="AY413" s="16" t="s">
        <v>139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6" t="s">
        <v>78</v>
      </c>
      <c r="BK413" s="216">
        <f>ROUND(I413*H413,2)</f>
        <v>0</v>
      </c>
      <c r="BL413" s="16" t="s">
        <v>227</v>
      </c>
      <c r="BM413" s="16" t="s">
        <v>696</v>
      </c>
    </row>
    <row r="414" spans="2:63" s="10" customFormat="1" ht="22.8" customHeight="1">
      <c r="B414" s="189"/>
      <c r="C414" s="190"/>
      <c r="D414" s="191" t="s">
        <v>69</v>
      </c>
      <c r="E414" s="203" t="s">
        <v>697</v>
      </c>
      <c r="F414" s="203" t="s">
        <v>698</v>
      </c>
      <c r="G414" s="190"/>
      <c r="H414" s="190"/>
      <c r="I414" s="193"/>
      <c r="J414" s="204">
        <f>BK414</f>
        <v>0</v>
      </c>
      <c r="K414" s="190"/>
      <c r="L414" s="195"/>
      <c r="M414" s="196"/>
      <c r="N414" s="197"/>
      <c r="O414" s="197"/>
      <c r="P414" s="198">
        <f>SUM(P415:P423)</f>
        <v>0</v>
      </c>
      <c r="Q414" s="197"/>
      <c r="R414" s="198">
        <f>SUM(R415:R423)</f>
        <v>0.091261</v>
      </c>
      <c r="S414" s="197"/>
      <c r="T414" s="199">
        <f>SUM(T415:T423)</f>
        <v>0</v>
      </c>
      <c r="AR414" s="200" t="s">
        <v>80</v>
      </c>
      <c r="AT414" s="201" t="s">
        <v>69</v>
      </c>
      <c r="AU414" s="201" t="s">
        <v>78</v>
      </c>
      <c r="AY414" s="200" t="s">
        <v>139</v>
      </c>
      <c r="BK414" s="202">
        <f>SUM(BK415:BK423)</f>
        <v>0</v>
      </c>
    </row>
    <row r="415" spans="2:65" s="1" customFormat="1" ht="16.5" customHeight="1">
      <c r="B415" s="37"/>
      <c r="C415" s="205" t="s">
        <v>699</v>
      </c>
      <c r="D415" s="205" t="s">
        <v>141</v>
      </c>
      <c r="E415" s="206" t="s">
        <v>700</v>
      </c>
      <c r="F415" s="207" t="s">
        <v>701</v>
      </c>
      <c r="G415" s="208" t="s">
        <v>144</v>
      </c>
      <c r="H415" s="209">
        <v>34.7</v>
      </c>
      <c r="I415" s="210"/>
      <c r="J415" s="211">
        <f>ROUND(I415*H415,2)</f>
        <v>0</v>
      </c>
      <c r="K415" s="207" t="s">
        <v>145</v>
      </c>
      <c r="L415" s="42"/>
      <c r="M415" s="212" t="s">
        <v>1</v>
      </c>
      <c r="N415" s="213" t="s">
        <v>41</v>
      </c>
      <c r="O415" s="78"/>
      <c r="P415" s="214">
        <f>O415*H415</f>
        <v>0</v>
      </c>
      <c r="Q415" s="214">
        <v>0.0001</v>
      </c>
      <c r="R415" s="214">
        <f>Q415*H415</f>
        <v>0.0034700000000000004</v>
      </c>
      <c r="S415" s="214">
        <v>0</v>
      </c>
      <c r="T415" s="215">
        <f>S415*H415</f>
        <v>0</v>
      </c>
      <c r="AR415" s="16" t="s">
        <v>146</v>
      </c>
      <c r="AT415" s="16" t="s">
        <v>141</v>
      </c>
      <c r="AU415" s="16" t="s">
        <v>80</v>
      </c>
      <c r="AY415" s="16" t="s">
        <v>139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16" t="s">
        <v>78</v>
      </c>
      <c r="BK415" s="216">
        <f>ROUND(I415*H415,2)</f>
        <v>0</v>
      </c>
      <c r="BL415" s="16" t="s">
        <v>146</v>
      </c>
      <c r="BM415" s="16" t="s">
        <v>702</v>
      </c>
    </row>
    <row r="416" spans="2:51" s="11" customFormat="1" ht="12">
      <c r="B416" s="217"/>
      <c r="C416" s="218"/>
      <c r="D416" s="219" t="s">
        <v>148</v>
      </c>
      <c r="E416" s="220" t="s">
        <v>1</v>
      </c>
      <c r="F416" s="221" t="s">
        <v>671</v>
      </c>
      <c r="G416" s="218"/>
      <c r="H416" s="220" t="s">
        <v>1</v>
      </c>
      <c r="I416" s="222"/>
      <c r="J416" s="218"/>
      <c r="K416" s="218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148</v>
      </c>
      <c r="AU416" s="227" t="s">
        <v>80</v>
      </c>
      <c r="AV416" s="11" t="s">
        <v>78</v>
      </c>
      <c r="AW416" s="11" t="s">
        <v>32</v>
      </c>
      <c r="AX416" s="11" t="s">
        <v>70</v>
      </c>
      <c r="AY416" s="227" t="s">
        <v>139</v>
      </c>
    </row>
    <row r="417" spans="2:51" s="12" customFormat="1" ht="12">
      <c r="B417" s="228"/>
      <c r="C417" s="229"/>
      <c r="D417" s="219" t="s">
        <v>148</v>
      </c>
      <c r="E417" s="230" t="s">
        <v>1</v>
      </c>
      <c r="F417" s="231" t="s">
        <v>528</v>
      </c>
      <c r="G417" s="229"/>
      <c r="H417" s="232">
        <v>34.7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148</v>
      </c>
      <c r="AU417" s="238" t="s">
        <v>80</v>
      </c>
      <c r="AV417" s="12" t="s">
        <v>80</v>
      </c>
      <c r="AW417" s="12" t="s">
        <v>32</v>
      </c>
      <c r="AX417" s="12" t="s">
        <v>78</v>
      </c>
      <c r="AY417" s="238" t="s">
        <v>139</v>
      </c>
    </row>
    <row r="418" spans="2:65" s="1" customFormat="1" ht="16.5" customHeight="1">
      <c r="B418" s="37"/>
      <c r="C418" s="250" t="s">
        <v>703</v>
      </c>
      <c r="D418" s="250" t="s">
        <v>215</v>
      </c>
      <c r="E418" s="251" t="s">
        <v>704</v>
      </c>
      <c r="F418" s="252" t="s">
        <v>705</v>
      </c>
      <c r="G418" s="253" t="s">
        <v>144</v>
      </c>
      <c r="H418" s="254">
        <v>39.905</v>
      </c>
      <c r="I418" s="255"/>
      <c r="J418" s="256">
        <f>ROUND(I418*H418,2)</f>
        <v>0</v>
      </c>
      <c r="K418" s="252" t="s">
        <v>145</v>
      </c>
      <c r="L418" s="257"/>
      <c r="M418" s="258" t="s">
        <v>1</v>
      </c>
      <c r="N418" s="259" t="s">
        <v>41</v>
      </c>
      <c r="O418" s="78"/>
      <c r="P418" s="214">
        <f>O418*H418</f>
        <v>0</v>
      </c>
      <c r="Q418" s="214">
        <v>0.0001</v>
      </c>
      <c r="R418" s="214">
        <f>Q418*H418</f>
        <v>0.0039905</v>
      </c>
      <c r="S418" s="214">
        <v>0</v>
      </c>
      <c r="T418" s="215">
        <f>S418*H418</f>
        <v>0</v>
      </c>
      <c r="AR418" s="16" t="s">
        <v>182</v>
      </c>
      <c r="AT418" s="16" t="s">
        <v>215</v>
      </c>
      <c r="AU418" s="16" t="s">
        <v>80</v>
      </c>
      <c r="AY418" s="16" t="s">
        <v>139</v>
      </c>
      <c r="BE418" s="216">
        <f>IF(N418="základní",J418,0)</f>
        <v>0</v>
      </c>
      <c r="BF418" s="216">
        <f>IF(N418="snížená",J418,0)</f>
        <v>0</v>
      </c>
      <c r="BG418" s="216">
        <f>IF(N418="zákl. přenesená",J418,0)</f>
        <v>0</v>
      </c>
      <c r="BH418" s="216">
        <f>IF(N418="sníž. přenesená",J418,0)</f>
        <v>0</v>
      </c>
      <c r="BI418" s="216">
        <f>IF(N418="nulová",J418,0)</f>
        <v>0</v>
      </c>
      <c r="BJ418" s="16" t="s">
        <v>78</v>
      </c>
      <c r="BK418" s="216">
        <f>ROUND(I418*H418,2)</f>
        <v>0</v>
      </c>
      <c r="BL418" s="16" t="s">
        <v>146</v>
      </c>
      <c r="BM418" s="16" t="s">
        <v>706</v>
      </c>
    </row>
    <row r="419" spans="2:51" s="12" customFormat="1" ht="12">
      <c r="B419" s="228"/>
      <c r="C419" s="229"/>
      <c r="D419" s="219" t="s">
        <v>148</v>
      </c>
      <c r="E419" s="229"/>
      <c r="F419" s="231" t="s">
        <v>676</v>
      </c>
      <c r="G419" s="229"/>
      <c r="H419" s="232">
        <v>39.905</v>
      </c>
      <c r="I419" s="233"/>
      <c r="J419" s="229"/>
      <c r="K419" s="229"/>
      <c r="L419" s="234"/>
      <c r="M419" s="235"/>
      <c r="N419" s="236"/>
      <c r="O419" s="236"/>
      <c r="P419" s="236"/>
      <c r="Q419" s="236"/>
      <c r="R419" s="236"/>
      <c r="S419" s="236"/>
      <c r="T419" s="237"/>
      <c r="AT419" s="238" t="s">
        <v>148</v>
      </c>
      <c r="AU419" s="238" t="s">
        <v>80</v>
      </c>
      <c r="AV419" s="12" t="s">
        <v>80</v>
      </c>
      <c r="AW419" s="12" t="s">
        <v>4</v>
      </c>
      <c r="AX419" s="12" t="s">
        <v>78</v>
      </c>
      <c r="AY419" s="238" t="s">
        <v>139</v>
      </c>
    </row>
    <row r="420" spans="2:65" s="1" customFormat="1" ht="16.5" customHeight="1">
      <c r="B420" s="37"/>
      <c r="C420" s="205" t="s">
        <v>707</v>
      </c>
      <c r="D420" s="205" t="s">
        <v>141</v>
      </c>
      <c r="E420" s="206" t="s">
        <v>708</v>
      </c>
      <c r="F420" s="207" t="s">
        <v>709</v>
      </c>
      <c r="G420" s="208" t="s">
        <v>144</v>
      </c>
      <c r="H420" s="209">
        <v>34.7</v>
      </c>
      <c r="I420" s="210"/>
      <c r="J420" s="211">
        <f>ROUND(I420*H420,2)</f>
        <v>0</v>
      </c>
      <c r="K420" s="207" t="s">
        <v>145</v>
      </c>
      <c r="L420" s="42"/>
      <c r="M420" s="212" t="s">
        <v>1</v>
      </c>
      <c r="N420" s="213" t="s">
        <v>41</v>
      </c>
      <c r="O420" s="78"/>
      <c r="P420" s="214">
        <f>O420*H420</f>
        <v>0</v>
      </c>
      <c r="Q420" s="214">
        <v>0</v>
      </c>
      <c r="R420" s="214">
        <f>Q420*H420</f>
        <v>0</v>
      </c>
      <c r="S420" s="214">
        <v>0</v>
      </c>
      <c r="T420" s="215">
        <f>S420*H420</f>
        <v>0</v>
      </c>
      <c r="AR420" s="16" t="s">
        <v>227</v>
      </c>
      <c r="AT420" s="16" t="s">
        <v>141</v>
      </c>
      <c r="AU420" s="16" t="s">
        <v>80</v>
      </c>
      <c r="AY420" s="16" t="s">
        <v>139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16" t="s">
        <v>78</v>
      </c>
      <c r="BK420" s="216">
        <f>ROUND(I420*H420,2)</f>
        <v>0</v>
      </c>
      <c r="BL420" s="16" t="s">
        <v>227</v>
      </c>
      <c r="BM420" s="16" t="s">
        <v>710</v>
      </c>
    </row>
    <row r="421" spans="2:65" s="1" customFormat="1" ht="16.5" customHeight="1">
      <c r="B421" s="37"/>
      <c r="C421" s="250" t="s">
        <v>711</v>
      </c>
      <c r="D421" s="250" t="s">
        <v>215</v>
      </c>
      <c r="E421" s="251" t="s">
        <v>712</v>
      </c>
      <c r="F421" s="252" t="s">
        <v>713</v>
      </c>
      <c r="G421" s="253" t="s">
        <v>144</v>
      </c>
      <c r="H421" s="254">
        <v>39.905</v>
      </c>
      <c r="I421" s="255"/>
      <c r="J421" s="256">
        <f>ROUND(I421*H421,2)</f>
        <v>0</v>
      </c>
      <c r="K421" s="252" t="s">
        <v>145</v>
      </c>
      <c r="L421" s="257"/>
      <c r="M421" s="258" t="s">
        <v>1</v>
      </c>
      <c r="N421" s="259" t="s">
        <v>41</v>
      </c>
      <c r="O421" s="78"/>
      <c r="P421" s="214">
        <f>O421*H421</f>
        <v>0</v>
      </c>
      <c r="Q421" s="214">
        <v>0.0021</v>
      </c>
      <c r="R421" s="214">
        <f>Q421*H421</f>
        <v>0.0838005</v>
      </c>
      <c r="S421" s="214">
        <v>0</v>
      </c>
      <c r="T421" s="215">
        <f>S421*H421</f>
        <v>0</v>
      </c>
      <c r="AR421" s="16" t="s">
        <v>335</v>
      </c>
      <c r="AT421" s="16" t="s">
        <v>215</v>
      </c>
      <c r="AU421" s="16" t="s">
        <v>80</v>
      </c>
      <c r="AY421" s="16" t="s">
        <v>139</v>
      </c>
      <c r="BE421" s="216">
        <f>IF(N421="základní",J421,0)</f>
        <v>0</v>
      </c>
      <c r="BF421" s="216">
        <f>IF(N421="snížená",J421,0)</f>
        <v>0</v>
      </c>
      <c r="BG421" s="216">
        <f>IF(N421="zákl. přenesená",J421,0)</f>
        <v>0</v>
      </c>
      <c r="BH421" s="216">
        <f>IF(N421="sníž. přenesená",J421,0)</f>
        <v>0</v>
      </c>
      <c r="BI421" s="216">
        <f>IF(N421="nulová",J421,0)</f>
        <v>0</v>
      </c>
      <c r="BJ421" s="16" t="s">
        <v>78</v>
      </c>
      <c r="BK421" s="216">
        <f>ROUND(I421*H421,2)</f>
        <v>0</v>
      </c>
      <c r="BL421" s="16" t="s">
        <v>227</v>
      </c>
      <c r="BM421" s="16" t="s">
        <v>714</v>
      </c>
    </row>
    <row r="422" spans="2:51" s="12" customFormat="1" ht="12">
      <c r="B422" s="228"/>
      <c r="C422" s="229"/>
      <c r="D422" s="219" t="s">
        <v>148</v>
      </c>
      <c r="E422" s="229"/>
      <c r="F422" s="231" t="s">
        <v>676</v>
      </c>
      <c r="G422" s="229"/>
      <c r="H422" s="232">
        <v>39.905</v>
      </c>
      <c r="I422" s="233"/>
      <c r="J422" s="229"/>
      <c r="K422" s="229"/>
      <c r="L422" s="234"/>
      <c r="M422" s="235"/>
      <c r="N422" s="236"/>
      <c r="O422" s="236"/>
      <c r="P422" s="236"/>
      <c r="Q422" s="236"/>
      <c r="R422" s="236"/>
      <c r="S422" s="236"/>
      <c r="T422" s="237"/>
      <c r="AT422" s="238" t="s">
        <v>148</v>
      </c>
      <c r="AU422" s="238" t="s">
        <v>80</v>
      </c>
      <c r="AV422" s="12" t="s">
        <v>80</v>
      </c>
      <c r="AW422" s="12" t="s">
        <v>4</v>
      </c>
      <c r="AX422" s="12" t="s">
        <v>78</v>
      </c>
      <c r="AY422" s="238" t="s">
        <v>139</v>
      </c>
    </row>
    <row r="423" spans="2:65" s="1" customFormat="1" ht="16.5" customHeight="1">
      <c r="B423" s="37"/>
      <c r="C423" s="205" t="s">
        <v>715</v>
      </c>
      <c r="D423" s="205" t="s">
        <v>141</v>
      </c>
      <c r="E423" s="206" t="s">
        <v>716</v>
      </c>
      <c r="F423" s="207" t="s">
        <v>717</v>
      </c>
      <c r="G423" s="208" t="s">
        <v>197</v>
      </c>
      <c r="H423" s="209">
        <v>0.333</v>
      </c>
      <c r="I423" s="210"/>
      <c r="J423" s="211">
        <f>ROUND(I423*H423,2)</f>
        <v>0</v>
      </c>
      <c r="K423" s="207" t="s">
        <v>145</v>
      </c>
      <c r="L423" s="42"/>
      <c r="M423" s="212" t="s">
        <v>1</v>
      </c>
      <c r="N423" s="213" t="s">
        <v>41</v>
      </c>
      <c r="O423" s="78"/>
      <c r="P423" s="214">
        <f>O423*H423</f>
        <v>0</v>
      </c>
      <c r="Q423" s="214">
        <v>0</v>
      </c>
      <c r="R423" s="214">
        <f>Q423*H423</f>
        <v>0</v>
      </c>
      <c r="S423" s="214">
        <v>0</v>
      </c>
      <c r="T423" s="215">
        <f>S423*H423</f>
        <v>0</v>
      </c>
      <c r="AR423" s="16" t="s">
        <v>227</v>
      </c>
      <c r="AT423" s="16" t="s">
        <v>141</v>
      </c>
      <c r="AU423" s="16" t="s">
        <v>80</v>
      </c>
      <c r="AY423" s="16" t="s">
        <v>139</v>
      </c>
      <c r="BE423" s="216">
        <f>IF(N423="základní",J423,0)</f>
        <v>0</v>
      </c>
      <c r="BF423" s="216">
        <f>IF(N423="snížená",J423,0)</f>
        <v>0</v>
      </c>
      <c r="BG423" s="216">
        <f>IF(N423="zákl. přenesená",J423,0)</f>
        <v>0</v>
      </c>
      <c r="BH423" s="216">
        <f>IF(N423="sníž. přenesená",J423,0)</f>
        <v>0</v>
      </c>
      <c r="BI423" s="216">
        <f>IF(N423="nulová",J423,0)</f>
        <v>0</v>
      </c>
      <c r="BJ423" s="16" t="s">
        <v>78</v>
      </c>
      <c r="BK423" s="216">
        <f>ROUND(I423*H423,2)</f>
        <v>0</v>
      </c>
      <c r="BL423" s="16" t="s">
        <v>227</v>
      </c>
      <c r="BM423" s="16" t="s">
        <v>718</v>
      </c>
    </row>
    <row r="424" spans="2:63" s="10" customFormat="1" ht="22.8" customHeight="1">
      <c r="B424" s="189"/>
      <c r="C424" s="190"/>
      <c r="D424" s="191" t="s">
        <v>69</v>
      </c>
      <c r="E424" s="203" t="s">
        <v>719</v>
      </c>
      <c r="F424" s="203" t="s">
        <v>720</v>
      </c>
      <c r="G424" s="190"/>
      <c r="H424" s="190"/>
      <c r="I424" s="193"/>
      <c r="J424" s="204">
        <f>BK424</f>
        <v>0</v>
      </c>
      <c r="K424" s="190"/>
      <c r="L424" s="195"/>
      <c r="M424" s="196"/>
      <c r="N424" s="197"/>
      <c r="O424" s="197"/>
      <c r="P424" s="198">
        <f>SUM(P425:P434)</f>
        <v>0</v>
      </c>
      <c r="Q424" s="197"/>
      <c r="R424" s="198">
        <f>SUM(R425:R434)</f>
        <v>0.026145500000000002</v>
      </c>
      <c r="S424" s="197"/>
      <c r="T424" s="199">
        <f>SUM(T425:T434)</f>
        <v>0</v>
      </c>
      <c r="AR424" s="200" t="s">
        <v>80</v>
      </c>
      <c r="AT424" s="201" t="s">
        <v>69</v>
      </c>
      <c r="AU424" s="201" t="s">
        <v>78</v>
      </c>
      <c r="AY424" s="200" t="s">
        <v>139</v>
      </c>
      <c r="BK424" s="202">
        <f>SUM(BK425:BK434)</f>
        <v>0</v>
      </c>
    </row>
    <row r="425" spans="2:65" s="1" customFormat="1" ht="16.5" customHeight="1">
      <c r="B425" s="37"/>
      <c r="C425" s="205" t="s">
        <v>721</v>
      </c>
      <c r="D425" s="205" t="s">
        <v>141</v>
      </c>
      <c r="E425" s="206" t="s">
        <v>722</v>
      </c>
      <c r="F425" s="207" t="s">
        <v>723</v>
      </c>
      <c r="G425" s="208" t="s">
        <v>144</v>
      </c>
      <c r="H425" s="209">
        <v>11.56</v>
      </c>
      <c r="I425" s="210"/>
      <c r="J425" s="211">
        <f>ROUND(I425*H425,2)</f>
        <v>0</v>
      </c>
      <c r="K425" s="207" t="s">
        <v>145</v>
      </c>
      <c r="L425" s="42"/>
      <c r="M425" s="212" t="s">
        <v>1</v>
      </c>
      <c r="N425" s="213" t="s">
        <v>41</v>
      </c>
      <c r="O425" s="78"/>
      <c r="P425" s="214">
        <f>O425*H425</f>
        <v>0</v>
      </c>
      <c r="Q425" s="214">
        <v>0</v>
      </c>
      <c r="R425" s="214">
        <f>Q425*H425</f>
        <v>0</v>
      </c>
      <c r="S425" s="214">
        <v>0</v>
      </c>
      <c r="T425" s="215">
        <f>S425*H425</f>
        <v>0</v>
      </c>
      <c r="AR425" s="16" t="s">
        <v>227</v>
      </c>
      <c r="AT425" s="16" t="s">
        <v>141</v>
      </c>
      <c r="AU425" s="16" t="s">
        <v>80</v>
      </c>
      <c r="AY425" s="16" t="s">
        <v>139</v>
      </c>
      <c r="BE425" s="216">
        <f>IF(N425="základní",J425,0)</f>
        <v>0</v>
      </c>
      <c r="BF425" s="216">
        <f>IF(N425="snížená",J425,0)</f>
        <v>0</v>
      </c>
      <c r="BG425" s="216">
        <f>IF(N425="zákl. přenesená",J425,0)</f>
        <v>0</v>
      </c>
      <c r="BH425" s="216">
        <f>IF(N425="sníž. přenesená",J425,0)</f>
        <v>0</v>
      </c>
      <c r="BI425" s="216">
        <f>IF(N425="nulová",J425,0)</f>
        <v>0</v>
      </c>
      <c r="BJ425" s="16" t="s">
        <v>78</v>
      </c>
      <c r="BK425" s="216">
        <f>ROUND(I425*H425,2)</f>
        <v>0</v>
      </c>
      <c r="BL425" s="16" t="s">
        <v>227</v>
      </c>
      <c r="BM425" s="16" t="s">
        <v>724</v>
      </c>
    </row>
    <row r="426" spans="2:51" s="11" customFormat="1" ht="12">
      <c r="B426" s="217"/>
      <c r="C426" s="218"/>
      <c r="D426" s="219" t="s">
        <v>148</v>
      </c>
      <c r="E426" s="220" t="s">
        <v>1</v>
      </c>
      <c r="F426" s="221" t="s">
        <v>671</v>
      </c>
      <c r="G426" s="218"/>
      <c r="H426" s="220" t="s">
        <v>1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148</v>
      </c>
      <c r="AU426" s="227" t="s">
        <v>80</v>
      </c>
      <c r="AV426" s="11" t="s">
        <v>78</v>
      </c>
      <c r="AW426" s="11" t="s">
        <v>32</v>
      </c>
      <c r="AX426" s="11" t="s">
        <v>70</v>
      </c>
      <c r="AY426" s="227" t="s">
        <v>139</v>
      </c>
    </row>
    <row r="427" spans="2:51" s="12" customFormat="1" ht="12">
      <c r="B427" s="228"/>
      <c r="C427" s="229"/>
      <c r="D427" s="219" t="s">
        <v>148</v>
      </c>
      <c r="E427" s="230" t="s">
        <v>1</v>
      </c>
      <c r="F427" s="231" t="s">
        <v>725</v>
      </c>
      <c r="G427" s="229"/>
      <c r="H427" s="232">
        <v>11.56</v>
      </c>
      <c r="I427" s="233"/>
      <c r="J427" s="229"/>
      <c r="K427" s="229"/>
      <c r="L427" s="234"/>
      <c r="M427" s="235"/>
      <c r="N427" s="236"/>
      <c r="O427" s="236"/>
      <c r="P427" s="236"/>
      <c r="Q427" s="236"/>
      <c r="R427" s="236"/>
      <c r="S427" s="236"/>
      <c r="T427" s="237"/>
      <c r="AT427" s="238" t="s">
        <v>148</v>
      </c>
      <c r="AU427" s="238" t="s">
        <v>80</v>
      </c>
      <c r="AV427" s="12" t="s">
        <v>80</v>
      </c>
      <c r="AW427" s="12" t="s">
        <v>32</v>
      </c>
      <c r="AX427" s="12" t="s">
        <v>78</v>
      </c>
      <c r="AY427" s="238" t="s">
        <v>139</v>
      </c>
    </row>
    <row r="428" spans="2:65" s="1" customFormat="1" ht="16.5" customHeight="1">
      <c r="B428" s="37"/>
      <c r="C428" s="250" t="s">
        <v>726</v>
      </c>
      <c r="D428" s="250" t="s">
        <v>215</v>
      </c>
      <c r="E428" s="251" t="s">
        <v>727</v>
      </c>
      <c r="F428" s="252" t="s">
        <v>728</v>
      </c>
      <c r="G428" s="253" t="s">
        <v>144</v>
      </c>
      <c r="H428" s="254">
        <v>11.791</v>
      </c>
      <c r="I428" s="255"/>
      <c r="J428" s="256">
        <f>ROUND(I428*H428,2)</f>
        <v>0</v>
      </c>
      <c r="K428" s="252" t="s">
        <v>145</v>
      </c>
      <c r="L428" s="257"/>
      <c r="M428" s="258" t="s">
        <v>1</v>
      </c>
      <c r="N428" s="259" t="s">
        <v>41</v>
      </c>
      <c r="O428" s="78"/>
      <c r="P428" s="214">
        <f>O428*H428</f>
        <v>0</v>
      </c>
      <c r="Q428" s="214">
        <v>0.0005</v>
      </c>
      <c r="R428" s="214">
        <f>Q428*H428</f>
        <v>0.005895500000000001</v>
      </c>
      <c r="S428" s="214">
        <v>0</v>
      </c>
      <c r="T428" s="215">
        <f>S428*H428</f>
        <v>0</v>
      </c>
      <c r="AR428" s="16" t="s">
        <v>335</v>
      </c>
      <c r="AT428" s="16" t="s">
        <v>215</v>
      </c>
      <c r="AU428" s="16" t="s">
        <v>80</v>
      </c>
      <c r="AY428" s="16" t="s">
        <v>139</v>
      </c>
      <c r="BE428" s="216">
        <f>IF(N428="základní",J428,0)</f>
        <v>0</v>
      </c>
      <c r="BF428" s="216">
        <f>IF(N428="snížená",J428,0)</f>
        <v>0</v>
      </c>
      <c r="BG428" s="216">
        <f>IF(N428="zákl. přenesená",J428,0)</f>
        <v>0</v>
      </c>
      <c r="BH428" s="216">
        <f>IF(N428="sníž. přenesená",J428,0)</f>
        <v>0</v>
      </c>
      <c r="BI428" s="216">
        <f>IF(N428="nulová",J428,0)</f>
        <v>0</v>
      </c>
      <c r="BJ428" s="16" t="s">
        <v>78</v>
      </c>
      <c r="BK428" s="216">
        <f>ROUND(I428*H428,2)</f>
        <v>0</v>
      </c>
      <c r="BL428" s="16" t="s">
        <v>227</v>
      </c>
      <c r="BM428" s="16" t="s">
        <v>729</v>
      </c>
    </row>
    <row r="429" spans="2:51" s="12" customFormat="1" ht="12">
      <c r="B429" s="228"/>
      <c r="C429" s="229"/>
      <c r="D429" s="219" t="s">
        <v>148</v>
      </c>
      <c r="E429" s="229"/>
      <c r="F429" s="231" t="s">
        <v>730</v>
      </c>
      <c r="G429" s="229"/>
      <c r="H429" s="232">
        <v>11.791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AT429" s="238" t="s">
        <v>148</v>
      </c>
      <c r="AU429" s="238" t="s">
        <v>80</v>
      </c>
      <c r="AV429" s="12" t="s">
        <v>80</v>
      </c>
      <c r="AW429" s="12" t="s">
        <v>4</v>
      </c>
      <c r="AX429" s="12" t="s">
        <v>78</v>
      </c>
      <c r="AY429" s="238" t="s">
        <v>139</v>
      </c>
    </row>
    <row r="430" spans="2:65" s="1" customFormat="1" ht="16.5" customHeight="1">
      <c r="B430" s="37"/>
      <c r="C430" s="205" t="s">
        <v>731</v>
      </c>
      <c r="D430" s="205" t="s">
        <v>141</v>
      </c>
      <c r="E430" s="206" t="s">
        <v>732</v>
      </c>
      <c r="F430" s="207" t="s">
        <v>733</v>
      </c>
      <c r="G430" s="208" t="s">
        <v>144</v>
      </c>
      <c r="H430" s="209">
        <v>23.13</v>
      </c>
      <c r="I430" s="210"/>
      <c r="J430" s="211">
        <f>ROUND(I430*H430,2)</f>
        <v>0</v>
      </c>
      <c r="K430" s="207" t="s">
        <v>145</v>
      </c>
      <c r="L430" s="42"/>
      <c r="M430" s="212" t="s">
        <v>1</v>
      </c>
      <c r="N430" s="213" t="s">
        <v>41</v>
      </c>
      <c r="O430" s="78"/>
      <c r="P430" s="214">
        <f>O430*H430</f>
        <v>0</v>
      </c>
      <c r="Q430" s="214">
        <v>0</v>
      </c>
      <c r="R430" s="214">
        <f>Q430*H430</f>
        <v>0</v>
      </c>
      <c r="S430" s="214">
        <v>0</v>
      </c>
      <c r="T430" s="215">
        <f>S430*H430</f>
        <v>0</v>
      </c>
      <c r="AR430" s="16" t="s">
        <v>227</v>
      </c>
      <c r="AT430" s="16" t="s">
        <v>141</v>
      </c>
      <c r="AU430" s="16" t="s">
        <v>80</v>
      </c>
      <c r="AY430" s="16" t="s">
        <v>139</v>
      </c>
      <c r="BE430" s="216">
        <f>IF(N430="základní",J430,0)</f>
        <v>0</v>
      </c>
      <c r="BF430" s="216">
        <f>IF(N430="snížená",J430,0)</f>
        <v>0</v>
      </c>
      <c r="BG430" s="216">
        <f>IF(N430="zákl. přenesená",J430,0)</f>
        <v>0</v>
      </c>
      <c r="BH430" s="216">
        <f>IF(N430="sníž. přenesená",J430,0)</f>
        <v>0</v>
      </c>
      <c r="BI430" s="216">
        <f>IF(N430="nulová",J430,0)</f>
        <v>0</v>
      </c>
      <c r="BJ430" s="16" t="s">
        <v>78</v>
      </c>
      <c r="BK430" s="216">
        <f>ROUND(I430*H430,2)</f>
        <v>0</v>
      </c>
      <c r="BL430" s="16" t="s">
        <v>227</v>
      </c>
      <c r="BM430" s="16" t="s">
        <v>734</v>
      </c>
    </row>
    <row r="431" spans="2:51" s="11" customFormat="1" ht="12">
      <c r="B431" s="217"/>
      <c r="C431" s="218"/>
      <c r="D431" s="219" t="s">
        <v>148</v>
      </c>
      <c r="E431" s="220" t="s">
        <v>1</v>
      </c>
      <c r="F431" s="221" t="s">
        <v>671</v>
      </c>
      <c r="G431" s="218"/>
      <c r="H431" s="220" t="s">
        <v>1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148</v>
      </c>
      <c r="AU431" s="227" t="s">
        <v>80</v>
      </c>
      <c r="AV431" s="11" t="s">
        <v>78</v>
      </c>
      <c r="AW431" s="11" t="s">
        <v>32</v>
      </c>
      <c r="AX431" s="11" t="s">
        <v>70</v>
      </c>
      <c r="AY431" s="227" t="s">
        <v>139</v>
      </c>
    </row>
    <row r="432" spans="2:51" s="12" customFormat="1" ht="12">
      <c r="B432" s="228"/>
      <c r="C432" s="229"/>
      <c r="D432" s="219" t="s">
        <v>148</v>
      </c>
      <c r="E432" s="230" t="s">
        <v>1</v>
      </c>
      <c r="F432" s="231" t="s">
        <v>735</v>
      </c>
      <c r="G432" s="229"/>
      <c r="H432" s="232">
        <v>23.13</v>
      </c>
      <c r="I432" s="233"/>
      <c r="J432" s="229"/>
      <c r="K432" s="229"/>
      <c r="L432" s="234"/>
      <c r="M432" s="235"/>
      <c r="N432" s="236"/>
      <c r="O432" s="236"/>
      <c r="P432" s="236"/>
      <c r="Q432" s="236"/>
      <c r="R432" s="236"/>
      <c r="S432" s="236"/>
      <c r="T432" s="237"/>
      <c r="AT432" s="238" t="s">
        <v>148</v>
      </c>
      <c r="AU432" s="238" t="s">
        <v>80</v>
      </c>
      <c r="AV432" s="12" t="s">
        <v>80</v>
      </c>
      <c r="AW432" s="12" t="s">
        <v>32</v>
      </c>
      <c r="AX432" s="12" t="s">
        <v>78</v>
      </c>
      <c r="AY432" s="238" t="s">
        <v>139</v>
      </c>
    </row>
    <row r="433" spans="2:65" s="1" customFormat="1" ht="16.5" customHeight="1">
      <c r="B433" s="37"/>
      <c r="C433" s="250" t="s">
        <v>736</v>
      </c>
      <c r="D433" s="250" t="s">
        <v>215</v>
      </c>
      <c r="E433" s="251" t="s">
        <v>737</v>
      </c>
      <c r="F433" s="252" t="s">
        <v>738</v>
      </c>
      <c r="G433" s="253" t="s">
        <v>162</v>
      </c>
      <c r="H433" s="254">
        <v>1.35</v>
      </c>
      <c r="I433" s="255"/>
      <c r="J433" s="256">
        <f>ROUND(I433*H433,2)</f>
        <v>0</v>
      </c>
      <c r="K433" s="252" t="s">
        <v>145</v>
      </c>
      <c r="L433" s="257"/>
      <c r="M433" s="258" t="s">
        <v>1</v>
      </c>
      <c r="N433" s="259" t="s">
        <v>41</v>
      </c>
      <c r="O433" s="78"/>
      <c r="P433" s="214">
        <f>O433*H433</f>
        <v>0</v>
      </c>
      <c r="Q433" s="214">
        <v>0.015</v>
      </c>
      <c r="R433" s="214">
        <f>Q433*H433</f>
        <v>0.02025</v>
      </c>
      <c r="S433" s="214">
        <v>0</v>
      </c>
      <c r="T433" s="215">
        <f>S433*H433</f>
        <v>0</v>
      </c>
      <c r="AR433" s="16" t="s">
        <v>335</v>
      </c>
      <c r="AT433" s="16" t="s">
        <v>215</v>
      </c>
      <c r="AU433" s="16" t="s">
        <v>80</v>
      </c>
      <c r="AY433" s="16" t="s">
        <v>139</v>
      </c>
      <c r="BE433" s="216">
        <f>IF(N433="základní",J433,0)</f>
        <v>0</v>
      </c>
      <c r="BF433" s="216">
        <f>IF(N433="snížená",J433,0)</f>
        <v>0</v>
      </c>
      <c r="BG433" s="216">
        <f>IF(N433="zákl. přenesená",J433,0)</f>
        <v>0</v>
      </c>
      <c r="BH433" s="216">
        <f>IF(N433="sníž. přenesená",J433,0)</f>
        <v>0</v>
      </c>
      <c r="BI433" s="216">
        <f>IF(N433="nulová",J433,0)</f>
        <v>0</v>
      </c>
      <c r="BJ433" s="16" t="s">
        <v>78</v>
      </c>
      <c r="BK433" s="216">
        <f>ROUND(I433*H433,2)</f>
        <v>0</v>
      </c>
      <c r="BL433" s="16" t="s">
        <v>227</v>
      </c>
      <c r="BM433" s="16" t="s">
        <v>739</v>
      </c>
    </row>
    <row r="434" spans="2:65" s="1" customFormat="1" ht="16.5" customHeight="1">
      <c r="B434" s="37"/>
      <c r="C434" s="205" t="s">
        <v>740</v>
      </c>
      <c r="D434" s="205" t="s">
        <v>141</v>
      </c>
      <c r="E434" s="206" t="s">
        <v>741</v>
      </c>
      <c r="F434" s="207" t="s">
        <v>742</v>
      </c>
      <c r="G434" s="208" t="s">
        <v>197</v>
      </c>
      <c r="H434" s="209">
        <v>0.026</v>
      </c>
      <c r="I434" s="210"/>
      <c r="J434" s="211">
        <f>ROUND(I434*H434,2)</f>
        <v>0</v>
      </c>
      <c r="K434" s="207" t="s">
        <v>145</v>
      </c>
      <c r="L434" s="42"/>
      <c r="M434" s="212" t="s">
        <v>1</v>
      </c>
      <c r="N434" s="213" t="s">
        <v>41</v>
      </c>
      <c r="O434" s="78"/>
      <c r="P434" s="214">
        <f>O434*H434</f>
        <v>0</v>
      </c>
      <c r="Q434" s="214">
        <v>0</v>
      </c>
      <c r="R434" s="214">
        <f>Q434*H434</f>
        <v>0</v>
      </c>
      <c r="S434" s="214">
        <v>0</v>
      </c>
      <c r="T434" s="215">
        <f>S434*H434</f>
        <v>0</v>
      </c>
      <c r="AR434" s="16" t="s">
        <v>227</v>
      </c>
      <c r="AT434" s="16" t="s">
        <v>141</v>
      </c>
      <c r="AU434" s="16" t="s">
        <v>80</v>
      </c>
      <c r="AY434" s="16" t="s">
        <v>139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6" t="s">
        <v>78</v>
      </c>
      <c r="BK434" s="216">
        <f>ROUND(I434*H434,2)</f>
        <v>0</v>
      </c>
      <c r="BL434" s="16" t="s">
        <v>227</v>
      </c>
      <c r="BM434" s="16" t="s">
        <v>743</v>
      </c>
    </row>
    <row r="435" spans="2:63" s="10" customFormat="1" ht="22.8" customHeight="1">
      <c r="B435" s="189"/>
      <c r="C435" s="190"/>
      <c r="D435" s="191" t="s">
        <v>69</v>
      </c>
      <c r="E435" s="203" t="s">
        <v>744</v>
      </c>
      <c r="F435" s="203" t="s">
        <v>745</v>
      </c>
      <c r="G435" s="190"/>
      <c r="H435" s="190"/>
      <c r="I435" s="193"/>
      <c r="J435" s="204">
        <f>BK435</f>
        <v>0</v>
      </c>
      <c r="K435" s="190"/>
      <c r="L435" s="195"/>
      <c r="M435" s="196"/>
      <c r="N435" s="197"/>
      <c r="O435" s="197"/>
      <c r="P435" s="198">
        <f>SUM(P436:P440)</f>
        <v>0</v>
      </c>
      <c r="Q435" s="197"/>
      <c r="R435" s="198">
        <f>SUM(R436:R440)</f>
        <v>0.00567</v>
      </c>
      <c r="S435" s="197"/>
      <c r="T435" s="199">
        <f>SUM(T436:T440)</f>
        <v>0.01705</v>
      </c>
      <c r="AR435" s="200" t="s">
        <v>80</v>
      </c>
      <c r="AT435" s="201" t="s">
        <v>69</v>
      </c>
      <c r="AU435" s="201" t="s">
        <v>78</v>
      </c>
      <c r="AY435" s="200" t="s">
        <v>139</v>
      </c>
      <c r="BK435" s="202">
        <f>SUM(BK436:BK440)</f>
        <v>0</v>
      </c>
    </row>
    <row r="436" spans="2:65" s="1" customFormat="1" ht="16.5" customHeight="1">
      <c r="B436" s="37"/>
      <c r="C436" s="205" t="s">
        <v>746</v>
      </c>
      <c r="D436" s="205" t="s">
        <v>141</v>
      </c>
      <c r="E436" s="206" t="s">
        <v>747</v>
      </c>
      <c r="F436" s="207" t="s">
        <v>748</v>
      </c>
      <c r="G436" s="208" t="s">
        <v>279</v>
      </c>
      <c r="H436" s="209">
        <v>1</v>
      </c>
      <c r="I436" s="210"/>
      <c r="J436" s="211">
        <f>ROUND(I436*H436,2)</f>
        <v>0</v>
      </c>
      <c r="K436" s="207" t="s">
        <v>145</v>
      </c>
      <c r="L436" s="42"/>
      <c r="M436" s="212" t="s">
        <v>1</v>
      </c>
      <c r="N436" s="213" t="s">
        <v>41</v>
      </c>
      <c r="O436" s="78"/>
      <c r="P436" s="214">
        <f>O436*H436</f>
        <v>0</v>
      </c>
      <c r="Q436" s="214">
        <v>0.00189</v>
      </c>
      <c r="R436" s="214">
        <f>Q436*H436</f>
        <v>0.00189</v>
      </c>
      <c r="S436" s="214">
        <v>0</v>
      </c>
      <c r="T436" s="215">
        <f>S436*H436</f>
        <v>0</v>
      </c>
      <c r="AR436" s="16" t="s">
        <v>227</v>
      </c>
      <c r="AT436" s="16" t="s">
        <v>141</v>
      </c>
      <c r="AU436" s="16" t="s">
        <v>80</v>
      </c>
      <c r="AY436" s="16" t="s">
        <v>139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16" t="s">
        <v>78</v>
      </c>
      <c r="BK436" s="216">
        <f>ROUND(I436*H436,2)</f>
        <v>0</v>
      </c>
      <c r="BL436" s="16" t="s">
        <v>227</v>
      </c>
      <c r="BM436" s="16" t="s">
        <v>749</v>
      </c>
    </row>
    <row r="437" spans="2:65" s="1" customFormat="1" ht="16.5" customHeight="1">
      <c r="B437" s="37"/>
      <c r="C437" s="205" t="s">
        <v>750</v>
      </c>
      <c r="D437" s="205" t="s">
        <v>141</v>
      </c>
      <c r="E437" s="206" t="s">
        <v>751</v>
      </c>
      <c r="F437" s="207" t="s">
        <v>752</v>
      </c>
      <c r="G437" s="208" t="s">
        <v>279</v>
      </c>
      <c r="H437" s="209">
        <v>1</v>
      </c>
      <c r="I437" s="210"/>
      <c r="J437" s="211">
        <f>ROUND(I437*H437,2)</f>
        <v>0</v>
      </c>
      <c r="K437" s="207" t="s">
        <v>1</v>
      </c>
      <c r="L437" s="42"/>
      <c r="M437" s="212" t="s">
        <v>1</v>
      </c>
      <c r="N437" s="213" t="s">
        <v>41</v>
      </c>
      <c r="O437" s="78"/>
      <c r="P437" s="214">
        <f>O437*H437</f>
        <v>0</v>
      </c>
      <c r="Q437" s="214">
        <v>0.00189</v>
      </c>
      <c r="R437" s="214">
        <f>Q437*H437</f>
        <v>0.00189</v>
      </c>
      <c r="S437" s="214">
        <v>0</v>
      </c>
      <c r="T437" s="215">
        <f>S437*H437</f>
        <v>0</v>
      </c>
      <c r="AR437" s="16" t="s">
        <v>227</v>
      </c>
      <c r="AT437" s="16" t="s">
        <v>141</v>
      </c>
      <c r="AU437" s="16" t="s">
        <v>80</v>
      </c>
      <c r="AY437" s="16" t="s">
        <v>139</v>
      </c>
      <c r="BE437" s="216">
        <f>IF(N437="základní",J437,0)</f>
        <v>0</v>
      </c>
      <c r="BF437" s="216">
        <f>IF(N437="snížená",J437,0)</f>
        <v>0</v>
      </c>
      <c r="BG437" s="216">
        <f>IF(N437="zákl. přenesená",J437,0)</f>
        <v>0</v>
      </c>
      <c r="BH437" s="216">
        <f>IF(N437="sníž. přenesená",J437,0)</f>
        <v>0</v>
      </c>
      <c r="BI437" s="216">
        <f>IF(N437="nulová",J437,0)</f>
        <v>0</v>
      </c>
      <c r="BJ437" s="16" t="s">
        <v>78</v>
      </c>
      <c r="BK437" s="216">
        <f>ROUND(I437*H437,2)</f>
        <v>0</v>
      </c>
      <c r="BL437" s="16" t="s">
        <v>227</v>
      </c>
      <c r="BM437" s="16" t="s">
        <v>753</v>
      </c>
    </row>
    <row r="438" spans="2:65" s="1" customFormat="1" ht="16.5" customHeight="1">
      <c r="B438" s="37"/>
      <c r="C438" s="205" t="s">
        <v>754</v>
      </c>
      <c r="D438" s="205" t="s">
        <v>141</v>
      </c>
      <c r="E438" s="206" t="s">
        <v>755</v>
      </c>
      <c r="F438" s="207" t="s">
        <v>756</v>
      </c>
      <c r="G438" s="208" t="s">
        <v>279</v>
      </c>
      <c r="H438" s="209">
        <v>1</v>
      </c>
      <c r="I438" s="210"/>
      <c r="J438" s="211">
        <f>ROUND(I438*H438,2)</f>
        <v>0</v>
      </c>
      <c r="K438" s="207" t="s">
        <v>1</v>
      </c>
      <c r="L438" s="42"/>
      <c r="M438" s="212" t="s">
        <v>1</v>
      </c>
      <c r="N438" s="213" t="s">
        <v>41</v>
      </c>
      <c r="O438" s="78"/>
      <c r="P438" s="214">
        <f>O438*H438</f>
        <v>0</v>
      </c>
      <c r="Q438" s="214">
        <v>0.00189</v>
      </c>
      <c r="R438" s="214">
        <f>Q438*H438</f>
        <v>0.00189</v>
      </c>
      <c r="S438" s="214">
        <v>0</v>
      </c>
      <c r="T438" s="215">
        <f>S438*H438</f>
        <v>0</v>
      </c>
      <c r="AR438" s="16" t="s">
        <v>227</v>
      </c>
      <c r="AT438" s="16" t="s">
        <v>141</v>
      </c>
      <c r="AU438" s="16" t="s">
        <v>80</v>
      </c>
      <c r="AY438" s="16" t="s">
        <v>139</v>
      </c>
      <c r="BE438" s="216">
        <f>IF(N438="základní",J438,0)</f>
        <v>0</v>
      </c>
      <c r="BF438" s="216">
        <f>IF(N438="snížená",J438,0)</f>
        <v>0</v>
      </c>
      <c r="BG438" s="216">
        <f>IF(N438="zákl. přenesená",J438,0)</f>
        <v>0</v>
      </c>
      <c r="BH438" s="216">
        <f>IF(N438="sníž. přenesená",J438,0)</f>
        <v>0</v>
      </c>
      <c r="BI438" s="216">
        <f>IF(N438="nulová",J438,0)</f>
        <v>0</v>
      </c>
      <c r="BJ438" s="16" t="s">
        <v>78</v>
      </c>
      <c r="BK438" s="216">
        <f>ROUND(I438*H438,2)</f>
        <v>0</v>
      </c>
      <c r="BL438" s="16" t="s">
        <v>227</v>
      </c>
      <c r="BM438" s="16" t="s">
        <v>757</v>
      </c>
    </row>
    <row r="439" spans="2:65" s="1" customFormat="1" ht="16.5" customHeight="1">
      <c r="B439" s="37"/>
      <c r="C439" s="205" t="s">
        <v>758</v>
      </c>
      <c r="D439" s="205" t="s">
        <v>141</v>
      </c>
      <c r="E439" s="206" t="s">
        <v>759</v>
      </c>
      <c r="F439" s="207" t="s">
        <v>760</v>
      </c>
      <c r="G439" s="208" t="s">
        <v>279</v>
      </c>
      <c r="H439" s="209">
        <v>1</v>
      </c>
      <c r="I439" s="210"/>
      <c r="J439" s="211">
        <f>ROUND(I439*H439,2)</f>
        <v>0</v>
      </c>
      <c r="K439" s="207" t="s">
        <v>145</v>
      </c>
      <c r="L439" s="42"/>
      <c r="M439" s="212" t="s">
        <v>1</v>
      </c>
      <c r="N439" s="213" t="s">
        <v>41</v>
      </c>
      <c r="O439" s="78"/>
      <c r="P439" s="214">
        <f>O439*H439</f>
        <v>0</v>
      </c>
      <c r="Q439" s="214">
        <v>0</v>
      </c>
      <c r="R439" s="214">
        <f>Q439*H439</f>
        <v>0</v>
      </c>
      <c r="S439" s="214">
        <v>0.01705</v>
      </c>
      <c r="T439" s="215">
        <f>S439*H439</f>
        <v>0.01705</v>
      </c>
      <c r="AR439" s="16" t="s">
        <v>227</v>
      </c>
      <c r="AT439" s="16" t="s">
        <v>141</v>
      </c>
      <c r="AU439" s="16" t="s">
        <v>80</v>
      </c>
      <c r="AY439" s="16" t="s">
        <v>139</v>
      </c>
      <c r="BE439" s="216">
        <f>IF(N439="základní",J439,0)</f>
        <v>0</v>
      </c>
      <c r="BF439" s="216">
        <f>IF(N439="snížená",J439,0)</f>
        <v>0</v>
      </c>
      <c r="BG439" s="216">
        <f>IF(N439="zákl. přenesená",J439,0)</f>
        <v>0</v>
      </c>
      <c r="BH439" s="216">
        <f>IF(N439="sníž. přenesená",J439,0)</f>
        <v>0</v>
      </c>
      <c r="BI439" s="216">
        <f>IF(N439="nulová",J439,0)</f>
        <v>0</v>
      </c>
      <c r="BJ439" s="16" t="s">
        <v>78</v>
      </c>
      <c r="BK439" s="216">
        <f>ROUND(I439*H439,2)</f>
        <v>0</v>
      </c>
      <c r="BL439" s="16" t="s">
        <v>227</v>
      </c>
      <c r="BM439" s="16" t="s">
        <v>761</v>
      </c>
    </row>
    <row r="440" spans="2:65" s="1" customFormat="1" ht="16.5" customHeight="1">
      <c r="B440" s="37"/>
      <c r="C440" s="205" t="s">
        <v>762</v>
      </c>
      <c r="D440" s="205" t="s">
        <v>141</v>
      </c>
      <c r="E440" s="206" t="s">
        <v>763</v>
      </c>
      <c r="F440" s="207" t="s">
        <v>764</v>
      </c>
      <c r="G440" s="208" t="s">
        <v>197</v>
      </c>
      <c r="H440" s="209">
        <v>0.022</v>
      </c>
      <c r="I440" s="210"/>
      <c r="J440" s="211">
        <f>ROUND(I440*H440,2)</f>
        <v>0</v>
      </c>
      <c r="K440" s="207" t="s">
        <v>145</v>
      </c>
      <c r="L440" s="42"/>
      <c r="M440" s="212" t="s">
        <v>1</v>
      </c>
      <c r="N440" s="213" t="s">
        <v>41</v>
      </c>
      <c r="O440" s="78"/>
      <c r="P440" s="214">
        <f>O440*H440</f>
        <v>0</v>
      </c>
      <c r="Q440" s="214">
        <v>0</v>
      </c>
      <c r="R440" s="214">
        <f>Q440*H440</f>
        <v>0</v>
      </c>
      <c r="S440" s="214">
        <v>0</v>
      </c>
      <c r="T440" s="215">
        <f>S440*H440</f>
        <v>0</v>
      </c>
      <c r="AR440" s="16" t="s">
        <v>227</v>
      </c>
      <c r="AT440" s="16" t="s">
        <v>141</v>
      </c>
      <c r="AU440" s="16" t="s">
        <v>80</v>
      </c>
      <c r="AY440" s="16" t="s">
        <v>139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6" t="s">
        <v>78</v>
      </c>
      <c r="BK440" s="216">
        <f>ROUND(I440*H440,2)</f>
        <v>0</v>
      </c>
      <c r="BL440" s="16" t="s">
        <v>227</v>
      </c>
      <c r="BM440" s="16" t="s">
        <v>765</v>
      </c>
    </row>
    <row r="441" spans="2:63" s="10" customFormat="1" ht="22.8" customHeight="1">
      <c r="B441" s="189"/>
      <c r="C441" s="190"/>
      <c r="D441" s="191" t="s">
        <v>69</v>
      </c>
      <c r="E441" s="203" t="s">
        <v>766</v>
      </c>
      <c r="F441" s="203" t="s">
        <v>767</v>
      </c>
      <c r="G441" s="190"/>
      <c r="H441" s="190"/>
      <c r="I441" s="193"/>
      <c r="J441" s="204">
        <f>BK441</f>
        <v>0</v>
      </c>
      <c r="K441" s="190"/>
      <c r="L441" s="195"/>
      <c r="M441" s="196"/>
      <c r="N441" s="197"/>
      <c r="O441" s="197"/>
      <c r="P441" s="198">
        <f>P442</f>
        <v>0</v>
      </c>
      <c r="Q441" s="197"/>
      <c r="R441" s="198">
        <f>R442</f>
        <v>0.00028</v>
      </c>
      <c r="S441" s="197"/>
      <c r="T441" s="199">
        <f>T442</f>
        <v>0</v>
      </c>
      <c r="AR441" s="200" t="s">
        <v>80</v>
      </c>
      <c r="AT441" s="201" t="s">
        <v>69</v>
      </c>
      <c r="AU441" s="201" t="s">
        <v>78</v>
      </c>
      <c r="AY441" s="200" t="s">
        <v>139</v>
      </c>
      <c r="BK441" s="202">
        <f>BK442</f>
        <v>0</v>
      </c>
    </row>
    <row r="442" spans="2:65" s="1" customFormat="1" ht="16.5" customHeight="1">
      <c r="B442" s="37"/>
      <c r="C442" s="205" t="s">
        <v>768</v>
      </c>
      <c r="D442" s="205" t="s">
        <v>141</v>
      </c>
      <c r="E442" s="206" t="s">
        <v>769</v>
      </c>
      <c r="F442" s="207" t="s">
        <v>770</v>
      </c>
      <c r="G442" s="208" t="s">
        <v>607</v>
      </c>
      <c r="H442" s="209">
        <v>1</v>
      </c>
      <c r="I442" s="210"/>
      <c r="J442" s="211">
        <f>ROUND(I442*H442,2)</f>
        <v>0</v>
      </c>
      <c r="K442" s="207" t="s">
        <v>1</v>
      </c>
      <c r="L442" s="42"/>
      <c r="M442" s="212" t="s">
        <v>1</v>
      </c>
      <c r="N442" s="213" t="s">
        <v>41</v>
      </c>
      <c r="O442" s="78"/>
      <c r="P442" s="214">
        <f>O442*H442</f>
        <v>0</v>
      </c>
      <c r="Q442" s="214">
        <v>0.00028</v>
      </c>
      <c r="R442" s="214">
        <f>Q442*H442</f>
        <v>0.00028</v>
      </c>
      <c r="S442" s="214">
        <v>0</v>
      </c>
      <c r="T442" s="215">
        <f>S442*H442</f>
        <v>0</v>
      </c>
      <c r="AR442" s="16" t="s">
        <v>227</v>
      </c>
      <c r="AT442" s="16" t="s">
        <v>141</v>
      </c>
      <c r="AU442" s="16" t="s">
        <v>80</v>
      </c>
      <c r="AY442" s="16" t="s">
        <v>139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6" t="s">
        <v>78</v>
      </c>
      <c r="BK442" s="216">
        <f>ROUND(I442*H442,2)</f>
        <v>0</v>
      </c>
      <c r="BL442" s="16" t="s">
        <v>227</v>
      </c>
      <c r="BM442" s="16" t="s">
        <v>771</v>
      </c>
    </row>
    <row r="443" spans="2:63" s="10" customFormat="1" ht="22.8" customHeight="1">
      <c r="B443" s="189"/>
      <c r="C443" s="190"/>
      <c r="D443" s="191" t="s">
        <v>69</v>
      </c>
      <c r="E443" s="203" t="s">
        <v>772</v>
      </c>
      <c r="F443" s="203" t="s">
        <v>773</v>
      </c>
      <c r="G443" s="190"/>
      <c r="H443" s="190"/>
      <c r="I443" s="193"/>
      <c r="J443" s="204">
        <f>BK443</f>
        <v>0</v>
      </c>
      <c r="K443" s="190"/>
      <c r="L443" s="195"/>
      <c r="M443" s="196"/>
      <c r="N443" s="197"/>
      <c r="O443" s="197"/>
      <c r="P443" s="198">
        <f>SUM(P444:P503)</f>
        <v>0</v>
      </c>
      <c r="Q443" s="197"/>
      <c r="R443" s="198">
        <f>SUM(R444:R503)</f>
        <v>0.39325485</v>
      </c>
      <c r="S443" s="197"/>
      <c r="T443" s="199">
        <f>SUM(T444:T503)</f>
        <v>1.6781978</v>
      </c>
      <c r="AR443" s="200" t="s">
        <v>80</v>
      </c>
      <c r="AT443" s="201" t="s">
        <v>69</v>
      </c>
      <c r="AU443" s="201" t="s">
        <v>78</v>
      </c>
      <c r="AY443" s="200" t="s">
        <v>139</v>
      </c>
      <c r="BK443" s="202">
        <f>SUM(BK444:BK503)</f>
        <v>0</v>
      </c>
    </row>
    <row r="444" spans="2:65" s="1" customFormat="1" ht="16.5" customHeight="1">
      <c r="B444" s="37"/>
      <c r="C444" s="205" t="s">
        <v>774</v>
      </c>
      <c r="D444" s="205" t="s">
        <v>141</v>
      </c>
      <c r="E444" s="206" t="s">
        <v>775</v>
      </c>
      <c r="F444" s="207" t="s">
        <v>776</v>
      </c>
      <c r="G444" s="208" t="s">
        <v>144</v>
      </c>
      <c r="H444" s="209">
        <v>7.95</v>
      </c>
      <c r="I444" s="210"/>
      <c r="J444" s="211">
        <f>ROUND(I444*H444,2)</f>
        <v>0</v>
      </c>
      <c r="K444" s="207" t="s">
        <v>145</v>
      </c>
      <c r="L444" s="42"/>
      <c r="M444" s="212" t="s">
        <v>1</v>
      </c>
      <c r="N444" s="213" t="s">
        <v>41</v>
      </c>
      <c r="O444" s="78"/>
      <c r="P444" s="214">
        <f>O444*H444</f>
        <v>0</v>
      </c>
      <c r="Q444" s="214">
        <v>0</v>
      </c>
      <c r="R444" s="214">
        <f>Q444*H444</f>
        <v>0</v>
      </c>
      <c r="S444" s="214">
        <v>0.02831</v>
      </c>
      <c r="T444" s="215">
        <f>S444*H444</f>
        <v>0.2250645</v>
      </c>
      <c r="AR444" s="16" t="s">
        <v>227</v>
      </c>
      <c r="AT444" s="16" t="s">
        <v>141</v>
      </c>
      <c r="AU444" s="16" t="s">
        <v>80</v>
      </c>
      <c r="AY444" s="16" t="s">
        <v>139</v>
      </c>
      <c r="BE444" s="216">
        <f>IF(N444="základní",J444,0)</f>
        <v>0</v>
      </c>
      <c r="BF444" s="216">
        <f>IF(N444="snížená",J444,0)</f>
        <v>0</v>
      </c>
      <c r="BG444" s="216">
        <f>IF(N444="zákl. přenesená",J444,0)</f>
        <v>0</v>
      </c>
      <c r="BH444" s="216">
        <f>IF(N444="sníž. přenesená",J444,0)</f>
        <v>0</v>
      </c>
      <c r="BI444" s="216">
        <f>IF(N444="nulová",J444,0)</f>
        <v>0</v>
      </c>
      <c r="BJ444" s="16" t="s">
        <v>78</v>
      </c>
      <c r="BK444" s="216">
        <f>ROUND(I444*H444,2)</f>
        <v>0</v>
      </c>
      <c r="BL444" s="16" t="s">
        <v>227</v>
      </c>
      <c r="BM444" s="16" t="s">
        <v>777</v>
      </c>
    </row>
    <row r="445" spans="2:51" s="11" customFormat="1" ht="12">
      <c r="B445" s="217"/>
      <c r="C445" s="218"/>
      <c r="D445" s="219" t="s">
        <v>148</v>
      </c>
      <c r="E445" s="220" t="s">
        <v>1</v>
      </c>
      <c r="F445" s="221" t="s">
        <v>778</v>
      </c>
      <c r="G445" s="218"/>
      <c r="H445" s="220" t="s">
        <v>1</v>
      </c>
      <c r="I445" s="222"/>
      <c r="J445" s="218"/>
      <c r="K445" s="218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148</v>
      </c>
      <c r="AU445" s="227" t="s">
        <v>80</v>
      </c>
      <c r="AV445" s="11" t="s">
        <v>78</v>
      </c>
      <c r="AW445" s="11" t="s">
        <v>32</v>
      </c>
      <c r="AX445" s="11" t="s">
        <v>70</v>
      </c>
      <c r="AY445" s="227" t="s">
        <v>139</v>
      </c>
    </row>
    <row r="446" spans="2:51" s="12" customFormat="1" ht="12">
      <c r="B446" s="228"/>
      <c r="C446" s="229"/>
      <c r="D446" s="219" t="s">
        <v>148</v>
      </c>
      <c r="E446" s="230" t="s">
        <v>1</v>
      </c>
      <c r="F446" s="231" t="s">
        <v>779</v>
      </c>
      <c r="G446" s="229"/>
      <c r="H446" s="232">
        <v>4.59</v>
      </c>
      <c r="I446" s="233"/>
      <c r="J446" s="229"/>
      <c r="K446" s="229"/>
      <c r="L446" s="234"/>
      <c r="M446" s="235"/>
      <c r="N446" s="236"/>
      <c r="O446" s="236"/>
      <c r="P446" s="236"/>
      <c r="Q446" s="236"/>
      <c r="R446" s="236"/>
      <c r="S446" s="236"/>
      <c r="T446" s="237"/>
      <c r="AT446" s="238" t="s">
        <v>148</v>
      </c>
      <c r="AU446" s="238" t="s">
        <v>80</v>
      </c>
      <c r="AV446" s="12" t="s">
        <v>80</v>
      </c>
      <c r="AW446" s="12" t="s">
        <v>32</v>
      </c>
      <c r="AX446" s="12" t="s">
        <v>70</v>
      </c>
      <c r="AY446" s="238" t="s">
        <v>139</v>
      </c>
    </row>
    <row r="447" spans="2:51" s="12" customFormat="1" ht="12">
      <c r="B447" s="228"/>
      <c r="C447" s="229"/>
      <c r="D447" s="219" t="s">
        <v>148</v>
      </c>
      <c r="E447" s="230" t="s">
        <v>1</v>
      </c>
      <c r="F447" s="231" t="s">
        <v>780</v>
      </c>
      <c r="G447" s="229"/>
      <c r="H447" s="232">
        <v>0.48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148</v>
      </c>
      <c r="AU447" s="238" t="s">
        <v>80</v>
      </c>
      <c r="AV447" s="12" t="s">
        <v>80</v>
      </c>
      <c r="AW447" s="12" t="s">
        <v>32</v>
      </c>
      <c r="AX447" s="12" t="s">
        <v>70</v>
      </c>
      <c r="AY447" s="238" t="s">
        <v>139</v>
      </c>
    </row>
    <row r="448" spans="2:51" s="12" customFormat="1" ht="12">
      <c r="B448" s="228"/>
      <c r="C448" s="229"/>
      <c r="D448" s="219" t="s">
        <v>148</v>
      </c>
      <c r="E448" s="230" t="s">
        <v>1</v>
      </c>
      <c r="F448" s="231" t="s">
        <v>781</v>
      </c>
      <c r="G448" s="229"/>
      <c r="H448" s="232">
        <v>0.48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148</v>
      </c>
      <c r="AU448" s="238" t="s">
        <v>80</v>
      </c>
      <c r="AV448" s="12" t="s">
        <v>80</v>
      </c>
      <c r="AW448" s="12" t="s">
        <v>32</v>
      </c>
      <c r="AX448" s="12" t="s">
        <v>70</v>
      </c>
      <c r="AY448" s="238" t="s">
        <v>139</v>
      </c>
    </row>
    <row r="449" spans="2:51" s="12" customFormat="1" ht="12">
      <c r="B449" s="228"/>
      <c r="C449" s="229"/>
      <c r="D449" s="219" t="s">
        <v>148</v>
      </c>
      <c r="E449" s="230" t="s">
        <v>1</v>
      </c>
      <c r="F449" s="231" t="s">
        <v>782</v>
      </c>
      <c r="G449" s="229"/>
      <c r="H449" s="232">
        <v>0.48</v>
      </c>
      <c r="I449" s="233"/>
      <c r="J449" s="229"/>
      <c r="K449" s="229"/>
      <c r="L449" s="234"/>
      <c r="M449" s="235"/>
      <c r="N449" s="236"/>
      <c r="O449" s="236"/>
      <c r="P449" s="236"/>
      <c r="Q449" s="236"/>
      <c r="R449" s="236"/>
      <c r="S449" s="236"/>
      <c r="T449" s="237"/>
      <c r="AT449" s="238" t="s">
        <v>148</v>
      </c>
      <c r="AU449" s="238" t="s">
        <v>80</v>
      </c>
      <c r="AV449" s="12" t="s">
        <v>80</v>
      </c>
      <c r="AW449" s="12" t="s">
        <v>32</v>
      </c>
      <c r="AX449" s="12" t="s">
        <v>70</v>
      </c>
      <c r="AY449" s="238" t="s">
        <v>139</v>
      </c>
    </row>
    <row r="450" spans="2:51" s="12" customFormat="1" ht="12">
      <c r="B450" s="228"/>
      <c r="C450" s="229"/>
      <c r="D450" s="219" t="s">
        <v>148</v>
      </c>
      <c r="E450" s="230" t="s">
        <v>1</v>
      </c>
      <c r="F450" s="231" t="s">
        <v>783</v>
      </c>
      <c r="G450" s="229"/>
      <c r="H450" s="232">
        <v>0.48</v>
      </c>
      <c r="I450" s="233"/>
      <c r="J450" s="229"/>
      <c r="K450" s="229"/>
      <c r="L450" s="234"/>
      <c r="M450" s="235"/>
      <c r="N450" s="236"/>
      <c r="O450" s="236"/>
      <c r="P450" s="236"/>
      <c r="Q450" s="236"/>
      <c r="R450" s="236"/>
      <c r="S450" s="236"/>
      <c r="T450" s="237"/>
      <c r="AT450" s="238" t="s">
        <v>148</v>
      </c>
      <c r="AU450" s="238" t="s">
        <v>80</v>
      </c>
      <c r="AV450" s="12" t="s">
        <v>80</v>
      </c>
      <c r="AW450" s="12" t="s">
        <v>32</v>
      </c>
      <c r="AX450" s="12" t="s">
        <v>70</v>
      </c>
      <c r="AY450" s="238" t="s">
        <v>139</v>
      </c>
    </row>
    <row r="451" spans="2:51" s="12" customFormat="1" ht="12">
      <c r="B451" s="228"/>
      <c r="C451" s="229"/>
      <c r="D451" s="219" t="s">
        <v>148</v>
      </c>
      <c r="E451" s="230" t="s">
        <v>1</v>
      </c>
      <c r="F451" s="231" t="s">
        <v>784</v>
      </c>
      <c r="G451" s="229"/>
      <c r="H451" s="232">
        <v>0.48</v>
      </c>
      <c r="I451" s="233"/>
      <c r="J451" s="229"/>
      <c r="K451" s="229"/>
      <c r="L451" s="234"/>
      <c r="M451" s="235"/>
      <c r="N451" s="236"/>
      <c r="O451" s="236"/>
      <c r="P451" s="236"/>
      <c r="Q451" s="236"/>
      <c r="R451" s="236"/>
      <c r="S451" s="236"/>
      <c r="T451" s="237"/>
      <c r="AT451" s="238" t="s">
        <v>148</v>
      </c>
      <c r="AU451" s="238" t="s">
        <v>80</v>
      </c>
      <c r="AV451" s="12" t="s">
        <v>80</v>
      </c>
      <c r="AW451" s="12" t="s">
        <v>32</v>
      </c>
      <c r="AX451" s="12" t="s">
        <v>70</v>
      </c>
      <c r="AY451" s="238" t="s">
        <v>139</v>
      </c>
    </row>
    <row r="452" spans="2:51" s="12" customFormat="1" ht="12">
      <c r="B452" s="228"/>
      <c r="C452" s="229"/>
      <c r="D452" s="219" t="s">
        <v>148</v>
      </c>
      <c r="E452" s="230" t="s">
        <v>1</v>
      </c>
      <c r="F452" s="231" t="s">
        <v>785</v>
      </c>
      <c r="G452" s="229"/>
      <c r="H452" s="232">
        <v>0.48</v>
      </c>
      <c r="I452" s="233"/>
      <c r="J452" s="229"/>
      <c r="K452" s="229"/>
      <c r="L452" s="234"/>
      <c r="M452" s="235"/>
      <c r="N452" s="236"/>
      <c r="O452" s="236"/>
      <c r="P452" s="236"/>
      <c r="Q452" s="236"/>
      <c r="R452" s="236"/>
      <c r="S452" s="236"/>
      <c r="T452" s="237"/>
      <c r="AT452" s="238" t="s">
        <v>148</v>
      </c>
      <c r="AU452" s="238" t="s">
        <v>80</v>
      </c>
      <c r="AV452" s="12" t="s">
        <v>80</v>
      </c>
      <c r="AW452" s="12" t="s">
        <v>32</v>
      </c>
      <c r="AX452" s="12" t="s">
        <v>70</v>
      </c>
      <c r="AY452" s="238" t="s">
        <v>139</v>
      </c>
    </row>
    <row r="453" spans="2:51" s="12" customFormat="1" ht="12">
      <c r="B453" s="228"/>
      <c r="C453" s="229"/>
      <c r="D453" s="219" t="s">
        <v>148</v>
      </c>
      <c r="E453" s="230" t="s">
        <v>1</v>
      </c>
      <c r="F453" s="231" t="s">
        <v>786</v>
      </c>
      <c r="G453" s="229"/>
      <c r="H453" s="232">
        <v>0.48</v>
      </c>
      <c r="I453" s="233"/>
      <c r="J453" s="229"/>
      <c r="K453" s="229"/>
      <c r="L453" s="234"/>
      <c r="M453" s="235"/>
      <c r="N453" s="236"/>
      <c r="O453" s="236"/>
      <c r="P453" s="236"/>
      <c r="Q453" s="236"/>
      <c r="R453" s="236"/>
      <c r="S453" s="236"/>
      <c r="T453" s="237"/>
      <c r="AT453" s="238" t="s">
        <v>148</v>
      </c>
      <c r="AU453" s="238" t="s">
        <v>80</v>
      </c>
      <c r="AV453" s="12" t="s">
        <v>80</v>
      </c>
      <c r="AW453" s="12" t="s">
        <v>32</v>
      </c>
      <c r="AX453" s="12" t="s">
        <v>70</v>
      </c>
      <c r="AY453" s="238" t="s">
        <v>139</v>
      </c>
    </row>
    <row r="454" spans="2:51" s="13" customFormat="1" ht="12">
      <c r="B454" s="239"/>
      <c r="C454" s="240"/>
      <c r="D454" s="219" t="s">
        <v>148</v>
      </c>
      <c r="E454" s="241" t="s">
        <v>1</v>
      </c>
      <c r="F454" s="242" t="s">
        <v>158</v>
      </c>
      <c r="G454" s="240"/>
      <c r="H454" s="243">
        <v>7.95</v>
      </c>
      <c r="I454" s="244"/>
      <c r="J454" s="240"/>
      <c r="K454" s="240"/>
      <c r="L454" s="245"/>
      <c r="M454" s="246"/>
      <c r="N454" s="247"/>
      <c r="O454" s="247"/>
      <c r="P454" s="247"/>
      <c r="Q454" s="247"/>
      <c r="R454" s="247"/>
      <c r="S454" s="247"/>
      <c r="T454" s="248"/>
      <c r="AT454" s="249" t="s">
        <v>148</v>
      </c>
      <c r="AU454" s="249" t="s">
        <v>80</v>
      </c>
      <c r="AV454" s="13" t="s">
        <v>146</v>
      </c>
      <c r="AW454" s="13" t="s">
        <v>32</v>
      </c>
      <c r="AX454" s="13" t="s">
        <v>78</v>
      </c>
      <c r="AY454" s="249" t="s">
        <v>139</v>
      </c>
    </row>
    <row r="455" spans="2:65" s="1" customFormat="1" ht="16.5" customHeight="1">
      <c r="B455" s="37"/>
      <c r="C455" s="205" t="s">
        <v>787</v>
      </c>
      <c r="D455" s="205" t="s">
        <v>141</v>
      </c>
      <c r="E455" s="206" t="s">
        <v>788</v>
      </c>
      <c r="F455" s="207" t="s">
        <v>789</v>
      </c>
      <c r="G455" s="208" t="s">
        <v>144</v>
      </c>
      <c r="H455" s="209">
        <v>7.95</v>
      </c>
      <c r="I455" s="210"/>
      <c r="J455" s="211">
        <f>ROUND(I455*H455,2)</f>
        <v>0</v>
      </c>
      <c r="K455" s="207" t="s">
        <v>145</v>
      </c>
      <c r="L455" s="42"/>
      <c r="M455" s="212" t="s">
        <v>1</v>
      </c>
      <c r="N455" s="213" t="s">
        <v>41</v>
      </c>
      <c r="O455" s="78"/>
      <c r="P455" s="214">
        <f>O455*H455</f>
        <v>0</v>
      </c>
      <c r="Q455" s="214">
        <v>0.00075</v>
      </c>
      <c r="R455" s="214">
        <f>Q455*H455</f>
        <v>0.0059625</v>
      </c>
      <c r="S455" s="214">
        <v>0</v>
      </c>
      <c r="T455" s="215">
        <f>S455*H455</f>
        <v>0</v>
      </c>
      <c r="AR455" s="16" t="s">
        <v>227</v>
      </c>
      <c r="AT455" s="16" t="s">
        <v>141</v>
      </c>
      <c r="AU455" s="16" t="s">
        <v>80</v>
      </c>
      <c r="AY455" s="16" t="s">
        <v>139</v>
      </c>
      <c r="BE455" s="216">
        <f>IF(N455="základní",J455,0)</f>
        <v>0</v>
      </c>
      <c r="BF455" s="216">
        <f>IF(N455="snížená",J455,0)</f>
        <v>0</v>
      </c>
      <c r="BG455" s="216">
        <f>IF(N455="zákl. přenesená",J455,0)</f>
        <v>0</v>
      </c>
      <c r="BH455" s="216">
        <f>IF(N455="sníž. přenesená",J455,0)</f>
        <v>0</v>
      </c>
      <c r="BI455" s="216">
        <f>IF(N455="nulová",J455,0)</f>
        <v>0</v>
      </c>
      <c r="BJ455" s="16" t="s">
        <v>78</v>
      </c>
      <c r="BK455" s="216">
        <f>ROUND(I455*H455,2)</f>
        <v>0</v>
      </c>
      <c r="BL455" s="16" t="s">
        <v>227</v>
      </c>
      <c r="BM455" s="16" t="s">
        <v>790</v>
      </c>
    </row>
    <row r="456" spans="2:51" s="11" customFormat="1" ht="12">
      <c r="B456" s="217"/>
      <c r="C456" s="218"/>
      <c r="D456" s="219" t="s">
        <v>148</v>
      </c>
      <c r="E456" s="220" t="s">
        <v>1</v>
      </c>
      <c r="F456" s="221" t="s">
        <v>791</v>
      </c>
      <c r="G456" s="218"/>
      <c r="H456" s="220" t="s">
        <v>1</v>
      </c>
      <c r="I456" s="222"/>
      <c r="J456" s="218"/>
      <c r="K456" s="218"/>
      <c r="L456" s="223"/>
      <c r="M456" s="224"/>
      <c r="N456" s="225"/>
      <c r="O456" s="225"/>
      <c r="P456" s="225"/>
      <c r="Q456" s="225"/>
      <c r="R456" s="225"/>
      <c r="S456" s="225"/>
      <c r="T456" s="226"/>
      <c r="AT456" s="227" t="s">
        <v>148</v>
      </c>
      <c r="AU456" s="227" t="s">
        <v>80</v>
      </c>
      <c r="AV456" s="11" t="s">
        <v>78</v>
      </c>
      <c r="AW456" s="11" t="s">
        <v>32</v>
      </c>
      <c r="AX456" s="11" t="s">
        <v>70</v>
      </c>
      <c r="AY456" s="227" t="s">
        <v>139</v>
      </c>
    </row>
    <row r="457" spans="2:51" s="12" customFormat="1" ht="12">
      <c r="B457" s="228"/>
      <c r="C457" s="229"/>
      <c r="D457" s="219" t="s">
        <v>148</v>
      </c>
      <c r="E457" s="230" t="s">
        <v>1</v>
      </c>
      <c r="F457" s="231" t="s">
        <v>779</v>
      </c>
      <c r="G457" s="229"/>
      <c r="H457" s="232">
        <v>4.59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AT457" s="238" t="s">
        <v>148</v>
      </c>
      <c r="AU457" s="238" t="s">
        <v>80</v>
      </c>
      <c r="AV457" s="12" t="s">
        <v>80</v>
      </c>
      <c r="AW457" s="12" t="s">
        <v>32</v>
      </c>
      <c r="AX457" s="12" t="s">
        <v>70</v>
      </c>
      <c r="AY457" s="238" t="s">
        <v>139</v>
      </c>
    </row>
    <row r="458" spans="2:51" s="12" customFormat="1" ht="12">
      <c r="B458" s="228"/>
      <c r="C458" s="229"/>
      <c r="D458" s="219" t="s">
        <v>148</v>
      </c>
      <c r="E458" s="230" t="s">
        <v>1</v>
      </c>
      <c r="F458" s="231" t="s">
        <v>780</v>
      </c>
      <c r="G458" s="229"/>
      <c r="H458" s="232">
        <v>0.48</v>
      </c>
      <c r="I458" s="233"/>
      <c r="J458" s="229"/>
      <c r="K458" s="229"/>
      <c r="L458" s="234"/>
      <c r="M458" s="235"/>
      <c r="N458" s="236"/>
      <c r="O458" s="236"/>
      <c r="P458" s="236"/>
      <c r="Q458" s="236"/>
      <c r="R458" s="236"/>
      <c r="S458" s="236"/>
      <c r="T458" s="237"/>
      <c r="AT458" s="238" t="s">
        <v>148</v>
      </c>
      <c r="AU458" s="238" t="s">
        <v>80</v>
      </c>
      <c r="AV458" s="12" t="s">
        <v>80</v>
      </c>
      <c r="AW458" s="12" t="s">
        <v>32</v>
      </c>
      <c r="AX458" s="12" t="s">
        <v>70</v>
      </c>
      <c r="AY458" s="238" t="s">
        <v>139</v>
      </c>
    </row>
    <row r="459" spans="2:51" s="12" customFormat="1" ht="12">
      <c r="B459" s="228"/>
      <c r="C459" s="229"/>
      <c r="D459" s="219" t="s">
        <v>148</v>
      </c>
      <c r="E459" s="230" t="s">
        <v>1</v>
      </c>
      <c r="F459" s="231" t="s">
        <v>781</v>
      </c>
      <c r="G459" s="229"/>
      <c r="H459" s="232">
        <v>0.48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AT459" s="238" t="s">
        <v>148</v>
      </c>
      <c r="AU459" s="238" t="s">
        <v>80</v>
      </c>
      <c r="AV459" s="12" t="s">
        <v>80</v>
      </c>
      <c r="AW459" s="12" t="s">
        <v>32</v>
      </c>
      <c r="AX459" s="12" t="s">
        <v>70</v>
      </c>
      <c r="AY459" s="238" t="s">
        <v>139</v>
      </c>
    </row>
    <row r="460" spans="2:51" s="12" customFormat="1" ht="12">
      <c r="B460" s="228"/>
      <c r="C460" s="229"/>
      <c r="D460" s="219" t="s">
        <v>148</v>
      </c>
      <c r="E460" s="230" t="s">
        <v>1</v>
      </c>
      <c r="F460" s="231" t="s">
        <v>782</v>
      </c>
      <c r="G460" s="229"/>
      <c r="H460" s="232">
        <v>0.48</v>
      </c>
      <c r="I460" s="233"/>
      <c r="J460" s="229"/>
      <c r="K460" s="229"/>
      <c r="L460" s="234"/>
      <c r="M460" s="235"/>
      <c r="N460" s="236"/>
      <c r="O460" s="236"/>
      <c r="P460" s="236"/>
      <c r="Q460" s="236"/>
      <c r="R460" s="236"/>
      <c r="S460" s="236"/>
      <c r="T460" s="237"/>
      <c r="AT460" s="238" t="s">
        <v>148</v>
      </c>
      <c r="AU460" s="238" t="s">
        <v>80</v>
      </c>
      <c r="AV460" s="12" t="s">
        <v>80</v>
      </c>
      <c r="AW460" s="12" t="s">
        <v>32</v>
      </c>
      <c r="AX460" s="12" t="s">
        <v>70</v>
      </c>
      <c r="AY460" s="238" t="s">
        <v>139</v>
      </c>
    </row>
    <row r="461" spans="2:51" s="12" customFormat="1" ht="12">
      <c r="B461" s="228"/>
      <c r="C461" s="229"/>
      <c r="D461" s="219" t="s">
        <v>148</v>
      </c>
      <c r="E461" s="230" t="s">
        <v>1</v>
      </c>
      <c r="F461" s="231" t="s">
        <v>783</v>
      </c>
      <c r="G461" s="229"/>
      <c r="H461" s="232">
        <v>0.48</v>
      </c>
      <c r="I461" s="233"/>
      <c r="J461" s="229"/>
      <c r="K461" s="229"/>
      <c r="L461" s="234"/>
      <c r="M461" s="235"/>
      <c r="N461" s="236"/>
      <c r="O461" s="236"/>
      <c r="P461" s="236"/>
      <c r="Q461" s="236"/>
      <c r="R461" s="236"/>
      <c r="S461" s="236"/>
      <c r="T461" s="237"/>
      <c r="AT461" s="238" t="s">
        <v>148</v>
      </c>
      <c r="AU461" s="238" t="s">
        <v>80</v>
      </c>
      <c r="AV461" s="12" t="s">
        <v>80</v>
      </c>
      <c r="AW461" s="12" t="s">
        <v>32</v>
      </c>
      <c r="AX461" s="12" t="s">
        <v>70</v>
      </c>
      <c r="AY461" s="238" t="s">
        <v>139</v>
      </c>
    </row>
    <row r="462" spans="2:51" s="12" customFormat="1" ht="12">
      <c r="B462" s="228"/>
      <c r="C462" s="229"/>
      <c r="D462" s="219" t="s">
        <v>148</v>
      </c>
      <c r="E462" s="230" t="s">
        <v>1</v>
      </c>
      <c r="F462" s="231" t="s">
        <v>784</v>
      </c>
      <c r="G462" s="229"/>
      <c r="H462" s="232">
        <v>0.48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148</v>
      </c>
      <c r="AU462" s="238" t="s">
        <v>80</v>
      </c>
      <c r="AV462" s="12" t="s">
        <v>80</v>
      </c>
      <c r="AW462" s="12" t="s">
        <v>32</v>
      </c>
      <c r="AX462" s="12" t="s">
        <v>70</v>
      </c>
      <c r="AY462" s="238" t="s">
        <v>139</v>
      </c>
    </row>
    <row r="463" spans="2:51" s="12" customFormat="1" ht="12">
      <c r="B463" s="228"/>
      <c r="C463" s="229"/>
      <c r="D463" s="219" t="s">
        <v>148</v>
      </c>
      <c r="E463" s="230" t="s">
        <v>1</v>
      </c>
      <c r="F463" s="231" t="s">
        <v>785</v>
      </c>
      <c r="G463" s="229"/>
      <c r="H463" s="232">
        <v>0.48</v>
      </c>
      <c r="I463" s="233"/>
      <c r="J463" s="229"/>
      <c r="K463" s="229"/>
      <c r="L463" s="234"/>
      <c r="M463" s="235"/>
      <c r="N463" s="236"/>
      <c r="O463" s="236"/>
      <c r="P463" s="236"/>
      <c r="Q463" s="236"/>
      <c r="R463" s="236"/>
      <c r="S463" s="236"/>
      <c r="T463" s="237"/>
      <c r="AT463" s="238" t="s">
        <v>148</v>
      </c>
      <c r="AU463" s="238" t="s">
        <v>80</v>
      </c>
      <c r="AV463" s="12" t="s">
        <v>80</v>
      </c>
      <c r="AW463" s="12" t="s">
        <v>32</v>
      </c>
      <c r="AX463" s="12" t="s">
        <v>70</v>
      </c>
      <c r="AY463" s="238" t="s">
        <v>139</v>
      </c>
    </row>
    <row r="464" spans="2:51" s="12" customFormat="1" ht="12">
      <c r="B464" s="228"/>
      <c r="C464" s="229"/>
      <c r="D464" s="219" t="s">
        <v>148</v>
      </c>
      <c r="E464" s="230" t="s">
        <v>1</v>
      </c>
      <c r="F464" s="231" t="s">
        <v>786</v>
      </c>
      <c r="G464" s="229"/>
      <c r="H464" s="232">
        <v>0.48</v>
      </c>
      <c r="I464" s="233"/>
      <c r="J464" s="229"/>
      <c r="K464" s="229"/>
      <c r="L464" s="234"/>
      <c r="M464" s="235"/>
      <c r="N464" s="236"/>
      <c r="O464" s="236"/>
      <c r="P464" s="236"/>
      <c r="Q464" s="236"/>
      <c r="R464" s="236"/>
      <c r="S464" s="236"/>
      <c r="T464" s="237"/>
      <c r="AT464" s="238" t="s">
        <v>148</v>
      </c>
      <c r="AU464" s="238" t="s">
        <v>80</v>
      </c>
      <c r="AV464" s="12" t="s">
        <v>80</v>
      </c>
      <c r="AW464" s="12" t="s">
        <v>32</v>
      </c>
      <c r="AX464" s="12" t="s">
        <v>70</v>
      </c>
      <c r="AY464" s="238" t="s">
        <v>139</v>
      </c>
    </row>
    <row r="465" spans="2:51" s="13" customFormat="1" ht="12">
      <c r="B465" s="239"/>
      <c r="C465" s="240"/>
      <c r="D465" s="219" t="s">
        <v>148</v>
      </c>
      <c r="E465" s="241" t="s">
        <v>1</v>
      </c>
      <c r="F465" s="242" t="s">
        <v>158</v>
      </c>
      <c r="G465" s="240"/>
      <c r="H465" s="243">
        <v>7.95</v>
      </c>
      <c r="I465" s="244"/>
      <c r="J465" s="240"/>
      <c r="K465" s="240"/>
      <c r="L465" s="245"/>
      <c r="M465" s="246"/>
      <c r="N465" s="247"/>
      <c r="O465" s="247"/>
      <c r="P465" s="247"/>
      <c r="Q465" s="247"/>
      <c r="R465" s="247"/>
      <c r="S465" s="247"/>
      <c r="T465" s="248"/>
      <c r="AT465" s="249" t="s">
        <v>148</v>
      </c>
      <c r="AU465" s="249" t="s">
        <v>80</v>
      </c>
      <c r="AV465" s="13" t="s">
        <v>146</v>
      </c>
      <c r="AW465" s="13" t="s">
        <v>32</v>
      </c>
      <c r="AX465" s="13" t="s">
        <v>78</v>
      </c>
      <c r="AY465" s="249" t="s">
        <v>139</v>
      </c>
    </row>
    <row r="466" spans="2:65" s="1" customFormat="1" ht="16.5" customHeight="1">
      <c r="B466" s="37"/>
      <c r="C466" s="250" t="s">
        <v>792</v>
      </c>
      <c r="D466" s="250" t="s">
        <v>215</v>
      </c>
      <c r="E466" s="251" t="s">
        <v>793</v>
      </c>
      <c r="F466" s="252" t="s">
        <v>794</v>
      </c>
      <c r="G466" s="253" t="s">
        <v>144</v>
      </c>
      <c r="H466" s="254">
        <v>8.745</v>
      </c>
      <c r="I466" s="255"/>
      <c r="J466" s="256">
        <f>ROUND(I466*H466,2)</f>
        <v>0</v>
      </c>
      <c r="K466" s="252" t="s">
        <v>1</v>
      </c>
      <c r="L466" s="257"/>
      <c r="M466" s="258" t="s">
        <v>1</v>
      </c>
      <c r="N466" s="259" t="s">
        <v>41</v>
      </c>
      <c r="O466" s="78"/>
      <c r="P466" s="214">
        <f>O466*H466</f>
        <v>0</v>
      </c>
      <c r="Q466" s="214">
        <v>0.01</v>
      </c>
      <c r="R466" s="214">
        <f>Q466*H466</f>
        <v>0.08745</v>
      </c>
      <c r="S466" s="214">
        <v>0</v>
      </c>
      <c r="T466" s="215">
        <f>S466*H466</f>
        <v>0</v>
      </c>
      <c r="AR466" s="16" t="s">
        <v>335</v>
      </c>
      <c r="AT466" s="16" t="s">
        <v>215</v>
      </c>
      <c r="AU466" s="16" t="s">
        <v>80</v>
      </c>
      <c r="AY466" s="16" t="s">
        <v>139</v>
      </c>
      <c r="BE466" s="216">
        <f>IF(N466="základní",J466,0)</f>
        <v>0</v>
      </c>
      <c r="BF466" s="216">
        <f>IF(N466="snížená",J466,0)</f>
        <v>0</v>
      </c>
      <c r="BG466" s="216">
        <f>IF(N466="zákl. přenesená",J466,0)</f>
        <v>0</v>
      </c>
      <c r="BH466" s="216">
        <f>IF(N466="sníž. přenesená",J466,0)</f>
        <v>0</v>
      </c>
      <c r="BI466" s="216">
        <f>IF(N466="nulová",J466,0)</f>
        <v>0</v>
      </c>
      <c r="BJ466" s="16" t="s">
        <v>78</v>
      </c>
      <c r="BK466" s="216">
        <f>ROUND(I466*H466,2)</f>
        <v>0</v>
      </c>
      <c r="BL466" s="16" t="s">
        <v>227</v>
      </c>
      <c r="BM466" s="16" t="s">
        <v>795</v>
      </c>
    </row>
    <row r="467" spans="2:51" s="12" customFormat="1" ht="12">
      <c r="B467" s="228"/>
      <c r="C467" s="229"/>
      <c r="D467" s="219" t="s">
        <v>148</v>
      </c>
      <c r="E467" s="229"/>
      <c r="F467" s="231" t="s">
        <v>796</v>
      </c>
      <c r="G467" s="229"/>
      <c r="H467" s="232">
        <v>8.745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AT467" s="238" t="s">
        <v>148</v>
      </c>
      <c r="AU467" s="238" t="s">
        <v>80</v>
      </c>
      <c r="AV467" s="12" t="s">
        <v>80</v>
      </c>
      <c r="AW467" s="12" t="s">
        <v>4</v>
      </c>
      <c r="AX467" s="12" t="s">
        <v>78</v>
      </c>
      <c r="AY467" s="238" t="s">
        <v>139</v>
      </c>
    </row>
    <row r="468" spans="2:65" s="1" customFormat="1" ht="16.5" customHeight="1">
      <c r="B468" s="37"/>
      <c r="C468" s="250" t="s">
        <v>797</v>
      </c>
      <c r="D468" s="250" t="s">
        <v>215</v>
      </c>
      <c r="E468" s="251" t="s">
        <v>798</v>
      </c>
      <c r="F468" s="252" t="s">
        <v>799</v>
      </c>
      <c r="G468" s="253" t="s">
        <v>607</v>
      </c>
      <c r="H468" s="254">
        <v>1</v>
      </c>
      <c r="I468" s="255"/>
      <c r="J468" s="256">
        <f>ROUND(I468*H468,2)</f>
        <v>0</v>
      </c>
      <c r="K468" s="252" t="s">
        <v>1</v>
      </c>
      <c r="L468" s="257"/>
      <c r="M468" s="258" t="s">
        <v>1</v>
      </c>
      <c r="N468" s="259" t="s">
        <v>41</v>
      </c>
      <c r="O468" s="78"/>
      <c r="P468" s="214">
        <f>O468*H468</f>
        <v>0</v>
      </c>
      <c r="Q468" s="214">
        <v>7E-05</v>
      </c>
      <c r="R468" s="214">
        <f>Q468*H468</f>
        <v>7E-05</v>
      </c>
      <c r="S468" s="214">
        <v>0</v>
      </c>
      <c r="T468" s="215">
        <f>S468*H468</f>
        <v>0</v>
      </c>
      <c r="AR468" s="16" t="s">
        <v>335</v>
      </c>
      <c r="AT468" s="16" t="s">
        <v>215</v>
      </c>
      <c r="AU468" s="16" t="s">
        <v>80</v>
      </c>
      <c r="AY468" s="16" t="s">
        <v>139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16" t="s">
        <v>78</v>
      </c>
      <c r="BK468" s="216">
        <f>ROUND(I468*H468,2)</f>
        <v>0</v>
      </c>
      <c r="BL468" s="16" t="s">
        <v>227</v>
      </c>
      <c r="BM468" s="16" t="s">
        <v>800</v>
      </c>
    </row>
    <row r="469" spans="2:51" s="12" customFormat="1" ht="12">
      <c r="B469" s="228"/>
      <c r="C469" s="229"/>
      <c r="D469" s="219" t="s">
        <v>148</v>
      </c>
      <c r="E469" s="230" t="s">
        <v>1</v>
      </c>
      <c r="F469" s="231" t="s">
        <v>801</v>
      </c>
      <c r="G469" s="229"/>
      <c r="H469" s="232">
        <v>1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148</v>
      </c>
      <c r="AU469" s="238" t="s">
        <v>80</v>
      </c>
      <c r="AV469" s="12" t="s">
        <v>80</v>
      </c>
      <c r="AW469" s="12" t="s">
        <v>32</v>
      </c>
      <c r="AX469" s="12" t="s">
        <v>78</v>
      </c>
      <c r="AY469" s="238" t="s">
        <v>139</v>
      </c>
    </row>
    <row r="470" spans="2:65" s="1" customFormat="1" ht="16.5" customHeight="1">
      <c r="B470" s="37"/>
      <c r="C470" s="205" t="s">
        <v>802</v>
      </c>
      <c r="D470" s="205" t="s">
        <v>141</v>
      </c>
      <c r="E470" s="206" t="s">
        <v>803</v>
      </c>
      <c r="F470" s="207" t="s">
        <v>804</v>
      </c>
      <c r="G470" s="208" t="s">
        <v>279</v>
      </c>
      <c r="H470" s="209">
        <v>11</v>
      </c>
      <c r="I470" s="210"/>
      <c r="J470" s="211">
        <f>ROUND(I470*H470,2)</f>
        <v>0</v>
      </c>
      <c r="K470" s="207" t="s">
        <v>1</v>
      </c>
      <c r="L470" s="42"/>
      <c r="M470" s="212" t="s">
        <v>1</v>
      </c>
      <c r="N470" s="213" t="s">
        <v>41</v>
      </c>
      <c r="O470" s="78"/>
      <c r="P470" s="214">
        <f>O470*H470</f>
        <v>0</v>
      </c>
      <c r="Q470" s="214">
        <v>0.01974</v>
      </c>
      <c r="R470" s="214">
        <f>Q470*H470</f>
        <v>0.21714</v>
      </c>
      <c r="S470" s="214">
        <v>0.088</v>
      </c>
      <c r="T470" s="215">
        <f>S470*H470</f>
        <v>0.968</v>
      </c>
      <c r="AR470" s="16" t="s">
        <v>227</v>
      </c>
      <c r="AT470" s="16" t="s">
        <v>141</v>
      </c>
      <c r="AU470" s="16" t="s">
        <v>80</v>
      </c>
      <c r="AY470" s="16" t="s">
        <v>139</v>
      </c>
      <c r="BE470" s="216">
        <f>IF(N470="základní",J470,0)</f>
        <v>0</v>
      </c>
      <c r="BF470" s="216">
        <f>IF(N470="snížená",J470,0)</f>
        <v>0</v>
      </c>
      <c r="BG470" s="216">
        <f>IF(N470="zákl. přenesená",J470,0)</f>
        <v>0</v>
      </c>
      <c r="BH470" s="216">
        <f>IF(N470="sníž. přenesená",J470,0)</f>
        <v>0</v>
      </c>
      <c r="BI470" s="216">
        <f>IF(N470="nulová",J470,0)</f>
        <v>0</v>
      </c>
      <c r="BJ470" s="16" t="s">
        <v>78</v>
      </c>
      <c r="BK470" s="216">
        <f>ROUND(I470*H470,2)</f>
        <v>0</v>
      </c>
      <c r="BL470" s="16" t="s">
        <v>227</v>
      </c>
      <c r="BM470" s="16" t="s">
        <v>805</v>
      </c>
    </row>
    <row r="471" spans="2:51" s="11" customFormat="1" ht="12">
      <c r="B471" s="217"/>
      <c r="C471" s="218"/>
      <c r="D471" s="219" t="s">
        <v>148</v>
      </c>
      <c r="E471" s="220" t="s">
        <v>1</v>
      </c>
      <c r="F471" s="221" t="s">
        <v>461</v>
      </c>
      <c r="G471" s="218"/>
      <c r="H471" s="220" t="s">
        <v>1</v>
      </c>
      <c r="I471" s="222"/>
      <c r="J471" s="218"/>
      <c r="K471" s="218"/>
      <c r="L471" s="223"/>
      <c r="M471" s="224"/>
      <c r="N471" s="225"/>
      <c r="O471" s="225"/>
      <c r="P471" s="225"/>
      <c r="Q471" s="225"/>
      <c r="R471" s="225"/>
      <c r="S471" s="225"/>
      <c r="T471" s="226"/>
      <c r="AT471" s="227" t="s">
        <v>148</v>
      </c>
      <c r="AU471" s="227" t="s">
        <v>80</v>
      </c>
      <c r="AV471" s="11" t="s">
        <v>78</v>
      </c>
      <c r="AW471" s="11" t="s">
        <v>32</v>
      </c>
      <c r="AX471" s="11" t="s">
        <v>70</v>
      </c>
      <c r="AY471" s="227" t="s">
        <v>139</v>
      </c>
    </row>
    <row r="472" spans="2:51" s="12" customFormat="1" ht="12">
      <c r="B472" s="228"/>
      <c r="C472" s="229"/>
      <c r="D472" s="219" t="s">
        <v>148</v>
      </c>
      <c r="E472" s="230" t="s">
        <v>1</v>
      </c>
      <c r="F472" s="231" t="s">
        <v>462</v>
      </c>
      <c r="G472" s="229"/>
      <c r="H472" s="232">
        <v>11</v>
      </c>
      <c r="I472" s="233"/>
      <c r="J472" s="229"/>
      <c r="K472" s="229"/>
      <c r="L472" s="234"/>
      <c r="M472" s="235"/>
      <c r="N472" s="236"/>
      <c r="O472" s="236"/>
      <c r="P472" s="236"/>
      <c r="Q472" s="236"/>
      <c r="R472" s="236"/>
      <c r="S472" s="236"/>
      <c r="T472" s="237"/>
      <c r="AT472" s="238" t="s">
        <v>148</v>
      </c>
      <c r="AU472" s="238" t="s">
        <v>80</v>
      </c>
      <c r="AV472" s="12" t="s">
        <v>80</v>
      </c>
      <c r="AW472" s="12" t="s">
        <v>32</v>
      </c>
      <c r="AX472" s="12" t="s">
        <v>70</v>
      </c>
      <c r="AY472" s="238" t="s">
        <v>139</v>
      </c>
    </row>
    <row r="473" spans="2:51" s="13" customFormat="1" ht="12">
      <c r="B473" s="239"/>
      <c r="C473" s="240"/>
      <c r="D473" s="219" t="s">
        <v>148</v>
      </c>
      <c r="E473" s="241" t="s">
        <v>1</v>
      </c>
      <c r="F473" s="242" t="s">
        <v>158</v>
      </c>
      <c r="G473" s="240"/>
      <c r="H473" s="243">
        <v>11</v>
      </c>
      <c r="I473" s="244"/>
      <c r="J473" s="240"/>
      <c r="K473" s="240"/>
      <c r="L473" s="245"/>
      <c r="M473" s="246"/>
      <c r="N473" s="247"/>
      <c r="O473" s="247"/>
      <c r="P473" s="247"/>
      <c r="Q473" s="247"/>
      <c r="R473" s="247"/>
      <c r="S473" s="247"/>
      <c r="T473" s="248"/>
      <c r="AT473" s="249" t="s">
        <v>148</v>
      </c>
      <c r="AU473" s="249" t="s">
        <v>80</v>
      </c>
      <c r="AV473" s="13" t="s">
        <v>146</v>
      </c>
      <c r="AW473" s="13" t="s">
        <v>32</v>
      </c>
      <c r="AX473" s="13" t="s">
        <v>78</v>
      </c>
      <c r="AY473" s="249" t="s">
        <v>139</v>
      </c>
    </row>
    <row r="474" spans="2:65" s="1" customFormat="1" ht="16.5" customHeight="1">
      <c r="B474" s="37"/>
      <c r="C474" s="205" t="s">
        <v>806</v>
      </c>
      <c r="D474" s="205" t="s">
        <v>141</v>
      </c>
      <c r="E474" s="206" t="s">
        <v>807</v>
      </c>
      <c r="F474" s="207" t="s">
        <v>808</v>
      </c>
      <c r="G474" s="208" t="s">
        <v>144</v>
      </c>
      <c r="H474" s="209">
        <v>40.905</v>
      </c>
      <c r="I474" s="210"/>
      <c r="J474" s="211">
        <f>ROUND(I474*H474,2)</f>
        <v>0</v>
      </c>
      <c r="K474" s="207" t="s">
        <v>145</v>
      </c>
      <c r="L474" s="42"/>
      <c r="M474" s="212" t="s">
        <v>1</v>
      </c>
      <c r="N474" s="213" t="s">
        <v>41</v>
      </c>
      <c r="O474" s="78"/>
      <c r="P474" s="214">
        <f>O474*H474</f>
        <v>0</v>
      </c>
      <c r="Q474" s="214">
        <v>0</v>
      </c>
      <c r="R474" s="214">
        <f>Q474*H474</f>
        <v>0</v>
      </c>
      <c r="S474" s="214">
        <v>0.00121</v>
      </c>
      <c r="T474" s="215">
        <f>S474*H474</f>
        <v>0.04949505</v>
      </c>
      <c r="AR474" s="16" t="s">
        <v>227</v>
      </c>
      <c r="AT474" s="16" t="s">
        <v>141</v>
      </c>
      <c r="AU474" s="16" t="s">
        <v>80</v>
      </c>
      <c r="AY474" s="16" t="s">
        <v>139</v>
      </c>
      <c r="BE474" s="216">
        <f>IF(N474="základní",J474,0)</f>
        <v>0</v>
      </c>
      <c r="BF474" s="216">
        <f>IF(N474="snížená",J474,0)</f>
        <v>0</v>
      </c>
      <c r="BG474" s="216">
        <f>IF(N474="zákl. přenesená",J474,0)</f>
        <v>0</v>
      </c>
      <c r="BH474" s="216">
        <f>IF(N474="sníž. přenesená",J474,0)</f>
        <v>0</v>
      </c>
      <c r="BI474" s="216">
        <f>IF(N474="nulová",J474,0)</f>
        <v>0</v>
      </c>
      <c r="BJ474" s="16" t="s">
        <v>78</v>
      </c>
      <c r="BK474" s="216">
        <f>ROUND(I474*H474,2)</f>
        <v>0</v>
      </c>
      <c r="BL474" s="16" t="s">
        <v>227</v>
      </c>
      <c r="BM474" s="16" t="s">
        <v>809</v>
      </c>
    </row>
    <row r="475" spans="2:51" s="11" customFormat="1" ht="12">
      <c r="B475" s="217"/>
      <c r="C475" s="218"/>
      <c r="D475" s="219" t="s">
        <v>148</v>
      </c>
      <c r="E475" s="220" t="s">
        <v>1</v>
      </c>
      <c r="F475" s="221" t="s">
        <v>810</v>
      </c>
      <c r="G475" s="218"/>
      <c r="H475" s="220" t="s">
        <v>1</v>
      </c>
      <c r="I475" s="222"/>
      <c r="J475" s="218"/>
      <c r="K475" s="218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148</v>
      </c>
      <c r="AU475" s="227" t="s">
        <v>80</v>
      </c>
      <c r="AV475" s="11" t="s">
        <v>78</v>
      </c>
      <c r="AW475" s="11" t="s">
        <v>32</v>
      </c>
      <c r="AX475" s="11" t="s">
        <v>70</v>
      </c>
      <c r="AY475" s="227" t="s">
        <v>139</v>
      </c>
    </row>
    <row r="476" spans="2:51" s="12" customFormat="1" ht="12">
      <c r="B476" s="228"/>
      <c r="C476" s="229"/>
      <c r="D476" s="219" t="s">
        <v>148</v>
      </c>
      <c r="E476" s="230" t="s">
        <v>1</v>
      </c>
      <c r="F476" s="231" t="s">
        <v>811</v>
      </c>
      <c r="G476" s="229"/>
      <c r="H476" s="232">
        <v>6.72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148</v>
      </c>
      <c r="AU476" s="238" t="s">
        <v>80</v>
      </c>
      <c r="AV476" s="12" t="s">
        <v>80</v>
      </c>
      <c r="AW476" s="12" t="s">
        <v>32</v>
      </c>
      <c r="AX476" s="12" t="s">
        <v>70</v>
      </c>
      <c r="AY476" s="238" t="s">
        <v>139</v>
      </c>
    </row>
    <row r="477" spans="2:51" s="12" customFormat="1" ht="12">
      <c r="B477" s="228"/>
      <c r="C477" s="229"/>
      <c r="D477" s="219" t="s">
        <v>148</v>
      </c>
      <c r="E477" s="230" t="s">
        <v>1</v>
      </c>
      <c r="F477" s="231" t="s">
        <v>812</v>
      </c>
      <c r="G477" s="229"/>
      <c r="H477" s="232">
        <v>24.105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148</v>
      </c>
      <c r="AU477" s="238" t="s">
        <v>80</v>
      </c>
      <c r="AV477" s="12" t="s">
        <v>80</v>
      </c>
      <c r="AW477" s="12" t="s">
        <v>32</v>
      </c>
      <c r="AX477" s="12" t="s">
        <v>70</v>
      </c>
      <c r="AY477" s="238" t="s">
        <v>139</v>
      </c>
    </row>
    <row r="478" spans="2:51" s="12" customFormat="1" ht="12">
      <c r="B478" s="228"/>
      <c r="C478" s="229"/>
      <c r="D478" s="219" t="s">
        <v>148</v>
      </c>
      <c r="E478" s="230" t="s">
        <v>1</v>
      </c>
      <c r="F478" s="231" t="s">
        <v>813</v>
      </c>
      <c r="G478" s="229"/>
      <c r="H478" s="232">
        <v>3.36</v>
      </c>
      <c r="I478" s="233"/>
      <c r="J478" s="229"/>
      <c r="K478" s="229"/>
      <c r="L478" s="234"/>
      <c r="M478" s="235"/>
      <c r="N478" s="236"/>
      <c r="O478" s="236"/>
      <c r="P478" s="236"/>
      <c r="Q478" s="236"/>
      <c r="R478" s="236"/>
      <c r="S478" s="236"/>
      <c r="T478" s="237"/>
      <c r="AT478" s="238" t="s">
        <v>148</v>
      </c>
      <c r="AU478" s="238" t="s">
        <v>80</v>
      </c>
      <c r="AV478" s="12" t="s">
        <v>80</v>
      </c>
      <c r="AW478" s="12" t="s">
        <v>32</v>
      </c>
      <c r="AX478" s="12" t="s">
        <v>70</v>
      </c>
      <c r="AY478" s="238" t="s">
        <v>139</v>
      </c>
    </row>
    <row r="479" spans="2:51" s="12" customFormat="1" ht="12">
      <c r="B479" s="228"/>
      <c r="C479" s="229"/>
      <c r="D479" s="219" t="s">
        <v>148</v>
      </c>
      <c r="E479" s="230" t="s">
        <v>1</v>
      </c>
      <c r="F479" s="231" t="s">
        <v>814</v>
      </c>
      <c r="G479" s="229"/>
      <c r="H479" s="232">
        <v>3.36</v>
      </c>
      <c r="I479" s="233"/>
      <c r="J479" s="229"/>
      <c r="K479" s="229"/>
      <c r="L479" s="234"/>
      <c r="M479" s="235"/>
      <c r="N479" s="236"/>
      <c r="O479" s="236"/>
      <c r="P479" s="236"/>
      <c r="Q479" s="236"/>
      <c r="R479" s="236"/>
      <c r="S479" s="236"/>
      <c r="T479" s="237"/>
      <c r="AT479" s="238" t="s">
        <v>148</v>
      </c>
      <c r="AU479" s="238" t="s">
        <v>80</v>
      </c>
      <c r="AV479" s="12" t="s">
        <v>80</v>
      </c>
      <c r="AW479" s="12" t="s">
        <v>32</v>
      </c>
      <c r="AX479" s="12" t="s">
        <v>70</v>
      </c>
      <c r="AY479" s="238" t="s">
        <v>139</v>
      </c>
    </row>
    <row r="480" spans="2:51" s="12" customFormat="1" ht="12">
      <c r="B480" s="228"/>
      <c r="C480" s="229"/>
      <c r="D480" s="219" t="s">
        <v>148</v>
      </c>
      <c r="E480" s="230" t="s">
        <v>1</v>
      </c>
      <c r="F480" s="231" t="s">
        <v>815</v>
      </c>
      <c r="G480" s="229"/>
      <c r="H480" s="232">
        <v>3.36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AT480" s="238" t="s">
        <v>148</v>
      </c>
      <c r="AU480" s="238" t="s">
        <v>80</v>
      </c>
      <c r="AV480" s="12" t="s">
        <v>80</v>
      </c>
      <c r="AW480" s="12" t="s">
        <v>32</v>
      </c>
      <c r="AX480" s="12" t="s">
        <v>70</v>
      </c>
      <c r="AY480" s="238" t="s">
        <v>139</v>
      </c>
    </row>
    <row r="481" spans="2:51" s="13" customFormat="1" ht="12">
      <c r="B481" s="239"/>
      <c r="C481" s="240"/>
      <c r="D481" s="219" t="s">
        <v>148</v>
      </c>
      <c r="E481" s="241" t="s">
        <v>1</v>
      </c>
      <c r="F481" s="242" t="s">
        <v>158</v>
      </c>
      <c r="G481" s="240"/>
      <c r="H481" s="243">
        <v>40.905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AT481" s="249" t="s">
        <v>148</v>
      </c>
      <c r="AU481" s="249" t="s">
        <v>80</v>
      </c>
      <c r="AV481" s="13" t="s">
        <v>146</v>
      </c>
      <c r="AW481" s="13" t="s">
        <v>32</v>
      </c>
      <c r="AX481" s="13" t="s">
        <v>78</v>
      </c>
      <c r="AY481" s="249" t="s">
        <v>139</v>
      </c>
    </row>
    <row r="482" spans="2:65" s="1" customFormat="1" ht="16.5" customHeight="1">
      <c r="B482" s="37"/>
      <c r="C482" s="205" t="s">
        <v>816</v>
      </c>
      <c r="D482" s="205" t="s">
        <v>141</v>
      </c>
      <c r="E482" s="206" t="s">
        <v>817</v>
      </c>
      <c r="F482" s="207" t="s">
        <v>818</v>
      </c>
      <c r="G482" s="208" t="s">
        <v>144</v>
      </c>
      <c r="H482" s="209">
        <v>40.905</v>
      </c>
      <c r="I482" s="210"/>
      <c r="J482" s="211">
        <f>ROUND(I482*H482,2)</f>
        <v>0</v>
      </c>
      <c r="K482" s="207" t="s">
        <v>1</v>
      </c>
      <c r="L482" s="42"/>
      <c r="M482" s="212" t="s">
        <v>1</v>
      </c>
      <c r="N482" s="213" t="s">
        <v>41</v>
      </c>
      <c r="O482" s="78"/>
      <c r="P482" s="214">
        <f>O482*H482</f>
        <v>0</v>
      </c>
      <c r="Q482" s="214">
        <v>0</v>
      </c>
      <c r="R482" s="214">
        <f>Q482*H482</f>
        <v>0</v>
      </c>
      <c r="S482" s="214">
        <v>0.01065</v>
      </c>
      <c r="T482" s="215">
        <f>S482*H482</f>
        <v>0.43563825</v>
      </c>
      <c r="AR482" s="16" t="s">
        <v>227</v>
      </c>
      <c r="AT482" s="16" t="s">
        <v>141</v>
      </c>
      <c r="AU482" s="16" t="s">
        <v>80</v>
      </c>
      <c r="AY482" s="16" t="s">
        <v>139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16" t="s">
        <v>78</v>
      </c>
      <c r="BK482" s="216">
        <f>ROUND(I482*H482,2)</f>
        <v>0</v>
      </c>
      <c r="BL482" s="16" t="s">
        <v>227</v>
      </c>
      <c r="BM482" s="16" t="s">
        <v>819</v>
      </c>
    </row>
    <row r="483" spans="2:51" s="12" customFormat="1" ht="12">
      <c r="B483" s="228"/>
      <c r="C483" s="229"/>
      <c r="D483" s="219" t="s">
        <v>148</v>
      </c>
      <c r="E483" s="230" t="s">
        <v>1</v>
      </c>
      <c r="F483" s="231" t="s">
        <v>811</v>
      </c>
      <c r="G483" s="229"/>
      <c r="H483" s="232">
        <v>6.72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148</v>
      </c>
      <c r="AU483" s="238" t="s">
        <v>80</v>
      </c>
      <c r="AV483" s="12" t="s">
        <v>80</v>
      </c>
      <c r="AW483" s="12" t="s">
        <v>32</v>
      </c>
      <c r="AX483" s="12" t="s">
        <v>70</v>
      </c>
      <c r="AY483" s="238" t="s">
        <v>139</v>
      </c>
    </row>
    <row r="484" spans="2:51" s="12" customFormat="1" ht="12">
      <c r="B484" s="228"/>
      <c r="C484" s="229"/>
      <c r="D484" s="219" t="s">
        <v>148</v>
      </c>
      <c r="E484" s="230" t="s">
        <v>1</v>
      </c>
      <c r="F484" s="231" t="s">
        <v>812</v>
      </c>
      <c r="G484" s="229"/>
      <c r="H484" s="232">
        <v>24.105</v>
      </c>
      <c r="I484" s="233"/>
      <c r="J484" s="229"/>
      <c r="K484" s="229"/>
      <c r="L484" s="234"/>
      <c r="M484" s="235"/>
      <c r="N484" s="236"/>
      <c r="O484" s="236"/>
      <c r="P484" s="236"/>
      <c r="Q484" s="236"/>
      <c r="R484" s="236"/>
      <c r="S484" s="236"/>
      <c r="T484" s="237"/>
      <c r="AT484" s="238" t="s">
        <v>148</v>
      </c>
      <c r="AU484" s="238" t="s">
        <v>80</v>
      </c>
      <c r="AV484" s="12" t="s">
        <v>80</v>
      </c>
      <c r="AW484" s="12" t="s">
        <v>32</v>
      </c>
      <c r="AX484" s="12" t="s">
        <v>70</v>
      </c>
      <c r="AY484" s="238" t="s">
        <v>139</v>
      </c>
    </row>
    <row r="485" spans="2:51" s="12" customFormat="1" ht="12">
      <c r="B485" s="228"/>
      <c r="C485" s="229"/>
      <c r="D485" s="219" t="s">
        <v>148</v>
      </c>
      <c r="E485" s="230" t="s">
        <v>1</v>
      </c>
      <c r="F485" s="231" t="s">
        <v>813</v>
      </c>
      <c r="G485" s="229"/>
      <c r="H485" s="232">
        <v>3.36</v>
      </c>
      <c r="I485" s="233"/>
      <c r="J485" s="229"/>
      <c r="K485" s="229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148</v>
      </c>
      <c r="AU485" s="238" t="s">
        <v>80</v>
      </c>
      <c r="AV485" s="12" t="s">
        <v>80</v>
      </c>
      <c r="AW485" s="12" t="s">
        <v>32</v>
      </c>
      <c r="AX485" s="12" t="s">
        <v>70</v>
      </c>
      <c r="AY485" s="238" t="s">
        <v>139</v>
      </c>
    </row>
    <row r="486" spans="2:51" s="12" customFormat="1" ht="12">
      <c r="B486" s="228"/>
      <c r="C486" s="229"/>
      <c r="D486" s="219" t="s">
        <v>148</v>
      </c>
      <c r="E486" s="230" t="s">
        <v>1</v>
      </c>
      <c r="F486" s="231" t="s">
        <v>814</v>
      </c>
      <c r="G486" s="229"/>
      <c r="H486" s="232">
        <v>3.36</v>
      </c>
      <c r="I486" s="233"/>
      <c r="J486" s="229"/>
      <c r="K486" s="229"/>
      <c r="L486" s="234"/>
      <c r="M486" s="235"/>
      <c r="N486" s="236"/>
      <c r="O486" s="236"/>
      <c r="P486" s="236"/>
      <c r="Q486" s="236"/>
      <c r="R486" s="236"/>
      <c r="S486" s="236"/>
      <c r="T486" s="237"/>
      <c r="AT486" s="238" t="s">
        <v>148</v>
      </c>
      <c r="AU486" s="238" t="s">
        <v>80</v>
      </c>
      <c r="AV486" s="12" t="s">
        <v>80</v>
      </c>
      <c r="AW486" s="12" t="s">
        <v>32</v>
      </c>
      <c r="AX486" s="12" t="s">
        <v>70</v>
      </c>
      <c r="AY486" s="238" t="s">
        <v>139</v>
      </c>
    </row>
    <row r="487" spans="2:51" s="12" customFormat="1" ht="12">
      <c r="B487" s="228"/>
      <c r="C487" s="229"/>
      <c r="D487" s="219" t="s">
        <v>148</v>
      </c>
      <c r="E487" s="230" t="s">
        <v>1</v>
      </c>
      <c r="F487" s="231" t="s">
        <v>815</v>
      </c>
      <c r="G487" s="229"/>
      <c r="H487" s="232">
        <v>3.36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AT487" s="238" t="s">
        <v>148</v>
      </c>
      <c r="AU487" s="238" t="s">
        <v>80</v>
      </c>
      <c r="AV487" s="12" t="s">
        <v>80</v>
      </c>
      <c r="AW487" s="12" t="s">
        <v>32</v>
      </c>
      <c r="AX487" s="12" t="s">
        <v>70</v>
      </c>
      <c r="AY487" s="238" t="s">
        <v>139</v>
      </c>
    </row>
    <row r="488" spans="2:51" s="13" customFormat="1" ht="12">
      <c r="B488" s="239"/>
      <c r="C488" s="240"/>
      <c r="D488" s="219" t="s">
        <v>148</v>
      </c>
      <c r="E488" s="241" t="s">
        <v>1</v>
      </c>
      <c r="F488" s="242" t="s">
        <v>158</v>
      </c>
      <c r="G488" s="240"/>
      <c r="H488" s="243">
        <v>40.905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AT488" s="249" t="s">
        <v>148</v>
      </c>
      <c r="AU488" s="249" t="s">
        <v>80</v>
      </c>
      <c r="AV488" s="13" t="s">
        <v>146</v>
      </c>
      <c r="AW488" s="13" t="s">
        <v>32</v>
      </c>
      <c r="AX488" s="13" t="s">
        <v>78</v>
      </c>
      <c r="AY488" s="249" t="s">
        <v>139</v>
      </c>
    </row>
    <row r="489" spans="2:65" s="1" customFormat="1" ht="16.5" customHeight="1">
      <c r="B489" s="37"/>
      <c r="C489" s="205" t="s">
        <v>820</v>
      </c>
      <c r="D489" s="205" t="s">
        <v>141</v>
      </c>
      <c r="E489" s="206" t="s">
        <v>821</v>
      </c>
      <c r="F489" s="207" t="s">
        <v>822</v>
      </c>
      <c r="G489" s="208" t="s">
        <v>144</v>
      </c>
      <c r="H489" s="209">
        <v>40.905</v>
      </c>
      <c r="I489" s="210"/>
      <c r="J489" s="211">
        <f>ROUND(I489*H489,2)</f>
        <v>0</v>
      </c>
      <c r="K489" s="207" t="s">
        <v>145</v>
      </c>
      <c r="L489" s="42"/>
      <c r="M489" s="212" t="s">
        <v>1</v>
      </c>
      <c r="N489" s="213" t="s">
        <v>41</v>
      </c>
      <c r="O489" s="78"/>
      <c r="P489" s="214">
        <f>O489*H489</f>
        <v>0</v>
      </c>
      <c r="Q489" s="214">
        <v>0.00117</v>
      </c>
      <c r="R489" s="214">
        <f>Q489*H489</f>
        <v>0.04785885</v>
      </c>
      <c r="S489" s="214">
        <v>0</v>
      </c>
      <c r="T489" s="215">
        <f>S489*H489</f>
        <v>0</v>
      </c>
      <c r="AR489" s="16" t="s">
        <v>227</v>
      </c>
      <c r="AT489" s="16" t="s">
        <v>141</v>
      </c>
      <c r="AU489" s="16" t="s">
        <v>80</v>
      </c>
      <c r="AY489" s="16" t="s">
        <v>139</v>
      </c>
      <c r="BE489" s="216">
        <f>IF(N489="základní",J489,0)</f>
        <v>0</v>
      </c>
      <c r="BF489" s="216">
        <f>IF(N489="snížená",J489,0)</f>
        <v>0</v>
      </c>
      <c r="BG489" s="216">
        <f>IF(N489="zákl. přenesená",J489,0)</f>
        <v>0</v>
      </c>
      <c r="BH489" s="216">
        <f>IF(N489="sníž. přenesená",J489,0)</f>
        <v>0</v>
      </c>
      <c r="BI489" s="216">
        <f>IF(N489="nulová",J489,0)</f>
        <v>0</v>
      </c>
      <c r="BJ489" s="16" t="s">
        <v>78</v>
      </c>
      <c r="BK489" s="216">
        <f>ROUND(I489*H489,2)</f>
        <v>0</v>
      </c>
      <c r="BL489" s="16" t="s">
        <v>227</v>
      </c>
      <c r="BM489" s="16" t="s">
        <v>823</v>
      </c>
    </row>
    <row r="490" spans="2:51" s="11" customFormat="1" ht="12">
      <c r="B490" s="217"/>
      <c r="C490" s="218"/>
      <c r="D490" s="219" t="s">
        <v>148</v>
      </c>
      <c r="E490" s="220" t="s">
        <v>1</v>
      </c>
      <c r="F490" s="221" t="s">
        <v>824</v>
      </c>
      <c r="G490" s="218"/>
      <c r="H490" s="220" t="s">
        <v>1</v>
      </c>
      <c r="I490" s="222"/>
      <c r="J490" s="218"/>
      <c r="K490" s="218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148</v>
      </c>
      <c r="AU490" s="227" t="s">
        <v>80</v>
      </c>
      <c r="AV490" s="11" t="s">
        <v>78</v>
      </c>
      <c r="AW490" s="11" t="s">
        <v>32</v>
      </c>
      <c r="AX490" s="11" t="s">
        <v>70</v>
      </c>
      <c r="AY490" s="227" t="s">
        <v>139</v>
      </c>
    </row>
    <row r="491" spans="2:51" s="12" customFormat="1" ht="12">
      <c r="B491" s="228"/>
      <c r="C491" s="229"/>
      <c r="D491" s="219" t="s">
        <v>148</v>
      </c>
      <c r="E491" s="230" t="s">
        <v>1</v>
      </c>
      <c r="F491" s="231" t="s">
        <v>811</v>
      </c>
      <c r="G491" s="229"/>
      <c r="H491" s="232">
        <v>6.72</v>
      </c>
      <c r="I491" s="233"/>
      <c r="J491" s="229"/>
      <c r="K491" s="229"/>
      <c r="L491" s="234"/>
      <c r="M491" s="235"/>
      <c r="N491" s="236"/>
      <c r="O491" s="236"/>
      <c r="P491" s="236"/>
      <c r="Q491" s="236"/>
      <c r="R491" s="236"/>
      <c r="S491" s="236"/>
      <c r="T491" s="237"/>
      <c r="AT491" s="238" t="s">
        <v>148</v>
      </c>
      <c r="AU491" s="238" t="s">
        <v>80</v>
      </c>
      <c r="AV491" s="12" t="s">
        <v>80</v>
      </c>
      <c r="AW491" s="12" t="s">
        <v>32</v>
      </c>
      <c r="AX491" s="12" t="s">
        <v>70</v>
      </c>
      <c r="AY491" s="238" t="s">
        <v>139</v>
      </c>
    </row>
    <row r="492" spans="2:51" s="12" customFormat="1" ht="12">
      <c r="B492" s="228"/>
      <c r="C492" s="229"/>
      <c r="D492" s="219" t="s">
        <v>148</v>
      </c>
      <c r="E492" s="230" t="s">
        <v>1</v>
      </c>
      <c r="F492" s="231" t="s">
        <v>812</v>
      </c>
      <c r="G492" s="229"/>
      <c r="H492" s="232">
        <v>24.105</v>
      </c>
      <c r="I492" s="233"/>
      <c r="J492" s="229"/>
      <c r="K492" s="229"/>
      <c r="L492" s="234"/>
      <c r="M492" s="235"/>
      <c r="N492" s="236"/>
      <c r="O492" s="236"/>
      <c r="P492" s="236"/>
      <c r="Q492" s="236"/>
      <c r="R492" s="236"/>
      <c r="S492" s="236"/>
      <c r="T492" s="237"/>
      <c r="AT492" s="238" t="s">
        <v>148</v>
      </c>
      <c r="AU492" s="238" t="s">
        <v>80</v>
      </c>
      <c r="AV492" s="12" t="s">
        <v>80</v>
      </c>
      <c r="AW492" s="12" t="s">
        <v>32</v>
      </c>
      <c r="AX492" s="12" t="s">
        <v>70</v>
      </c>
      <c r="AY492" s="238" t="s">
        <v>139</v>
      </c>
    </row>
    <row r="493" spans="2:51" s="12" customFormat="1" ht="12">
      <c r="B493" s="228"/>
      <c r="C493" s="229"/>
      <c r="D493" s="219" t="s">
        <v>148</v>
      </c>
      <c r="E493" s="230" t="s">
        <v>1</v>
      </c>
      <c r="F493" s="231" t="s">
        <v>813</v>
      </c>
      <c r="G493" s="229"/>
      <c r="H493" s="232">
        <v>3.36</v>
      </c>
      <c r="I493" s="233"/>
      <c r="J493" s="229"/>
      <c r="K493" s="229"/>
      <c r="L493" s="234"/>
      <c r="M493" s="235"/>
      <c r="N493" s="236"/>
      <c r="O493" s="236"/>
      <c r="P493" s="236"/>
      <c r="Q493" s="236"/>
      <c r="R493" s="236"/>
      <c r="S493" s="236"/>
      <c r="T493" s="237"/>
      <c r="AT493" s="238" t="s">
        <v>148</v>
      </c>
      <c r="AU493" s="238" t="s">
        <v>80</v>
      </c>
      <c r="AV493" s="12" t="s">
        <v>80</v>
      </c>
      <c r="AW493" s="12" t="s">
        <v>32</v>
      </c>
      <c r="AX493" s="12" t="s">
        <v>70</v>
      </c>
      <c r="AY493" s="238" t="s">
        <v>139</v>
      </c>
    </row>
    <row r="494" spans="2:51" s="12" customFormat="1" ht="12">
      <c r="B494" s="228"/>
      <c r="C494" s="229"/>
      <c r="D494" s="219" t="s">
        <v>148</v>
      </c>
      <c r="E494" s="230" t="s">
        <v>1</v>
      </c>
      <c r="F494" s="231" t="s">
        <v>814</v>
      </c>
      <c r="G494" s="229"/>
      <c r="H494" s="232">
        <v>3.36</v>
      </c>
      <c r="I494" s="233"/>
      <c r="J494" s="229"/>
      <c r="K494" s="229"/>
      <c r="L494" s="234"/>
      <c r="M494" s="235"/>
      <c r="N494" s="236"/>
      <c r="O494" s="236"/>
      <c r="P494" s="236"/>
      <c r="Q494" s="236"/>
      <c r="R494" s="236"/>
      <c r="S494" s="236"/>
      <c r="T494" s="237"/>
      <c r="AT494" s="238" t="s">
        <v>148</v>
      </c>
      <c r="AU494" s="238" t="s">
        <v>80</v>
      </c>
      <c r="AV494" s="12" t="s">
        <v>80</v>
      </c>
      <c r="AW494" s="12" t="s">
        <v>32</v>
      </c>
      <c r="AX494" s="12" t="s">
        <v>70</v>
      </c>
      <c r="AY494" s="238" t="s">
        <v>139</v>
      </c>
    </row>
    <row r="495" spans="2:51" s="12" customFormat="1" ht="12">
      <c r="B495" s="228"/>
      <c r="C495" s="229"/>
      <c r="D495" s="219" t="s">
        <v>148</v>
      </c>
      <c r="E495" s="230" t="s">
        <v>1</v>
      </c>
      <c r="F495" s="231" t="s">
        <v>815</v>
      </c>
      <c r="G495" s="229"/>
      <c r="H495" s="232">
        <v>3.36</v>
      </c>
      <c r="I495" s="233"/>
      <c r="J495" s="229"/>
      <c r="K495" s="229"/>
      <c r="L495" s="234"/>
      <c r="M495" s="235"/>
      <c r="N495" s="236"/>
      <c r="O495" s="236"/>
      <c r="P495" s="236"/>
      <c r="Q495" s="236"/>
      <c r="R495" s="236"/>
      <c r="S495" s="236"/>
      <c r="T495" s="237"/>
      <c r="AT495" s="238" t="s">
        <v>148</v>
      </c>
      <c r="AU495" s="238" t="s">
        <v>80</v>
      </c>
      <c r="AV495" s="12" t="s">
        <v>80</v>
      </c>
      <c r="AW495" s="12" t="s">
        <v>32</v>
      </c>
      <c r="AX495" s="12" t="s">
        <v>70</v>
      </c>
      <c r="AY495" s="238" t="s">
        <v>139</v>
      </c>
    </row>
    <row r="496" spans="2:51" s="13" customFormat="1" ht="12">
      <c r="B496" s="239"/>
      <c r="C496" s="240"/>
      <c r="D496" s="219" t="s">
        <v>148</v>
      </c>
      <c r="E496" s="241" t="s">
        <v>1</v>
      </c>
      <c r="F496" s="242" t="s">
        <v>158</v>
      </c>
      <c r="G496" s="240"/>
      <c r="H496" s="243">
        <v>40.905</v>
      </c>
      <c r="I496" s="244"/>
      <c r="J496" s="240"/>
      <c r="K496" s="240"/>
      <c r="L496" s="245"/>
      <c r="M496" s="246"/>
      <c r="N496" s="247"/>
      <c r="O496" s="247"/>
      <c r="P496" s="247"/>
      <c r="Q496" s="247"/>
      <c r="R496" s="247"/>
      <c r="S496" s="247"/>
      <c r="T496" s="248"/>
      <c r="AT496" s="249" t="s">
        <v>148</v>
      </c>
      <c r="AU496" s="249" t="s">
        <v>80</v>
      </c>
      <c r="AV496" s="13" t="s">
        <v>146</v>
      </c>
      <c r="AW496" s="13" t="s">
        <v>32</v>
      </c>
      <c r="AX496" s="13" t="s">
        <v>78</v>
      </c>
      <c r="AY496" s="249" t="s">
        <v>139</v>
      </c>
    </row>
    <row r="497" spans="2:65" s="1" customFormat="1" ht="16.5" customHeight="1">
      <c r="B497" s="37"/>
      <c r="C497" s="250" t="s">
        <v>825</v>
      </c>
      <c r="D497" s="250" t="s">
        <v>215</v>
      </c>
      <c r="E497" s="251" t="s">
        <v>826</v>
      </c>
      <c r="F497" s="252" t="s">
        <v>827</v>
      </c>
      <c r="G497" s="253" t="s">
        <v>144</v>
      </c>
      <c r="H497" s="254">
        <v>4.091</v>
      </c>
      <c r="I497" s="255"/>
      <c r="J497" s="256">
        <f>ROUND(I497*H497,2)</f>
        <v>0</v>
      </c>
      <c r="K497" s="252" t="s">
        <v>1</v>
      </c>
      <c r="L497" s="257"/>
      <c r="M497" s="258" t="s">
        <v>1</v>
      </c>
      <c r="N497" s="259" t="s">
        <v>41</v>
      </c>
      <c r="O497" s="78"/>
      <c r="P497" s="214">
        <f>O497*H497</f>
        <v>0</v>
      </c>
      <c r="Q497" s="214">
        <v>0.008</v>
      </c>
      <c r="R497" s="214">
        <f>Q497*H497</f>
        <v>0.032728</v>
      </c>
      <c r="S497" s="214">
        <v>0</v>
      </c>
      <c r="T497" s="215">
        <f>S497*H497</f>
        <v>0</v>
      </c>
      <c r="AR497" s="16" t="s">
        <v>335</v>
      </c>
      <c r="AT497" s="16" t="s">
        <v>215</v>
      </c>
      <c r="AU497" s="16" t="s">
        <v>80</v>
      </c>
      <c r="AY497" s="16" t="s">
        <v>139</v>
      </c>
      <c r="BE497" s="216">
        <f>IF(N497="základní",J497,0)</f>
        <v>0</v>
      </c>
      <c r="BF497" s="216">
        <f>IF(N497="snížená",J497,0)</f>
        <v>0</v>
      </c>
      <c r="BG497" s="216">
        <f>IF(N497="zákl. přenesená",J497,0)</f>
        <v>0</v>
      </c>
      <c r="BH497" s="216">
        <f>IF(N497="sníž. přenesená",J497,0)</f>
        <v>0</v>
      </c>
      <c r="BI497" s="216">
        <f>IF(N497="nulová",J497,0)</f>
        <v>0</v>
      </c>
      <c r="BJ497" s="16" t="s">
        <v>78</v>
      </c>
      <c r="BK497" s="216">
        <f>ROUND(I497*H497,2)</f>
        <v>0</v>
      </c>
      <c r="BL497" s="16" t="s">
        <v>227</v>
      </c>
      <c r="BM497" s="16" t="s">
        <v>828</v>
      </c>
    </row>
    <row r="498" spans="2:51" s="11" customFormat="1" ht="12">
      <c r="B498" s="217"/>
      <c r="C498" s="218"/>
      <c r="D498" s="219" t="s">
        <v>148</v>
      </c>
      <c r="E498" s="220" t="s">
        <v>1</v>
      </c>
      <c r="F498" s="221" t="s">
        <v>829</v>
      </c>
      <c r="G498" s="218"/>
      <c r="H498" s="220" t="s">
        <v>1</v>
      </c>
      <c r="I498" s="222"/>
      <c r="J498" s="218"/>
      <c r="K498" s="218"/>
      <c r="L498" s="223"/>
      <c r="M498" s="224"/>
      <c r="N498" s="225"/>
      <c r="O498" s="225"/>
      <c r="P498" s="225"/>
      <c r="Q498" s="225"/>
      <c r="R498" s="225"/>
      <c r="S498" s="225"/>
      <c r="T498" s="226"/>
      <c r="AT498" s="227" t="s">
        <v>148</v>
      </c>
      <c r="AU498" s="227" t="s">
        <v>80</v>
      </c>
      <c r="AV498" s="11" t="s">
        <v>78</v>
      </c>
      <c r="AW498" s="11" t="s">
        <v>32</v>
      </c>
      <c r="AX498" s="11" t="s">
        <v>70</v>
      </c>
      <c r="AY498" s="227" t="s">
        <v>139</v>
      </c>
    </row>
    <row r="499" spans="2:51" s="12" customFormat="1" ht="12">
      <c r="B499" s="228"/>
      <c r="C499" s="229"/>
      <c r="D499" s="219" t="s">
        <v>148</v>
      </c>
      <c r="E499" s="230" t="s">
        <v>1</v>
      </c>
      <c r="F499" s="231" t="s">
        <v>830</v>
      </c>
      <c r="G499" s="229"/>
      <c r="H499" s="232">
        <v>4.091</v>
      </c>
      <c r="I499" s="233"/>
      <c r="J499" s="229"/>
      <c r="K499" s="229"/>
      <c r="L499" s="234"/>
      <c r="M499" s="235"/>
      <c r="N499" s="236"/>
      <c r="O499" s="236"/>
      <c r="P499" s="236"/>
      <c r="Q499" s="236"/>
      <c r="R499" s="236"/>
      <c r="S499" s="236"/>
      <c r="T499" s="237"/>
      <c r="AT499" s="238" t="s">
        <v>148</v>
      </c>
      <c r="AU499" s="238" t="s">
        <v>80</v>
      </c>
      <c r="AV499" s="12" t="s">
        <v>80</v>
      </c>
      <c r="AW499" s="12" t="s">
        <v>32</v>
      </c>
      <c r="AX499" s="12" t="s">
        <v>78</v>
      </c>
      <c r="AY499" s="238" t="s">
        <v>139</v>
      </c>
    </row>
    <row r="500" spans="2:65" s="1" customFormat="1" ht="16.5" customHeight="1">
      <c r="B500" s="37"/>
      <c r="C500" s="250" t="s">
        <v>831</v>
      </c>
      <c r="D500" s="250" t="s">
        <v>215</v>
      </c>
      <c r="E500" s="251" t="s">
        <v>832</v>
      </c>
      <c r="F500" s="252" t="s">
        <v>833</v>
      </c>
      <c r="G500" s="253" t="s">
        <v>230</v>
      </c>
      <c r="H500" s="254">
        <v>4.091</v>
      </c>
      <c r="I500" s="255"/>
      <c r="J500" s="256">
        <f>ROUND(I500*H500,2)</f>
        <v>0</v>
      </c>
      <c r="K500" s="252" t="s">
        <v>145</v>
      </c>
      <c r="L500" s="257"/>
      <c r="M500" s="258" t="s">
        <v>1</v>
      </c>
      <c r="N500" s="259" t="s">
        <v>41</v>
      </c>
      <c r="O500" s="78"/>
      <c r="P500" s="214">
        <f>O500*H500</f>
        <v>0</v>
      </c>
      <c r="Q500" s="214">
        <v>0.0005</v>
      </c>
      <c r="R500" s="214">
        <f>Q500*H500</f>
        <v>0.0020455</v>
      </c>
      <c r="S500" s="214">
        <v>0</v>
      </c>
      <c r="T500" s="215">
        <f>S500*H500</f>
        <v>0</v>
      </c>
      <c r="AR500" s="16" t="s">
        <v>335</v>
      </c>
      <c r="AT500" s="16" t="s">
        <v>215</v>
      </c>
      <c r="AU500" s="16" t="s">
        <v>80</v>
      </c>
      <c r="AY500" s="16" t="s">
        <v>139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6" t="s">
        <v>78</v>
      </c>
      <c r="BK500" s="216">
        <f>ROUND(I500*H500,2)</f>
        <v>0</v>
      </c>
      <c r="BL500" s="16" t="s">
        <v>227</v>
      </c>
      <c r="BM500" s="16" t="s">
        <v>834</v>
      </c>
    </row>
    <row r="501" spans="2:51" s="11" customFormat="1" ht="12">
      <c r="B501" s="217"/>
      <c r="C501" s="218"/>
      <c r="D501" s="219" t="s">
        <v>148</v>
      </c>
      <c r="E501" s="220" t="s">
        <v>1</v>
      </c>
      <c r="F501" s="221" t="s">
        <v>835</v>
      </c>
      <c r="G501" s="218"/>
      <c r="H501" s="220" t="s">
        <v>1</v>
      </c>
      <c r="I501" s="222"/>
      <c r="J501" s="218"/>
      <c r="K501" s="218"/>
      <c r="L501" s="223"/>
      <c r="M501" s="224"/>
      <c r="N501" s="225"/>
      <c r="O501" s="225"/>
      <c r="P501" s="225"/>
      <c r="Q501" s="225"/>
      <c r="R501" s="225"/>
      <c r="S501" s="225"/>
      <c r="T501" s="226"/>
      <c r="AT501" s="227" t="s">
        <v>148</v>
      </c>
      <c r="AU501" s="227" t="s">
        <v>80</v>
      </c>
      <c r="AV501" s="11" t="s">
        <v>78</v>
      </c>
      <c r="AW501" s="11" t="s">
        <v>32</v>
      </c>
      <c r="AX501" s="11" t="s">
        <v>70</v>
      </c>
      <c r="AY501" s="227" t="s">
        <v>139</v>
      </c>
    </row>
    <row r="502" spans="2:51" s="12" customFormat="1" ht="12">
      <c r="B502" s="228"/>
      <c r="C502" s="229"/>
      <c r="D502" s="219" t="s">
        <v>148</v>
      </c>
      <c r="E502" s="230" t="s">
        <v>1</v>
      </c>
      <c r="F502" s="231" t="s">
        <v>830</v>
      </c>
      <c r="G502" s="229"/>
      <c r="H502" s="232">
        <v>4.091</v>
      </c>
      <c r="I502" s="233"/>
      <c r="J502" s="229"/>
      <c r="K502" s="229"/>
      <c r="L502" s="234"/>
      <c r="M502" s="235"/>
      <c r="N502" s="236"/>
      <c r="O502" s="236"/>
      <c r="P502" s="236"/>
      <c r="Q502" s="236"/>
      <c r="R502" s="236"/>
      <c r="S502" s="236"/>
      <c r="T502" s="237"/>
      <c r="AT502" s="238" t="s">
        <v>148</v>
      </c>
      <c r="AU502" s="238" t="s">
        <v>80</v>
      </c>
      <c r="AV502" s="12" t="s">
        <v>80</v>
      </c>
      <c r="AW502" s="12" t="s">
        <v>32</v>
      </c>
      <c r="AX502" s="12" t="s">
        <v>78</v>
      </c>
      <c r="AY502" s="238" t="s">
        <v>139</v>
      </c>
    </row>
    <row r="503" spans="2:65" s="1" customFormat="1" ht="16.5" customHeight="1">
      <c r="B503" s="37"/>
      <c r="C503" s="205" t="s">
        <v>836</v>
      </c>
      <c r="D503" s="205" t="s">
        <v>141</v>
      </c>
      <c r="E503" s="206" t="s">
        <v>837</v>
      </c>
      <c r="F503" s="207" t="s">
        <v>838</v>
      </c>
      <c r="G503" s="208" t="s">
        <v>197</v>
      </c>
      <c r="H503" s="209">
        <v>0.393</v>
      </c>
      <c r="I503" s="210"/>
      <c r="J503" s="211">
        <f>ROUND(I503*H503,2)</f>
        <v>0</v>
      </c>
      <c r="K503" s="207" t="s">
        <v>145</v>
      </c>
      <c r="L503" s="42"/>
      <c r="M503" s="212" t="s">
        <v>1</v>
      </c>
      <c r="N503" s="213" t="s">
        <v>41</v>
      </c>
      <c r="O503" s="78"/>
      <c r="P503" s="214">
        <f>O503*H503</f>
        <v>0</v>
      </c>
      <c r="Q503" s="214">
        <v>0</v>
      </c>
      <c r="R503" s="214">
        <f>Q503*H503</f>
        <v>0</v>
      </c>
      <c r="S503" s="214">
        <v>0</v>
      </c>
      <c r="T503" s="215">
        <f>S503*H503</f>
        <v>0</v>
      </c>
      <c r="AR503" s="16" t="s">
        <v>227</v>
      </c>
      <c r="AT503" s="16" t="s">
        <v>141</v>
      </c>
      <c r="AU503" s="16" t="s">
        <v>80</v>
      </c>
      <c r="AY503" s="16" t="s">
        <v>139</v>
      </c>
      <c r="BE503" s="216">
        <f>IF(N503="základní",J503,0)</f>
        <v>0</v>
      </c>
      <c r="BF503" s="216">
        <f>IF(N503="snížená",J503,0)</f>
        <v>0</v>
      </c>
      <c r="BG503" s="216">
        <f>IF(N503="zákl. přenesená",J503,0)</f>
        <v>0</v>
      </c>
      <c r="BH503" s="216">
        <f>IF(N503="sníž. přenesená",J503,0)</f>
        <v>0</v>
      </c>
      <c r="BI503" s="216">
        <f>IF(N503="nulová",J503,0)</f>
        <v>0</v>
      </c>
      <c r="BJ503" s="16" t="s">
        <v>78</v>
      </c>
      <c r="BK503" s="216">
        <f>ROUND(I503*H503,2)</f>
        <v>0</v>
      </c>
      <c r="BL503" s="16" t="s">
        <v>227</v>
      </c>
      <c r="BM503" s="16" t="s">
        <v>839</v>
      </c>
    </row>
    <row r="504" spans="2:63" s="10" customFormat="1" ht="22.8" customHeight="1">
      <c r="B504" s="189"/>
      <c r="C504" s="190"/>
      <c r="D504" s="191" t="s">
        <v>69</v>
      </c>
      <c r="E504" s="203" t="s">
        <v>840</v>
      </c>
      <c r="F504" s="203" t="s">
        <v>841</v>
      </c>
      <c r="G504" s="190"/>
      <c r="H504" s="190"/>
      <c r="I504" s="193"/>
      <c r="J504" s="204">
        <f>BK504</f>
        <v>0</v>
      </c>
      <c r="K504" s="190"/>
      <c r="L504" s="195"/>
      <c r="M504" s="196"/>
      <c r="N504" s="197"/>
      <c r="O504" s="197"/>
      <c r="P504" s="198">
        <f>SUM(P505:P541)</f>
        <v>0</v>
      </c>
      <c r="Q504" s="197"/>
      <c r="R504" s="198">
        <f>SUM(R505:R541)</f>
        <v>1.2114462</v>
      </c>
      <c r="S504" s="197"/>
      <c r="T504" s="199">
        <f>SUM(T505:T541)</f>
        <v>1.1723404</v>
      </c>
      <c r="AR504" s="200" t="s">
        <v>80</v>
      </c>
      <c r="AT504" s="201" t="s">
        <v>69</v>
      </c>
      <c r="AU504" s="201" t="s">
        <v>78</v>
      </c>
      <c r="AY504" s="200" t="s">
        <v>139</v>
      </c>
      <c r="BK504" s="202">
        <f>SUM(BK505:BK541)</f>
        <v>0</v>
      </c>
    </row>
    <row r="505" spans="2:65" s="1" customFormat="1" ht="16.5" customHeight="1">
      <c r="B505" s="37"/>
      <c r="C505" s="205" t="s">
        <v>842</v>
      </c>
      <c r="D505" s="205" t="s">
        <v>141</v>
      </c>
      <c r="E505" s="206" t="s">
        <v>843</v>
      </c>
      <c r="F505" s="207" t="s">
        <v>844</v>
      </c>
      <c r="G505" s="208" t="s">
        <v>144</v>
      </c>
      <c r="H505" s="209">
        <v>4.84</v>
      </c>
      <c r="I505" s="210"/>
      <c r="J505" s="211">
        <f>ROUND(I505*H505,2)</f>
        <v>0</v>
      </c>
      <c r="K505" s="207" t="s">
        <v>145</v>
      </c>
      <c r="L505" s="42"/>
      <c r="M505" s="212" t="s">
        <v>1</v>
      </c>
      <c r="N505" s="213" t="s">
        <v>41</v>
      </c>
      <c r="O505" s="78"/>
      <c r="P505" s="214">
        <f>O505*H505</f>
        <v>0</v>
      </c>
      <c r="Q505" s="214">
        <v>0</v>
      </c>
      <c r="R505" s="214">
        <f>Q505*H505</f>
        <v>0</v>
      </c>
      <c r="S505" s="214">
        <v>0.009</v>
      </c>
      <c r="T505" s="215">
        <f>S505*H505</f>
        <v>0.043559999999999995</v>
      </c>
      <c r="AR505" s="16" t="s">
        <v>227</v>
      </c>
      <c r="AT505" s="16" t="s">
        <v>141</v>
      </c>
      <c r="AU505" s="16" t="s">
        <v>80</v>
      </c>
      <c r="AY505" s="16" t="s">
        <v>139</v>
      </c>
      <c r="BE505" s="216">
        <f>IF(N505="základní",J505,0)</f>
        <v>0</v>
      </c>
      <c r="BF505" s="216">
        <f>IF(N505="snížená",J505,0)</f>
        <v>0</v>
      </c>
      <c r="BG505" s="216">
        <f>IF(N505="zákl. přenesená",J505,0)</f>
        <v>0</v>
      </c>
      <c r="BH505" s="216">
        <f>IF(N505="sníž. přenesená",J505,0)</f>
        <v>0</v>
      </c>
      <c r="BI505" s="216">
        <f>IF(N505="nulová",J505,0)</f>
        <v>0</v>
      </c>
      <c r="BJ505" s="16" t="s">
        <v>78</v>
      </c>
      <c r="BK505" s="216">
        <f>ROUND(I505*H505,2)</f>
        <v>0</v>
      </c>
      <c r="BL505" s="16" t="s">
        <v>227</v>
      </c>
      <c r="BM505" s="16" t="s">
        <v>845</v>
      </c>
    </row>
    <row r="506" spans="2:51" s="12" customFormat="1" ht="12">
      <c r="B506" s="228"/>
      <c r="C506" s="229"/>
      <c r="D506" s="219" t="s">
        <v>148</v>
      </c>
      <c r="E506" s="230" t="s">
        <v>1</v>
      </c>
      <c r="F506" s="231" t="s">
        <v>846</v>
      </c>
      <c r="G506" s="229"/>
      <c r="H506" s="232">
        <v>4.84</v>
      </c>
      <c r="I506" s="233"/>
      <c r="J506" s="229"/>
      <c r="K506" s="229"/>
      <c r="L506" s="234"/>
      <c r="M506" s="235"/>
      <c r="N506" s="236"/>
      <c r="O506" s="236"/>
      <c r="P506" s="236"/>
      <c r="Q506" s="236"/>
      <c r="R506" s="236"/>
      <c r="S506" s="236"/>
      <c r="T506" s="237"/>
      <c r="AT506" s="238" t="s">
        <v>148</v>
      </c>
      <c r="AU506" s="238" t="s">
        <v>80</v>
      </c>
      <c r="AV506" s="12" t="s">
        <v>80</v>
      </c>
      <c r="AW506" s="12" t="s">
        <v>32</v>
      </c>
      <c r="AX506" s="12" t="s">
        <v>78</v>
      </c>
      <c r="AY506" s="238" t="s">
        <v>139</v>
      </c>
    </row>
    <row r="507" spans="2:65" s="1" customFormat="1" ht="16.5" customHeight="1">
      <c r="B507" s="37"/>
      <c r="C507" s="205" t="s">
        <v>847</v>
      </c>
      <c r="D507" s="205" t="s">
        <v>141</v>
      </c>
      <c r="E507" s="206" t="s">
        <v>848</v>
      </c>
      <c r="F507" s="207" t="s">
        <v>849</v>
      </c>
      <c r="G507" s="208" t="s">
        <v>230</v>
      </c>
      <c r="H507" s="209">
        <v>120</v>
      </c>
      <c r="I507" s="210"/>
      <c r="J507" s="211">
        <f>ROUND(I507*H507,2)</f>
        <v>0</v>
      </c>
      <c r="K507" s="207" t="s">
        <v>145</v>
      </c>
      <c r="L507" s="42"/>
      <c r="M507" s="212" t="s">
        <v>1</v>
      </c>
      <c r="N507" s="213" t="s">
        <v>41</v>
      </c>
      <c r="O507" s="78"/>
      <c r="P507" s="214">
        <f>O507*H507</f>
        <v>0</v>
      </c>
      <c r="Q507" s="214">
        <v>0</v>
      </c>
      <c r="R507" s="214">
        <f>Q507*H507</f>
        <v>0</v>
      </c>
      <c r="S507" s="214">
        <v>0.00191</v>
      </c>
      <c r="T507" s="215">
        <f>S507*H507</f>
        <v>0.22920000000000001</v>
      </c>
      <c r="AR507" s="16" t="s">
        <v>227</v>
      </c>
      <c r="AT507" s="16" t="s">
        <v>141</v>
      </c>
      <c r="AU507" s="16" t="s">
        <v>80</v>
      </c>
      <c r="AY507" s="16" t="s">
        <v>139</v>
      </c>
      <c r="BE507" s="216">
        <f>IF(N507="základní",J507,0)</f>
        <v>0</v>
      </c>
      <c r="BF507" s="216">
        <f>IF(N507="snížená",J507,0)</f>
        <v>0</v>
      </c>
      <c r="BG507" s="216">
        <f>IF(N507="zákl. přenesená",J507,0)</f>
        <v>0</v>
      </c>
      <c r="BH507" s="216">
        <f>IF(N507="sníž. přenesená",J507,0)</f>
        <v>0</v>
      </c>
      <c r="BI507" s="216">
        <f>IF(N507="nulová",J507,0)</f>
        <v>0</v>
      </c>
      <c r="BJ507" s="16" t="s">
        <v>78</v>
      </c>
      <c r="BK507" s="216">
        <f>ROUND(I507*H507,2)</f>
        <v>0</v>
      </c>
      <c r="BL507" s="16" t="s">
        <v>227</v>
      </c>
      <c r="BM507" s="16" t="s">
        <v>850</v>
      </c>
    </row>
    <row r="508" spans="2:65" s="1" customFormat="1" ht="16.5" customHeight="1">
      <c r="B508" s="37"/>
      <c r="C508" s="205" t="s">
        <v>851</v>
      </c>
      <c r="D508" s="205" t="s">
        <v>141</v>
      </c>
      <c r="E508" s="206" t="s">
        <v>852</v>
      </c>
      <c r="F508" s="207" t="s">
        <v>853</v>
      </c>
      <c r="G508" s="208" t="s">
        <v>230</v>
      </c>
      <c r="H508" s="209">
        <v>436.92</v>
      </c>
      <c r="I508" s="210"/>
      <c r="J508" s="211">
        <f>ROUND(I508*H508,2)</f>
        <v>0</v>
      </c>
      <c r="K508" s="207" t="s">
        <v>145</v>
      </c>
      <c r="L508" s="42"/>
      <c r="M508" s="212" t="s">
        <v>1</v>
      </c>
      <c r="N508" s="213" t="s">
        <v>41</v>
      </c>
      <c r="O508" s="78"/>
      <c r="P508" s="214">
        <f>O508*H508</f>
        <v>0</v>
      </c>
      <c r="Q508" s="214">
        <v>0</v>
      </c>
      <c r="R508" s="214">
        <f>Q508*H508</f>
        <v>0</v>
      </c>
      <c r="S508" s="214">
        <v>0.00167</v>
      </c>
      <c r="T508" s="215">
        <f>S508*H508</f>
        <v>0.7296564000000001</v>
      </c>
      <c r="AR508" s="16" t="s">
        <v>227</v>
      </c>
      <c r="AT508" s="16" t="s">
        <v>141</v>
      </c>
      <c r="AU508" s="16" t="s">
        <v>80</v>
      </c>
      <c r="AY508" s="16" t="s">
        <v>139</v>
      </c>
      <c r="BE508" s="216">
        <f>IF(N508="základní",J508,0)</f>
        <v>0</v>
      </c>
      <c r="BF508" s="216">
        <f>IF(N508="snížená",J508,0)</f>
        <v>0</v>
      </c>
      <c r="BG508" s="216">
        <f>IF(N508="zákl. přenesená",J508,0)</f>
        <v>0</v>
      </c>
      <c r="BH508" s="216">
        <f>IF(N508="sníž. přenesená",J508,0)</f>
        <v>0</v>
      </c>
      <c r="BI508" s="216">
        <f>IF(N508="nulová",J508,0)</f>
        <v>0</v>
      </c>
      <c r="BJ508" s="16" t="s">
        <v>78</v>
      </c>
      <c r="BK508" s="216">
        <f>ROUND(I508*H508,2)</f>
        <v>0</v>
      </c>
      <c r="BL508" s="16" t="s">
        <v>227</v>
      </c>
      <c r="BM508" s="16" t="s">
        <v>854</v>
      </c>
    </row>
    <row r="509" spans="2:51" s="12" customFormat="1" ht="12">
      <c r="B509" s="228"/>
      <c r="C509" s="229"/>
      <c r="D509" s="219" t="s">
        <v>148</v>
      </c>
      <c r="E509" s="230" t="s">
        <v>1</v>
      </c>
      <c r="F509" s="231" t="s">
        <v>855</v>
      </c>
      <c r="G509" s="229"/>
      <c r="H509" s="232">
        <v>436.92</v>
      </c>
      <c r="I509" s="233"/>
      <c r="J509" s="229"/>
      <c r="K509" s="229"/>
      <c r="L509" s="234"/>
      <c r="M509" s="235"/>
      <c r="N509" s="236"/>
      <c r="O509" s="236"/>
      <c r="P509" s="236"/>
      <c r="Q509" s="236"/>
      <c r="R509" s="236"/>
      <c r="S509" s="236"/>
      <c r="T509" s="237"/>
      <c r="AT509" s="238" t="s">
        <v>148</v>
      </c>
      <c r="AU509" s="238" t="s">
        <v>80</v>
      </c>
      <c r="AV509" s="12" t="s">
        <v>80</v>
      </c>
      <c r="AW509" s="12" t="s">
        <v>32</v>
      </c>
      <c r="AX509" s="12" t="s">
        <v>78</v>
      </c>
      <c r="AY509" s="238" t="s">
        <v>139</v>
      </c>
    </row>
    <row r="510" spans="2:65" s="1" customFormat="1" ht="16.5" customHeight="1">
      <c r="B510" s="37"/>
      <c r="C510" s="205" t="s">
        <v>856</v>
      </c>
      <c r="D510" s="205" t="s">
        <v>141</v>
      </c>
      <c r="E510" s="206" t="s">
        <v>857</v>
      </c>
      <c r="F510" s="207" t="s">
        <v>858</v>
      </c>
      <c r="G510" s="208" t="s">
        <v>230</v>
      </c>
      <c r="H510" s="209">
        <v>29.5</v>
      </c>
      <c r="I510" s="210"/>
      <c r="J510" s="211">
        <f>ROUND(I510*H510,2)</f>
        <v>0</v>
      </c>
      <c r="K510" s="207" t="s">
        <v>145</v>
      </c>
      <c r="L510" s="42"/>
      <c r="M510" s="212" t="s">
        <v>1</v>
      </c>
      <c r="N510" s="213" t="s">
        <v>41</v>
      </c>
      <c r="O510" s="78"/>
      <c r="P510" s="214">
        <f>O510*H510</f>
        <v>0</v>
      </c>
      <c r="Q510" s="214">
        <v>0</v>
      </c>
      <c r="R510" s="214">
        <f>Q510*H510</f>
        <v>0</v>
      </c>
      <c r="S510" s="214">
        <v>0.0026</v>
      </c>
      <c r="T510" s="215">
        <f>S510*H510</f>
        <v>0.07669999999999999</v>
      </c>
      <c r="AR510" s="16" t="s">
        <v>227</v>
      </c>
      <c r="AT510" s="16" t="s">
        <v>141</v>
      </c>
      <c r="AU510" s="16" t="s">
        <v>80</v>
      </c>
      <c r="AY510" s="16" t="s">
        <v>139</v>
      </c>
      <c r="BE510" s="216">
        <f>IF(N510="základní",J510,0)</f>
        <v>0</v>
      </c>
      <c r="BF510" s="216">
        <f>IF(N510="snížená",J510,0)</f>
        <v>0</v>
      </c>
      <c r="BG510" s="216">
        <f>IF(N510="zákl. přenesená",J510,0)</f>
        <v>0</v>
      </c>
      <c r="BH510" s="216">
        <f>IF(N510="sníž. přenesená",J510,0)</f>
        <v>0</v>
      </c>
      <c r="BI510" s="216">
        <f>IF(N510="nulová",J510,0)</f>
        <v>0</v>
      </c>
      <c r="BJ510" s="16" t="s">
        <v>78</v>
      </c>
      <c r="BK510" s="216">
        <f>ROUND(I510*H510,2)</f>
        <v>0</v>
      </c>
      <c r="BL510" s="16" t="s">
        <v>227</v>
      </c>
      <c r="BM510" s="16" t="s">
        <v>859</v>
      </c>
    </row>
    <row r="511" spans="2:65" s="1" customFormat="1" ht="16.5" customHeight="1">
      <c r="B511" s="37"/>
      <c r="C511" s="205" t="s">
        <v>860</v>
      </c>
      <c r="D511" s="205" t="s">
        <v>141</v>
      </c>
      <c r="E511" s="206" t="s">
        <v>861</v>
      </c>
      <c r="F511" s="207" t="s">
        <v>862</v>
      </c>
      <c r="G511" s="208" t="s">
        <v>230</v>
      </c>
      <c r="H511" s="209">
        <v>19.6</v>
      </c>
      <c r="I511" s="210"/>
      <c r="J511" s="211">
        <f>ROUND(I511*H511,2)</f>
        <v>0</v>
      </c>
      <c r="K511" s="207" t="s">
        <v>145</v>
      </c>
      <c r="L511" s="42"/>
      <c r="M511" s="212" t="s">
        <v>1</v>
      </c>
      <c r="N511" s="213" t="s">
        <v>41</v>
      </c>
      <c r="O511" s="78"/>
      <c r="P511" s="214">
        <f>O511*H511</f>
        <v>0</v>
      </c>
      <c r="Q511" s="214">
        <v>0</v>
      </c>
      <c r="R511" s="214">
        <f>Q511*H511</f>
        <v>0</v>
      </c>
      <c r="S511" s="214">
        <v>0.00394</v>
      </c>
      <c r="T511" s="215">
        <f>S511*H511</f>
        <v>0.077224</v>
      </c>
      <c r="AR511" s="16" t="s">
        <v>227</v>
      </c>
      <c r="AT511" s="16" t="s">
        <v>141</v>
      </c>
      <c r="AU511" s="16" t="s">
        <v>80</v>
      </c>
      <c r="AY511" s="16" t="s">
        <v>139</v>
      </c>
      <c r="BE511" s="216">
        <f>IF(N511="základní",J511,0)</f>
        <v>0</v>
      </c>
      <c r="BF511" s="216">
        <f>IF(N511="snížená",J511,0)</f>
        <v>0</v>
      </c>
      <c r="BG511" s="216">
        <f>IF(N511="zákl. přenesená",J511,0)</f>
        <v>0</v>
      </c>
      <c r="BH511" s="216">
        <f>IF(N511="sníž. přenesená",J511,0)</f>
        <v>0</v>
      </c>
      <c r="BI511" s="216">
        <f>IF(N511="nulová",J511,0)</f>
        <v>0</v>
      </c>
      <c r="BJ511" s="16" t="s">
        <v>78</v>
      </c>
      <c r="BK511" s="216">
        <f>ROUND(I511*H511,2)</f>
        <v>0</v>
      </c>
      <c r="BL511" s="16" t="s">
        <v>227</v>
      </c>
      <c r="BM511" s="16" t="s">
        <v>863</v>
      </c>
    </row>
    <row r="512" spans="2:65" s="1" customFormat="1" ht="16.5" customHeight="1">
      <c r="B512" s="37"/>
      <c r="C512" s="205" t="s">
        <v>864</v>
      </c>
      <c r="D512" s="205" t="s">
        <v>141</v>
      </c>
      <c r="E512" s="206" t="s">
        <v>865</v>
      </c>
      <c r="F512" s="207" t="s">
        <v>866</v>
      </c>
      <c r="G512" s="208" t="s">
        <v>230</v>
      </c>
      <c r="H512" s="209">
        <v>408.02</v>
      </c>
      <c r="I512" s="210"/>
      <c r="J512" s="211">
        <f>ROUND(I512*H512,2)</f>
        <v>0</v>
      </c>
      <c r="K512" s="207" t="s">
        <v>1</v>
      </c>
      <c r="L512" s="42"/>
      <c r="M512" s="212" t="s">
        <v>1</v>
      </c>
      <c r="N512" s="213" t="s">
        <v>41</v>
      </c>
      <c r="O512" s="78"/>
      <c r="P512" s="214">
        <f>O512*H512</f>
        <v>0</v>
      </c>
      <c r="Q512" s="214">
        <v>0.00116</v>
      </c>
      <c r="R512" s="214">
        <f>Q512*H512</f>
        <v>0.4733032</v>
      </c>
      <c r="S512" s="214">
        <v>0</v>
      </c>
      <c r="T512" s="215">
        <f>S512*H512</f>
        <v>0</v>
      </c>
      <c r="AR512" s="16" t="s">
        <v>227</v>
      </c>
      <c r="AT512" s="16" t="s">
        <v>141</v>
      </c>
      <c r="AU512" s="16" t="s">
        <v>80</v>
      </c>
      <c r="AY512" s="16" t="s">
        <v>139</v>
      </c>
      <c r="BE512" s="216">
        <f>IF(N512="základní",J512,0)</f>
        <v>0</v>
      </c>
      <c r="BF512" s="216">
        <f>IF(N512="snížená",J512,0)</f>
        <v>0</v>
      </c>
      <c r="BG512" s="216">
        <f>IF(N512="zákl. přenesená",J512,0)</f>
        <v>0</v>
      </c>
      <c r="BH512" s="216">
        <f>IF(N512="sníž. přenesená",J512,0)</f>
        <v>0</v>
      </c>
      <c r="BI512" s="216">
        <f>IF(N512="nulová",J512,0)</f>
        <v>0</v>
      </c>
      <c r="BJ512" s="16" t="s">
        <v>78</v>
      </c>
      <c r="BK512" s="216">
        <f>ROUND(I512*H512,2)</f>
        <v>0</v>
      </c>
      <c r="BL512" s="16" t="s">
        <v>227</v>
      </c>
      <c r="BM512" s="16" t="s">
        <v>867</v>
      </c>
    </row>
    <row r="513" spans="2:51" s="11" customFormat="1" ht="12">
      <c r="B513" s="217"/>
      <c r="C513" s="218"/>
      <c r="D513" s="219" t="s">
        <v>148</v>
      </c>
      <c r="E513" s="220" t="s">
        <v>1</v>
      </c>
      <c r="F513" s="221" t="s">
        <v>868</v>
      </c>
      <c r="G513" s="218"/>
      <c r="H513" s="220" t="s">
        <v>1</v>
      </c>
      <c r="I513" s="222"/>
      <c r="J513" s="218"/>
      <c r="K513" s="218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148</v>
      </c>
      <c r="AU513" s="227" t="s">
        <v>80</v>
      </c>
      <c r="AV513" s="11" t="s">
        <v>78</v>
      </c>
      <c r="AW513" s="11" t="s">
        <v>32</v>
      </c>
      <c r="AX513" s="11" t="s">
        <v>70</v>
      </c>
      <c r="AY513" s="227" t="s">
        <v>139</v>
      </c>
    </row>
    <row r="514" spans="2:51" s="12" customFormat="1" ht="12">
      <c r="B514" s="228"/>
      <c r="C514" s="229"/>
      <c r="D514" s="219" t="s">
        <v>148</v>
      </c>
      <c r="E514" s="230" t="s">
        <v>1</v>
      </c>
      <c r="F514" s="231" t="s">
        <v>869</v>
      </c>
      <c r="G514" s="229"/>
      <c r="H514" s="232">
        <v>408.02</v>
      </c>
      <c r="I514" s="233"/>
      <c r="J514" s="229"/>
      <c r="K514" s="229"/>
      <c r="L514" s="234"/>
      <c r="M514" s="235"/>
      <c r="N514" s="236"/>
      <c r="O514" s="236"/>
      <c r="P514" s="236"/>
      <c r="Q514" s="236"/>
      <c r="R514" s="236"/>
      <c r="S514" s="236"/>
      <c r="T514" s="237"/>
      <c r="AT514" s="238" t="s">
        <v>148</v>
      </c>
      <c r="AU514" s="238" t="s">
        <v>80</v>
      </c>
      <c r="AV514" s="12" t="s">
        <v>80</v>
      </c>
      <c r="AW514" s="12" t="s">
        <v>32</v>
      </c>
      <c r="AX514" s="12" t="s">
        <v>78</v>
      </c>
      <c r="AY514" s="238" t="s">
        <v>139</v>
      </c>
    </row>
    <row r="515" spans="2:65" s="1" customFormat="1" ht="16.5" customHeight="1">
      <c r="B515" s="37"/>
      <c r="C515" s="205" t="s">
        <v>870</v>
      </c>
      <c r="D515" s="205" t="s">
        <v>141</v>
      </c>
      <c r="E515" s="206" t="s">
        <v>871</v>
      </c>
      <c r="F515" s="207" t="s">
        <v>872</v>
      </c>
      <c r="G515" s="208" t="s">
        <v>230</v>
      </c>
      <c r="H515" s="209">
        <v>13.4</v>
      </c>
      <c r="I515" s="210"/>
      <c r="J515" s="211">
        <f>ROUND(I515*H515,2)</f>
        <v>0</v>
      </c>
      <c r="K515" s="207" t="s">
        <v>1</v>
      </c>
      <c r="L515" s="42"/>
      <c r="M515" s="212" t="s">
        <v>1</v>
      </c>
      <c r="N515" s="213" t="s">
        <v>41</v>
      </c>
      <c r="O515" s="78"/>
      <c r="P515" s="214">
        <f>O515*H515</f>
        <v>0</v>
      </c>
      <c r="Q515" s="214">
        <v>0.00153</v>
      </c>
      <c r="R515" s="214">
        <f>Q515*H515</f>
        <v>0.020502</v>
      </c>
      <c r="S515" s="214">
        <v>0</v>
      </c>
      <c r="T515" s="215">
        <f>S515*H515</f>
        <v>0</v>
      </c>
      <c r="AR515" s="16" t="s">
        <v>227</v>
      </c>
      <c r="AT515" s="16" t="s">
        <v>141</v>
      </c>
      <c r="AU515" s="16" t="s">
        <v>80</v>
      </c>
      <c r="AY515" s="16" t="s">
        <v>139</v>
      </c>
      <c r="BE515" s="216">
        <f>IF(N515="základní",J515,0)</f>
        <v>0</v>
      </c>
      <c r="BF515" s="216">
        <f>IF(N515="snížená",J515,0)</f>
        <v>0</v>
      </c>
      <c r="BG515" s="216">
        <f>IF(N515="zákl. přenesená",J515,0)</f>
        <v>0</v>
      </c>
      <c r="BH515" s="216">
        <f>IF(N515="sníž. přenesená",J515,0)</f>
        <v>0</v>
      </c>
      <c r="BI515" s="216">
        <f>IF(N515="nulová",J515,0)</f>
        <v>0</v>
      </c>
      <c r="BJ515" s="16" t="s">
        <v>78</v>
      </c>
      <c r="BK515" s="216">
        <f>ROUND(I515*H515,2)</f>
        <v>0</v>
      </c>
      <c r="BL515" s="16" t="s">
        <v>227</v>
      </c>
      <c r="BM515" s="16" t="s">
        <v>873</v>
      </c>
    </row>
    <row r="516" spans="2:51" s="11" customFormat="1" ht="12">
      <c r="B516" s="217"/>
      <c r="C516" s="218"/>
      <c r="D516" s="219" t="s">
        <v>148</v>
      </c>
      <c r="E516" s="220" t="s">
        <v>1</v>
      </c>
      <c r="F516" s="221" t="s">
        <v>874</v>
      </c>
      <c r="G516" s="218"/>
      <c r="H516" s="220" t="s">
        <v>1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148</v>
      </c>
      <c r="AU516" s="227" t="s">
        <v>80</v>
      </c>
      <c r="AV516" s="11" t="s">
        <v>78</v>
      </c>
      <c r="AW516" s="11" t="s">
        <v>32</v>
      </c>
      <c r="AX516" s="11" t="s">
        <v>70</v>
      </c>
      <c r="AY516" s="227" t="s">
        <v>139</v>
      </c>
    </row>
    <row r="517" spans="2:51" s="12" customFormat="1" ht="12">
      <c r="B517" s="228"/>
      <c r="C517" s="229"/>
      <c r="D517" s="219" t="s">
        <v>148</v>
      </c>
      <c r="E517" s="230" t="s">
        <v>1</v>
      </c>
      <c r="F517" s="231" t="s">
        <v>875</v>
      </c>
      <c r="G517" s="229"/>
      <c r="H517" s="232">
        <v>13.4</v>
      </c>
      <c r="I517" s="233"/>
      <c r="J517" s="229"/>
      <c r="K517" s="229"/>
      <c r="L517" s="234"/>
      <c r="M517" s="235"/>
      <c r="N517" s="236"/>
      <c r="O517" s="236"/>
      <c r="P517" s="236"/>
      <c r="Q517" s="236"/>
      <c r="R517" s="236"/>
      <c r="S517" s="236"/>
      <c r="T517" s="237"/>
      <c r="AT517" s="238" t="s">
        <v>148</v>
      </c>
      <c r="AU517" s="238" t="s">
        <v>80</v>
      </c>
      <c r="AV517" s="12" t="s">
        <v>80</v>
      </c>
      <c r="AW517" s="12" t="s">
        <v>32</v>
      </c>
      <c r="AX517" s="12" t="s">
        <v>78</v>
      </c>
      <c r="AY517" s="238" t="s">
        <v>139</v>
      </c>
    </row>
    <row r="518" spans="2:65" s="1" customFormat="1" ht="16.5" customHeight="1">
      <c r="B518" s="37"/>
      <c r="C518" s="205" t="s">
        <v>876</v>
      </c>
      <c r="D518" s="205" t="s">
        <v>141</v>
      </c>
      <c r="E518" s="206" t="s">
        <v>877</v>
      </c>
      <c r="F518" s="207" t="s">
        <v>878</v>
      </c>
      <c r="G518" s="208" t="s">
        <v>230</v>
      </c>
      <c r="H518" s="209">
        <v>1.9</v>
      </c>
      <c r="I518" s="210"/>
      <c r="J518" s="211">
        <f>ROUND(I518*H518,2)</f>
        <v>0</v>
      </c>
      <c r="K518" s="207" t="s">
        <v>1</v>
      </c>
      <c r="L518" s="42"/>
      <c r="M518" s="212" t="s">
        <v>1</v>
      </c>
      <c r="N518" s="213" t="s">
        <v>41</v>
      </c>
      <c r="O518" s="78"/>
      <c r="P518" s="214">
        <f>O518*H518</f>
        <v>0</v>
      </c>
      <c r="Q518" s="214">
        <v>0.00153</v>
      </c>
      <c r="R518" s="214">
        <f>Q518*H518</f>
        <v>0.002907</v>
      </c>
      <c r="S518" s="214">
        <v>0</v>
      </c>
      <c r="T518" s="215">
        <f>S518*H518</f>
        <v>0</v>
      </c>
      <c r="AR518" s="16" t="s">
        <v>227</v>
      </c>
      <c r="AT518" s="16" t="s">
        <v>141</v>
      </c>
      <c r="AU518" s="16" t="s">
        <v>80</v>
      </c>
      <c r="AY518" s="16" t="s">
        <v>139</v>
      </c>
      <c r="BE518" s="216">
        <f>IF(N518="základní",J518,0)</f>
        <v>0</v>
      </c>
      <c r="BF518" s="216">
        <f>IF(N518="snížená",J518,0)</f>
        <v>0</v>
      </c>
      <c r="BG518" s="216">
        <f>IF(N518="zákl. přenesená",J518,0)</f>
        <v>0</v>
      </c>
      <c r="BH518" s="216">
        <f>IF(N518="sníž. přenesená",J518,0)</f>
        <v>0</v>
      </c>
      <c r="BI518" s="216">
        <f>IF(N518="nulová",J518,0)</f>
        <v>0</v>
      </c>
      <c r="BJ518" s="16" t="s">
        <v>78</v>
      </c>
      <c r="BK518" s="216">
        <f>ROUND(I518*H518,2)</f>
        <v>0</v>
      </c>
      <c r="BL518" s="16" t="s">
        <v>227</v>
      </c>
      <c r="BM518" s="16" t="s">
        <v>879</v>
      </c>
    </row>
    <row r="519" spans="2:51" s="11" customFormat="1" ht="12">
      <c r="B519" s="217"/>
      <c r="C519" s="218"/>
      <c r="D519" s="219" t="s">
        <v>148</v>
      </c>
      <c r="E519" s="220" t="s">
        <v>1</v>
      </c>
      <c r="F519" s="221" t="s">
        <v>880</v>
      </c>
      <c r="G519" s="218"/>
      <c r="H519" s="220" t="s">
        <v>1</v>
      </c>
      <c r="I519" s="222"/>
      <c r="J519" s="218"/>
      <c r="K519" s="218"/>
      <c r="L519" s="223"/>
      <c r="M519" s="224"/>
      <c r="N519" s="225"/>
      <c r="O519" s="225"/>
      <c r="P519" s="225"/>
      <c r="Q519" s="225"/>
      <c r="R519" s="225"/>
      <c r="S519" s="225"/>
      <c r="T519" s="226"/>
      <c r="AT519" s="227" t="s">
        <v>148</v>
      </c>
      <c r="AU519" s="227" t="s">
        <v>80</v>
      </c>
      <c r="AV519" s="11" t="s">
        <v>78</v>
      </c>
      <c r="AW519" s="11" t="s">
        <v>32</v>
      </c>
      <c r="AX519" s="11" t="s">
        <v>70</v>
      </c>
      <c r="AY519" s="227" t="s">
        <v>139</v>
      </c>
    </row>
    <row r="520" spans="2:51" s="12" customFormat="1" ht="12">
      <c r="B520" s="228"/>
      <c r="C520" s="229"/>
      <c r="D520" s="219" t="s">
        <v>148</v>
      </c>
      <c r="E520" s="230" t="s">
        <v>1</v>
      </c>
      <c r="F520" s="231" t="s">
        <v>881</v>
      </c>
      <c r="G520" s="229"/>
      <c r="H520" s="232">
        <v>1.9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AT520" s="238" t="s">
        <v>148</v>
      </c>
      <c r="AU520" s="238" t="s">
        <v>80</v>
      </c>
      <c r="AV520" s="12" t="s">
        <v>80</v>
      </c>
      <c r="AW520" s="12" t="s">
        <v>32</v>
      </c>
      <c r="AX520" s="12" t="s">
        <v>78</v>
      </c>
      <c r="AY520" s="238" t="s">
        <v>139</v>
      </c>
    </row>
    <row r="521" spans="2:65" s="1" customFormat="1" ht="16.5" customHeight="1">
      <c r="B521" s="37"/>
      <c r="C521" s="205" t="s">
        <v>882</v>
      </c>
      <c r="D521" s="205" t="s">
        <v>141</v>
      </c>
      <c r="E521" s="206" t="s">
        <v>883</v>
      </c>
      <c r="F521" s="207" t="s">
        <v>884</v>
      </c>
      <c r="G521" s="208" t="s">
        <v>230</v>
      </c>
      <c r="H521" s="209">
        <v>13.6</v>
      </c>
      <c r="I521" s="210"/>
      <c r="J521" s="211">
        <f>ROUND(I521*H521,2)</f>
        <v>0</v>
      </c>
      <c r="K521" s="207" t="s">
        <v>1</v>
      </c>
      <c r="L521" s="42"/>
      <c r="M521" s="212" t="s">
        <v>1</v>
      </c>
      <c r="N521" s="213" t="s">
        <v>41</v>
      </c>
      <c r="O521" s="78"/>
      <c r="P521" s="214">
        <f>O521*H521</f>
        <v>0</v>
      </c>
      <c r="Q521" s="214">
        <v>0.00113</v>
      </c>
      <c r="R521" s="214">
        <f>Q521*H521</f>
        <v>0.015367999999999998</v>
      </c>
      <c r="S521" s="214">
        <v>0</v>
      </c>
      <c r="T521" s="215">
        <f>S521*H521</f>
        <v>0</v>
      </c>
      <c r="AR521" s="16" t="s">
        <v>227</v>
      </c>
      <c r="AT521" s="16" t="s">
        <v>141</v>
      </c>
      <c r="AU521" s="16" t="s">
        <v>80</v>
      </c>
      <c r="AY521" s="16" t="s">
        <v>139</v>
      </c>
      <c r="BE521" s="216">
        <f>IF(N521="základní",J521,0)</f>
        <v>0</v>
      </c>
      <c r="BF521" s="216">
        <f>IF(N521="snížená",J521,0)</f>
        <v>0</v>
      </c>
      <c r="BG521" s="216">
        <f>IF(N521="zákl. přenesená",J521,0)</f>
        <v>0</v>
      </c>
      <c r="BH521" s="216">
        <f>IF(N521="sníž. přenesená",J521,0)</f>
        <v>0</v>
      </c>
      <c r="BI521" s="216">
        <f>IF(N521="nulová",J521,0)</f>
        <v>0</v>
      </c>
      <c r="BJ521" s="16" t="s">
        <v>78</v>
      </c>
      <c r="BK521" s="216">
        <f>ROUND(I521*H521,2)</f>
        <v>0</v>
      </c>
      <c r="BL521" s="16" t="s">
        <v>227</v>
      </c>
      <c r="BM521" s="16" t="s">
        <v>885</v>
      </c>
    </row>
    <row r="522" spans="2:51" s="11" customFormat="1" ht="12">
      <c r="B522" s="217"/>
      <c r="C522" s="218"/>
      <c r="D522" s="219" t="s">
        <v>148</v>
      </c>
      <c r="E522" s="220" t="s">
        <v>1</v>
      </c>
      <c r="F522" s="221" t="s">
        <v>886</v>
      </c>
      <c r="G522" s="218"/>
      <c r="H522" s="220" t="s">
        <v>1</v>
      </c>
      <c r="I522" s="222"/>
      <c r="J522" s="218"/>
      <c r="K522" s="218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148</v>
      </c>
      <c r="AU522" s="227" t="s">
        <v>80</v>
      </c>
      <c r="AV522" s="11" t="s">
        <v>78</v>
      </c>
      <c r="AW522" s="11" t="s">
        <v>32</v>
      </c>
      <c r="AX522" s="11" t="s">
        <v>70</v>
      </c>
      <c r="AY522" s="227" t="s">
        <v>139</v>
      </c>
    </row>
    <row r="523" spans="2:51" s="12" customFormat="1" ht="12">
      <c r="B523" s="228"/>
      <c r="C523" s="229"/>
      <c r="D523" s="219" t="s">
        <v>148</v>
      </c>
      <c r="E523" s="230" t="s">
        <v>1</v>
      </c>
      <c r="F523" s="231" t="s">
        <v>887</v>
      </c>
      <c r="G523" s="229"/>
      <c r="H523" s="232">
        <v>13.6</v>
      </c>
      <c r="I523" s="233"/>
      <c r="J523" s="229"/>
      <c r="K523" s="229"/>
      <c r="L523" s="234"/>
      <c r="M523" s="235"/>
      <c r="N523" s="236"/>
      <c r="O523" s="236"/>
      <c r="P523" s="236"/>
      <c r="Q523" s="236"/>
      <c r="R523" s="236"/>
      <c r="S523" s="236"/>
      <c r="T523" s="237"/>
      <c r="AT523" s="238" t="s">
        <v>148</v>
      </c>
      <c r="AU523" s="238" t="s">
        <v>80</v>
      </c>
      <c r="AV523" s="12" t="s">
        <v>80</v>
      </c>
      <c r="AW523" s="12" t="s">
        <v>32</v>
      </c>
      <c r="AX523" s="12" t="s">
        <v>78</v>
      </c>
      <c r="AY523" s="238" t="s">
        <v>139</v>
      </c>
    </row>
    <row r="524" spans="2:65" s="1" customFormat="1" ht="16.5" customHeight="1">
      <c r="B524" s="37"/>
      <c r="C524" s="205" t="s">
        <v>888</v>
      </c>
      <c r="D524" s="205" t="s">
        <v>141</v>
      </c>
      <c r="E524" s="206" t="s">
        <v>889</v>
      </c>
      <c r="F524" s="207" t="s">
        <v>890</v>
      </c>
      <c r="G524" s="208" t="s">
        <v>230</v>
      </c>
      <c r="H524" s="209">
        <v>90</v>
      </c>
      <c r="I524" s="210"/>
      <c r="J524" s="211">
        <f>ROUND(I524*H524,2)</f>
        <v>0</v>
      </c>
      <c r="K524" s="207" t="s">
        <v>1</v>
      </c>
      <c r="L524" s="42"/>
      <c r="M524" s="212" t="s">
        <v>1</v>
      </c>
      <c r="N524" s="213" t="s">
        <v>41</v>
      </c>
      <c r="O524" s="78"/>
      <c r="P524" s="214">
        <f>O524*H524</f>
        <v>0</v>
      </c>
      <c r="Q524" s="214">
        <v>0.0028</v>
      </c>
      <c r="R524" s="214">
        <f>Q524*H524</f>
        <v>0.252</v>
      </c>
      <c r="S524" s="214">
        <v>0</v>
      </c>
      <c r="T524" s="215">
        <f>S524*H524</f>
        <v>0</v>
      </c>
      <c r="AR524" s="16" t="s">
        <v>227</v>
      </c>
      <c r="AT524" s="16" t="s">
        <v>141</v>
      </c>
      <c r="AU524" s="16" t="s">
        <v>80</v>
      </c>
      <c r="AY524" s="16" t="s">
        <v>139</v>
      </c>
      <c r="BE524" s="216">
        <f>IF(N524="základní",J524,0)</f>
        <v>0</v>
      </c>
      <c r="BF524" s="216">
        <f>IF(N524="snížená",J524,0)</f>
        <v>0</v>
      </c>
      <c r="BG524" s="216">
        <f>IF(N524="zákl. přenesená",J524,0)</f>
        <v>0</v>
      </c>
      <c r="BH524" s="216">
        <f>IF(N524="sníž. přenesená",J524,0)</f>
        <v>0</v>
      </c>
      <c r="BI524" s="216">
        <f>IF(N524="nulová",J524,0)</f>
        <v>0</v>
      </c>
      <c r="BJ524" s="16" t="s">
        <v>78</v>
      </c>
      <c r="BK524" s="216">
        <f>ROUND(I524*H524,2)</f>
        <v>0</v>
      </c>
      <c r="BL524" s="16" t="s">
        <v>227</v>
      </c>
      <c r="BM524" s="16" t="s">
        <v>891</v>
      </c>
    </row>
    <row r="525" spans="2:51" s="12" customFormat="1" ht="12">
      <c r="B525" s="228"/>
      <c r="C525" s="229"/>
      <c r="D525" s="219" t="s">
        <v>148</v>
      </c>
      <c r="E525" s="230" t="s">
        <v>1</v>
      </c>
      <c r="F525" s="231" t="s">
        <v>892</v>
      </c>
      <c r="G525" s="229"/>
      <c r="H525" s="232">
        <v>90</v>
      </c>
      <c r="I525" s="233"/>
      <c r="J525" s="229"/>
      <c r="K525" s="229"/>
      <c r="L525" s="234"/>
      <c r="M525" s="235"/>
      <c r="N525" s="236"/>
      <c r="O525" s="236"/>
      <c r="P525" s="236"/>
      <c r="Q525" s="236"/>
      <c r="R525" s="236"/>
      <c r="S525" s="236"/>
      <c r="T525" s="237"/>
      <c r="AT525" s="238" t="s">
        <v>148</v>
      </c>
      <c r="AU525" s="238" t="s">
        <v>80</v>
      </c>
      <c r="AV525" s="12" t="s">
        <v>80</v>
      </c>
      <c r="AW525" s="12" t="s">
        <v>32</v>
      </c>
      <c r="AX525" s="12" t="s">
        <v>78</v>
      </c>
      <c r="AY525" s="238" t="s">
        <v>139</v>
      </c>
    </row>
    <row r="526" spans="2:65" s="1" customFormat="1" ht="16.5" customHeight="1">
      <c r="B526" s="37"/>
      <c r="C526" s="205" t="s">
        <v>893</v>
      </c>
      <c r="D526" s="205" t="s">
        <v>141</v>
      </c>
      <c r="E526" s="206" t="s">
        <v>894</v>
      </c>
      <c r="F526" s="207" t="s">
        <v>895</v>
      </c>
      <c r="G526" s="208" t="s">
        <v>230</v>
      </c>
      <c r="H526" s="209">
        <v>30</v>
      </c>
      <c r="I526" s="210"/>
      <c r="J526" s="211">
        <f>ROUND(I526*H526,2)</f>
        <v>0</v>
      </c>
      <c r="K526" s="207" t="s">
        <v>1</v>
      </c>
      <c r="L526" s="42"/>
      <c r="M526" s="212" t="s">
        <v>1</v>
      </c>
      <c r="N526" s="213" t="s">
        <v>41</v>
      </c>
      <c r="O526" s="78"/>
      <c r="P526" s="214">
        <f>O526*H526</f>
        <v>0</v>
      </c>
      <c r="Q526" s="214">
        <v>0.00152</v>
      </c>
      <c r="R526" s="214">
        <f>Q526*H526</f>
        <v>0.0456</v>
      </c>
      <c r="S526" s="214">
        <v>0</v>
      </c>
      <c r="T526" s="215">
        <f>S526*H526</f>
        <v>0</v>
      </c>
      <c r="AR526" s="16" t="s">
        <v>227</v>
      </c>
      <c r="AT526" s="16" t="s">
        <v>141</v>
      </c>
      <c r="AU526" s="16" t="s">
        <v>80</v>
      </c>
      <c r="AY526" s="16" t="s">
        <v>139</v>
      </c>
      <c r="BE526" s="216">
        <f>IF(N526="základní",J526,0)</f>
        <v>0</v>
      </c>
      <c r="BF526" s="216">
        <f>IF(N526="snížená",J526,0)</f>
        <v>0</v>
      </c>
      <c r="BG526" s="216">
        <f>IF(N526="zákl. přenesená",J526,0)</f>
        <v>0</v>
      </c>
      <c r="BH526" s="216">
        <f>IF(N526="sníž. přenesená",J526,0)</f>
        <v>0</v>
      </c>
      <c r="BI526" s="216">
        <f>IF(N526="nulová",J526,0)</f>
        <v>0</v>
      </c>
      <c r="BJ526" s="16" t="s">
        <v>78</v>
      </c>
      <c r="BK526" s="216">
        <f>ROUND(I526*H526,2)</f>
        <v>0</v>
      </c>
      <c r="BL526" s="16" t="s">
        <v>227</v>
      </c>
      <c r="BM526" s="16" t="s">
        <v>896</v>
      </c>
    </row>
    <row r="527" spans="2:51" s="12" customFormat="1" ht="12">
      <c r="B527" s="228"/>
      <c r="C527" s="229"/>
      <c r="D527" s="219" t="s">
        <v>148</v>
      </c>
      <c r="E527" s="230" t="s">
        <v>1</v>
      </c>
      <c r="F527" s="231" t="s">
        <v>897</v>
      </c>
      <c r="G527" s="229"/>
      <c r="H527" s="232">
        <v>30</v>
      </c>
      <c r="I527" s="233"/>
      <c r="J527" s="229"/>
      <c r="K527" s="229"/>
      <c r="L527" s="234"/>
      <c r="M527" s="235"/>
      <c r="N527" s="236"/>
      <c r="O527" s="236"/>
      <c r="P527" s="236"/>
      <c r="Q527" s="236"/>
      <c r="R527" s="236"/>
      <c r="S527" s="236"/>
      <c r="T527" s="237"/>
      <c r="AT527" s="238" t="s">
        <v>148</v>
      </c>
      <c r="AU527" s="238" t="s">
        <v>80</v>
      </c>
      <c r="AV527" s="12" t="s">
        <v>80</v>
      </c>
      <c r="AW527" s="12" t="s">
        <v>32</v>
      </c>
      <c r="AX527" s="12" t="s">
        <v>78</v>
      </c>
      <c r="AY527" s="238" t="s">
        <v>139</v>
      </c>
    </row>
    <row r="528" spans="2:65" s="1" customFormat="1" ht="16.5" customHeight="1">
      <c r="B528" s="37"/>
      <c r="C528" s="205" t="s">
        <v>898</v>
      </c>
      <c r="D528" s="205" t="s">
        <v>141</v>
      </c>
      <c r="E528" s="206" t="s">
        <v>899</v>
      </c>
      <c r="F528" s="207" t="s">
        <v>900</v>
      </c>
      <c r="G528" s="208" t="s">
        <v>279</v>
      </c>
      <c r="H528" s="209">
        <v>9</v>
      </c>
      <c r="I528" s="210"/>
      <c r="J528" s="211">
        <f>ROUND(I528*H528,2)</f>
        <v>0</v>
      </c>
      <c r="K528" s="207" t="s">
        <v>145</v>
      </c>
      <c r="L528" s="42"/>
      <c r="M528" s="212" t="s">
        <v>1</v>
      </c>
      <c r="N528" s="213" t="s">
        <v>41</v>
      </c>
      <c r="O528" s="78"/>
      <c r="P528" s="214">
        <f>O528*H528</f>
        <v>0</v>
      </c>
      <c r="Q528" s="214">
        <v>0</v>
      </c>
      <c r="R528" s="214">
        <f>Q528*H528</f>
        <v>0</v>
      </c>
      <c r="S528" s="214">
        <v>0</v>
      </c>
      <c r="T528" s="215">
        <f>S528*H528</f>
        <v>0</v>
      </c>
      <c r="AR528" s="16" t="s">
        <v>227</v>
      </c>
      <c r="AT528" s="16" t="s">
        <v>141</v>
      </c>
      <c r="AU528" s="16" t="s">
        <v>80</v>
      </c>
      <c r="AY528" s="16" t="s">
        <v>139</v>
      </c>
      <c r="BE528" s="216">
        <f>IF(N528="základní",J528,0)</f>
        <v>0</v>
      </c>
      <c r="BF528" s="216">
        <f>IF(N528="snížená",J528,0)</f>
        <v>0</v>
      </c>
      <c r="BG528" s="216">
        <f>IF(N528="zákl. přenesená",J528,0)</f>
        <v>0</v>
      </c>
      <c r="BH528" s="216">
        <f>IF(N528="sníž. přenesená",J528,0)</f>
        <v>0</v>
      </c>
      <c r="BI528" s="216">
        <f>IF(N528="nulová",J528,0)</f>
        <v>0</v>
      </c>
      <c r="BJ528" s="16" t="s">
        <v>78</v>
      </c>
      <c r="BK528" s="216">
        <f>ROUND(I528*H528,2)</f>
        <v>0</v>
      </c>
      <c r="BL528" s="16" t="s">
        <v>227</v>
      </c>
      <c r="BM528" s="16" t="s">
        <v>901</v>
      </c>
    </row>
    <row r="529" spans="2:65" s="1" customFormat="1" ht="16.5" customHeight="1">
      <c r="B529" s="37"/>
      <c r="C529" s="205" t="s">
        <v>902</v>
      </c>
      <c r="D529" s="205" t="s">
        <v>141</v>
      </c>
      <c r="E529" s="206" t="s">
        <v>903</v>
      </c>
      <c r="F529" s="207" t="s">
        <v>904</v>
      </c>
      <c r="G529" s="208" t="s">
        <v>279</v>
      </c>
      <c r="H529" s="209">
        <v>4</v>
      </c>
      <c r="I529" s="210"/>
      <c r="J529" s="211">
        <f>ROUND(I529*H529,2)</f>
        <v>0</v>
      </c>
      <c r="K529" s="207" t="s">
        <v>145</v>
      </c>
      <c r="L529" s="42"/>
      <c r="M529" s="212" t="s">
        <v>1</v>
      </c>
      <c r="N529" s="213" t="s">
        <v>41</v>
      </c>
      <c r="O529" s="78"/>
      <c r="P529" s="214">
        <f>O529*H529</f>
        <v>0</v>
      </c>
      <c r="Q529" s="214">
        <v>0</v>
      </c>
      <c r="R529" s="214">
        <f>Q529*H529</f>
        <v>0</v>
      </c>
      <c r="S529" s="214">
        <v>0.004</v>
      </c>
      <c r="T529" s="215">
        <f>S529*H529</f>
        <v>0.016</v>
      </c>
      <c r="AR529" s="16" t="s">
        <v>227</v>
      </c>
      <c r="AT529" s="16" t="s">
        <v>141</v>
      </c>
      <c r="AU529" s="16" t="s">
        <v>80</v>
      </c>
      <c r="AY529" s="16" t="s">
        <v>139</v>
      </c>
      <c r="BE529" s="216">
        <f>IF(N529="základní",J529,0)</f>
        <v>0</v>
      </c>
      <c r="BF529" s="216">
        <f>IF(N529="snížená",J529,0)</f>
        <v>0</v>
      </c>
      <c r="BG529" s="216">
        <f>IF(N529="zákl. přenesená",J529,0)</f>
        <v>0</v>
      </c>
      <c r="BH529" s="216">
        <f>IF(N529="sníž. přenesená",J529,0)</f>
        <v>0</v>
      </c>
      <c r="BI529" s="216">
        <f>IF(N529="nulová",J529,0)</f>
        <v>0</v>
      </c>
      <c r="BJ529" s="16" t="s">
        <v>78</v>
      </c>
      <c r="BK529" s="216">
        <f>ROUND(I529*H529,2)</f>
        <v>0</v>
      </c>
      <c r="BL529" s="16" t="s">
        <v>227</v>
      </c>
      <c r="BM529" s="16" t="s">
        <v>905</v>
      </c>
    </row>
    <row r="530" spans="2:51" s="12" customFormat="1" ht="12">
      <c r="B530" s="228"/>
      <c r="C530" s="229"/>
      <c r="D530" s="219" t="s">
        <v>148</v>
      </c>
      <c r="E530" s="230" t="s">
        <v>1</v>
      </c>
      <c r="F530" s="231" t="s">
        <v>146</v>
      </c>
      <c r="G530" s="229"/>
      <c r="H530" s="232">
        <v>4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AT530" s="238" t="s">
        <v>148</v>
      </c>
      <c r="AU530" s="238" t="s">
        <v>80</v>
      </c>
      <c r="AV530" s="12" t="s">
        <v>80</v>
      </c>
      <c r="AW530" s="12" t="s">
        <v>32</v>
      </c>
      <c r="AX530" s="12" t="s">
        <v>78</v>
      </c>
      <c r="AY530" s="238" t="s">
        <v>139</v>
      </c>
    </row>
    <row r="531" spans="2:65" s="1" customFormat="1" ht="16.5" customHeight="1">
      <c r="B531" s="37"/>
      <c r="C531" s="205" t="s">
        <v>906</v>
      </c>
      <c r="D531" s="205" t="s">
        <v>141</v>
      </c>
      <c r="E531" s="206" t="s">
        <v>907</v>
      </c>
      <c r="F531" s="207" t="s">
        <v>908</v>
      </c>
      <c r="G531" s="208" t="s">
        <v>144</v>
      </c>
      <c r="H531" s="209">
        <v>4.84</v>
      </c>
      <c r="I531" s="210"/>
      <c r="J531" s="211">
        <f>ROUND(I531*H531,2)</f>
        <v>0</v>
      </c>
      <c r="K531" s="207" t="s">
        <v>1</v>
      </c>
      <c r="L531" s="42"/>
      <c r="M531" s="212" t="s">
        <v>1</v>
      </c>
      <c r="N531" s="213" t="s">
        <v>41</v>
      </c>
      <c r="O531" s="78"/>
      <c r="P531" s="214">
        <f>O531*H531</f>
        <v>0</v>
      </c>
      <c r="Q531" s="214">
        <v>0.004</v>
      </c>
      <c r="R531" s="214">
        <f>Q531*H531</f>
        <v>0.01936</v>
      </c>
      <c r="S531" s="214">
        <v>0</v>
      </c>
      <c r="T531" s="215">
        <f>S531*H531</f>
        <v>0</v>
      </c>
      <c r="AR531" s="16" t="s">
        <v>227</v>
      </c>
      <c r="AT531" s="16" t="s">
        <v>141</v>
      </c>
      <c r="AU531" s="16" t="s">
        <v>80</v>
      </c>
      <c r="AY531" s="16" t="s">
        <v>139</v>
      </c>
      <c r="BE531" s="216">
        <f>IF(N531="základní",J531,0)</f>
        <v>0</v>
      </c>
      <c r="BF531" s="216">
        <f>IF(N531="snížená",J531,0)</f>
        <v>0</v>
      </c>
      <c r="BG531" s="216">
        <f>IF(N531="zákl. přenesená",J531,0)</f>
        <v>0</v>
      </c>
      <c r="BH531" s="216">
        <f>IF(N531="sníž. přenesená",J531,0)</f>
        <v>0</v>
      </c>
      <c r="BI531" s="216">
        <f>IF(N531="nulová",J531,0)</f>
        <v>0</v>
      </c>
      <c r="BJ531" s="16" t="s">
        <v>78</v>
      </c>
      <c r="BK531" s="216">
        <f>ROUND(I531*H531,2)</f>
        <v>0</v>
      </c>
      <c r="BL531" s="16" t="s">
        <v>227</v>
      </c>
      <c r="BM531" s="16" t="s">
        <v>909</v>
      </c>
    </row>
    <row r="532" spans="2:51" s="12" customFormat="1" ht="12">
      <c r="B532" s="228"/>
      <c r="C532" s="229"/>
      <c r="D532" s="219" t="s">
        <v>148</v>
      </c>
      <c r="E532" s="230" t="s">
        <v>1</v>
      </c>
      <c r="F532" s="231" t="s">
        <v>910</v>
      </c>
      <c r="G532" s="229"/>
      <c r="H532" s="232">
        <v>4.84</v>
      </c>
      <c r="I532" s="233"/>
      <c r="J532" s="229"/>
      <c r="K532" s="229"/>
      <c r="L532" s="234"/>
      <c r="M532" s="235"/>
      <c r="N532" s="236"/>
      <c r="O532" s="236"/>
      <c r="P532" s="236"/>
      <c r="Q532" s="236"/>
      <c r="R532" s="236"/>
      <c r="S532" s="236"/>
      <c r="T532" s="237"/>
      <c r="AT532" s="238" t="s">
        <v>148</v>
      </c>
      <c r="AU532" s="238" t="s">
        <v>80</v>
      </c>
      <c r="AV532" s="12" t="s">
        <v>80</v>
      </c>
      <c r="AW532" s="12" t="s">
        <v>32</v>
      </c>
      <c r="AX532" s="12" t="s">
        <v>78</v>
      </c>
      <c r="AY532" s="238" t="s">
        <v>139</v>
      </c>
    </row>
    <row r="533" spans="2:65" s="1" customFormat="1" ht="16.5" customHeight="1">
      <c r="B533" s="37"/>
      <c r="C533" s="205" t="s">
        <v>911</v>
      </c>
      <c r="D533" s="205" t="s">
        <v>141</v>
      </c>
      <c r="E533" s="206" t="s">
        <v>912</v>
      </c>
      <c r="F533" s="207" t="s">
        <v>913</v>
      </c>
      <c r="G533" s="208" t="s">
        <v>230</v>
      </c>
      <c r="H533" s="209">
        <v>29.5</v>
      </c>
      <c r="I533" s="210"/>
      <c r="J533" s="211">
        <f>ROUND(I533*H533,2)</f>
        <v>0</v>
      </c>
      <c r="K533" s="207" t="s">
        <v>145</v>
      </c>
      <c r="L533" s="42"/>
      <c r="M533" s="212" t="s">
        <v>1</v>
      </c>
      <c r="N533" s="213" t="s">
        <v>41</v>
      </c>
      <c r="O533" s="78"/>
      <c r="P533" s="214">
        <f>O533*H533</f>
        <v>0</v>
      </c>
      <c r="Q533" s="214">
        <v>0.0009</v>
      </c>
      <c r="R533" s="214">
        <f>Q533*H533</f>
        <v>0.02655</v>
      </c>
      <c r="S533" s="214">
        <v>0</v>
      </c>
      <c r="T533" s="215">
        <f>S533*H533</f>
        <v>0</v>
      </c>
      <c r="AR533" s="16" t="s">
        <v>227</v>
      </c>
      <c r="AT533" s="16" t="s">
        <v>141</v>
      </c>
      <c r="AU533" s="16" t="s">
        <v>80</v>
      </c>
      <c r="AY533" s="16" t="s">
        <v>139</v>
      </c>
      <c r="BE533" s="216">
        <f>IF(N533="základní",J533,0)</f>
        <v>0</v>
      </c>
      <c r="BF533" s="216">
        <f>IF(N533="snížená",J533,0)</f>
        <v>0</v>
      </c>
      <c r="BG533" s="216">
        <f>IF(N533="zákl. přenesená",J533,0)</f>
        <v>0</v>
      </c>
      <c r="BH533" s="216">
        <f>IF(N533="sníž. přenesená",J533,0)</f>
        <v>0</v>
      </c>
      <c r="BI533" s="216">
        <f>IF(N533="nulová",J533,0)</f>
        <v>0</v>
      </c>
      <c r="BJ533" s="16" t="s">
        <v>78</v>
      </c>
      <c r="BK533" s="216">
        <f>ROUND(I533*H533,2)</f>
        <v>0</v>
      </c>
      <c r="BL533" s="16" t="s">
        <v>227</v>
      </c>
      <c r="BM533" s="16" t="s">
        <v>914</v>
      </c>
    </row>
    <row r="534" spans="2:51" s="11" customFormat="1" ht="12">
      <c r="B534" s="217"/>
      <c r="C534" s="218"/>
      <c r="D534" s="219" t="s">
        <v>148</v>
      </c>
      <c r="E534" s="220" t="s">
        <v>1</v>
      </c>
      <c r="F534" s="221" t="s">
        <v>915</v>
      </c>
      <c r="G534" s="218"/>
      <c r="H534" s="220" t="s">
        <v>1</v>
      </c>
      <c r="I534" s="222"/>
      <c r="J534" s="218"/>
      <c r="K534" s="218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148</v>
      </c>
      <c r="AU534" s="227" t="s">
        <v>80</v>
      </c>
      <c r="AV534" s="11" t="s">
        <v>78</v>
      </c>
      <c r="AW534" s="11" t="s">
        <v>32</v>
      </c>
      <c r="AX534" s="11" t="s">
        <v>70</v>
      </c>
      <c r="AY534" s="227" t="s">
        <v>139</v>
      </c>
    </row>
    <row r="535" spans="2:51" s="12" customFormat="1" ht="12">
      <c r="B535" s="228"/>
      <c r="C535" s="229"/>
      <c r="D535" s="219" t="s">
        <v>148</v>
      </c>
      <c r="E535" s="230" t="s">
        <v>1</v>
      </c>
      <c r="F535" s="231" t="s">
        <v>916</v>
      </c>
      <c r="G535" s="229"/>
      <c r="H535" s="232">
        <v>29.5</v>
      </c>
      <c r="I535" s="233"/>
      <c r="J535" s="229"/>
      <c r="K535" s="229"/>
      <c r="L535" s="234"/>
      <c r="M535" s="235"/>
      <c r="N535" s="236"/>
      <c r="O535" s="236"/>
      <c r="P535" s="236"/>
      <c r="Q535" s="236"/>
      <c r="R535" s="236"/>
      <c r="S535" s="236"/>
      <c r="T535" s="237"/>
      <c r="AT535" s="238" t="s">
        <v>148</v>
      </c>
      <c r="AU535" s="238" t="s">
        <v>80</v>
      </c>
      <c r="AV535" s="12" t="s">
        <v>80</v>
      </c>
      <c r="AW535" s="12" t="s">
        <v>32</v>
      </c>
      <c r="AX535" s="12" t="s">
        <v>78</v>
      </c>
      <c r="AY535" s="238" t="s">
        <v>139</v>
      </c>
    </row>
    <row r="536" spans="2:65" s="1" customFormat="1" ht="16.5" customHeight="1">
      <c r="B536" s="37"/>
      <c r="C536" s="205" t="s">
        <v>917</v>
      </c>
      <c r="D536" s="205" t="s">
        <v>141</v>
      </c>
      <c r="E536" s="206" t="s">
        <v>918</v>
      </c>
      <c r="F536" s="207" t="s">
        <v>919</v>
      </c>
      <c r="G536" s="208" t="s">
        <v>230</v>
      </c>
      <c r="H536" s="209">
        <v>19.6</v>
      </c>
      <c r="I536" s="210"/>
      <c r="J536" s="211">
        <f>ROUND(I536*H536,2)</f>
        <v>0</v>
      </c>
      <c r="K536" s="207" t="s">
        <v>145</v>
      </c>
      <c r="L536" s="42"/>
      <c r="M536" s="212" t="s">
        <v>1</v>
      </c>
      <c r="N536" s="213" t="s">
        <v>41</v>
      </c>
      <c r="O536" s="78"/>
      <c r="P536" s="214">
        <f>O536*H536</f>
        <v>0</v>
      </c>
      <c r="Q536" s="214">
        <v>0.00086</v>
      </c>
      <c r="R536" s="214">
        <f>Q536*H536</f>
        <v>0.016856</v>
      </c>
      <c r="S536" s="214">
        <v>0</v>
      </c>
      <c r="T536" s="215">
        <f>S536*H536</f>
        <v>0</v>
      </c>
      <c r="AR536" s="16" t="s">
        <v>227</v>
      </c>
      <c r="AT536" s="16" t="s">
        <v>141</v>
      </c>
      <c r="AU536" s="16" t="s">
        <v>80</v>
      </c>
      <c r="AY536" s="16" t="s">
        <v>139</v>
      </c>
      <c r="BE536" s="216">
        <f>IF(N536="základní",J536,0)</f>
        <v>0</v>
      </c>
      <c r="BF536" s="216">
        <f>IF(N536="snížená",J536,0)</f>
        <v>0</v>
      </c>
      <c r="BG536" s="216">
        <f>IF(N536="zákl. přenesená",J536,0)</f>
        <v>0</v>
      </c>
      <c r="BH536" s="216">
        <f>IF(N536="sníž. přenesená",J536,0)</f>
        <v>0</v>
      </c>
      <c r="BI536" s="216">
        <f>IF(N536="nulová",J536,0)</f>
        <v>0</v>
      </c>
      <c r="BJ536" s="16" t="s">
        <v>78</v>
      </c>
      <c r="BK536" s="216">
        <f>ROUND(I536*H536,2)</f>
        <v>0</v>
      </c>
      <c r="BL536" s="16" t="s">
        <v>227</v>
      </c>
      <c r="BM536" s="16" t="s">
        <v>920</v>
      </c>
    </row>
    <row r="537" spans="2:51" s="11" customFormat="1" ht="12">
      <c r="B537" s="217"/>
      <c r="C537" s="218"/>
      <c r="D537" s="219" t="s">
        <v>148</v>
      </c>
      <c r="E537" s="220" t="s">
        <v>1</v>
      </c>
      <c r="F537" s="221" t="s">
        <v>921</v>
      </c>
      <c r="G537" s="218"/>
      <c r="H537" s="220" t="s">
        <v>1</v>
      </c>
      <c r="I537" s="222"/>
      <c r="J537" s="218"/>
      <c r="K537" s="218"/>
      <c r="L537" s="223"/>
      <c r="M537" s="224"/>
      <c r="N537" s="225"/>
      <c r="O537" s="225"/>
      <c r="P537" s="225"/>
      <c r="Q537" s="225"/>
      <c r="R537" s="225"/>
      <c r="S537" s="225"/>
      <c r="T537" s="226"/>
      <c r="AT537" s="227" t="s">
        <v>148</v>
      </c>
      <c r="AU537" s="227" t="s">
        <v>80</v>
      </c>
      <c r="AV537" s="11" t="s">
        <v>78</v>
      </c>
      <c r="AW537" s="11" t="s">
        <v>32</v>
      </c>
      <c r="AX537" s="11" t="s">
        <v>70</v>
      </c>
      <c r="AY537" s="227" t="s">
        <v>139</v>
      </c>
    </row>
    <row r="538" spans="2:51" s="12" customFormat="1" ht="12">
      <c r="B538" s="228"/>
      <c r="C538" s="229"/>
      <c r="D538" s="219" t="s">
        <v>148</v>
      </c>
      <c r="E538" s="230" t="s">
        <v>1</v>
      </c>
      <c r="F538" s="231" t="s">
        <v>922</v>
      </c>
      <c r="G538" s="229"/>
      <c r="H538" s="232">
        <v>19.6</v>
      </c>
      <c r="I538" s="233"/>
      <c r="J538" s="229"/>
      <c r="K538" s="229"/>
      <c r="L538" s="234"/>
      <c r="M538" s="235"/>
      <c r="N538" s="236"/>
      <c r="O538" s="236"/>
      <c r="P538" s="236"/>
      <c r="Q538" s="236"/>
      <c r="R538" s="236"/>
      <c r="S538" s="236"/>
      <c r="T538" s="237"/>
      <c r="AT538" s="238" t="s">
        <v>148</v>
      </c>
      <c r="AU538" s="238" t="s">
        <v>80</v>
      </c>
      <c r="AV538" s="12" t="s">
        <v>80</v>
      </c>
      <c r="AW538" s="12" t="s">
        <v>32</v>
      </c>
      <c r="AX538" s="12" t="s">
        <v>78</v>
      </c>
      <c r="AY538" s="238" t="s">
        <v>139</v>
      </c>
    </row>
    <row r="539" spans="2:65" s="1" customFormat="1" ht="16.5" customHeight="1">
      <c r="B539" s="37"/>
      <c r="C539" s="205" t="s">
        <v>923</v>
      </c>
      <c r="D539" s="205" t="s">
        <v>141</v>
      </c>
      <c r="E539" s="206" t="s">
        <v>924</v>
      </c>
      <c r="F539" s="207" t="s">
        <v>925</v>
      </c>
      <c r="G539" s="208" t="s">
        <v>926</v>
      </c>
      <c r="H539" s="209">
        <v>4</v>
      </c>
      <c r="I539" s="210"/>
      <c r="J539" s="211">
        <f>ROUND(I539*H539,2)</f>
        <v>0</v>
      </c>
      <c r="K539" s="207" t="s">
        <v>145</v>
      </c>
      <c r="L539" s="42"/>
      <c r="M539" s="212" t="s">
        <v>1</v>
      </c>
      <c r="N539" s="213" t="s">
        <v>41</v>
      </c>
      <c r="O539" s="78"/>
      <c r="P539" s="214">
        <f>O539*H539</f>
        <v>0</v>
      </c>
      <c r="Q539" s="214">
        <v>0.048</v>
      </c>
      <c r="R539" s="214">
        <f>Q539*H539</f>
        <v>0.192</v>
      </c>
      <c r="S539" s="214">
        <v>0</v>
      </c>
      <c r="T539" s="215">
        <f>S539*H539</f>
        <v>0</v>
      </c>
      <c r="AR539" s="16" t="s">
        <v>227</v>
      </c>
      <c r="AT539" s="16" t="s">
        <v>141</v>
      </c>
      <c r="AU539" s="16" t="s">
        <v>80</v>
      </c>
      <c r="AY539" s="16" t="s">
        <v>139</v>
      </c>
      <c r="BE539" s="216">
        <f>IF(N539="základní",J539,0)</f>
        <v>0</v>
      </c>
      <c r="BF539" s="216">
        <f>IF(N539="snížená",J539,0)</f>
        <v>0</v>
      </c>
      <c r="BG539" s="216">
        <f>IF(N539="zákl. přenesená",J539,0)</f>
        <v>0</v>
      </c>
      <c r="BH539" s="216">
        <f>IF(N539="sníž. přenesená",J539,0)</f>
        <v>0</v>
      </c>
      <c r="BI539" s="216">
        <f>IF(N539="nulová",J539,0)</f>
        <v>0</v>
      </c>
      <c r="BJ539" s="16" t="s">
        <v>78</v>
      </c>
      <c r="BK539" s="216">
        <f>ROUND(I539*H539,2)</f>
        <v>0</v>
      </c>
      <c r="BL539" s="16" t="s">
        <v>227</v>
      </c>
      <c r="BM539" s="16" t="s">
        <v>927</v>
      </c>
    </row>
    <row r="540" spans="2:65" s="1" customFormat="1" ht="16.5" customHeight="1">
      <c r="B540" s="37"/>
      <c r="C540" s="205" t="s">
        <v>928</v>
      </c>
      <c r="D540" s="205" t="s">
        <v>141</v>
      </c>
      <c r="E540" s="206" t="s">
        <v>929</v>
      </c>
      <c r="F540" s="207" t="s">
        <v>930</v>
      </c>
      <c r="G540" s="208" t="s">
        <v>926</v>
      </c>
      <c r="H540" s="209">
        <v>10</v>
      </c>
      <c r="I540" s="210"/>
      <c r="J540" s="211">
        <f>ROUND(I540*H540,2)</f>
        <v>0</v>
      </c>
      <c r="K540" s="207" t="s">
        <v>1</v>
      </c>
      <c r="L540" s="42"/>
      <c r="M540" s="212" t="s">
        <v>1</v>
      </c>
      <c r="N540" s="213" t="s">
        <v>41</v>
      </c>
      <c r="O540" s="78"/>
      <c r="P540" s="214">
        <f>O540*H540</f>
        <v>0</v>
      </c>
      <c r="Q540" s="214">
        <v>0.0147</v>
      </c>
      <c r="R540" s="214">
        <f>Q540*H540</f>
        <v>0.147</v>
      </c>
      <c r="S540" s="214">
        <v>0</v>
      </c>
      <c r="T540" s="215">
        <f>S540*H540</f>
        <v>0</v>
      </c>
      <c r="AR540" s="16" t="s">
        <v>227</v>
      </c>
      <c r="AT540" s="16" t="s">
        <v>141</v>
      </c>
      <c r="AU540" s="16" t="s">
        <v>80</v>
      </c>
      <c r="AY540" s="16" t="s">
        <v>139</v>
      </c>
      <c r="BE540" s="216">
        <f>IF(N540="základní",J540,0)</f>
        <v>0</v>
      </c>
      <c r="BF540" s="216">
        <f>IF(N540="snížená",J540,0)</f>
        <v>0</v>
      </c>
      <c r="BG540" s="216">
        <f>IF(N540="zákl. přenesená",J540,0)</f>
        <v>0</v>
      </c>
      <c r="BH540" s="216">
        <f>IF(N540="sníž. přenesená",J540,0)</f>
        <v>0</v>
      </c>
      <c r="BI540" s="216">
        <f>IF(N540="nulová",J540,0)</f>
        <v>0</v>
      </c>
      <c r="BJ540" s="16" t="s">
        <v>78</v>
      </c>
      <c r="BK540" s="216">
        <f>ROUND(I540*H540,2)</f>
        <v>0</v>
      </c>
      <c r="BL540" s="16" t="s">
        <v>227</v>
      </c>
      <c r="BM540" s="16" t="s">
        <v>931</v>
      </c>
    </row>
    <row r="541" spans="2:65" s="1" customFormat="1" ht="16.5" customHeight="1">
      <c r="B541" s="37"/>
      <c r="C541" s="205" t="s">
        <v>932</v>
      </c>
      <c r="D541" s="205" t="s">
        <v>141</v>
      </c>
      <c r="E541" s="206" t="s">
        <v>933</v>
      </c>
      <c r="F541" s="207" t="s">
        <v>934</v>
      </c>
      <c r="G541" s="208" t="s">
        <v>197</v>
      </c>
      <c r="H541" s="209">
        <v>1.211</v>
      </c>
      <c r="I541" s="210"/>
      <c r="J541" s="211">
        <f>ROUND(I541*H541,2)</f>
        <v>0</v>
      </c>
      <c r="K541" s="207" t="s">
        <v>145</v>
      </c>
      <c r="L541" s="42"/>
      <c r="M541" s="212" t="s">
        <v>1</v>
      </c>
      <c r="N541" s="213" t="s">
        <v>41</v>
      </c>
      <c r="O541" s="78"/>
      <c r="P541" s="214">
        <f>O541*H541</f>
        <v>0</v>
      </c>
      <c r="Q541" s="214">
        <v>0</v>
      </c>
      <c r="R541" s="214">
        <f>Q541*H541</f>
        <v>0</v>
      </c>
      <c r="S541" s="214">
        <v>0</v>
      </c>
      <c r="T541" s="215">
        <f>S541*H541</f>
        <v>0</v>
      </c>
      <c r="AR541" s="16" t="s">
        <v>227</v>
      </c>
      <c r="AT541" s="16" t="s">
        <v>141</v>
      </c>
      <c r="AU541" s="16" t="s">
        <v>80</v>
      </c>
      <c r="AY541" s="16" t="s">
        <v>139</v>
      </c>
      <c r="BE541" s="216">
        <f>IF(N541="základní",J541,0)</f>
        <v>0</v>
      </c>
      <c r="BF541" s="216">
        <f>IF(N541="snížená",J541,0)</f>
        <v>0</v>
      </c>
      <c r="BG541" s="216">
        <f>IF(N541="zákl. přenesená",J541,0)</f>
        <v>0</v>
      </c>
      <c r="BH541" s="216">
        <f>IF(N541="sníž. přenesená",J541,0)</f>
        <v>0</v>
      </c>
      <c r="BI541" s="216">
        <f>IF(N541="nulová",J541,0)</f>
        <v>0</v>
      </c>
      <c r="BJ541" s="16" t="s">
        <v>78</v>
      </c>
      <c r="BK541" s="216">
        <f>ROUND(I541*H541,2)</f>
        <v>0</v>
      </c>
      <c r="BL541" s="16" t="s">
        <v>227</v>
      </c>
      <c r="BM541" s="16" t="s">
        <v>935</v>
      </c>
    </row>
    <row r="542" spans="2:63" s="10" customFormat="1" ht="22.8" customHeight="1">
      <c r="B542" s="189"/>
      <c r="C542" s="190"/>
      <c r="D542" s="191" t="s">
        <v>69</v>
      </c>
      <c r="E542" s="203" t="s">
        <v>936</v>
      </c>
      <c r="F542" s="203" t="s">
        <v>937</v>
      </c>
      <c r="G542" s="190"/>
      <c r="H542" s="190"/>
      <c r="I542" s="193"/>
      <c r="J542" s="204">
        <f>BK542</f>
        <v>0</v>
      </c>
      <c r="K542" s="190"/>
      <c r="L542" s="195"/>
      <c r="M542" s="196"/>
      <c r="N542" s="197"/>
      <c r="O542" s="197"/>
      <c r="P542" s="198">
        <f>SUM(P543:P635)</f>
        <v>0</v>
      </c>
      <c r="Q542" s="197"/>
      <c r="R542" s="198">
        <f>SUM(R543:R635)</f>
        <v>7.106861620000003</v>
      </c>
      <c r="S542" s="197"/>
      <c r="T542" s="199">
        <f>SUM(T543:T635)</f>
        <v>0.8200000000000001</v>
      </c>
      <c r="AR542" s="200" t="s">
        <v>80</v>
      </c>
      <c r="AT542" s="201" t="s">
        <v>69</v>
      </c>
      <c r="AU542" s="201" t="s">
        <v>78</v>
      </c>
      <c r="AY542" s="200" t="s">
        <v>139</v>
      </c>
      <c r="BK542" s="202">
        <f>SUM(BK543:BK635)</f>
        <v>0</v>
      </c>
    </row>
    <row r="543" spans="2:65" s="1" customFormat="1" ht="16.5" customHeight="1">
      <c r="B543" s="37"/>
      <c r="C543" s="205" t="s">
        <v>938</v>
      </c>
      <c r="D543" s="205" t="s">
        <v>141</v>
      </c>
      <c r="E543" s="206" t="s">
        <v>939</v>
      </c>
      <c r="F543" s="207" t="s">
        <v>940</v>
      </c>
      <c r="G543" s="208" t="s">
        <v>144</v>
      </c>
      <c r="H543" s="209">
        <v>606.237</v>
      </c>
      <c r="I543" s="210"/>
      <c r="J543" s="211">
        <f>ROUND(I543*H543,2)</f>
        <v>0</v>
      </c>
      <c r="K543" s="207" t="s">
        <v>145</v>
      </c>
      <c r="L543" s="42"/>
      <c r="M543" s="212" t="s">
        <v>1</v>
      </c>
      <c r="N543" s="213" t="s">
        <v>41</v>
      </c>
      <c r="O543" s="78"/>
      <c r="P543" s="214">
        <f>O543*H543</f>
        <v>0</v>
      </c>
      <c r="Q543" s="214">
        <v>0.00026</v>
      </c>
      <c r="R543" s="214">
        <f>Q543*H543</f>
        <v>0.15762162</v>
      </c>
      <c r="S543" s="214">
        <v>0</v>
      </c>
      <c r="T543" s="215">
        <f>S543*H543</f>
        <v>0</v>
      </c>
      <c r="AR543" s="16" t="s">
        <v>146</v>
      </c>
      <c r="AT543" s="16" t="s">
        <v>141</v>
      </c>
      <c r="AU543" s="16" t="s">
        <v>80</v>
      </c>
      <c r="AY543" s="16" t="s">
        <v>139</v>
      </c>
      <c r="BE543" s="216">
        <f>IF(N543="základní",J543,0)</f>
        <v>0</v>
      </c>
      <c r="BF543" s="216">
        <f>IF(N543="snížená",J543,0)</f>
        <v>0</v>
      </c>
      <c r="BG543" s="216">
        <f>IF(N543="zákl. přenesená",J543,0)</f>
        <v>0</v>
      </c>
      <c r="BH543" s="216">
        <f>IF(N543="sníž. přenesená",J543,0)</f>
        <v>0</v>
      </c>
      <c r="BI543" s="216">
        <f>IF(N543="nulová",J543,0)</f>
        <v>0</v>
      </c>
      <c r="BJ543" s="16" t="s">
        <v>78</v>
      </c>
      <c r="BK543" s="216">
        <f>ROUND(I543*H543,2)</f>
        <v>0</v>
      </c>
      <c r="BL543" s="16" t="s">
        <v>146</v>
      </c>
      <c r="BM543" s="16" t="s">
        <v>941</v>
      </c>
    </row>
    <row r="544" spans="2:51" s="12" customFormat="1" ht="12">
      <c r="B544" s="228"/>
      <c r="C544" s="229"/>
      <c r="D544" s="219" t="s">
        <v>148</v>
      </c>
      <c r="E544" s="230" t="s">
        <v>1</v>
      </c>
      <c r="F544" s="231" t="s">
        <v>942</v>
      </c>
      <c r="G544" s="229"/>
      <c r="H544" s="232">
        <v>0.3</v>
      </c>
      <c r="I544" s="233"/>
      <c r="J544" s="229"/>
      <c r="K544" s="229"/>
      <c r="L544" s="234"/>
      <c r="M544" s="235"/>
      <c r="N544" s="236"/>
      <c r="O544" s="236"/>
      <c r="P544" s="236"/>
      <c r="Q544" s="236"/>
      <c r="R544" s="236"/>
      <c r="S544" s="236"/>
      <c r="T544" s="237"/>
      <c r="AT544" s="238" t="s">
        <v>148</v>
      </c>
      <c r="AU544" s="238" t="s">
        <v>80</v>
      </c>
      <c r="AV544" s="12" t="s">
        <v>80</v>
      </c>
      <c r="AW544" s="12" t="s">
        <v>32</v>
      </c>
      <c r="AX544" s="12" t="s">
        <v>70</v>
      </c>
      <c r="AY544" s="238" t="s">
        <v>139</v>
      </c>
    </row>
    <row r="545" spans="2:51" s="12" customFormat="1" ht="12">
      <c r="B545" s="228"/>
      <c r="C545" s="229"/>
      <c r="D545" s="219" t="s">
        <v>148</v>
      </c>
      <c r="E545" s="230" t="s">
        <v>1</v>
      </c>
      <c r="F545" s="231" t="s">
        <v>943</v>
      </c>
      <c r="G545" s="229"/>
      <c r="H545" s="232">
        <v>3</v>
      </c>
      <c r="I545" s="233"/>
      <c r="J545" s="229"/>
      <c r="K545" s="229"/>
      <c r="L545" s="234"/>
      <c r="M545" s="235"/>
      <c r="N545" s="236"/>
      <c r="O545" s="236"/>
      <c r="P545" s="236"/>
      <c r="Q545" s="236"/>
      <c r="R545" s="236"/>
      <c r="S545" s="236"/>
      <c r="T545" s="237"/>
      <c r="AT545" s="238" t="s">
        <v>148</v>
      </c>
      <c r="AU545" s="238" t="s">
        <v>80</v>
      </c>
      <c r="AV545" s="12" t="s">
        <v>80</v>
      </c>
      <c r="AW545" s="12" t="s">
        <v>32</v>
      </c>
      <c r="AX545" s="12" t="s">
        <v>70</v>
      </c>
      <c r="AY545" s="238" t="s">
        <v>139</v>
      </c>
    </row>
    <row r="546" spans="2:51" s="12" customFormat="1" ht="12">
      <c r="B546" s="228"/>
      <c r="C546" s="229"/>
      <c r="D546" s="219" t="s">
        <v>148</v>
      </c>
      <c r="E546" s="230" t="s">
        <v>1</v>
      </c>
      <c r="F546" s="231" t="s">
        <v>944</v>
      </c>
      <c r="G546" s="229"/>
      <c r="H546" s="232">
        <v>2.4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AT546" s="238" t="s">
        <v>148</v>
      </c>
      <c r="AU546" s="238" t="s">
        <v>80</v>
      </c>
      <c r="AV546" s="12" t="s">
        <v>80</v>
      </c>
      <c r="AW546" s="12" t="s">
        <v>32</v>
      </c>
      <c r="AX546" s="12" t="s">
        <v>70</v>
      </c>
      <c r="AY546" s="238" t="s">
        <v>139</v>
      </c>
    </row>
    <row r="547" spans="2:51" s="12" customFormat="1" ht="12">
      <c r="B547" s="228"/>
      <c r="C547" s="229"/>
      <c r="D547" s="219" t="s">
        <v>148</v>
      </c>
      <c r="E547" s="230" t="s">
        <v>1</v>
      </c>
      <c r="F547" s="231" t="s">
        <v>945</v>
      </c>
      <c r="G547" s="229"/>
      <c r="H547" s="232">
        <v>2.4</v>
      </c>
      <c r="I547" s="233"/>
      <c r="J547" s="229"/>
      <c r="K547" s="229"/>
      <c r="L547" s="234"/>
      <c r="M547" s="235"/>
      <c r="N547" s="236"/>
      <c r="O547" s="236"/>
      <c r="P547" s="236"/>
      <c r="Q547" s="236"/>
      <c r="R547" s="236"/>
      <c r="S547" s="236"/>
      <c r="T547" s="237"/>
      <c r="AT547" s="238" t="s">
        <v>148</v>
      </c>
      <c r="AU547" s="238" t="s">
        <v>80</v>
      </c>
      <c r="AV547" s="12" t="s">
        <v>80</v>
      </c>
      <c r="AW547" s="12" t="s">
        <v>32</v>
      </c>
      <c r="AX547" s="12" t="s">
        <v>70</v>
      </c>
      <c r="AY547" s="238" t="s">
        <v>139</v>
      </c>
    </row>
    <row r="548" spans="2:51" s="12" customFormat="1" ht="12">
      <c r="B548" s="228"/>
      <c r="C548" s="229"/>
      <c r="D548" s="219" t="s">
        <v>148</v>
      </c>
      <c r="E548" s="230" t="s">
        <v>1</v>
      </c>
      <c r="F548" s="231" t="s">
        <v>946</v>
      </c>
      <c r="G548" s="229"/>
      <c r="H548" s="232">
        <v>4.25</v>
      </c>
      <c r="I548" s="233"/>
      <c r="J548" s="229"/>
      <c r="K548" s="229"/>
      <c r="L548" s="234"/>
      <c r="M548" s="235"/>
      <c r="N548" s="236"/>
      <c r="O548" s="236"/>
      <c r="P548" s="236"/>
      <c r="Q548" s="236"/>
      <c r="R548" s="236"/>
      <c r="S548" s="236"/>
      <c r="T548" s="237"/>
      <c r="AT548" s="238" t="s">
        <v>148</v>
      </c>
      <c r="AU548" s="238" t="s">
        <v>80</v>
      </c>
      <c r="AV548" s="12" t="s">
        <v>80</v>
      </c>
      <c r="AW548" s="12" t="s">
        <v>32</v>
      </c>
      <c r="AX548" s="12" t="s">
        <v>70</v>
      </c>
      <c r="AY548" s="238" t="s">
        <v>139</v>
      </c>
    </row>
    <row r="549" spans="2:51" s="12" customFormat="1" ht="12">
      <c r="B549" s="228"/>
      <c r="C549" s="229"/>
      <c r="D549" s="219" t="s">
        <v>148</v>
      </c>
      <c r="E549" s="230" t="s">
        <v>1</v>
      </c>
      <c r="F549" s="231" t="s">
        <v>947</v>
      </c>
      <c r="G549" s="229"/>
      <c r="H549" s="232">
        <v>34.83</v>
      </c>
      <c r="I549" s="233"/>
      <c r="J549" s="229"/>
      <c r="K549" s="229"/>
      <c r="L549" s="234"/>
      <c r="M549" s="235"/>
      <c r="N549" s="236"/>
      <c r="O549" s="236"/>
      <c r="P549" s="236"/>
      <c r="Q549" s="236"/>
      <c r="R549" s="236"/>
      <c r="S549" s="236"/>
      <c r="T549" s="237"/>
      <c r="AT549" s="238" t="s">
        <v>148</v>
      </c>
      <c r="AU549" s="238" t="s">
        <v>80</v>
      </c>
      <c r="AV549" s="12" t="s">
        <v>80</v>
      </c>
      <c r="AW549" s="12" t="s">
        <v>32</v>
      </c>
      <c r="AX549" s="12" t="s">
        <v>70</v>
      </c>
      <c r="AY549" s="238" t="s">
        <v>139</v>
      </c>
    </row>
    <row r="550" spans="2:51" s="12" customFormat="1" ht="12">
      <c r="B550" s="228"/>
      <c r="C550" s="229"/>
      <c r="D550" s="219" t="s">
        <v>148</v>
      </c>
      <c r="E550" s="230" t="s">
        <v>1</v>
      </c>
      <c r="F550" s="231" t="s">
        <v>948</v>
      </c>
      <c r="G550" s="229"/>
      <c r="H550" s="232">
        <v>4.5</v>
      </c>
      <c r="I550" s="233"/>
      <c r="J550" s="229"/>
      <c r="K550" s="229"/>
      <c r="L550" s="234"/>
      <c r="M550" s="235"/>
      <c r="N550" s="236"/>
      <c r="O550" s="236"/>
      <c r="P550" s="236"/>
      <c r="Q550" s="236"/>
      <c r="R550" s="236"/>
      <c r="S550" s="236"/>
      <c r="T550" s="237"/>
      <c r="AT550" s="238" t="s">
        <v>148</v>
      </c>
      <c r="AU550" s="238" t="s">
        <v>80</v>
      </c>
      <c r="AV550" s="12" t="s">
        <v>80</v>
      </c>
      <c r="AW550" s="12" t="s">
        <v>32</v>
      </c>
      <c r="AX550" s="12" t="s">
        <v>70</v>
      </c>
      <c r="AY550" s="238" t="s">
        <v>139</v>
      </c>
    </row>
    <row r="551" spans="2:51" s="12" customFormat="1" ht="12">
      <c r="B551" s="228"/>
      <c r="C551" s="229"/>
      <c r="D551" s="219" t="s">
        <v>148</v>
      </c>
      <c r="E551" s="230" t="s">
        <v>1</v>
      </c>
      <c r="F551" s="231" t="s">
        <v>949</v>
      </c>
      <c r="G551" s="229"/>
      <c r="H551" s="232">
        <v>7.2</v>
      </c>
      <c r="I551" s="233"/>
      <c r="J551" s="229"/>
      <c r="K551" s="229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148</v>
      </c>
      <c r="AU551" s="238" t="s">
        <v>80</v>
      </c>
      <c r="AV551" s="12" t="s">
        <v>80</v>
      </c>
      <c r="AW551" s="12" t="s">
        <v>32</v>
      </c>
      <c r="AX551" s="12" t="s">
        <v>70</v>
      </c>
      <c r="AY551" s="238" t="s">
        <v>139</v>
      </c>
    </row>
    <row r="552" spans="2:51" s="12" customFormat="1" ht="12">
      <c r="B552" s="228"/>
      <c r="C552" s="229"/>
      <c r="D552" s="219" t="s">
        <v>148</v>
      </c>
      <c r="E552" s="230" t="s">
        <v>1</v>
      </c>
      <c r="F552" s="231" t="s">
        <v>950</v>
      </c>
      <c r="G552" s="229"/>
      <c r="H552" s="232">
        <v>7.2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AT552" s="238" t="s">
        <v>148</v>
      </c>
      <c r="AU552" s="238" t="s">
        <v>80</v>
      </c>
      <c r="AV552" s="12" t="s">
        <v>80</v>
      </c>
      <c r="AW552" s="12" t="s">
        <v>32</v>
      </c>
      <c r="AX552" s="12" t="s">
        <v>70</v>
      </c>
      <c r="AY552" s="238" t="s">
        <v>139</v>
      </c>
    </row>
    <row r="553" spans="2:51" s="12" customFormat="1" ht="12">
      <c r="B553" s="228"/>
      <c r="C553" s="229"/>
      <c r="D553" s="219" t="s">
        <v>148</v>
      </c>
      <c r="E553" s="230" t="s">
        <v>1</v>
      </c>
      <c r="F553" s="231" t="s">
        <v>951</v>
      </c>
      <c r="G553" s="229"/>
      <c r="H553" s="232">
        <v>21.6</v>
      </c>
      <c r="I553" s="233"/>
      <c r="J553" s="229"/>
      <c r="K553" s="229"/>
      <c r="L553" s="234"/>
      <c r="M553" s="235"/>
      <c r="N553" s="236"/>
      <c r="O553" s="236"/>
      <c r="P553" s="236"/>
      <c r="Q553" s="236"/>
      <c r="R553" s="236"/>
      <c r="S553" s="236"/>
      <c r="T553" s="237"/>
      <c r="AT553" s="238" t="s">
        <v>148</v>
      </c>
      <c r="AU553" s="238" t="s">
        <v>80</v>
      </c>
      <c r="AV553" s="12" t="s">
        <v>80</v>
      </c>
      <c r="AW553" s="12" t="s">
        <v>32</v>
      </c>
      <c r="AX553" s="12" t="s">
        <v>70</v>
      </c>
      <c r="AY553" s="238" t="s">
        <v>139</v>
      </c>
    </row>
    <row r="554" spans="2:51" s="12" customFormat="1" ht="12">
      <c r="B554" s="228"/>
      <c r="C554" s="229"/>
      <c r="D554" s="219" t="s">
        <v>148</v>
      </c>
      <c r="E554" s="230" t="s">
        <v>1</v>
      </c>
      <c r="F554" s="231" t="s">
        <v>952</v>
      </c>
      <c r="G554" s="229"/>
      <c r="H554" s="232">
        <v>24.3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AT554" s="238" t="s">
        <v>148</v>
      </c>
      <c r="AU554" s="238" t="s">
        <v>80</v>
      </c>
      <c r="AV554" s="12" t="s">
        <v>80</v>
      </c>
      <c r="AW554" s="12" t="s">
        <v>32</v>
      </c>
      <c r="AX554" s="12" t="s">
        <v>70</v>
      </c>
      <c r="AY554" s="238" t="s">
        <v>139</v>
      </c>
    </row>
    <row r="555" spans="2:51" s="12" customFormat="1" ht="12">
      <c r="B555" s="228"/>
      <c r="C555" s="229"/>
      <c r="D555" s="219" t="s">
        <v>148</v>
      </c>
      <c r="E555" s="230" t="s">
        <v>1</v>
      </c>
      <c r="F555" s="231" t="s">
        <v>953</v>
      </c>
      <c r="G555" s="229"/>
      <c r="H555" s="232">
        <v>32.4</v>
      </c>
      <c r="I555" s="233"/>
      <c r="J555" s="229"/>
      <c r="K555" s="229"/>
      <c r="L555" s="234"/>
      <c r="M555" s="235"/>
      <c r="N555" s="236"/>
      <c r="O555" s="236"/>
      <c r="P555" s="236"/>
      <c r="Q555" s="236"/>
      <c r="R555" s="236"/>
      <c r="S555" s="236"/>
      <c r="T555" s="237"/>
      <c r="AT555" s="238" t="s">
        <v>148</v>
      </c>
      <c r="AU555" s="238" t="s">
        <v>80</v>
      </c>
      <c r="AV555" s="12" t="s">
        <v>80</v>
      </c>
      <c r="AW555" s="12" t="s">
        <v>32</v>
      </c>
      <c r="AX555" s="12" t="s">
        <v>70</v>
      </c>
      <c r="AY555" s="238" t="s">
        <v>139</v>
      </c>
    </row>
    <row r="556" spans="2:51" s="12" customFormat="1" ht="12">
      <c r="B556" s="228"/>
      <c r="C556" s="229"/>
      <c r="D556" s="219" t="s">
        <v>148</v>
      </c>
      <c r="E556" s="230" t="s">
        <v>1</v>
      </c>
      <c r="F556" s="231" t="s">
        <v>954</v>
      </c>
      <c r="G556" s="229"/>
      <c r="H556" s="232">
        <v>103.68</v>
      </c>
      <c r="I556" s="233"/>
      <c r="J556" s="229"/>
      <c r="K556" s="229"/>
      <c r="L556" s="234"/>
      <c r="M556" s="235"/>
      <c r="N556" s="236"/>
      <c r="O556" s="236"/>
      <c r="P556" s="236"/>
      <c r="Q556" s="236"/>
      <c r="R556" s="236"/>
      <c r="S556" s="236"/>
      <c r="T556" s="237"/>
      <c r="AT556" s="238" t="s">
        <v>148</v>
      </c>
      <c r="AU556" s="238" t="s">
        <v>80</v>
      </c>
      <c r="AV556" s="12" t="s">
        <v>80</v>
      </c>
      <c r="AW556" s="12" t="s">
        <v>32</v>
      </c>
      <c r="AX556" s="12" t="s">
        <v>70</v>
      </c>
      <c r="AY556" s="238" t="s">
        <v>139</v>
      </c>
    </row>
    <row r="557" spans="2:51" s="12" customFormat="1" ht="12">
      <c r="B557" s="228"/>
      <c r="C557" s="229"/>
      <c r="D557" s="219" t="s">
        <v>148</v>
      </c>
      <c r="E557" s="230" t="s">
        <v>1</v>
      </c>
      <c r="F557" s="231" t="s">
        <v>955</v>
      </c>
      <c r="G557" s="229"/>
      <c r="H557" s="232">
        <v>23.377</v>
      </c>
      <c r="I557" s="233"/>
      <c r="J557" s="229"/>
      <c r="K557" s="229"/>
      <c r="L557" s="234"/>
      <c r="M557" s="235"/>
      <c r="N557" s="236"/>
      <c r="O557" s="236"/>
      <c r="P557" s="236"/>
      <c r="Q557" s="236"/>
      <c r="R557" s="236"/>
      <c r="S557" s="236"/>
      <c r="T557" s="237"/>
      <c r="AT557" s="238" t="s">
        <v>148</v>
      </c>
      <c r="AU557" s="238" t="s">
        <v>80</v>
      </c>
      <c r="AV557" s="12" t="s">
        <v>80</v>
      </c>
      <c r="AW557" s="12" t="s">
        <v>32</v>
      </c>
      <c r="AX557" s="12" t="s">
        <v>70</v>
      </c>
      <c r="AY557" s="238" t="s">
        <v>139</v>
      </c>
    </row>
    <row r="558" spans="2:51" s="12" customFormat="1" ht="12">
      <c r="B558" s="228"/>
      <c r="C558" s="229"/>
      <c r="D558" s="219" t="s">
        <v>148</v>
      </c>
      <c r="E558" s="230" t="s">
        <v>1</v>
      </c>
      <c r="F558" s="231" t="s">
        <v>956</v>
      </c>
      <c r="G558" s="229"/>
      <c r="H558" s="232">
        <v>12.96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148</v>
      </c>
      <c r="AU558" s="238" t="s">
        <v>80</v>
      </c>
      <c r="AV558" s="12" t="s">
        <v>80</v>
      </c>
      <c r="AW558" s="12" t="s">
        <v>32</v>
      </c>
      <c r="AX558" s="12" t="s">
        <v>70</v>
      </c>
      <c r="AY558" s="238" t="s">
        <v>139</v>
      </c>
    </row>
    <row r="559" spans="2:51" s="12" customFormat="1" ht="12">
      <c r="B559" s="228"/>
      <c r="C559" s="229"/>
      <c r="D559" s="219" t="s">
        <v>148</v>
      </c>
      <c r="E559" s="230" t="s">
        <v>1</v>
      </c>
      <c r="F559" s="231" t="s">
        <v>957</v>
      </c>
      <c r="G559" s="229"/>
      <c r="H559" s="232">
        <v>12.96</v>
      </c>
      <c r="I559" s="233"/>
      <c r="J559" s="229"/>
      <c r="K559" s="229"/>
      <c r="L559" s="234"/>
      <c r="M559" s="235"/>
      <c r="N559" s="236"/>
      <c r="O559" s="236"/>
      <c r="P559" s="236"/>
      <c r="Q559" s="236"/>
      <c r="R559" s="236"/>
      <c r="S559" s="236"/>
      <c r="T559" s="237"/>
      <c r="AT559" s="238" t="s">
        <v>148</v>
      </c>
      <c r="AU559" s="238" t="s">
        <v>80</v>
      </c>
      <c r="AV559" s="12" t="s">
        <v>80</v>
      </c>
      <c r="AW559" s="12" t="s">
        <v>32</v>
      </c>
      <c r="AX559" s="12" t="s">
        <v>70</v>
      </c>
      <c r="AY559" s="238" t="s">
        <v>139</v>
      </c>
    </row>
    <row r="560" spans="2:51" s="12" customFormat="1" ht="12">
      <c r="B560" s="228"/>
      <c r="C560" s="229"/>
      <c r="D560" s="219" t="s">
        <v>148</v>
      </c>
      <c r="E560" s="230" t="s">
        <v>1</v>
      </c>
      <c r="F560" s="231" t="s">
        <v>958</v>
      </c>
      <c r="G560" s="229"/>
      <c r="H560" s="232">
        <v>276.48</v>
      </c>
      <c r="I560" s="233"/>
      <c r="J560" s="229"/>
      <c r="K560" s="229"/>
      <c r="L560" s="234"/>
      <c r="M560" s="235"/>
      <c r="N560" s="236"/>
      <c r="O560" s="236"/>
      <c r="P560" s="236"/>
      <c r="Q560" s="236"/>
      <c r="R560" s="236"/>
      <c r="S560" s="236"/>
      <c r="T560" s="237"/>
      <c r="AT560" s="238" t="s">
        <v>148</v>
      </c>
      <c r="AU560" s="238" t="s">
        <v>80</v>
      </c>
      <c r="AV560" s="12" t="s">
        <v>80</v>
      </c>
      <c r="AW560" s="12" t="s">
        <v>32</v>
      </c>
      <c r="AX560" s="12" t="s">
        <v>70</v>
      </c>
      <c r="AY560" s="238" t="s">
        <v>139</v>
      </c>
    </row>
    <row r="561" spans="2:51" s="12" customFormat="1" ht="12">
      <c r="B561" s="228"/>
      <c r="C561" s="229"/>
      <c r="D561" s="219" t="s">
        <v>148</v>
      </c>
      <c r="E561" s="230" t="s">
        <v>1</v>
      </c>
      <c r="F561" s="231" t="s">
        <v>959</v>
      </c>
      <c r="G561" s="229"/>
      <c r="H561" s="232">
        <v>14.58</v>
      </c>
      <c r="I561" s="233"/>
      <c r="J561" s="229"/>
      <c r="K561" s="229"/>
      <c r="L561" s="234"/>
      <c r="M561" s="235"/>
      <c r="N561" s="236"/>
      <c r="O561" s="236"/>
      <c r="P561" s="236"/>
      <c r="Q561" s="236"/>
      <c r="R561" s="236"/>
      <c r="S561" s="236"/>
      <c r="T561" s="237"/>
      <c r="AT561" s="238" t="s">
        <v>148</v>
      </c>
      <c r="AU561" s="238" t="s">
        <v>80</v>
      </c>
      <c r="AV561" s="12" t="s">
        <v>80</v>
      </c>
      <c r="AW561" s="12" t="s">
        <v>32</v>
      </c>
      <c r="AX561" s="12" t="s">
        <v>70</v>
      </c>
      <c r="AY561" s="238" t="s">
        <v>139</v>
      </c>
    </row>
    <row r="562" spans="2:51" s="12" customFormat="1" ht="12">
      <c r="B562" s="228"/>
      <c r="C562" s="229"/>
      <c r="D562" s="219" t="s">
        <v>148</v>
      </c>
      <c r="E562" s="230" t="s">
        <v>1</v>
      </c>
      <c r="F562" s="231" t="s">
        <v>960</v>
      </c>
      <c r="G562" s="229"/>
      <c r="H562" s="232">
        <v>17.82</v>
      </c>
      <c r="I562" s="233"/>
      <c r="J562" s="229"/>
      <c r="K562" s="229"/>
      <c r="L562" s="234"/>
      <c r="M562" s="235"/>
      <c r="N562" s="236"/>
      <c r="O562" s="236"/>
      <c r="P562" s="236"/>
      <c r="Q562" s="236"/>
      <c r="R562" s="236"/>
      <c r="S562" s="236"/>
      <c r="T562" s="237"/>
      <c r="AT562" s="238" t="s">
        <v>148</v>
      </c>
      <c r="AU562" s="238" t="s">
        <v>80</v>
      </c>
      <c r="AV562" s="12" t="s">
        <v>80</v>
      </c>
      <c r="AW562" s="12" t="s">
        <v>32</v>
      </c>
      <c r="AX562" s="12" t="s">
        <v>70</v>
      </c>
      <c r="AY562" s="238" t="s">
        <v>139</v>
      </c>
    </row>
    <row r="563" spans="2:51" s="13" customFormat="1" ht="12">
      <c r="B563" s="239"/>
      <c r="C563" s="240"/>
      <c r="D563" s="219" t="s">
        <v>148</v>
      </c>
      <c r="E563" s="241" t="s">
        <v>1</v>
      </c>
      <c r="F563" s="242" t="s">
        <v>158</v>
      </c>
      <c r="G563" s="240"/>
      <c r="H563" s="243">
        <v>606.2370000000001</v>
      </c>
      <c r="I563" s="244"/>
      <c r="J563" s="240"/>
      <c r="K563" s="240"/>
      <c r="L563" s="245"/>
      <c r="M563" s="246"/>
      <c r="N563" s="247"/>
      <c r="O563" s="247"/>
      <c r="P563" s="247"/>
      <c r="Q563" s="247"/>
      <c r="R563" s="247"/>
      <c r="S563" s="247"/>
      <c r="T563" s="248"/>
      <c r="AT563" s="249" t="s">
        <v>148</v>
      </c>
      <c r="AU563" s="249" t="s">
        <v>80</v>
      </c>
      <c r="AV563" s="13" t="s">
        <v>146</v>
      </c>
      <c r="AW563" s="13" t="s">
        <v>32</v>
      </c>
      <c r="AX563" s="13" t="s">
        <v>78</v>
      </c>
      <c r="AY563" s="249" t="s">
        <v>139</v>
      </c>
    </row>
    <row r="564" spans="2:65" s="1" customFormat="1" ht="16.5" customHeight="1">
      <c r="B564" s="37"/>
      <c r="C564" s="250" t="s">
        <v>961</v>
      </c>
      <c r="D564" s="250" t="s">
        <v>215</v>
      </c>
      <c r="E564" s="251" t="s">
        <v>962</v>
      </c>
      <c r="F564" s="252" t="s">
        <v>963</v>
      </c>
      <c r="G564" s="253" t="s">
        <v>279</v>
      </c>
      <c r="H564" s="254">
        <v>1</v>
      </c>
      <c r="I564" s="255"/>
      <c r="J564" s="256">
        <f>ROUND(I564*H564,2)</f>
        <v>0</v>
      </c>
      <c r="K564" s="252" t="s">
        <v>1</v>
      </c>
      <c r="L564" s="257"/>
      <c r="M564" s="258" t="s">
        <v>1</v>
      </c>
      <c r="N564" s="259" t="s">
        <v>41</v>
      </c>
      <c r="O564" s="78"/>
      <c r="P564" s="214">
        <f>O564*H564</f>
        <v>0</v>
      </c>
      <c r="Q564" s="214">
        <v>0.02741</v>
      </c>
      <c r="R564" s="214">
        <f>Q564*H564</f>
        <v>0.02741</v>
      </c>
      <c r="S564" s="214">
        <v>0</v>
      </c>
      <c r="T564" s="215">
        <f>S564*H564</f>
        <v>0</v>
      </c>
      <c r="AR564" s="16" t="s">
        <v>335</v>
      </c>
      <c r="AT564" s="16" t="s">
        <v>215</v>
      </c>
      <c r="AU564" s="16" t="s">
        <v>80</v>
      </c>
      <c r="AY564" s="16" t="s">
        <v>139</v>
      </c>
      <c r="BE564" s="216">
        <f>IF(N564="základní",J564,0)</f>
        <v>0</v>
      </c>
      <c r="BF564" s="216">
        <f>IF(N564="snížená",J564,0)</f>
        <v>0</v>
      </c>
      <c r="BG564" s="216">
        <f>IF(N564="zákl. přenesená",J564,0)</f>
        <v>0</v>
      </c>
      <c r="BH564" s="216">
        <f>IF(N564="sníž. přenesená",J564,0)</f>
        <v>0</v>
      </c>
      <c r="BI564" s="216">
        <f>IF(N564="nulová",J564,0)</f>
        <v>0</v>
      </c>
      <c r="BJ564" s="16" t="s">
        <v>78</v>
      </c>
      <c r="BK564" s="216">
        <f>ROUND(I564*H564,2)</f>
        <v>0</v>
      </c>
      <c r="BL564" s="16" t="s">
        <v>227</v>
      </c>
      <c r="BM564" s="16" t="s">
        <v>964</v>
      </c>
    </row>
    <row r="565" spans="2:65" s="1" customFormat="1" ht="16.5" customHeight="1">
      <c r="B565" s="37"/>
      <c r="C565" s="250" t="s">
        <v>965</v>
      </c>
      <c r="D565" s="250" t="s">
        <v>215</v>
      </c>
      <c r="E565" s="251" t="s">
        <v>966</v>
      </c>
      <c r="F565" s="252" t="s">
        <v>967</v>
      </c>
      <c r="G565" s="253" t="s">
        <v>279</v>
      </c>
      <c r="H565" s="254">
        <v>5</v>
      </c>
      <c r="I565" s="255"/>
      <c r="J565" s="256">
        <f>ROUND(I565*H565,2)</f>
        <v>0</v>
      </c>
      <c r="K565" s="252" t="s">
        <v>1</v>
      </c>
      <c r="L565" s="257"/>
      <c r="M565" s="258" t="s">
        <v>1</v>
      </c>
      <c r="N565" s="259" t="s">
        <v>41</v>
      </c>
      <c r="O565" s="78"/>
      <c r="P565" s="214">
        <f>O565*H565</f>
        <v>0</v>
      </c>
      <c r="Q565" s="214">
        <v>0.02741</v>
      </c>
      <c r="R565" s="214">
        <f>Q565*H565</f>
        <v>0.13705</v>
      </c>
      <c r="S565" s="214">
        <v>0</v>
      </c>
      <c r="T565" s="215">
        <f>S565*H565</f>
        <v>0</v>
      </c>
      <c r="AR565" s="16" t="s">
        <v>335</v>
      </c>
      <c r="AT565" s="16" t="s">
        <v>215</v>
      </c>
      <c r="AU565" s="16" t="s">
        <v>80</v>
      </c>
      <c r="AY565" s="16" t="s">
        <v>139</v>
      </c>
      <c r="BE565" s="216">
        <f>IF(N565="základní",J565,0)</f>
        <v>0</v>
      </c>
      <c r="BF565" s="216">
        <f>IF(N565="snížená",J565,0)</f>
        <v>0</v>
      </c>
      <c r="BG565" s="216">
        <f>IF(N565="zákl. přenesená",J565,0)</f>
        <v>0</v>
      </c>
      <c r="BH565" s="216">
        <f>IF(N565="sníž. přenesená",J565,0)</f>
        <v>0</v>
      </c>
      <c r="BI565" s="216">
        <f>IF(N565="nulová",J565,0)</f>
        <v>0</v>
      </c>
      <c r="BJ565" s="16" t="s">
        <v>78</v>
      </c>
      <c r="BK565" s="216">
        <f>ROUND(I565*H565,2)</f>
        <v>0</v>
      </c>
      <c r="BL565" s="16" t="s">
        <v>227</v>
      </c>
      <c r="BM565" s="16" t="s">
        <v>968</v>
      </c>
    </row>
    <row r="566" spans="2:65" s="1" customFormat="1" ht="16.5" customHeight="1">
      <c r="B566" s="37"/>
      <c r="C566" s="250" t="s">
        <v>969</v>
      </c>
      <c r="D566" s="250" t="s">
        <v>215</v>
      </c>
      <c r="E566" s="251" t="s">
        <v>970</v>
      </c>
      <c r="F566" s="252" t="s">
        <v>971</v>
      </c>
      <c r="G566" s="253" t="s">
        <v>279</v>
      </c>
      <c r="H566" s="254">
        <v>2</v>
      </c>
      <c r="I566" s="255"/>
      <c r="J566" s="256">
        <f>ROUND(I566*H566,2)</f>
        <v>0</v>
      </c>
      <c r="K566" s="252" t="s">
        <v>1</v>
      </c>
      <c r="L566" s="257"/>
      <c r="M566" s="258" t="s">
        <v>1</v>
      </c>
      <c r="N566" s="259" t="s">
        <v>41</v>
      </c>
      <c r="O566" s="78"/>
      <c r="P566" s="214">
        <f>O566*H566</f>
        <v>0</v>
      </c>
      <c r="Q566" s="214">
        <v>0.02741</v>
      </c>
      <c r="R566" s="214">
        <f>Q566*H566</f>
        <v>0.05482</v>
      </c>
      <c r="S566" s="214">
        <v>0</v>
      </c>
      <c r="T566" s="215">
        <f>S566*H566</f>
        <v>0</v>
      </c>
      <c r="AR566" s="16" t="s">
        <v>335</v>
      </c>
      <c r="AT566" s="16" t="s">
        <v>215</v>
      </c>
      <c r="AU566" s="16" t="s">
        <v>80</v>
      </c>
      <c r="AY566" s="16" t="s">
        <v>139</v>
      </c>
      <c r="BE566" s="216">
        <f>IF(N566="základní",J566,0)</f>
        <v>0</v>
      </c>
      <c r="BF566" s="216">
        <f>IF(N566="snížená",J566,0)</f>
        <v>0</v>
      </c>
      <c r="BG566" s="216">
        <f>IF(N566="zákl. přenesená",J566,0)</f>
        <v>0</v>
      </c>
      <c r="BH566" s="216">
        <f>IF(N566="sníž. přenesená",J566,0)</f>
        <v>0</v>
      </c>
      <c r="BI566" s="216">
        <f>IF(N566="nulová",J566,0)</f>
        <v>0</v>
      </c>
      <c r="BJ566" s="16" t="s">
        <v>78</v>
      </c>
      <c r="BK566" s="216">
        <f>ROUND(I566*H566,2)</f>
        <v>0</v>
      </c>
      <c r="BL566" s="16" t="s">
        <v>227</v>
      </c>
      <c r="BM566" s="16" t="s">
        <v>972</v>
      </c>
    </row>
    <row r="567" spans="2:65" s="1" customFormat="1" ht="16.5" customHeight="1">
      <c r="B567" s="37"/>
      <c r="C567" s="250" t="s">
        <v>973</v>
      </c>
      <c r="D567" s="250" t="s">
        <v>215</v>
      </c>
      <c r="E567" s="251" t="s">
        <v>974</v>
      </c>
      <c r="F567" s="252" t="s">
        <v>975</v>
      </c>
      <c r="G567" s="253" t="s">
        <v>279</v>
      </c>
      <c r="H567" s="254">
        <v>1</v>
      </c>
      <c r="I567" s="255"/>
      <c r="J567" s="256">
        <f>ROUND(I567*H567,2)</f>
        <v>0</v>
      </c>
      <c r="K567" s="252" t="s">
        <v>1</v>
      </c>
      <c r="L567" s="257"/>
      <c r="M567" s="258" t="s">
        <v>1</v>
      </c>
      <c r="N567" s="259" t="s">
        <v>41</v>
      </c>
      <c r="O567" s="78"/>
      <c r="P567" s="214">
        <f>O567*H567</f>
        <v>0</v>
      </c>
      <c r="Q567" s="214">
        <v>0.02741</v>
      </c>
      <c r="R567" s="214">
        <f>Q567*H567</f>
        <v>0.02741</v>
      </c>
      <c r="S567" s="214">
        <v>0</v>
      </c>
      <c r="T567" s="215">
        <f>S567*H567</f>
        <v>0</v>
      </c>
      <c r="AR567" s="16" t="s">
        <v>335</v>
      </c>
      <c r="AT567" s="16" t="s">
        <v>215</v>
      </c>
      <c r="AU567" s="16" t="s">
        <v>80</v>
      </c>
      <c r="AY567" s="16" t="s">
        <v>139</v>
      </c>
      <c r="BE567" s="216">
        <f>IF(N567="základní",J567,0)</f>
        <v>0</v>
      </c>
      <c r="BF567" s="216">
        <f>IF(N567="snížená",J567,0)</f>
        <v>0</v>
      </c>
      <c r="BG567" s="216">
        <f>IF(N567="zákl. přenesená",J567,0)</f>
        <v>0</v>
      </c>
      <c r="BH567" s="216">
        <f>IF(N567="sníž. přenesená",J567,0)</f>
        <v>0</v>
      </c>
      <c r="BI567" s="216">
        <f>IF(N567="nulová",J567,0)</f>
        <v>0</v>
      </c>
      <c r="BJ567" s="16" t="s">
        <v>78</v>
      </c>
      <c r="BK567" s="216">
        <f>ROUND(I567*H567,2)</f>
        <v>0</v>
      </c>
      <c r="BL567" s="16" t="s">
        <v>227</v>
      </c>
      <c r="BM567" s="16" t="s">
        <v>976</v>
      </c>
    </row>
    <row r="568" spans="2:65" s="1" customFormat="1" ht="16.5" customHeight="1">
      <c r="B568" s="37"/>
      <c r="C568" s="250" t="s">
        <v>977</v>
      </c>
      <c r="D568" s="250" t="s">
        <v>215</v>
      </c>
      <c r="E568" s="251" t="s">
        <v>978</v>
      </c>
      <c r="F568" s="252" t="s">
        <v>979</v>
      </c>
      <c r="G568" s="253" t="s">
        <v>279</v>
      </c>
      <c r="H568" s="254">
        <v>2</v>
      </c>
      <c r="I568" s="255"/>
      <c r="J568" s="256">
        <f>ROUND(I568*H568,2)</f>
        <v>0</v>
      </c>
      <c r="K568" s="252" t="s">
        <v>1</v>
      </c>
      <c r="L568" s="257"/>
      <c r="M568" s="258" t="s">
        <v>1</v>
      </c>
      <c r="N568" s="259" t="s">
        <v>41</v>
      </c>
      <c r="O568" s="78"/>
      <c r="P568" s="214">
        <f>O568*H568</f>
        <v>0</v>
      </c>
      <c r="Q568" s="214">
        <v>0.02741</v>
      </c>
      <c r="R568" s="214">
        <f>Q568*H568</f>
        <v>0.05482</v>
      </c>
      <c r="S568" s="214">
        <v>0</v>
      </c>
      <c r="T568" s="215">
        <f>S568*H568</f>
        <v>0</v>
      </c>
      <c r="AR568" s="16" t="s">
        <v>335</v>
      </c>
      <c r="AT568" s="16" t="s">
        <v>215</v>
      </c>
      <c r="AU568" s="16" t="s">
        <v>80</v>
      </c>
      <c r="AY568" s="16" t="s">
        <v>139</v>
      </c>
      <c r="BE568" s="216">
        <f>IF(N568="základní",J568,0)</f>
        <v>0</v>
      </c>
      <c r="BF568" s="216">
        <f>IF(N568="snížená",J568,0)</f>
        <v>0</v>
      </c>
      <c r="BG568" s="216">
        <f>IF(N568="zákl. přenesená",J568,0)</f>
        <v>0</v>
      </c>
      <c r="BH568" s="216">
        <f>IF(N568="sníž. přenesená",J568,0)</f>
        <v>0</v>
      </c>
      <c r="BI568" s="216">
        <f>IF(N568="nulová",J568,0)</f>
        <v>0</v>
      </c>
      <c r="BJ568" s="16" t="s">
        <v>78</v>
      </c>
      <c r="BK568" s="216">
        <f>ROUND(I568*H568,2)</f>
        <v>0</v>
      </c>
      <c r="BL568" s="16" t="s">
        <v>227</v>
      </c>
      <c r="BM568" s="16" t="s">
        <v>980</v>
      </c>
    </row>
    <row r="569" spans="2:65" s="1" customFormat="1" ht="16.5" customHeight="1">
      <c r="B569" s="37"/>
      <c r="C569" s="250" t="s">
        <v>981</v>
      </c>
      <c r="D569" s="250" t="s">
        <v>215</v>
      </c>
      <c r="E569" s="251" t="s">
        <v>982</v>
      </c>
      <c r="F569" s="252" t="s">
        <v>983</v>
      </c>
      <c r="G569" s="253" t="s">
        <v>279</v>
      </c>
      <c r="H569" s="254">
        <v>43</v>
      </c>
      <c r="I569" s="255"/>
      <c r="J569" s="256">
        <f>ROUND(I569*H569,2)</f>
        <v>0</v>
      </c>
      <c r="K569" s="252" t="s">
        <v>1</v>
      </c>
      <c r="L569" s="257"/>
      <c r="M569" s="258" t="s">
        <v>1</v>
      </c>
      <c r="N569" s="259" t="s">
        <v>41</v>
      </c>
      <c r="O569" s="78"/>
      <c r="P569" s="214">
        <f>O569*H569</f>
        <v>0</v>
      </c>
      <c r="Q569" s="214">
        <v>0.02741</v>
      </c>
      <c r="R569" s="214">
        <f>Q569*H569</f>
        <v>1.17863</v>
      </c>
      <c r="S569" s="214">
        <v>0</v>
      </c>
      <c r="T569" s="215">
        <f>S569*H569</f>
        <v>0</v>
      </c>
      <c r="AR569" s="16" t="s">
        <v>335</v>
      </c>
      <c r="AT569" s="16" t="s">
        <v>215</v>
      </c>
      <c r="AU569" s="16" t="s">
        <v>80</v>
      </c>
      <c r="AY569" s="16" t="s">
        <v>139</v>
      </c>
      <c r="BE569" s="216">
        <f>IF(N569="základní",J569,0)</f>
        <v>0</v>
      </c>
      <c r="BF569" s="216">
        <f>IF(N569="snížená",J569,0)</f>
        <v>0</v>
      </c>
      <c r="BG569" s="216">
        <f>IF(N569="zákl. přenesená",J569,0)</f>
        <v>0</v>
      </c>
      <c r="BH569" s="216">
        <f>IF(N569="sníž. přenesená",J569,0)</f>
        <v>0</v>
      </c>
      <c r="BI569" s="216">
        <f>IF(N569="nulová",J569,0)</f>
        <v>0</v>
      </c>
      <c r="BJ569" s="16" t="s">
        <v>78</v>
      </c>
      <c r="BK569" s="216">
        <f>ROUND(I569*H569,2)</f>
        <v>0</v>
      </c>
      <c r="BL569" s="16" t="s">
        <v>227</v>
      </c>
      <c r="BM569" s="16" t="s">
        <v>984</v>
      </c>
    </row>
    <row r="570" spans="2:65" s="1" customFormat="1" ht="16.5" customHeight="1">
      <c r="B570" s="37"/>
      <c r="C570" s="250" t="s">
        <v>985</v>
      </c>
      <c r="D570" s="250" t="s">
        <v>215</v>
      </c>
      <c r="E570" s="251" t="s">
        <v>986</v>
      </c>
      <c r="F570" s="252" t="s">
        <v>987</v>
      </c>
      <c r="G570" s="253" t="s">
        <v>279</v>
      </c>
      <c r="H570" s="254">
        <v>2</v>
      </c>
      <c r="I570" s="255"/>
      <c r="J570" s="256">
        <f>ROUND(I570*H570,2)</f>
        <v>0</v>
      </c>
      <c r="K570" s="252" t="s">
        <v>1</v>
      </c>
      <c r="L570" s="257"/>
      <c r="M570" s="258" t="s">
        <v>1</v>
      </c>
      <c r="N570" s="259" t="s">
        <v>41</v>
      </c>
      <c r="O570" s="78"/>
      <c r="P570" s="214">
        <f>O570*H570</f>
        <v>0</v>
      </c>
      <c r="Q570" s="214">
        <v>0.02741</v>
      </c>
      <c r="R570" s="214">
        <f>Q570*H570</f>
        <v>0.05482</v>
      </c>
      <c r="S570" s="214">
        <v>0</v>
      </c>
      <c r="T570" s="215">
        <f>S570*H570</f>
        <v>0</v>
      </c>
      <c r="AR570" s="16" t="s">
        <v>335</v>
      </c>
      <c r="AT570" s="16" t="s">
        <v>215</v>
      </c>
      <c r="AU570" s="16" t="s">
        <v>80</v>
      </c>
      <c r="AY570" s="16" t="s">
        <v>139</v>
      </c>
      <c r="BE570" s="216">
        <f>IF(N570="základní",J570,0)</f>
        <v>0</v>
      </c>
      <c r="BF570" s="216">
        <f>IF(N570="snížená",J570,0)</f>
        <v>0</v>
      </c>
      <c r="BG570" s="216">
        <f>IF(N570="zákl. přenesená",J570,0)</f>
        <v>0</v>
      </c>
      <c r="BH570" s="216">
        <f>IF(N570="sníž. přenesená",J570,0)</f>
        <v>0</v>
      </c>
      <c r="BI570" s="216">
        <f>IF(N570="nulová",J570,0)</f>
        <v>0</v>
      </c>
      <c r="BJ570" s="16" t="s">
        <v>78</v>
      </c>
      <c r="BK570" s="216">
        <f>ROUND(I570*H570,2)</f>
        <v>0</v>
      </c>
      <c r="BL570" s="16" t="s">
        <v>227</v>
      </c>
      <c r="BM570" s="16" t="s">
        <v>988</v>
      </c>
    </row>
    <row r="571" spans="2:65" s="1" customFormat="1" ht="16.5" customHeight="1">
      <c r="B571" s="37"/>
      <c r="C571" s="250" t="s">
        <v>989</v>
      </c>
      <c r="D571" s="250" t="s">
        <v>215</v>
      </c>
      <c r="E571" s="251" t="s">
        <v>990</v>
      </c>
      <c r="F571" s="252" t="s">
        <v>991</v>
      </c>
      <c r="G571" s="253" t="s">
        <v>279</v>
      </c>
      <c r="H571" s="254">
        <v>3</v>
      </c>
      <c r="I571" s="255"/>
      <c r="J571" s="256">
        <f>ROUND(I571*H571,2)</f>
        <v>0</v>
      </c>
      <c r="K571" s="252" t="s">
        <v>1</v>
      </c>
      <c r="L571" s="257"/>
      <c r="M571" s="258" t="s">
        <v>1</v>
      </c>
      <c r="N571" s="259" t="s">
        <v>41</v>
      </c>
      <c r="O571" s="78"/>
      <c r="P571" s="214">
        <f>O571*H571</f>
        <v>0</v>
      </c>
      <c r="Q571" s="214">
        <v>0.02741</v>
      </c>
      <c r="R571" s="214">
        <f>Q571*H571</f>
        <v>0.08223</v>
      </c>
      <c r="S571" s="214">
        <v>0</v>
      </c>
      <c r="T571" s="215">
        <f>S571*H571</f>
        <v>0</v>
      </c>
      <c r="AR571" s="16" t="s">
        <v>335</v>
      </c>
      <c r="AT571" s="16" t="s">
        <v>215</v>
      </c>
      <c r="AU571" s="16" t="s">
        <v>80</v>
      </c>
      <c r="AY571" s="16" t="s">
        <v>139</v>
      </c>
      <c r="BE571" s="216">
        <f>IF(N571="základní",J571,0)</f>
        <v>0</v>
      </c>
      <c r="BF571" s="216">
        <f>IF(N571="snížená",J571,0)</f>
        <v>0</v>
      </c>
      <c r="BG571" s="216">
        <f>IF(N571="zákl. přenesená",J571,0)</f>
        <v>0</v>
      </c>
      <c r="BH571" s="216">
        <f>IF(N571="sníž. přenesená",J571,0)</f>
        <v>0</v>
      </c>
      <c r="BI571" s="216">
        <f>IF(N571="nulová",J571,0)</f>
        <v>0</v>
      </c>
      <c r="BJ571" s="16" t="s">
        <v>78</v>
      </c>
      <c r="BK571" s="216">
        <f>ROUND(I571*H571,2)</f>
        <v>0</v>
      </c>
      <c r="BL571" s="16" t="s">
        <v>227</v>
      </c>
      <c r="BM571" s="16" t="s">
        <v>992</v>
      </c>
    </row>
    <row r="572" spans="2:65" s="1" customFormat="1" ht="16.5" customHeight="1">
      <c r="B572" s="37"/>
      <c r="C572" s="250" t="s">
        <v>993</v>
      </c>
      <c r="D572" s="250" t="s">
        <v>215</v>
      </c>
      <c r="E572" s="251" t="s">
        <v>994</v>
      </c>
      <c r="F572" s="252" t="s">
        <v>995</v>
      </c>
      <c r="G572" s="253" t="s">
        <v>279</v>
      </c>
      <c r="H572" s="254">
        <v>3</v>
      </c>
      <c r="I572" s="255"/>
      <c r="J572" s="256">
        <f>ROUND(I572*H572,2)</f>
        <v>0</v>
      </c>
      <c r="K572" s="252" t="s">
        <v>1</v>
      </c>
      <c r="L572" s="257"/>
      <c r="M572" s="258" t="s">
        <v>1</v>
      </c>
      <c r="N572" s="259" t="s">
        <v>41</v>
      </c>
      <c r="O572" s="78"/>
      <c r="P572" s="214">
        <f>O572*H572</f>
        <v>0</v>
      </c>
      <c r="Q572" s="214">
        <v>0.02741</v>
      </c>
      <c r="R572" s="214">
        <f>Q572*H572</f>
        <v>0.08223</v>
      </c>
      <c r="S572" s="214">
        <v>0</v>
      </c>
      <c r="T572" s="215">
        <f>S572*H572</f>
        <v>0</v>
      </c>
      <c r="AR572" s="16" t="s">
        <v>335</v>
      </c>
      <c r="AT572" s="16" t="s">
        <v>215</v>
      </c>
      <c r="AU572" s="16" t="s">
        <v>80</v>
      </c>
      <c r="AY572" s="16" t="s">
        <v>139</v>
      </c>
      <c r="BE572" s="216">
        <f>IF(N572="základní",J572,0)</f>
        <v>0</v>
      </c>
      <c r="BF572" s="216">
        <f>IF(N572="snížená",J572,0)</f>
        <v>0</v>
      </c>
      <c r="BG572" s="216">
        <f>IF(N572="zákl. přenesená",J572,0)</f>
        <v>0</v>
      </c>
      <c r="BH572" s="216">
        <f>IF(N572="sníž. přenesená",J572,0)</f>
        <v>0</v>
      </c>
      <c r="BI572" s="216">
        <f>IF(N572="nulová",J572,0)</f>
        <v>0</v>
      </c>
      <c r="BJ572" s="16" t="s">
        <v>78</v>
      </c>
      <c r="BK572" s="216">
        <f>ROUND(I572*H572,2)</f>
        <v>0</v>
      </c>
      <c r="BL572" s="16" t="s">
        <v>227</v>
      </c>
      <c r="BM572" s="16" t="s">
        <v>996</v>
      </c>
    </row>
    <row r="573" spans="2:65" s="1" customFormat="1" ht="16.5" customHeight="1">
      <c r="B573" s="37"/>
      <c r="C573" s="250" t="s">
        <v>997</v>
      </c>
      <c r="D573" s="250" t="s">
        <v>215</v>
      </c>
      <c r="E573" s="251" t="s">
        <v>998</v>
      </c>
      <c r="F573" s="252" t="s">
        <v>999</v>
      </c>
      <c r="G573" s="253" t="s">
        <v>279</v>
      </c>
      <c r="H573" s="254">
        <v>8</v>
      </c>
      <c r="I573" s="255"/>
      <c r="J573" s="256">
        <f>ROUND(I573*H573,2)</f>
        <v>0</v>
      </c>
      <c r="K573" s="252" t="s">
        <v>1</v>
      </c>
      <c r="L573" s="257"/>
      <c r="M573" s="258" t="s">
        <v>1</v>
      </c>
      <c r="N573" s="259" t="s">
        <v>41</v>
      </c>
      <c r="O573" s="78"/>
      <c r="P573" s="214">
        <f>O573*H573</f>
        <v>0</v>
      </c>
      <c r="Q573" s="214">
        <v>0.02741</v>
      </c>
      <c r="R573" s="214">
        <f>Q573*H573</f>
        <v>0.21928</v>
      </c>
      <c r="S573" s="214">
        <v>0</v>
      </c>
      <c r="T573" s="215">
        <f>S573*H573</f>
        <v>0</v>
      </c>
      <c r="AR573" s="16" t="s">
        <v>335</v>
      </c>
      <c r="AT573" s="16" t="s">
        <v>215</v>
      </c>
      <c r="AU573" s="16" t="s">
        <v>80</v>
      </c>
      <c r="AY573" s="16" t="s">
        <v>139</v>
      </c>
      <c r="BE573" s="216">
        <f>IF(N573="základní",J573,0)</f>
        <v>0</v>
      </c>
      <c r="BF573" s="216">
        <f>IF(N573="snížená",J573,0)</f>
        <v>0</v>
      </c>
      <c r="BG573" s="216">
        <f>IF(N573="zákl. přenesená",J573,0)</f>
        <v>0</v>
      </c>
      <c r="BH573" s="216">
        <f>IF(N573="sníž. přenesená",J573,0)</f>
        <v>0</v>
      </c>
      <c r="BI573" s="216">
        <f>IF(N573="nulová",J573,0)</f>
        <v>0</v>
      </c>
      <c r="BJ573" s="16" t="s">
        <v>78</v>
      </c>
      <c r="BK573" s="216">
        <f>ROUND(I573*H573,2)</f>
        <v>0</v>
      </c>
      <c r="BL573" s="16" t="s">
        <v>227</v>
      </c>
      <c r="BM573" s="16" t="s">
        <v>1000</v>
      </c>
    </row>
    <row r="574" spans="2:65" s="1" customFormat="1" ht="16.5" customHeight="1">
      <c r="B574" s="37"/>
      <c r="C574" s="250" t="s">
        <v>1001</v>
      </c>
      <c r="D574" s="250" t="s">
        <v>215</v>
      </c>
      <c r="E574" s="251" t="s">
        <v>1002</v>
      </c>
      <c r="F574" s="252" t="s">
        <v>1003</v>
      </c>
      <c r="G574" s="253" t="s">
        <v>279</v>
      </c>
      <c r="H574" s="254">
        <v>9</v>
      </c>
      <c r="I574" s="255"/>
      <c r="J574" s="256">
        <f>ROUND(I574*H574,2)</f>
        <v>0</v>
      </c>
      <c r="K574" s="252" t="s">
        <v>1</v>
      </c>
      <c r="L574" s="257"/>
      <c r="M574" s="258" t="s">
        <v>1</v>
      </c>
      <c r="N574" s="259" t="s">
        <v>41</v>
      </c>
      <c r="O574" s="78"/>
      <c r="P574" s="214">
        <f>O574*H574</f>
        <v>0</v>
      </c>
      <c r="Q574" s="214">
        <v>0.02741</v>
      </c>
      <c r="R574" s="214">
        <f>Q574*H574</f>
        <v>0.24669</v>
      </c>
      <c r="S574" s="214">
        <v>0</v>
      </c>
      <c r="T574" s="215">
        <f>S574*H574</f>
        <v>0</v>
      </c>
      <c r="AR574" s="16" t="s">
        <v>335</v>
      </c>
      <c r="AT574" s="16" t="s">
        <v>215</v>
      </c>
      <c r="AU574" s="16" t="s">
        <v>80</v>
      </c>
      <c r="AY574" s="16" t="s">
        <v>139</v>
      </c>
      <c r="BE574" s="216">
        <f>IF(N574="základní",J574,0)</f>
        <v>0</v>
      </c>
      <c r="BF574" s="216">
        <f>IF(N574="snížená",J574,0)</f>
        <v>0</v>
      </c>
      <c r="BG574" s="216">
        <f>IF(N574="zákl. přenesená",J574,0)</f>
        <v>0</v>
      </c>
      <c r="BH574" s="216">
        <f>IF(N574="sníž. přenesená",J574,0)</f>
        <v>0</v>
      </c>
      <c r="BI574" s="216">
        <f>IF(N574="nulová",J574,0)</f>
        <v>0</v>
      </c>
      <c r="BJ574" s="16" t="s">
        <v>78</v>
      </c>
      <c r="BK574" s="216">
        <f>ROUND(I574*H574,2)</f>
        <v>0</v>
      </c>
      <c r="BL574" s="16" t="s">
        <v>227</v>
      </c>
      <c r="BM574" s="16" t="s">
        <v>1004</v>
      </c>
    </row>
    <row r="575" spans="2:65" s="1" customFormat="1" ht="16.5" customHeight="1">
      <c r="B575" s="37"/>
      <c r="C575" s="250" t="s">
        <v>1005</v>
      </c>
      <c r="D575" s="250" t="s">
        <v>215</v>
      </c>
      <c r="E575" s="251" t="s">
        <v>1006</v>
      </c>
      <c r="F575" s="252" t="s">
        <v>1007</v>
      </c>
      <c r="G575" s="253" t="s">
        <v>279</v>
      </c>
      <c r="H575" s="254">
        <v>12</v>
      </c>
      <c r="I575" s="255"/>
      <c r="J575" s="256">
        <f>ROUND(I575*H575,2)</f>
        <v>0</v>
      </c>
      <c r="K575" s="252" t="s">
        <v>1</v>
      </c>
      <c r="L575" s="257"/>
      <c r="M575" s="258" t="s">
        <v>1</v>
      </c>
      <c r="N575" s="259" t="s">
        <v>41</v>
      </c>
      <c r="O575" s="78"/>
      <c r="P575" s="214">
        <f>O575*H575</f>
        <v>0</v>
      </c>
      <c r="Q575" s="214">
        <v>0.02741</v>
      </c>
      <c r="R575" s="214">
        <f>Q575*H575</f>
        <v>0.32892</v>
      </c>
      <c r="S575" s="214">
        <v>0</v>
      </c>
      <c r="T575" s="215">
        <f>S575*H575</f>
        <v>0</v>
      </c>
      <c r="AR575" s="16" t="s">
        <v>335</v>
      </c>
      <c r="AT575" s="16" t="s">
        <v>215</v>
      </c>
      <c r="AU575" s="16" t="s">
        <v>80</v>
      </c>
      <c r="AY575" s="16" t="s">
        <v>139</v>
      </c>
      <c r="BE575" s="216">
        <f>IF(N575="základní",J575,0)</f>
        <v>0</v>
      </c>
      <c r="BF575" s="216">
        <f>IF(N575="snížená",J575,0)</f>
        <v>0</v>
      </c>
      <c r="BG575" s="216">
        <f>IF(N575="zákl. přenesená",J575,0)</f>
        <v>0</v>
      </c>
      <c r="BH575" s="216">
        <f>IF(N575="sníž. přenesená",J575,0)</f>
        <v>0</v>
      </c>
      <c r="BI575" s="216">
        <f>IF(N575="nulová",J575,0)</f>
        <v>0</v>
      </c>
      <c r="BJ575" s="16" t="s">
        <v>78</v>
      </c>
      <c r="BK575" s="216">
        <f>ROUND(I575*H575,2)</f>
        <v>0</v>
      </c>
      <c r="BL575" s="16" t="s">
        <v>227</v>
      </c>
      <c r="BM575" s="16" t="s">
        <v>1008</v>
      </c>
    </row>
    <row r="576" spans="2:65" s="1" customFormat="1" ht="16.5" customHeight="1">
      <c r="B576" s="37"/>
      <c r="C576" s="250" t="s">
        <v>1009</v>
      </c>
      <c r="D576" s="250" t="s">
        <v>215</v>
      </c>
      <c r="E576" s="251" t="s">
        <v>1010</v>
      </c>
      <c r="F576" s="252" t="s">
        <v>1011</v>
      </c>
      <c r="G576" s="253" t="s">
        <v>279</v>
      </c>
      <c r="H576" s="254">
        <v>24</v>
      </c>
      <c r="I576" s="255"/>
      <c r="J576" s="256">
        <f>ROUND(I576*H576,2)</f>
        <v>0</v>
      </c>
      <c r="K576" s="252" t="s">
        <v>1</v>
      </c>
      <c r="L576" s="257"/>
      <c r="M576" s="258" t="s">
        <v>1</v>
      </c>
      <c r="N576" s="259" t="s">
        <v>41</v>
      </c>
      <c r="O576" s="78"/>
      <c r="P576" s="214">
        <f>O576*H576</f>
        <v>0</v>
      </c>
      <c r="Q576" s="214">
        <v>0.02741</v>
      </c>
      <c r="R576" s="214">
        <f>Q576*H576</f>
        <v>0.65784</v>
      </c>
      <c r="S576" s="214">
        <v>0</v>
      </c>
      <c r="T576" s="215">
        <f>S576*H576</f>
        <v>0</v>
      </c>
      <c r="AR576" s="16" t="s">
        <v>335</v>
      </c>
      <c r="AT576" s="16" t="s">
        <v>215</v>
      </c>
      <c r="AU576" s="16" t="s">
        <v>80</v>
      </c>
      <c r="AY576" s="16" t="s">
        <v>139</v>
      </c>
      <c r="BE576" s="216">
        <f>IF(N576="základní",J576,0)</f>
        <v>0</v>
      </c>
      <c r="BF576" s="216">
        <f>IF(N576="snížená",J576,0)</f>
        <v>0</v>
      </c>
      <c r="BG576" s="216">
        <f>IF(N576="zákl. přenesená",J576,0)</f>
        <v>0</v>
      </c>
      <c r="BH576" s="216">
        <f>IF(N576="sníž. přenesená",J576,0)</f>
        <v>0</v>
      </c>
      <c r="BI576" s="216">
        <f>IF(N576="nulová",J576,0)</f>
        <v>0</v>
      </c>
      <c r="BJ576" s="16" t="s">
        <v>78</v>
      </c>
      <c r="BK576" s="216">
        <f>ROUND(I576*H576,2)</f>
        <v>0</v>
      </c>
      <c r="BL576" s="16" t="s">
        <v>227</v>
      </c>
      <c r="BM576" s="16" t="s">
        <v>1012</v>
      </c>
    </row>
    <row r="577" spans="2:65" s="1" customFormat="1" ht="16.5" customHeight="1">
      <c r="B577" s="37"/>
      <c r="C577" s="250" t="s">
        <v>1013</v>
      </c>
      <c r="D577" s="250" t="s">
        <v>215</v>
      </c>
      <c r="E577" s="251" t="s">
        <v>1014</v>
      </c>
      <c r="F577" s="252" t="s">
        <v>1015</v>
      </c>
      <c r="G577" s="253" t="s">
        <v>279</v>
      </c>
      <c r="H577" s="254">
        <v>6</v>
      </c>
      <c r="I577" s="255"/>
      <c r="J577" s="256">
        <f>ROUND(I577*H577,2)</f>
        <v>0</v>
      </c>
      <c r="K577" s="252" t="s">
        <v>1</v>
      </c>
      <c r="L577" s="257"/>
      <c r="M577" s="258" t="s">
        <v>1</v>
      </c>
      <c r="N577" s="259" t="s">
        <v>41</v>
      </c>
      <c r="O577" s="78"/>
      <c r="P577" s="214">
        <f>O577*H577</f>
        <v>0</v>
      </c>
      <c r="Q577" s="214">
        <v>0.02741</v>
      </c>
      <c r="R577" s="214">
        <f>Q577*H577</f>
        <v>0.16446</v>
      </c>
      <c r="S577" s="214">
        <v>0</v>
      </c>
      <c r="T577" s="215">
        <f>S577*H577</f>
        <v>0</v>
      </c>
      <c r="AR577" s="16" t="s">
        <v>335</v>
      </c>
      <c r="AT577" s="16" t="s">
        <v>215</v>
      </c>
      <c r="AU577" s="16" t="s">
        <v>80</v>
      </c>
      <c r="AY577" s="16" t="s">
        <v>139</v>
      </c>
      <c r="BE577" s="216">
        <f>IF(N577="základní",J577,0)</f>
        <v>0</v>
      </c>
      <c r="BF577" s="216">
        <f>IF(N577="snížená",J577,0)</f>
        <v>0</v>
      </c>
      <c r="BG577" s="216">
        <f>IF(N577="zákl. přenesená",J577,0)</f>
        <v>0</v>
      </c>
      <c r="BH577" s="216">
        <f>IF(N577="sníž. přenesená",J577,0)</f>
        <v>0</v>
      </c>
      <c r="BI577" s="216">
        <f>IF(N577="nulová",J577,0)</f>
        <v>0</v>
      </c>
      <c r="BJ577" s="16" t="s">
        <v>78</v>
      </c>
      <c r="BK577" s="216">
        <f>ROUND(I577*H577,2)</f>
        <v>0</v>
      </c>
      <c r="BL577" s="16" t="s">
        <v>227</v>
      </c>
      <c r="BM577" s="16" t="s">
        <v>1016</v>
      </c>
    </row>
    <row r="578" spans="2:65" s="1" customFormat="1" ht="16.5" customHeight="1">
      <c r="B578" s="37"/>
      <c r="C578" s="250" t="s">
        <v>1017</v>
      </c>
      <c r="D578" s="250" t="s">
        <v>215</v>
      </c>
      <c r="E578" s="251" t="s">
        <v>1018</v>
      </c>
      <c r="F578" s="252" t="s">
        <v>1019</v>
      </c>
      <c r="G578" s="253" t="s">
        <v>279</v>
      </c>
      <c r="H578" s="254">
        <v>6</v>
      </c>
      <c r="I578" s="255"/>
      <c r="J578" s="256">
        <f>ROUND(I578*H578,2)</f>
        <v>0</v>
      </c>
      <c r="K578" s="252" t="s">
        <v>1</v>
      </c>
      <c r="L578" s="257"/>
      <c r="M578" s="258" t="s">
        <v>1</v>
      </c>
      <c r="N578" s="259" t="s">
        <v>41</v>
      </c>
      <c r="O578" s="78"/>
      <c r="P578" s="214">
        <f>O578*H578</f>
        <v>0</v>
      </c>
      <c r="Q578" s="214">
        <v>0.02741</v>
      </c>
      <c r="R578" s="214">
        <f>Q578*H578</f>
        <v>0.16446</v>
      </c>
      <c r="S578" s="214">
        <v>0</v>
      </c>
      <c r="T578" s="215">
        <f>S578*H578</f>
        <v>0</v>
      </c>
      <c r="AR578" s="16" t="s">
        <v>335</v>
      </c>
      <c r="AT578" s="16" t="s">
        <v>215</v>
      </c>
      <c r="AU578" s="16" t="s">
        <v>80</v>
      </c>
      <c r="AY578" s="16" t="s">
        <v>139</v>
      </c>
      <c r="BE578" s="216">
        <f>IF(N578="základní",J578,0)</f>
        <v>0</v>
      </c>
      <c r="BF578" s="216">
        <f>IF(N578="snížená",J578,0)</f>
        <v>0</v>
      </c>
      <c r="BG578" s="216">
        <f>IF(N578="zákl. přenesená",J578,0)</f>
        <v>0</v>
      </c>
      <c r="BH578" s="216">
        <f>IF(N578="sníž. přenesená",J578,0)</f>
        <v>0</v>
      </c>
      <c r="BI578" s="216">
        <f>IF(N578="nulová",J578,0)</f>
        <v>0</v>
      </c>
      <c r="BJ578" s="16" t="s">
        <v>78</v>
      </c>
      <c r="BK578" s="216">
        <f>ROUND(I578*H578,2)</f>
        <v>0</v>
      </c>
      <c r="BL578" s="16" t="s">
        <v>227</v>
      </c>
      <c r="BM578" s="16" t="s">
        <v>1020</v>
      </c>
    </row>
    <row r="579" spans="2:65" s="1" customFormat="1" ht="16.5" customHeight="1">
      <c r="B579" s="37"/>
      <c r="C579" s="250" t="s">
        <v>1021</v>
      </c>
      <c r="D579" s="250" t="s">
        <v>215</v>
      </c>
      <c r="E579" s="251" t="s">
        <v>1022</v>
      </c>
      <c r="F579" s="252" t="s">
        <v>1023</v>
      </c>
      <c r="G579" s="253" t="s">
        <v>279</v>
      </c>
      <c r="H579" s="254">
        <v>6</v>
      </c>
      <c r="I579" s="255"/>
      <c r="J579" s="256">
        <f>ROUND(I579*H579,2)</f>
        <v>0</v>
      </c>
      <c r="K579" s="252" t="s">
        <v>1</v>
      </c>
      <c r="L579" s="257"/>
      <c r="M579" s="258" t="s">
        <v>1</v>
      </c>
      <c r="N579" s="259" t="s">
        <v>41</v>
      </c>
      <c r="O579" s="78"/>
      <c r="P579" s="214">
        <f>O579*H579</f>
        <v>0</v>
      </c>
      <c r="Q579" s="214">
        <v>0.02741</v>
      </c>
      <c r="R579" s="214">
        <f>Q579*H579</f>
        <v>0.16446</v>
      </c>
      <c r="S579" s="214">
        <v>0</v>
      </c>
      <c r="T579" s="215">
        <f>S579*H579</f>
        <v>0</v>
      </c>
      <c r="AR579" s="16" t="s">
        <v>335</v>
      </c>
      <c r="AT579" s="16" t="s">
        <v>215</v>
      </c>
      <c r="AU579" s="16" t="s">
        <v>80</v>
      </c>
      <c r="AY579" s="16" t="s">
        <v>139</v>
      </c>
      <c r="BE579" s="216">
        <f>IF(N579="základní",J579,0)</f>
        <v>0</v>
      </c>
      <c r="BF579" s="216">
        <f>IF(N579="snížená",J579,0)</f>
        <v>0</v>
      </c>
      <c r="BG579" s="216">
        <f>IF(N579="zákl. přenesená",J579,0)</f>
        <v>0</v>
      </c>
      <c r="BH579" s="216">
        <f>IF(N579="sníž. přenesená",J579,0)</f>
        <v>0</v>
      </c>
      <c r="BI579" s="216">
        <f>IF(N579="nulová",J579,0)</f>
        <v>0</v>
      </c>
      <c r="BJ579" s="16" t="s">
        <v>78</v>
      </c>
      <c r="BK579" s="216">
        <f>ROUND(I579*H579,2)</f>
        <v>0</v>
      </c>
      <c r="BL579" s="16" t="s">
        <v>227</v>
      </c>
      <c r="BM579" s="16" t="s">
        <v>1024</v>
      </c>
    </row>
    <row r="580" spans="2:65" s="1" customFormat="1" ht="16.5" customHeight="1">
      <c r="B580" s="37"/>
      <c r="C580" s="250" t="s">
        <v>1025</v>
      </c>
      <c r="D580" s="250" t="s">
        <v>215</v>
      </c>
      <c r="E580" s="251" t="s">
        <v>1026</v>
      </c>
      <c r="F580" s="252" t="s">
        <v>1027</v>
      </c>
      <c r="G580" s="253" t="s">
        <v>279</v>
      </c>
      <c r="H580" s="254">
        <v>64</v>
      </c>
      <c r="I580" s="255"/>
      <c r="J580" s="256">
        <f>ROUND(I580*H580,2)</f>
        <v>0</v>
      </c>
      <c r="K580" s="252" t="s">
        <v>1</v>
      </c>
      <c r="L580" s="257"/>
      <c r="M580" s="258" t="s">
        <v>1</v>
      </c>
      <c r="N580" s="259" t="s">
        <v>41</v>
      </c>
      <c r="O580" s="78"/>
      <c r="P580" s="214">
        <f>O580*H580</f>
        <v>0</v>
      </c>
      <c r="Q580" s="214">
        <v>0.02741</v>
      </c>
      <c r="R580" s="214">
        <f>Q580*H580</f>
        <v>1.75424</v>
      </c>
      <c r="S580" s="214">
        <v>0</v>
      </c>
      <c r="T580" s="215">
        <f>S580*H580</f>
        <v>0</v>
      </c>
      <c r="AR580" s="16" t="s">
        <v>335</v>
      </c>
      <c r="AT580" s="16" t="s">
        <v>215</v>
      </c>
      <c r="AU580" s="16" t="s">
        <v>80</v>
      </c>
      <c r="AY580" s="16" t="s">
        <v>139</v>
      </c>
      <c r="BE580" s="216">
        <f>IF(N580="základní",J580,0)</f>
        <v>0</v>
      </c>
      <c r="BF580" s="216">
        <f>IF(N580="snížená",J580,0)</f>
        <v>0</v>
      </c>
      <c r="BG580" s="216">
        <f>IF(N580="zákl. přenesená",J580,0)</f>
        <v>0</v>
      </c>
      <c r="BH580" s="216">
        <f>IF(N580="sníž. přenesená",J580,0)</f>
        <v>0</v>
      </c>
      <c r="BI580" s="216">
        <f>IF(N580="nulová",J580,0)</f>
        <v>0</v>
      </c>
      <c r="BJ580" s="16" t="s">
        <v>78</v>
      </c>
      <c r="BK580" s="216">
        <f>ROUND(I580*H580,2)</f>
        <v>0</v>
      </c>
      <c r="BL580" s="16" t="s">
        <v>227</v>
      </c>
      <c r="BM580" s="16" t="s">
        <v>1028</v>
      </c>
    </row>
    <row r="581" spans="2:65" s="1" customFormat="1" ht="16.5" customHeight="1">
      <c r="B581" s="37"/>
      <c r="C581" s="250" t="s">
        <v>1029</v>
      </c>
      <c r="D581" s="250" t="s">
        <v>215</v>
      </c>
      <c r="E581" s="251" t="s">
        <v>1030</v>
      </c>
      <c r="F581" s="252" t="s">
        <v>1031</v>
      </c>
      <c r="G581" s="253" t="s">
        <v>279</v>
      </c>
      <c r="H581" s="254">
        <v>3</v>
      </c>
      <c r="I581" s="255"/>
      <c r="J581" s="256">
        <f>ROUND(I581*H581,2)</f>
        <v>0</v>
      </c>
      <c r="K581" s="252" t="s">
        <v>1</v>
      </c>
      <c r="L581" s="257"/>
      <c r="M581" s="258" t="s">
        <v>1</v>
      </c>
      <c r="N581" s="259" t="s">
        <v>41</v>
      </c>
      <c r="O581" s="78"/>
      <c r="P581" s="214">
        <f>O581*H581</f>
        <v>0</v>
      </c>
      <c r="Q581" s="214">
        <v>0.02741</v>
      </c>
      <c r="R581" s="214">
        <f>Q581*H581</f>
        <v>0.08223</v>
      </c>
      <c r="S581" s="214">
        <v>0</v>
      </c>
      <c r="T581" s="215">
        <f>S581*H581</f>
        <v>0</v>
      </c>
      <c r="AR581" s="16" t="s">
        <v>335</v>
      </c>
      <c r="AT581" s="16" t="s">
        <v>215</v>
      </c>
      <c r="AU581" s="16" t="s">
        <v>80</v>
      </c>
      <c r="AY581" s="16" t="s">
        <v>139</v>
      </c>
      <c r="BE581" s="216">
        <f>IF(N581="základní",J581,0)</f>
        <v>0</v>
      </c>
      <c r="BF581" s="216">
        <f>IF(N581="snížená",J581,0)</f>
        <v>0</v>
      </c>
      <c r="BG581" s="216">
        <f>IF(N581="zákl. přenesená",J581,0)</f>
        <v>0</v>
      </c>
      <c r="BH581" s="216">
        <f>IF(N581="sníž. přenesená",J581,0)</f>
        <v>0</v>
      </c>
      <c r="BI581" s="216">
        <f>IF(N581="nulová",J581,0)</f>
        <v>0</v>
      </c>
      <c r="BJ581" s="16" t="s">
        <v>78</v>
      </c>
      <c r="BK581" s="216">
        <f>ROUND(I581*H581,2)</f>
        <v>0</v>
      </c>
      <c r="BL581" s="16" t="s">
        <v>227</v>
      </c>
      <c r="BM581" s="16" t="s">
        <v>1032</v>
      </c>
    </row>
    <row r="582" spans="2:65" s="1" customFormat="1" ht="16.5" customHeight="1">
      <c r="B582" s="37"/>
      <c r="C582" s="250" t="s">
        <v>1033</v>
      </c>
      <c r="D582" s="250" t="s">
        <v>215</v>
      </c>
      <c r="E582" s="251" t="s">
        <v>1034</v>
      </c>
      <c r="F582" s="252" t="s">
        <v>1035</v>
      </c>
      <c r="G582" s="253" t="s">
        <v>279</v>
      </c>
      <c r="H582" s="254">
        <v>3</v>
      </c>
      <c r="I582" s="255"/>
      <c r="J582" s="256">
        <f>ROUND(I582*H582,2)</f>
        <v>0</v>
      </c>
      <c r="K582" s="252" t="s">
        <v>1</v>
      </c>
      <c r="L582" s="257"/>
      <c r="M582" s="258" t="s">
        <v>1</v>
      </c>
      <c r="N582" s="259" t="s">
        <v>41</v>
      </c>
      <c r="O582" s="78"/>
      <c r="P582" s="214">
        <f>O582*H582</f>
        <v>0</v>
      </c>
      <c r="Q582" s="214">
        <v>0.02741</v>
      </c>
      <c r="R582" s="214">
        <f>Q582*H582</f>
        <v>0.08223</v>
      </c>
      <c r="S582" s="214">
        <v>0</v>
      </c>
      <c r="T582" s="215">
        <f>S582*H582</f>
        <v>0</v>
      </c>
      <c r="AR582" s="16" t="s">
        <v>335</v>
      </c>
      <c r="AT582" s="16" t="s">
        <v>215</v>
      </c>
      <c r="AU582" s="16" t="s">
        <v>80</v>
      </c>
      <c r="AY582" s="16" t="s">
        <v>139</v>
      </c>
      <c r="BE582" s="216">
        <f>IF(N582="základní",J582,0)</f>
        <v>0</v>
      </c>
      <c r="BF582" s="216">
        <f>IF(N582="snížená",J582,0)</f>
        <v>0</v>
      </c>
      <c r="BG582" s="216">
        <f>IF(N582="zákl. přenesená",J582,0)</f>
        <v>0</v>
      </c>
      <c r="BH582" s="216">
        <f>IF(N582="sníž. přenesená",J582,0)</f>
        <v>0</v>
      </c>
      <c r="BI582" s="216">
        <f>IF(N582="nulová",J582,0)</f>
        <v>0</v>
      </c>
      <c r="BJ582" s="16" t="s">
        <v>78</v>
      </c>
      <c r="BK582" s="216">
        <f>ROUND(I582*H582,2)</f>
        <v>0</v>
      </c>
      <c r="BL582" s="16" t="s">
        <v>227</v>
      </c>
      <c r="BM582" s="16" t="s">
        <v>1036</v>
      </c>
    </row>
    <row r="583" spans="2:65" s="1" customFormat="1" ht="16.5" customHeight="1">
      <c r="B583" s="37"/>
      <c r="C583" s="205" t="s">
        <v>1037</v>
      </c>
      <c r="D583" s="205" t="s">
        <v>141</v>
      </c>
      <c r="E583" s="206" t="s">
        <v>1038</v>
      </c>
      <c r="F583" s="207" t="s">
        <v>1039</v>
      </c>
      <c r="G583" s="208" t="s">
        <v>279</v>
      </c>
      <c r="H583" s="209">
        <v>3</v>
      </c>
      <c r="I583" s="210"/>
      <c r="J583" s="211">
        <f>ROUND(I583*H583,2)</f>
        <v>0</v>
      </c>
      <c r="K583" s="207" t="s">
        <v>145</v>
      </c>
      <c r="L583" s="42"/>
      <c r="M583" s="212" t="s">
        <v>1</v>
      </c>
      <c r="N583" s="213" t="s">
        <v>41</v>
      </c>
      <c r="O583" s="78"/>
      <c r="P583" s="214">
        <f>O583*H583</f>
        <v>0</v>
      </c>
      <c r="Q583" s="214">
        <v>0</v>
      </c>
      <c r="R583" s="214">
        <f>Q583*H583</f>
        <v>0</v>
      </c>
      <c r="S583" s="214">
        <v>0.03</v>
      </c>
      <c r="T583" s="215">
        <f>S583*H583</f>
        <v>0.09</v>
      </c>
      <c r="AR583" s="16" t="s">
        <v>227</v>
      </c>
      <c r="AT583" s="16" t="s">
        <v>141</v>
      </c>
      <c r="AU583" s="16" t="s">
        <v>80</v>
      </c>
      <c r="AY583" s="16" t="s">
        <v>139</v>
      </c>
      <c r="BE583" s="216">
        <f>IF(N583="základní",J583,0)</f>
        <v>0</v>
      </c>
      <c r="BF583" s="216">
        <f>IF(N583="snížená",J583,0)</f>
        <v>0</v>
      </c>
      <c r="BG583" s="216">
        <f>IF(N583="zákl. přenesená",J583,0)</f>
        <v>0</v>
      </c>
      <c r="BH583" s="216">
        <f>IF(N583="sníž. přenesená",J583,0)</f>
        <v>0</v>
      </c>
      <c r="BI583" s="216">
        <f>IF(N583="nulová",J583,0)</f>
        <v>0</v>
      </c>
      <c r="BJ583" s="16" t="s">
        <v>78</v>
      </c>
      <c r="BK583" s="216">
        <f>ROUND(I583*H583,2)</f>
        <v>0</v>
      </c>
      <c r="BL583" s="16" t="s">
        <v>227</v>
      </c>
      <c r="BM583" s="16" t="s">
        <v>1040</v>
      </c>
    </row>
    <row r="584" spans="2:65" s="1" customFormat="1" ht="16.5" customHeight="1">
      <c r="B584" s="37"/>
      <c r="C584" s="205" t="s">
        <v>1041</v>
      </c>
      <c r="D584" s="205" t="s">
        <v>141</v>
      </c>
      <c r="E584" s="206" t="s">
        <v>1042</v>
      </c>
      <c r="F584" s="207" t="s">
        <v>1043</v>
      </c>
      <c r="G584" s="208" t="s">
        <v>279</v>
      </c>
      <c r="H584" s="209">
        <v>40</v>
      </c>
      <c r="I584" s="210"/>
      <c r="J584" s="211">
        <f>ROUND(I584*H584,2)</f>
        <v>0</v>
      </c>
      <c r="K584" s="207" t="s">
        <v>145</v>
      </c>
      <c r="L584" s="42"/>
      <c r="M584" s="212" t="s">
        <v>1</v>
      </c>
      <c r="N584" s="213" t="s">
        <v>41</v>
      </c>
      <c r="O584" s="78"/>
      <c r="P584" s="214">
        <f>O584*H584</f>
        <v>0</v>
      </c>
      <c r="Q584" s="214">
        <v>0</v>
      </c>
      <c r="R584" s="214">
        <f>Q584*H584</f>
        <v>0</v>
      </c>
      <c r="S584" s="214">
        <v>0.003</v>
      </c>
      <c r="T584" s="215">
        <f>S584*H584</f>
        <v>0.12</v>
      </c>
      <c r="AR584" s="16" t="s">
        <v>227</v>
      </c>
      <c r="AT584" s="16" t="s">
        <v>141</v>
      </c>
      <c r="AU584" s="16" t="s">
        <v>80</v>
      </c>
      <c r="AY584" s="16" t="s">
        <v>139</v>
      </c>
      <c r="BE584" s="216">
        <f>IF(N584="základní",J584,0)</f>
        <v>0</v>
      </c>
      <c r="BF584" s="216">
        <f>IF(N584="snížená",J584,0)</f>
        <v>0</v>
      </c>
      <c r="BG584" s="216">
        <f>IF(N584="zákl. přenesená",J584,0)</f>
        <v>0</v>
      </c>
      <c r="BH584" s="216">
        <f>IF(N584="sníž. přenesená",J584,0)</f>
        <v>0</v>
      </c>
      <c r="BI584" s="216">
        <f>IF(N584="nulová",J584,0)</f>
        <v>0</v>
      </c>
      <c r="BJ584" s="16" t="s">
        <v>78</v>
      </c>
      <c r="BK584" s="216">
        <f>ROUND(I584*H584,2)</f>
        <v>0</v>
      </c>
      <c r="BL584" s="16" t="s">
        <v>227</v>
      </c>
      <c r="BM584" s="16" t="s">
        <v>1044</v>
      </c>
    </row>
    <row r="585" spans="2:51" s="12" customFormat="1" ht="12">
      <c r="B585" s="228"/>
      <c r="C585" s="229"/>
      <c r="D585" s="219" t="s">
        <v>148</v>
      </c>
      <c r="E585" s="230" t="s">
        <v>1</v>
      </c>
      <c r="F585" s="231" t="s">
        <v>416</v>
      </c>
      <c r="G585" s="229"/>
      <c r="H585" s="232">
        <v>40</v>
      </c>
      <c r="I585" s="233"/>
      <c r="J585" s="229"/>
      <c r="K585" s="229"/>
      <c r="L585" s="234"/>
      <c r="M585" s="235"/>
      <c r="N585" s="236"/>
      <c r="O585" s="236"/>
      <c r="P585" s="236"/>
      <c r="Q585" s="236"/>
      <c r="R585" s="236"/>
      <c r="S585" s="236"/>
      <c r="T585" s="237"/>
      <c r="AT585" s="238" t="s">
        <v>148</v>
      </c>
      <c r="AU585" s="238" t="s">
        <v>80</v>
      </c>
      <c r="AV585" s="12" t="s">
        <v>80</v>
      </c>
      <c r="AW585" s="12" t="s">
        <v>32</v>
      </c>
      <c r="AX585" s="12" t="s">
        <v>78</v>
      </c>
      <c r="AY585" s="238" t="s">
        <v>139</v>
      </c>
    </row>
    <row r="586" spans="2:65" s="1" customFormat="1" ht="16.5" customHeight="1">
      <c r="B586" s="37"/>
      <c r="C586" s="205" t="s">
        <v>1045</v>
      </c>
      <c r="D586" s="205" t="s">
        <v>141</v>
      </c>
      <c r="E586" s="206" t="s">
        <v>1046</v>
      </c>
      <c r="F586" s="207" t="s">
        <v>1047</v>
      </c>
      <c r="G586" s="208" t="s">
        <v>279</v>
      </c>
      <c r="H586" s="209">
        <v>62</v>
      </c>
      <c r="I586" s="210"/>
      <c r="J586" s="211">
        <f>ROUND(I586*H586,2)</f>
        <v>0</v>
      </c>
      <c r="K586" s="207" t="s">
        <v>145</v>
      </c>
      <c r="L586" s="42"/>
      <c r="M586" s="212" t="s">
        <v>1</v>
      </c>
      <c r="N586" s="213" t="s">
        <v>41</v>
      </c>
      <c r="O586" s="78"/>
      <c r="P586" s="214">
        <f>O586*H586</f>
        <v>0</v>
      </c>
      <c r="Q586" s="214">
        <v>0</v>
      </c>
      <c r="R586" s="214">
        <f>Q586*H586</f>
        <v>0</v>
      </c>
      <c r="S586" s="214">
        <v>0.005</v>
      </c>
      <c r="T586" s="215">
        <f>S586*H586</f>
        <v>0.31</v>
      </c>
      <c r="AR586" s="16" t="s">
        <v>227</v>
      </c>
      <c r="AT586" s="16" t="s">
        <v>141</v>
      </c>
      <c r="AU586" s="16" t="s">
        <v>80</v>
      </c>
      <c r="AY586" s="16" t="s">
        <v>139</v>
      </c>
      <c r="BE586" s="216">
        <f>IF(N586="základní",J586,0)</f>
        <v>0</v>
      </c>
      <c r="BF586" s="216">
        <f>IF(N586="snížená",J586,0)</f>
        <v>0</v>
      </c>
      <c r="BG586" s="216">
        <f>IF(N586="zákl. přenesená",J586,0)</f>
        <v>0</v>
      </c>
      <c r="BH586" s="216">
        <f>IF(N586="sníž. přenesená",J586,0)</f>
        <v>0</v>
      </c>
      <c r="BI586" s="216">
        <f>IF(N586="nulová",J586,0)</f>
        <v>0</v>
      </c>
      <c r="BJ586" s="16" t="s">
        <v>78</v>
      </c>
      <c r="BK586" s="216">
        <f>ROUND(I586*H586,2)</f>
        <v>0</v>
      </c>
      <c r="BL586" s="16" t="s">
        <v>227</v>
      </c>
      <c r="BM586" s="16" t="s">
        <v>1048</v>
      </c>
    </row>
    <row r="587" spans="2:51" s="12" customFormat="1" ht="12">
      <c r="B587" s="228"/>
      <c r="C587" s="229"/>
      <c r="D587" s="219" t="s">
        <v>148</v>
      </c>
      <c r="E587" s="230" t="s">
        <v>1</v>
      </c>
      <c r="F587" s="231" t="s">
        <v>1049</v>
      </c>
      <c r="G587" s="229"/>
      <c r="H587" s="232">
        <v>62</v>
      </c>
      <c r="I587" s="233"/>
      <c r="J587" s="229"/>
      <c r="K587" s="229"/>
      <c r="L587" s="234"/>
      <c r="M587" s="235"/>
      <c r="N587" s="236"/>
      <c r="O587" s="236"/>
      <c r="P587" s="236"/>
      <c r="Q587" s="236"/>
      <c r="R587" s="236"/>
      <c r="S587" s="236"/>
      <c r="T587" s="237"/>
      <c r="AT587" s="238" t="s">
        <v>148</v>
      </c>
      <c r="AU587" s="238" t="s">
        <v>80</v>
      </c>
      <c r="AV587" s="12" t="s">
        <v>80</v>
      </c>
      <c r="AW587" s="12" t="s">
        <v>32</v>
      </c>
      <c r="AX587" s="12" t="s">
        <v>78</v>
      </c>
      <c r="AY587" s="238" t="s">
        <v>139</v>
      </c>
    </row>
    <row r="588" spans="2:65" s="1" customFormat="1" ht="16.5" customHeight="1">
      <c r="B588" s="37"/>
      <c r="C588" s="205" t="s">
        <v>1050</v>
      </c>
      <c r="D588" s="205" t="s">
        <v>141</v>
      </c>
      <c r="E588" s="206" t="s">
        <v>1051</v>
      </c>
      <c r="F588" s="207" t="s">
        <v>1052</v>
      </c>
      <c r="G588" s="208" t="s">
        <v>279</v>
      </c>
      <c r="H588" s="209">
        <v>50</v>
      </c>
      <c r="I588" s="210"/>
      <c r="J588" s="211">
        <f>ROUND(I588*H588,2)</f>
        <v>0</v>
      </c>
      <c r="K588" s="207" t="s">
        <v>145</v>
      </c>
      <c r="L588" s="42"/>
      <c r="M588" s="212" t="s">
        <v>1</v>
      </c>
      <c r="N588" s="213" t="s">
        <v>41</v>
      </c>
      <c r="O588" s="78"/>
      <c r="P588" s="214">
        <f>O588*H588</f>
        <v>0</v>
      </c>
      <c r="Q588" s="214">
        <v>0</v>
      </c>
      <c r="R588" s="214">
        <f>Q588*H588</f>
        <v>0</v>
      </c>
      <c r="S588" s="214">
        <v>0.006</v>
      </c>
      <c r="T588" s="215">
        <f>S588*H588</f>
        <v>0.3</v>
      </c>
      <c r="AR588" s="16" t="s">
        <v>227</v>
      </c>
      <c r="AT588" s="16" t="s">
        <v>141</v>
      </c>
      <c r="AU588" s="16" t="s">
        <v>80</v>
      </c>
      <c r="AY588" s="16" t="s">
        <v>139</v>
      </c>
      <c r="BE588" s="216">
        <f>IF(N588="základní",J588,0)</f>
        <v>0</v>
      </c>
      <c r="BF588" s="216">
        <f>IF(N588="snížená",J588,0)</f>
        <v>0</v>
      </c>
      <c r="BG588" s="216">
        <f>IF(N588="zákl. přenesená",J588,0)</f>
        <v>0</v>
      </c>
      <c r="BH588" s="216">
        <f>IF(N588="sníž. přenesená",J588,0)</f>
        <v>0</v>
      </c>
      <c r="BI588" s="216">
        <f>IF(N588="nulová",J588,0)</f>
        <v>0</v>
      </c>
      <c r="BJ588" s="16" t="s">
        <v>78</v>
      </c>
      <c r="BK588" s="216">
        <f>ROUND(I588*H588,2)</f>
        <v>0</v>
      </c>
      <c r="BL588" s="16" t="s">
        <v>227</v>
      </c>
      <c r="BM588" s="16" t="s">
        <v>1053</v>
      </c>
    </row>
    <row r="589" spans="2:51" s="12" customFormat="1" ht="12">
      <c r="B589" s="228"/>
      <c r="C589" s="229"/>
      <c r="D589" s="219" t="s">
        <v>148</v>
      </c>
      <c r="E589" s="230" t="s">
        <v>1</v>
      </c>
      <c r="F589" s="231" t="s">
        <v>1054</v>
      </c>
      <c r="G589" s="229"/>
      <c r="H589" s="232">
        <v>50</v>
      </c>
      <c r="I589" s="233"/>
      <c r="J589" s="229"/>
      <c r="K589" s="229"/>
      <c r="L589" s="234"/>
      <c r="M589" s="235"/>
      <c r="N589" s="236"/>
      <c r="O589" s="236"/>
      <c r="P589" s="236"/>
      <c r="Q589" s="236"/>
      <c r="R589" s="236"/>
      <c r="S589" s="236"/>
      <c r="T589" s="237"/>
      <c r="AT589" s="238" t="s">
        <v>148</v>
      </c>
      <c r="AU589" s="238" t="s">
        <v>80</v>
      </c>
      <c r="AV589" s="12" t="s">
        <v>80</v>
      </c>
      <c r="AW589" s="12" t="s">
        <v>32</v>
      </c>
      <c r="AX589" s="12" t="s">
        <v>78</v>
      </c>
      <c r="AY589" s="238" t="s">
        <v>139</v>
      </c>
    </row>
    <row r="590" spans="2:65" s="1" customFormat="1" ht="16.5" customHeight="1">
      <c r="B590" s="37"/>
      <c r="C590" s="205" t="s">
        <v>1055</v>
      </c>
      <c r="D590" s="205" t="s">
        <v>141</v>
      </c>
      <c r="E590" s="206" t="s">
        <v>1056</v>
      </c>
      <c r="F590" s="207" t="s">
        <v>1057</v>
      </c>
      <c r="G590" s="208" t="s">
        <v>279</v>
      </c>
      <c r="H590" s="209">
        <v>40</v>
      </c>
      <c r="I590" s="210"/>
      <c r="J590" s="211">
        <f>ROUND(I590*H590,2)</f>
        <v>0</v>
      </c>
      <c r="K590" s="207" t="s">
        <v>145</v>
      </c>
      <c r="L590" s="42"/>
      <c r="M590" s="212" t="s">
        <v>1</v>
      </c>
      <c r="N590" s="213" t="s">
        <v>41</v>
      </c>
      <c r="O590" s="78"/>
      <c r="P590" s="214">
        <f>O590*H590</f>
        <v>0</v>
      </c>
      <c r="Q590" s="214">
        <v>0</v>
      </c>
      <c r="R590" s="214">
        <f>Q590*H590</f>
        <v>0</v>
      </c>
      <c r="S590" s="214">
        <v>0</v>
      </c>
      <c r="T590" s="215">
        <f>S590*H590</f>
        <v>0</v>
      </c>
      <c r="AR590" s="16" t="s">
        <v>227</v>
      </c>
      <c r="AT590" s="16" t="s">
        <v>141</v>
      </c>
      <c r="AU590" s="16" t="s">
        <v>80</v>
      </c>
      <c r="AY590" s="16" t="s">
        <v>139</v>
      </c>
      <c r="BE590" s="216">
        <f>IF(N590="základní",J590,0)</f>
        <v>0</v>
      </c>
      <c r="BF590" s="216">
        <f>IF(N590="snížená",J590,0)</f>
        <v>0</v>
      </c>
      <c r="BG590" s="216">
        <f>IF(N590="zákl. přenesená",J590,0)</f>
        <v>0</v>
      </c>
      <c r="BH590" s="216">
        <f>IF(N590="sníž. přenesená",J590,0)</f>
        <v>0</v>
      </c>
      <c r="BI590" s="216">
        <f>IF(N590="nulová",J590,0)</f>
        <v>0</v>
      </c>
      <c r="BJ590" s="16" t="s">
        <v>78</v>
      </c>
      <c r="BK590" s="216">
        <f>ROUND(I590*H590,2)</f>
        <v>0</v>
      </c>
      <c r="BL590" s="16" t="s">
        <v>227</v>
      </c>
      <c r="BM590" s="16" t="s">
        <v>1058</v>
      </c>
    </row>
    <row r="591" spans="2:51" s="11" customFormat="1" ht="12">
      <c r="B591" s="217"/>
      <c r="C591" s="218"/>
      <c r="D591" s="219" t="s">
        <v>148</v>
      </c>
      <c r="E591" s="220" t="s">
        <v>1</v>
      </c>
      <c r="F591" s="221" t="s">
        <v>1059</v>
      </c>
      <c r="G591" s="218"/>
      <c r="H591" s="220" t="s">
        <v>1</v>
      </c>
      <c r="I591" s="222"/>
      <c r="J591" s="218"/>
      <c r="K591" s="218"/>
      <c r="L591" s="223"/>
      <c r="M591" s="224"/>
      <c r="N591" s="225"/>
      <c r="O591" s="225"/>
      <c r="P591" s="225"/>
      <c r="Q591" s="225"/>
      <c r="R591" s="225"/>
      <c r="S591" s="225"/>
      <c r="T591" s="226"/>
      <c r="AT591" s="227" t="s">
        <v>148</v>
      </c>
      <c r="AU591" s="227" t="s">
        <v>80</v>
      </c>
      <c r="AV591" s="11" t="s">
        <v>78</v>
      </c>
      <c r="AW591" s="11" t="s">
        <v>32</v>
      </c>
      <c r="AX591" s="11" t="s">
        <v>70</v>
      </c>
      <c r="AY591" s="227" t="s">
        <v>139</v>
      </c>
    </row>
    <row r="592" spans="2:51" s="12" customFormat="1" ht="12">
      <c r="B592" s="228"/>
      <c r="C592" s="229"/>
      <c r="D592" s="219" t="s">
        <v>148</v>
      </c>
      <c r="E592" s="230" t="s">
        <v>1</v>
      </c>
      <c r="F592" s="231" t="s">
        <v>416</v>
      </c>
      <c r="G592" s="229"/>
      <c r="H592" s="232">
        <v>40</v>
      </c>
      <c r="I592" s="233"/>
      <c r="J592" s="229"/>
      <c r="K592" s="229"/>
      <c r="L592" s="234"/>
      <c r="M592" s="235"/>
      <c r="N592" s="236"/>
      <c r="O592" s="236"/>
      <c r="P592" s="236"/>
      <c r="Q592" s="236"/>
      <c r="R592" s="236"/>
      <c r="S592" s="236"/>
      <c r="T592" s="237"/>
      <c r="AT592" s="238" t="s">
        <v>148</v>
      </c>
      <c r="AU592" s="238" t="s">
        <v>80</v>
      </c>
      <c r="AV592" s="12" t="s">
        <v>80</v>
      </c>
      <c r="AW592" s="12" t="s">
        <v>32</v>
      </c>
      <c r="AX592" s="12" t="s">
        <v>78</v>
      </c>
      <c r="AY592" s="238" t="s">
        <v>139</v>
      </c>
    </row>
    <row r="593" spans="2:65" s="1" customFormat="1" ht="16.5" customHeight="1">
      <c r="B593" s="37"/>
      <c r="C593" s="205" t="s">
        <v>1060</v>
      </c>
      <c r="D593" s="205" t="s">
        <v>141</v>
      </c>
      <c r="E593" s="206" t="s">
        <v>1061</v>
      </c>
      <c r="F593" s="207" t="s">
        <v>1062</v>
      </c>
      <c r="G593" s="208" t="s">
        <v>279</v>
      </c>
      <c r="H593" s="209">
        <v>14</v>
      </c>
      <c r="I593" s="210"/>
      <c r="J593" s="211">
        <f>ROUND(I593*H593,2)</f>
        <v>0</v>
      </c>
      <c r="K593" s="207" t="s">
        <v>145</v>
      </c>
      <c r="L593" s="42"/>
      <c r="M593" s="212" t="s">
        <v>1</v>
      </c>
      <c r="N593" s="213" t="s">
        <v>41</v>
      </c>
      <c r="O593" s="78"/>
      <c r="P593" s="214">
        <f>O593*H593</f>
        <v>0</v>
      </c>
      <c r="Q593" s="214">
        <v>0</v>
      </c>
      <c r="R593" s="214">
        <f>Q593*H593</f>
        <v>0</v>
      </c>
      <c r="S593" s="214">
        <v>0</v>
      </c>
      <c r="T593" s="215">
        <f>S593*H593</f>
        <v>0</v>
      </c>
      <c r="AR593" s="16" t="s">
        <v>227</v>
      </c>
      <c r="AT593" s="16" t="s">
        <v>141</v>
      </c>
      <c r="AU593" s="16" t="s">
        <v>80</v>
      </c>
      <c r="AY593" s="16" t="s">
        <v>139</v>
      </c>
      <c r="BE593" s="216">
        <f>IF(N593="základní",J593,0)</f>
        <v>0</v>
      </c>
      <c r="BF593" s="216">
        <f>IF(N593="snížená",J593,0)</f>
        <v>0</v>
      </c>
      <c r="BG593" s="216">
        <f>IF(N593="zákl. přenesená",J593,0)</f>
        <v>0</v>
      </c>
      <c r="BH593" s="216">
        <f>IF(N593="sníž. přenesená",J593,0)</f>
        <v>0</v>
      </c>
      <c r="BI593" s="216">
        <f>IF(N593="nulová",J593,0)</f>
        <v>0</v>
      </c>
      <c r="BJ593" s="16" t="s">
        <v>78</v>
      </c>
      <c r="BK593" s="216">
        <f>ROUND(I593*H593,2)</f>
        <v>0</v>
      </c>
      <c r="BL593" s="16" t="s">
        <v>227</v>
      </c>
      <c r="BM593" s="16" t="s">
        <v>1063</v>
      </c>
    </row>
    <row r="594" spans="2:51" s="11" customFormat="1" ht="12">
      <c r="B594" s="217"/>
      <c r="C594" s="218"/>
      <c r="D594" s="219" t="s">
        <v>148</v>
      </c>
      <c r="E594" s="220" t="s">
        <v>1</v>
      </c>
      <c r="F594" s="221" t="s">
        <v>1064</v>
      </c>
      <c r="G594" s="218"/>
      <c r="H594" s="220" t="s">
        <v>1</v>
      </c>
      <c r="I594" s="222"/>
      <c r="J594" s="218"/>
      <c r="K594" s="218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148</v>
      </c>
      <c r="AU594" s="227" t="s">
        <v>80</v>
      </c>
      <c r="AV594" s="11" t="s">
        <v>78</v>
      </c>
      <c r="AW594" s="11" t="s">
        <v>32</v>
      </c>
      <c r="AX594" s="11" t="s">
        <v>70</v>
      </c>
      <c r="AY594" s="227" t="s">
        <v>139</v>
      </c>
    </row>
    <row r="595" spans="2:51" s="12" customFormat="1" ht="12">
      <c r="B595" s="228"/>
      <c r="C595" s="229"/>
      <c r="D595" s="219" t="s">
        <v>148</v>
      </c>
      <c r="E595" s="230" t="s">
        <v>1</v>
      </c>
      <c r="F595" s="231" t="s">
        <v>1065</v>
      </c>
      <c r="G595" s="229"/>
      <c r="H595" s="232">
        <v>14</v>
      </c>
      <c r="I595" s="233"/>
      <c r="J595" s="229"/>
      <c r="K595" s="229"/>
      <c r="L595" s="234"/>
      <c r="M595" s="235"/>
      <c r="N595" s="236"/>
      <c r="O595" s="236"/>
      <c r="P595" s="236"/>
      <c r="Q595" s="236"/>
      <c r="R595" s="236"/>
      <c r="S595" s="236"/>
      <c r="T595" s="237"/>
      <c r="AT595" s="238" t="s">
        <v>148</v>
      </c>
      <c r="AU595" s="238" t="s">
        <v>80</v>
      </c>
      <c r="AV595" s="12" t="s">
        <v>80</v>
      </c>
      <c r="AW595" s="12" t="s">
        <v>32</v>
      </c>
      <c r="AX595" s="12" t="s">
        <v>78</v>
      </c>
      <c r="AY595" s="238" t="s">
        <v>139</v>
      </c>
    </row>
    <row r="596" spans="2:65" s="1" customFormat="1" ht="16.5" customHeight="1">
      <c r="B596" s="37"/>
      <c r="C596" s="205" t="s">
        <v>1066</v>
      </c>
      <c r="D596" s="205" t="s">
        <v>141</v>
      </c>
      <c r="E596" s="206" t="s">
        <v>1067</v>
      </c>
      <c r="F596" s="207" t="s">
        <v>1068</v>
      </c>
      <c r="G596" s="208" t="s">
        <v>279</v>
      </c>
      <c r="H596" s="209">
        <v>32</v>
      </c>
      <c r="I596" s="210"/>
      <c r="J596" s="211">
        <f>ROUND(I596*H596,2)</f>
        <v>0</v>
      </c>
      <c r="K596" s="207" t="s">
        <v>145</v>
      </c>
      <c r="L596" s="42"/>
      <c r="M596" s="212" t="s">
        <v>1</v>
      </c>
      <c r="N596" s="213" t="s">
        <v>41</v>
      </c>
      <c r="O596" s="78"/>
      <c r="P596" s="214">
        <f>O596*H596</f>
        <v>0</v>
      </c>
      <c r="Q596" s="214">
        <v>0</v>
      </c>
      <c r="R596" s="214">
        <f>Q596*H596</f>
        <v>0</v>
      </c>
      <c r="S596" s="214">
        <v>0</v>
      </c>
      <c r="T596" s="215">
        <f>S596*H596</f>
        <v>0</v>
      </c>
      <c r="AR596" s="16" t="s">
        <v>227</v>
      </c>
      <c r="AT596" s="16" t="s">
        <v>141</v>
      </c>
      <c r="AU596" s="16" t="s">
        <v>80</v>
      </c>
      <c r="AY596" s="16" t="s">
        <v>139</v>
      </c>
      <c r="BE596" s="216">
        <f>IF(N596="základní",J596,0)</f>
        <v>0</v>
      </c>
      <c r="BF596" s="216">
        <f>IF(N596="snížená",J596,0)</f>
        <v>0</v>
      </c>
      <c r="BG596" s="216">
        <f>IF(N596="zákl. přenesená",J596,0)</f>
        <v>0</v>
      </c>
      <c r="BH596" s="216">
        <f>IF(N596="sníž. přenesená",J596,0)</f>
        <v>0</v>
      </c>
      <c r="BI596" s="216">
        <f>IF(N596="nulová",J596,0)</f>
        <v>0</v>
      </c>
      <c r="BJ596" s="16" t="s">
        <v>78</v>
      </c>
      <c r="BK596" s="216">
        <f>ROUND(I596*H596,2)</f>
        <v>0</v>
      </c>
      <c r="BL596" s="16" t="s">
        <v>227</v>
      </c>
      <c r="BM596" s="16" t="s">
        <v>1069</v>
      </c>
    </row>
    <row r="597" spans="2:51" s="11" customFormat="1" ht="12">
      <c r="B597" s="217"/>
      <c r="C597" s="218"/>
      <c r="D597" s="219" t="s">
        <v>148</v>
      </c>
      <c r="E597" s="220" t="s">
        <v>1</v>
      </c>
      <c r="F597" s="221" t="s">
        <v>1070</v>
      </c>
      <c r="G597" s="218"/>
      <c r="H597" s="220" t="s">
        <v>1</v>
      </c>
      <c r="I597" s="222"/>
      <c r="J597" s="218"/>
      <c r="K597" s="218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148</v>
      </c>
      <c r="AU597" s="227" t="s">
        <v>80</v>
      </c>
      <c r="AV597" s="11" t="s">
        <v>78</v>
      </c>
      <c r="AW597" s="11" t="s">
        <v>32</v>
      </c>
      <c r="AX597" s="11" t="s">
        <v>70</v>
      </c>
      <c r="AY597" s="227" t="s">
        <v>139</v>
      </c>
    </row>
    <row r="598" spans="2:51" s="12" customFormat="1" ht="12">
      <c r="B598" s="228"/>
      <c r="C598" s="229"/>
      <c r="D598" s="219" t="s">
        <v>148</v>
      </c>
      <c r="E598" s="230" t="s">
        <v>1</v>
      </c>
      <c r="F598" s="231" t="s">
        <v>1071</v>
      </c>
      <c r="G598" s="229"/>
      <c r="H598" s="232">
        <v>32</v>
      </c>
      <c r="I598" s="233"/>
      <c r="J598" s="229"/>
      <c r="K598" s="229"/>
      <c r="L598" s="234"/>
      <c r="M598" s="235"/>
      <c r="N598" s="236"/>
      <c r="O598" s="236"/>
      <c r="P598" s="236"/>
      <c r="Q598" s="236"/>
      <c r="R598" s="236"/>
      <c r="S598" s="236"/>
      <c r="T598" s="237"/>
      <c r="AT598" s="238" t="s">
        <v>148</v>
      </c>
      <c r="AU598" s="238" t="s">
        <v>80</v>
      </c>
      <c r="AV598" s="12" t="s">
        <v>80</v>
      </c>
      <c r="AW598" s="12" t="s">
        <v>32</v>
      </c>
      <c r="AX598" s="12" t="s">
        <v>78</v>
      </c>
      <c r="AY598" s="238" t="s">
        <v>139</v>
      </c>
    </row>
    <row r="599" spans="2:65" s="1" customFormat="1" ht="16.5" customHeight="1">
      <c r="B599" s="37"/>
      <c r="C599" s="205" t="s">
        <v>1072</v>
      </c>
      <c r="D599" s="205" t="s">
        <v>141</v>
      </c>
      <c r="E599" s="206" t="s">
        <v>1073</v>
      </c>
      <c r="F599" s="207" t="s">
        <v>1074</v>
      </c>
      <c r="G599" s="208" t="s">
        <v>279</v>
      </c>
      <c r="H599" s="209">
        <v>16</v>
      </c>
      <c r="I599" s="210"/>
      <c r="J599" s="211">
        <f>ROUND(I599*H599,2)</f>
        <v>0</v>
      </c>
      <c r="K599" s="207" t="s">
        <v>145</v>
      </c>
      <c r="L599" s="42"/>
      <c r="M599" s="212" t="s">
        <v>1</v>
      </c>
      <c r="N599" s="213" t="s">
        <v>41</v>
      </c>
      <c r="O599" s="78"/>
      <c r="P599" s="214">
        <f>O599*H599</f>
        <v>0</v>
      </c>
      <c r="Q599" s="214">
        <v>0</v>
      </c>
      <c r="R599" s="214">
        <f>Q599*H599</f>
        <v>0</v>
      </c>
      <c r="S599" s="214">
        <v>0</v>
      </c>
      <c r="T599" s="215">
        <f>S599*H599</f>
        <v>0</v>
      </c>
      <c r="AR599" s="16" t="s">
        <v>227</v>
      </c>
      <c r="AT599" s="16" t="s">
        <v>141</v>
      </c>
      <c r="AU599" s="16" t="s">
        <v>80</v>
      </c>
      <c r="AY599" s="16" t="s">
        <v>139</v>
      </c>
      <c r="BE599" s="216">
        <f>IF(N599="základní",J599,0)</f>
        <v>0</v>
      </c>
      <c r="BF599" s="216">
        <f>IF(N599="snížená",J599,0)</f>
        <v>0</v>
      </c>
      <c r="BG599" s="216">
        <f>IF(N599="zákl. přenesená",J599,0)</f>
        <v>0</v>
      </c>
      <c r="BH599" s="216">
        <f>IF(N599="sníž. přenesená",J599,0)</f>
        <v>0</v>
      </c>
      <c r="BI599" s="216">
        <f>IF(N599="nulová",J599,0)</f>
        <v>0</v>
      </c>
      <c r="BJ599" s="16" t="s">
        <v>78</v>
      </c>
      <c r="BK599" s="216">
        <f>ROUND(I599*H599,2)</f>
        <v>0</v>
      </c>
      <c r="BL599" s="16" t="s">
        <v>227</v>
      </c>
      <c r="BM599" s="16" t="s">
        <v>1075</v>
      </c>
    </row>
    <row r="600" spans="2:51" s="11" customFormat="1" ht="12">
      <c r="B600" s="217"/>
      <c r="C600" s="218"/>
      <c r="D600" s="219" t="s">
        <v>148</v>
      </c>
      <c r="E600" s="220" t="s">
        <v>1</v>
      </c>
      <c r="F600" s="221" t="s">
        <v>1076</v>
      </c>
      <c r="G600" s="218"/>
      <c r="H600" s="220" t="s">
        <v>1</v>
      </c>
      <c r="I600" s="222"/>
      <c r="J600" s="218"/>
      <c r="K600" s="218"/>
      <c r="L600" s="223"/>
      <c r="M600" s="224"/>
      <c r="N600" s="225"/>
      <c r="O600" s="225"/>
      <c r="P600" s="225"/>
      <c r="Q600" s="225"/>
      <c r="R600" s="225"/>
      <c r="S600" s="225"/>
      <c r="T600" s="226"/>
      <c r="AT600" s="227" t="s">
        <v>148</v>
      </c>
      <c r="AU600" s="227" t="s">
        <v>80</v>
      </c>
      <c r="AV600" s="11" t="s">
        <v>78</v>
      </c>
      <c r="AW600" s="11" t="s">
        <v>32</v>
      </c>
      <c r="AX600" s="11" t="s">
        <v>70</v>
      </c>
      <c r="AY600" s="227" t="s">
        <v>139</v>
      </c>
    </row>
    <row r="601" spans="2:51" s="12" customFormat="1" ht="12">
      <c r="B601" s="228"/>
      <c r="C601" s="229"/>
      <c r="D601" s="219" t="s">
        <v>148</v>
      </c>
      <c r="E601" s="230" t="s">
        <v>1</v>
      </c>
      <c r="F601" s="231" t="s">
        <v>1077</v>
      </c>
      <c r="G601" s="229"/>
      <c r="H601" s="232">
        <v>16</v>
      </c>
      <c r="I601" s="233"/>
      <c r="J601" s="229"/>
      <c r="K601" s="229"/>
      <c r="L601" s="234"/>
      <c r="M601" s="235"/>
      <c r="N601" s="236"/>
      <c r="O601" s="236"/>
      <c r="P601" s="236"/>
      <c r="Q601" s="236"/>
      <c r="R601" s="236"/>
      <c r="S601" s="236"/>
      <c r="T601" s="237"/>
      <c r="AT601" s="238" t="s">
        <v>148</v>
      </c>
      <c r="AU601" s="238" t="s">
        <v>80</v>
      </c>
      <c r="AV601" s="12" t="s">
        <v>80</v>
      </c>
      <c r="AW601" s="12" t="s">
        <v>32</v>
      </c>
      <c r="AX601" s="12" t="s">
        <v>78</v>
      </c>
      <c r="AY601" s="238" t="s">
        <v>139</v>
      </c>
    </row>
    <row r="602" spans="2:65" s="1" customFormat="1" ht="16.5" customHeight="1">
      <c r="B602" s="37"/>
      <c r="C602" s="205" t="s">
        <v>1078</v>
      </c>
      <c r="D602" s="205" t="s">
        <v>141</v>
      </c>
      <c r="E602" s="206" t="s">
        <v>1079</v>
      </c>
      <c r="F602" s="207" t="s">
        <v>1080</v>
      </c>
      <c r="G602" s="208" t="s">
        <v>279</v>
      </c>
      <c r="H602" s="209">
        <v>4</v>
      </c>
      <c r="I602" s="210"/>
      <c r="J602" s="211">
        <f>ROUND(I602*H602,2)</f>
        <v>0</v>
      </c>
      <c r="K602" s="207" t="s">
        <v>145</v>
      </c>
      <c r="L602" s="42"/>
      <c r="M602" s="212" t="s">
        <v>1</v>
      </c>
      <c r="N602" s="213" t="s">
        <v>41</v>
      </c>
      <c r="O602" s="78"/>
      <c r="P602" s="214">
        <f>O602*H602</f>
        <v>0</v>
      </c>
      <c r="Q602" s="214">
        <v>0</v>
      </c>
      <c r="R602" s="214">
        <f>Q602*H602</f>
        <v>0</v>
      </c>
      <c r="S602" s="214">
        <v>0</v>
      </c>
      <c r="T602" s="215">
        <f>S602*H602</f>
        <v>0</v>
      </c>
      <c r="AR602" s="16" t="s">
        <v>227</v>
      </c>
      <c r="AT602" s="16" t="s">
        <v>141</v>
      </c>
      <c r="AU602" s="16" t="s">
        <v>80</v>
      </c>
      <c r="AY602" s="16" t="s">
        <v>139</v>
      </c>
      <c r="BE602" s="216">
        <f>IF(N602="základní",J602,0)</f>
        <v>0</v>
      </c>
      <c r="BF602" s="216">
        <f>IF(N602="snížená",J602,0)</f>
        <v>0</v>
      </c>
      <c r="BG602" s="216">
        <f>IF(N602="zákl. přenesená",J602,0)</f>
        <v>0</v>
      </c>
      <c r="BH602" s="216">
        <f>IF(N602="sníž. přenesená",J602,0)</f>
        <v>0</v>
      </c>
      <c r="BI602" s="216">
        <f>IF(N602="nulová",J602,0)</f>
        <v>0</v>
      </c>
      <c r="BJ602" s="16" t="s">
        <v>78</v>
      </c>
      <c r="BK602" s="216">
        <f>ROUND(I602*H602,2)</f>
        <v>0</v>
      </c>
      <c r="BL602" s="16" t="s">
        <v>227</v>
      </c>
      <c r="BM602" s="16" t="s">
        <v>1081</v>
      </c>
    </row>
    <row r="603" spans="2:51" s="11" customFormat="1" ht="12">
      <c r="B603" s="217"/>
      <c r="C603" s="218"/>
      <c r="D603" s="219" t="s">
        <v>148</v>
      </c>
      <c r="E603" s="220" t="s">
        <v>1</v>
      </c>
      <c r="F603" s="221" t="s">
        <v>1082</v>
      </c>
      <c r="G603" s="218"/>
      <c r="H603" s="220" t="s">
        <v>1</v>
      </c>
      <c r="I603" s="222"/>
      <c r="J603" s="218"/>
      <c r="K603" s="218"/>
      <c r="L603" s="223"/>
      <c r="M603" s="224"/>
      <c r="N603" s="225"/>
      <c r="O603" s="225"/>
      <c r="P603" s="225"/>
      <c r="Q603" s="225"/>
      <c r="R603" s="225"/>
      <c r="S603" s="225"/>
      <c r="T603" s="226"/>
      <c r="AT603" s="227" t="s">
        <v>148</v>
      </c>
      <c r="AU603" s="227" t="s">
        <v>80</v>
      </c>
      <c r="AV603" s="11" t="s">
        <v>78</v>
      </c>
      <c r="AW603" s="11" t="s">
        <v>32</v>
      </c>
      <c r="AX603" s="11" t="s">
        <v>70</v>
      </c>
      <c r="AY603" s="227" t="s">
        <v>139</v>
      </c>
    </row>
    <row r="604" spans="2:51" s="12" customFormat="1" ht="12">
      <c r="B604" s="228"/>
      <c r="C604" s="229"/>
      <c r="D604" s="219" t="s">
        <v>148</v>
      </c>
      <c r="E604" s="230" t="s">
        <v>1</v>
      </c>
      <c r="F604" s="231" t="s">
        <v>1083</v>
      </c>
      <c r="G604" s="229"/>
      <c r="H604" s="232">
        <v>4</v>
      </c>
      <c r="I604" s="233"/>
      <c r="J604" s="229"/>
      <c r="K604" s="229"/>
      <c r="L604" s="234"/>
      <c r="M604" s="235"/>
      <c r="N604" s="236"/>
      <c r="O604" s="236"/>
      <c r="P604" s="236"/>
      <c r="Q604" s="236"/>
      <c r="R604" s="236"/>
      <c r="S604" s="236"/>
      <c r="T604" s="237"/>
      <c r="AT604" s="238" t="s">
        <v>148</v>
      </c>
      <c r="AU604" s="238" t="s">
        <v>80</v>
      </c>
      <c r="AV604" s="12" t="s">
        <v>80</v>
      </c>
      <c r="AW604" s="12" t="s">
        <v>32</v>
      </c>
      <c r="AX604" s="12" t="s">
        <v>78</v>
      </c>
      <c r="AY604" s="238" t="s">
        <v>139</v>
      </c>
    </row>
    <row r="605" spans="2:65" s="1" customFormat="1" ht="16.5" customHeight="1">
      <c r="B605" s="37"/>
      <c r="C605" s="205" t="s">
        <v>1084</v>
      </c>
      <c r="D605" s="205" t="s">
        <v>141</v>
      </c>
      <c r="E605" s="206" t="s">
        <v>1085</v>
      </c>
      <c r="F605" s="207" t="s">
        <v>1086</v>
      </c>
      <c r="G605" s="208" t="s">
        <v>279</v>
      </c>
      <c r="H605" s="209">
        <v>42</v>
      </c>
      <c r="I605" s="210"/>
      <c r="J605" s="211">
        <f>ROUND(I605*H605,2)</f>
        <v>0</v>
      </c>
      <c r="K605" s="207" t="s">
        <v>145</v>
      </c>
      <c r="L605" s="42"/>
      <c r="M605" s="212" t="s">
        <v>1</v>
      </c>
      <c r="N605" s="213" t="s">
        <v>41</v>
      </c>
      <c r="O605" s="78"/>
      <c r="P605" s="214">
        <f>O605*H605</f>
        <v>0</v>
      </c>
      <c r="Q605" s="214">
        <v>0</v>
      </c>
      <c r="R605" s="214">
        <f>Q605*H605</f>
        <v>0</v>
      </c>
      <c r="S605" s="214">
        <v>0</v>
      </c>
      <c r="T605" s="215">
        <f>S605*H605</f>
        <v>0</v>
      </c>
      <c r="AR605" s="16" t="s">
        <v>227</v>
      </c>
      <c r="AT605" s="16" t="s">
        <v>141</v>
      </c>
      <c r="AU605" s="16" t="s">
        <v>80</v>
      </c>
      <c r="AY605" s="16" t="s">
        <v>139</v>
      </c>
      <c r="BE605" s="216">
        <f>IF(N605="základní",J605,0)</f>
        <v>0</v>
      </c>
      <c r="BF605" s="216">
        <f>IF(N605="snížená",J605,0)</f>
        <v>0</v>
      </c>
      <c r="BG605" s="216">
        <f>IF(N605="zákl. přenesená",J605,0)</f>
        <v>0</v>
      </c>
      <c r="BH605" s="216">
        <f>IF(N605="sníž. přenesená",J605,0)</f>
        <v>0</v>
      </c>
      <c r="BI605" s="216">
        <f>IF(N605="nulová",J605,0)</f>
        <v>0</v>
      </c>
      <c r="BJ605" s="16" t="s">
        <v>78</v>
      </c>
      <c r="BK605" s="216">
        <f>ROUND(I605*H605,2)</f>
        <v>0</v>
      </c>
      <c r="BL605" s="16" t="s">
        <v>227</v>
      </c>
      <c r="BM605" s="16" t="s">
        <v>1087</v>
      </c>
    </row>
    <row r="606" spans="2:51" s="11" customFormat="1" ht="12">
      <c r="B606" s="217"/>
      <c r="C606" s="218"/>
      <c r="D606" s="219" t="s">
        <v>148</v>
      </c>
      <c r="E606" s="220" t="s">
        <v>1</v>
      </c>
      <c r="F606" s="221" t="s">
        <v>1088</v>
      </c>
      <c r="G606" s="218"/>
      <c r="H606" s="220" t="s">
        <v>1</v>
      </c>
      <c r="I606" s="222"/>
      <c r="J606" s="218"/>
      <c r="K606" s="218"/>
      <c r="L606" s="223"/>
      <c r="M606" s="224"/>
      <c r="N606" s="225"/>
      <c r="O606" s="225"/>
      <c r="P606" s="225"/>
      <c r="Q606" s="225"/>
      <c r="R606" s="225"/>
      <c r="S606" s="225"/>
      <c r="T606" s="226"/>
      <c r="AT606" s="227" t="s">
        <v>148</v>
      </c>
      <c r="AU606" s="227" t="s">
        <v>80</v>
      </c>
      <c r="AV606" s="11" t="s">
        <v>78</v>
      </c>
      <c r="AW606" s="11" t="s">
        <v>32</v>
      </c>
      <c r="AX606" s="11" t="s">
        <v>70</v>
      </c>
      <c r="AY606" s="227" t="s">
        <v>139</v>
      </c>
    </row>
    <row r="607" spans="2:51" s="12" customFormat="1" ht="12">
      <c r="B607" s="228"/>
      <c r="C607" s="229"/>
      <c r="D607" s="219" t="s">
        <v>148</v>
      </c>
      <c r="E607" s="230" t="s">
        <v>1</v>
      </c>
      <c r="F607" s="231" t="s">
        <v>1089</v>
      </c>
      <c r="G607" s="229"/>
      <c r="H607" s="232">
        <v>42</v>
      </c>
      <c r="I607" s="233"/>
      <c r="J607" s="229"/>
      <c r="K607" s="229"/>
      <c r="L607" s="234"/>
      <c r="M607" s="235"/>
      <c r="N607" s="236"/>
      <c r="O607" s="236"/>
      <c r="P607" s="236"/>
      <c r="Q607" s="236"/>
      <c r="R607" s="236"/>
      <c r="S607" s="236"/>
      <c r="T607" s="237"/>
      <c r="AT607" s="238" t="s">
        <v>148</v>
      </c>
      <c r="AU607" s="238" t="s">
        <v>80</v>
      </c>
      <c r="AV607" s="12" t="s">
        <v>80</v>
      </c>
      <c r="AW607" s="12" t="s">
        <v>32</v>
      </c>
      <c r="AX607" s="12" t="s">
        <v>78</v>
      </c>
      <c r="AY607" s="238" t="s">
        <v>139</v>
      </c>
    </row>
    <row r="608" spans="2:65" s="1" customFormat="1" ht="16.5" customHeight="1">
      <c r="B608" s="37"/>
      <c r="C608" s="205" t="s">
        <v>1090</v>
      </c>
      <c r="D608" s="205" t="s">
        <v>141</v>
      </c>
      <c r="E608" s="206" t="s">
        <v>1091</v>
      </c>
      <c r="F608" s="207" t="s">
        <v>1092</v>
      </c>
      <c r="G608" s="208" t="s">
        <v>279</v>
      </c>
      <c r="H608" s="209">
        <v>4</v>
      </c>
      <c r="I608" s="210"/>
      <c r="J608" s="211">
        <f>ROUND(I608*H608,2)</f>
        <v>0</v>
      </c>
      <c r="K608" s="207" t="s">
        <v>145</v>
      </c>
      <c r="L608" s="42"/>
      <c r="M608" s="212" t="s">
        <v>1</v>
      </c>
      <c r="N608" s="213" t="s">
        <v>41</v>
      </c>
      <c r="O608" s="78"/>
      <c r="P608" s="214">
        <f>O608*H608</f>
        <v>0</v>
      </c>
      <c r="Q608" s="214">
        <v>0</v>
      </c>
      <c r="R608" s="214">
        <f>Q608*H608</f>
        <v>0</v>
      </c>
      <c r="S608" s="214">
        <v>0</v>
      </c>
      <c r="T608" s="215">
        <f>S608*H608</f>
        <v>0</v>
      </c>
      <c r="AR608" s="16" t="s">
        <v>227</v>
      </c>
      <c r="AT608" s="16" t="s">
        <v>141</v>
      </c>
      <c r="AU608" s="16" t="s">
        <v>80</v>
      </c>
      <c r="AY608" s="16" t="s">
        <v>139</v>
      </c>
      <c r="BE608" s="216">
        <f>IF(N608="základní",J608,0)</f>
        <v>0</v>
      </c>
      <c r="BF608" s="216">
        <f>IF(N608="snížená",J608,0)</f>
        <v>0</v>
      </c>
      <c r="BG608" s="216">
        <f>IF(N608="zákl. přenesená",J608,0)</f>
        <v>0</v>
      </c>
      <c r="BH608" s="216">
        <f>IF(N608="sníž. přenesená",J608,0)</f>
        <v>0</v>
      </c>
      <c r="BI608" s="216">
        <f>IF(N608="nulová",J608,0)</f>
        <v>0</v>
      </c>
      <c r="BJ608" s="16" t="s">
        <v>78</v>
      </c>
      <c r="BK608" s="216">
        <f>ROUND(I608*H608,2)</f>
        <v>0</v>
      </c>
      <c r="BL608" s="16" t="s">
        <v>227</v>
      </c>
      <c r="BM608" s="16" t="s">
        <v>1093</v>
      </c>
    </row>
    <row r="609" spans="2:51" s="11" customFormat="1" ht="12">
      <c r="B609" s="217"/>
      <c r="C609" s="218"/>
      <c r="D609" s="219" t="s">
        <v>148</v>
      </c>
      <c r="E609" s="220" t="s">
        <v>1</v>
      </c>
      <c r="F609" s="221" t="s">
        <v>1094</v>
      </c>
      <c r="G609" s="218"/>
      <c r="H609" s="220" t="s">
        <v>1</v>
      </c>
      <c r="I609" s="222"/>
      <c r="J609" s="218"/>
      <c r="K609" s="218"/>
      <c r="L609" s="223"/>
      <c r="M609" s="224"/>
      <c r="N609" s="225"/>
      <c r="O609" s="225"/>
      <c r="P609" s="225"/>
      <c r="Q609" s="225"/>
      <c r="R609" s="225"/>
      <c r="S609" s="225"/>
      <c r="T609" s="226"/>
      <c r="AT609" s="227" t="s">
        <v>148</v>
      </c>
      <c r="AU609" s="227" t="s">
        <v>80</v>
      </c>
      <c r="AV609" s="11" t="s">
        <v>78</v>
      </c>
      <c r="AW609" s="11" t="s">
        <v>32</v>
      </c>
      <c r="AX609" s="11" t="s">
        <v>70</v>
      </c>
      <c r="AY609" s="227" t="s">
        <v>139</v>
      </c>
    </row>
    <row r="610" spans="2:51" s="12" customFormat="1" ht="12">
      <c r="B610" s="228"/>
      <c r="C610" s="229"/>
      <c r="D610" s="219" t="s">
        <v>148</v>
      </c>
      <c r="E610" s="230" t="s">
        <v>1</v>
      </c>
      <c r="F610" s="231" t="s">
        <v>1095</v>
      </c>
      <c r="G610" s="229"/>
      <c r="H610" s="232">
        <v>4</v>
      </c>
      <c r="I610" s="233"/>
      <c r="J610" s="229"/>
      <c r="K610" s="229"/>
      <c r="L610" s="234"/>
      <c r="M610" s="235"/>
      <c r="N610" s="236"/>
      <c r="O610" s="236"/>
      <c r="P610" s="236"/>
      <c r="Q610" s="236"/>
      <c r="R610" s="236"/>
      <c r="S610" s="236"/>
      <c r="T610" s="237"/>
      <c r="AT610" s="238" t="s">
        <v>148</v>
      </c>
      <c r="AU610" s="238" t="s">
        <v>80</v>
      </c>
      <c r="AV610" s="12" t="s">
        <v>80</v>
      </c>
      <c r="AW610" s="12" t="s">
        <v>32</v>
      </c>
      <c r="AX610" s="12" t="s">
        <v>78</v>
      </c>
      <c r="AY610" s="238" t="s">
        <v>139</v>
      </c>
    </row>
    <row r="611" spans="2:65" s="1" customFormat="1" ht="16.5" customHeight="1">
      <c r="B611" s="37"/>
      <c r="C611" s="205" t="s">
        <v>1096</v>
      </c>
      <c r="D611" s="205" t="s">
        <v>141</v>
      </c>
      <c r="E611" s="206" t="s">
        <v>1097</v>
      </c>
      <c r="F611" s="207" t="s">
        <v>1098</v>
      </c>
      <c r="G611" s="208" t="s">
        <v>279</v>
      </c>
      <c r="H611" s="209">
        <v>4</v>
      </c>
      <c r="I611" s="210"/>
      <c r="J611" s="211">
        <f>ROUND(I611*H611,2)</f>
        <v>0</v>
      </c>
      <c r="K611" s="207" t="s">
        <v>145</v>
      </c>
      <c r="L611" s="42"/>
      <c r="M611" s="212" t="s">
        <v>1</v>
      </c>
      <c r="N611" s="213" t="s">
        <v>41</v>
      </c>
      <c r="O611" s="78"/>
      <c r="P611" s="214">
        <f>O611*H611</f>
        <v>0</v>
      </c>
      <c r="Q611" s="214">
        <v>0</v>
      </c>
      <c r="R611" s="214">
        <f>Q611*H611</f>
        <v>0</v>
      </c>
      <c r="S611" s="214">
        <v>0</v>
      </c>
      <c r="T611" s="215">
        <f>S611*H611</f>
        <v>0</v>
      </c>
      <c r="AR611" s="16" t="s">
        <v>227</v>
      </c>
      <c r="AT611" s="16" t="s">
        <v>141</v>
      </c>
      <c r="AU611" s="16" t="s">
        <v>80</v>
      </c>
      <c r="AY611" s="16" t="s">
        <v>139</v>
      </c>
      <c r="BE611" s="216">
        <f>IF(N611="základní",J611,0)</f>
        <v>0</v>
      </c>
      <c r="BF611" s="216">
        <f>IF(N611="snížená",J611,0)</f>
        <v>0</v>
      </c>
      <c r="BG611" s="216">
        <f>IF(N611="zákl. přenesená",J611,0)</f>
        <v>0</v>
      </c>
      <c r="BH611" s="216">
        <f>IF(N611="sníž. přenesená",J611,0)</f>
        <v>0</v>
      </c>
      <c r="BI611" s="216">
        <f>IF(N611="nulová",J611,0)</f>
        <v>0</v>
      </c>
      <c r="BJ611" s="16" t="s">
        <v>78</v>
      </c>
      <c r="BK611" s="216">
        <f>ROUND(I611*H611,2)</f>
        <v>0</v>
      </c>
      <c r="BL611" s="16" t="s">
        <v>227</v>
      </c>
      <c r="BM611" s="16" t="s">
        <v>1099</v>
      </c>
    </row>
    <row r="612" spans="2:51" s="11" customFormat="1" ht="12">
      <c r="B612" s="217"/>
      <c r="C612" s="218"/>
      <c r="D612" s="219" t="s">
        <v>148</v>
      </c>
      <c r="E612" s="220" t="s">
        <v>1</v>
      </c>
      <c r="F612" s="221" t="s">
        <v>1100</v>
      </c>
      <c r="G612" s="218"/>
      <c r="H612" s="220" t="s">
        <v>1</v>
      </c>
      <c r="I612" s="222"/>
      <c r="J612" s="218"/>
      <c r="K612" s="218"/>
      <c r="L612" s="223"/>
      <c r="M612" s="224"/>
      <c r="N612" s="225"/>
      <c r="O612" s="225"/>
      <c r="P612" s="225"/>
      <c r="Q612" s="225"/>
      <c r="R612" s="225"/>
      <c r="S612" s="225"/>
      <c r="T612" s="226"/>
      <c r="AT612" s="227" t="s">
        <v>148</v>
      </c>
      <c r="AU612" s="227" t="s">
        <v>80</v>
      </c>
      <c r="AV612" s="11" t="s">
        <v>78</v>
      </c>
      <c r="AW612" s="11" t="s">
        <v>32</v>
      </c>
      <c r="AX612" s="11" t="s">
        <v>70</v>
      </c>
      <c r="AY612" s="227" t="s">
        <v>139</v>
      </c>
    </row>
    <row r="613" spans="2:51" s="12" customFormat="1" ht="12">
      <c r="B613" s="228"/>
      <c r="C613" s="229"/>
      <c r="D613" s="219" t="s">
        <v>148</v>
      </c>
      <c r="E613" s="230" t="s">
        <v>1</v>
      </c>
      <c r="F613" s="231" t="s">
        <v>1083</v>
      </c>
      <c r="G613" s="229"/>
      <c r="H613" s="232">
        <v>4</v>
      </c>
      <c r="I613" s="233"/>
      <c r="J613" s="229"/>
      <c r="K613" s="229"/>
      <c r="L613" s="234"/>
      <c r="M613" s="235"/>
      <c r="N613" s="236"/>
      <c r="O613" s="236"/>
      <c r="P613" s="236"/>
      <c r="Q613" s="236"/>
      <c r="R613" s="236"/>
      <c r="S613" s="236"/>
      <c r="T613" s="237"/>
      <c r="AT613" s="238" t="s">
        <v>148</v>
      </c>
      <c r="AU613" s="238" t="s">
        <v>80</v>
      </c>
      <c r="AV613" s="12" t="s">
        <v>80</v>
      </c>
      <c r="AW613" s="12" t="s">
        <v>32</v>
      </c>
      <c r="AX613" s="12" t="s">
        <v>78</v>
      </c>
      <c r="AY613" s="238" t="s">
        <v>139</v>
      </c>
    </row>
    <row r="614" spans="2:65" s="1" customFormat="1" ht="16.5" customHeight="1">
      <c r="B614" s="37"/>
      <c r="C614" s="250" t="s">
        <v>1101</v>
      </c>
      <c r="D614" s="250" t="s">
        <v>215</v>
      </c>
      <c r="E614" s="251" t="s">
        <v>1102</v>
      </c>
      <c r="F614" s="252" t="s">
        <v>1103</v>
      </c>
      <c r="G614" s="253" t="s">
        <v>230</v>
      </c>
      <c r="H614" s="254">
        <v>0.6</v>
      </c>
      <c r="I614" s="255"/>
      <c r="J614" s="256">
        <f>ROUND(I614*H614,2)</f>
        <v>0</v>
      </c>
      <c r="K614" s="252" t="s">
        <v>145</v>
      </c>
      <c r="L614" s="257"/>
      <c r="M614" s="258" t="s">
        <v>1</v>
      </c>
      <c r="N614" s="259" t="s">
        <v>41</v>
      </c>
      <c r="O614" s="78"/>
      <c r="P614" s="214">
        <f>O614*H614</f>
        <v>0</v>
      </c>
      <c r="Q614" s="214">
        <v>0.003</v>
      </c>
      <c r="R614" s="214">
        <f>Q614*H614</f>
        <v>0.0018</v>
      </c>
      <c r="S614" s="214">
        <v>0</v>
      </c>
      <c r="T614" s="215">
        <f>S614*H614</f>
        <v>0</v>
      </c>
      <c r="AR614" s="16" t="s">
        <v>335</v>
      </c>
      <c r="AT614" s="16" t="s">
        <v>215</v>
      </c>
      <c r="AU614" s="16" t="s">
        <v>80</v>
      </c>
      <c r="AY614" s="16" t="s">
        <v>139</v>
      </c>
      <c r="BE614" s="216">
        <f>IF(N614="základní",J614,0)</f>
        <v>0</v>
      </c>
      <c r="BF614" s="216">
        <f>IF(N614="snížená",J614,0)</f>
        <v>0</v>
      </c>
      <c r="BG614" s="216">
        <f>IF(N614="zákl. přenesená",J614,0)</f>
        <v>0</v>
      </c>
      <c r="BH614" s="216">
        <f>IF(N614="sníž. přenesená",J614,0)</f>
        <v>0</v>
      </c>
      <c r="BI614" s="216">
        <f>IF(N614="nulová",J614,0)</f>
        <v>0</v>
      </c>
      <c r="BJ614" s="16" t="s">
        <v>78</v>
      </c>
      <c r="BK614" s="216">
        <f>ROUND(I614*H614,2)</f>
        <v>0</v>
      </c>
      <c r="BL614" s="16" t="s">
        <v>227</v>
      </c>
      <c r="BM614" s="16" t="s">
        <v>1104</v>
      </c>
    </row>
    <row r="615" spans="2:65" s="1" customFormat="1" ht="16.5" customHeight="1">
      <c r="B615" s="37"/>
      <c r="C615" s="250" t="s">
        <v>1105</v>
      </c>
      <c r="D615" s="250" t="s">
        <v>215</v>
      </c>
      <c r="E615" s="251" t="s">
        <v>1106</v>
      </c>
      <c r="F615" s="252" t="s">
        <v>1107</v>
      </c>
      <c r="G615" s="253" t="s">
        <v>230</v>
      </c>
      <c r="H615" s="254">
        <v>27.6</v>
      </c>
      <c r="I615" s="255"/>
      <c r="J615" s="256">
        <f>ROUND(I615*H615,2)</f>
        <v>0</v>
      </c>
      <c r="K615" s="252" t="s">
        <v>1</v>
      </c>
      <c r="L615" s="257"/>
      <c r="M615" s="258" t="s">
        <v>1</v>
      </c>
      <c r="N615" s="259" t="s">
        <v>41</v>
      </c>
      <c r="O615" s="78"/>
      <c r="P615" s="214">
        <f>O615*H615</f>
        <v>0</v>
      </c>
      <c r="Q615" s="214">
        <v>0.003</v>
      </c>
      <c r="R615" s="214">
        <f>Q615*H615</f>
        <v>0.08280000000000001</v>
      </c>
      <c r="S615" s="214">
        <v>0</v>
      </c>
      <c r="T615" s="215">
        <f>S615*H615</f>
        <v>0</v>
      </c>
      <c r="AR615" s="16" t="s">
        <v>335</v>
      </c>
      <c r="AT615" s="16" t="s">
        <v>215</v>
      </c>
      <c r="AU615" s="16" t="s">
        <v>80</v>
      </c>
      <c r="AY615" s="16" t="s">
        <v>139</v>
      </c>
      <c r="BE615" s="216">
        <f>IF(N615="základní",J615,0)</f>
        <v>0</v>
      </c>
      <c r="BF615" s="216">
        <f>IF(N615="snížená",J615,0)</f>
        <v>0</v>
      </c>
      <c r="BG615" s="216">
        <f>IF(N615="zákl. přenesená",J615,0)</f>
        <v>0</v>
      </c>
      <c r="BH615" s="216">
        <f>IF(N615="sníž. přenesená",J615,0)</f>
        <v>0</v>
      </c>
      <c r="BI615" s="216">
        <f>IF(N615="nulová",J615,0)</f>
        <v>0</v>
      </c>
      <c r="BJ615" s="16" t="s">
        <v>78</v>
      </c>
      <c r="BK615" s="216">
        <f>ROUND(I615*H615,2)</f>
        <v>0</v>
      </c>
      <c r="BL615" s="16" t="s">
        <v>227</v>
      </c>
      <c r="BM615" s="16" t="s">
        <v>1108</v>
      </c>
    </row>
    <row r="616" spans="2:65" s="1" customFormat="1" ht="16.5" customHeight="1">
      <c r="B616" s="37"/>
      <c r="C616" s="250" t="s">
        <v>1109</v>
      </c>
      <c r="D616" s="250" t="s">
        <v>215</v>
      </c>
      <c r="E616" s="251" t="s">
        <v>1110</v>
      </c>
      <c r="F616" s="252" t="s">
        <v>1111</v>
      </c>
      <c r="G616" s="253" t="s">
        <v>230</v>
      </c>
      <c r="H616" s="254">
        <v>4.8</v>
      </c>
      <c r="I616" s="255"/>
      <c r="J616" s="256">
        <f>ROUND(I616*H616,2)</f>
        <v>0</v>
      </c>
      <c r="K616" s="252" t="s">
        <v>1</v>
      </c>
      <c r="L616" s="257"/>
      <c r="M616" s="258" t="s">
        <v>1</v>
      </c>
      <c r="N616" s="259" t="s">
        <v>41</v>
      </c>
      <c r="O616" s="78"/>
      <c r="P616" s="214">
        <f>O616*H616</f>
        <v>0</v>
      </c>
      <c r="Q616" s="214">
        <v>0.003</v>
      </c>
      <c r="R616" s="214">
        <f>Q616*H616</f>
        <v>0.0144</v>
      </c>
      <c r="S616" s="214">
        <v>0</v>
      </c>
      <c r="T616" s="215">
        <f>S616*H616</f>
        <v>0</v>
      </c>
      <c r="AR616" s="16" t="s">
        <v>335</v>
      </c>
      <c r="AT616" s="16" t="s">
        <v>215</v>
      </c>
      <c r="AU616" s="16" t="s">
        <v>80</v>
      </c>
      <c r="AY616" s="16" t="s">
        <v>139</v>
      </c>
      <c r="BE616" s="216">
        <f>IF(N616="základní",J616,0)</f>
        <v>0</v>
      </c>
      <c r="BF616" s="216">
        <f>IF(N616="snížená",J616,0)</f>
        <v>0</v>
      </c>
      <c r="BG616" s="216">
        <f>IF(N616="zákl. přenesená",J616,0)</f>
        <v>0</v>
      </c>
      <c r="BH616" s="216">
        <f>IF(N616="sníž. přenesená",J616,0)</f>
        <v>0</v>
      </c>
      <c r="BI616" s="216">
        <f>IF(N616="nulová",J616,0)</f>
        <v>0</v>
      </c>
      <c r="BJ616" s="16" t="s">
        <v>78</v>
      </c>
      <c r="BK616" s="216">
        <f>ROUND(I616*H616,2)</f>
        <v>0</v>
      </c>
      <c r="BL616" s="16" t="s">
        <v>227</v>
      </c>
      <c r="BM616" s="16" t="s">
        <v>1112</v>
      </c>
    </row>
    <row r="617" spans="2:65" s="1" customFormat="1" ht="16.5" customHeight="1">
      <c r="B617" s="37"/>
      <c r="C617" s="250" t="s">
        <v>1113</v>
      </c>
      <c r="D617" s="250" t="s">
        <v>215</v>
      </c>
      <c r="E617" s="251" t="s">
        <v>1114</v>
      </c>
      <c r="F617" s="252" t="s">
        <v>1115</v>
      </c>
      <c r="G617" s="253" t="s">
        <v>230</v>
      </c>
      <c r="H617" s="254">
        <v>4.8</v>
      </c>
      <c r="I617" s="255"/>
      <c r="J617" s="256">
        <f>ROUND(I617*H617,2)</f>
        <v>0</v>
      </c>
      <c r="K617" s="252" t="s">
        <v>1</v>
      </c>
      <c r="L617" s="257"/>
      <c r="M617" s="258" t="s">
        <v>1</v>
      </c>
      <c r="N617" s="259" t="s">
        <v>41</v>
      </c>
      <c r="O617" s="78"/>
      <c r="P617" s="214">
        <f>O617*H617</f>
        <v>0</v>
      </c>
      <c r="Q617" s="214">
        <v>0.003</v>
      </c>
      <c r="R617" s="214">
        <f>Q617*H617</f>
        <v>0.0144</v>
      </c>
      <c r="S617" s="214">
        <v>0</v>
      </c>
      <c r="T617" s="215">
        <f>S617*H617</f>
        <v>0</v>
      </c>
      <c r="AR617" s="16" t="s">
        <v>335</v>
      </c>
      <c r="AT617" s="16" t="s">
        <v>215</v>
      </c>
      <c r="AU617" s="16" t="s">
        <v>80</v>
      </c>
      <c r="AY617" s="16" t="s">
        <v>139</v>
      </c>
      <c r="BE617" s="216">
        <f>IF(N617="základní",J617,0)</f>
        <v>0</v>
      </c>
      <c r="BF617" s="216">
        <f>IF(N617="snížená",J617,0)</f>
        <v>0</v>
      </c>
      <c r="BG617" s="216">
        <f>IF(N617="zákl. přenesená",J617,0)</f>
        <v>0</v>
      </c>
      <c r="BH617" s="216">
        <f>IF(N617="sníž. přenesená",J617,0)</f>
        <v>0</v>
      </c>
      <c r="BI617" s="216">
        <f>IF(N617="nulová",J617,0)</f>
        <v>0</v>
      </c>
      <c r="BJ617" s="16" t="s">
        <v>78</v>
      </c>
      <c r="BK617" s="216">
        <f>ROUND(I617*H617,2)</f>
        <v>0</v>
      </c>
      <c r="BL617" s="16" t="s">
        <v>227</v>
      </c>
      <c r="BM617" s="16" t="s">
        <v>1116</v>
      </c>
    </row>
    <row r="618" spans="2:65" s="1" customFormat="1" ht="16.5" customHeight="1">
      <c r="B618" s="37"/>
      <c r="C618" s="250" t="s">
        <v>1117</v>
      </c>
      <c r="D618" s="250" t="s">
        <v>215</v>
      </c>
      <c r="E618" s="251" t="s">
        <v>1118</v>
      </c>
      <c r="F618" s="252" t="s">
        <v>1119</v>
      </c>
      <c r="G618" s="253" t="s">
        <v>230</v>
      </c>
      <c r="H618" s="254">
        <v>4.62</v>
      </c>
      <c r="I618" s="255"/>
      <c r="J618" s="256">
        <f>ROUND(I618*H618,2)</f>
        <v>0</v>
      </c>
      <c r="K618" s="252" t="s">
        <v>1</v>
      </c>
      <c r="L618" s="257"/>
      <c r="M618" s="258" t="s">
        <v>1</v>
      </c>
      <c r="N618" s="259" t="s">
        <v>41</v>
      </c>
      <c r="O618" s="78"/>
      <c r="P618" s="214">
        <f>O618*H618</f>
        <v>0</v>
      </c>
      <c r="Q618" s="214">
        <v>0.003</v>
      </c>
      <c r="R618" s="214">
        <f>Q618*H618</f>
        <v>0.01386</v>
      </c>
      <c r="S618" s="214">
        <v>0</v>
      </c>
      <c r="T618" s="215">
        <f>S618*H618</f>
        <v>0</v>
      </c>
      <c r="AR618" s="16" t="s">
        <v>335</v>
      </c>
      <c r="AT618" s="16" t="s">
        <v>215</v>
      </c>
      <c r="AU618" s="16" t="s">
        <v>80</v>
      </c>
      <c r="AY618" s="16" t="s">
        <v>139</v>
      </c>
      <c r="BE618" s="216">
        <f>IF(N618="základní",J618,0)</f>
        <v>0</v>
      </c>
      <c r="BF618" s="216">
        <f>IF(N618="snížená",J618,0)</f>
        <v>0</v>
      </c>
      <c r="BG618" s="216">
        <f>IF(N618="zákl. přenesená",J618,0)</f>
        <v>0</v>
      </c>
      <c r="BH618" s="216">
        <f>IF(N618="sníž. přenesená",J618,0)</f>
        <v>0</v>
      </c>
      <c r="BI618" s="216">
        <f>IF(N618="nulová",J618,0)</f>
        <v>0</v>
      </c>
      <c r="BJ618" s="16" t="s">
        <v>78</v>
      </c>
      <c r="BK618" s="216">
        <f>ROUND(I618*H618,2)</f>
        <v>0</v>
      </c>
      <c r="BL618" s="16" t="s">
        <v>227</v>
      </c>
      <c r="BM618" s="16" t="s">
        <v>1120</v>
      </c>
    </row>
    <row r="619" spans="2:65" s="1" customFormat="1" ht="16.5" customHeight="1">
      <c r="B619" s="37"/>
      <c r="C619" s="250" t="s">
        <v>1121</v>
      </c>
      <c r="D619" s="250" t="s">
        <v>215</v>
      </c>
      <c r="E619" s="251" t="s">
        <v>1122</v>
      </c>
      <c r="F619" s="252" t="s">
        <v>1123</v>
      </c>
      <c r="G619" s="253" t="s">
        <v>230</v>
      </c>
      <c r="H619" s="254">
        <v>2.7</v>
      </c>
      <c r="I619" s="255"/>
      <c r="J619" s="256">
        <f>ROUND(I619*H619,2)</f>
        <v>0</v>
      </c>
      <c r="K619" s="252" t="s">
        <v>1</v>
      </c>
      <c r="L619" s="257"/>
      <c r="M619" s="258" t="s">
        <v>1</v>
      </c>
      <c r="N619" s="259" t="s">
        <v>41</v>
      </c>
      <c r="O619" s="78"/>
      <c r="P619" s="214">
        <f>O619*H619</f>
        <v>0</v>
      </c>
      <c r="Q619" s="214">
        <v>0.003</v>
      </c>
      <c r="R619" s="214">
        <f>Q619*H619</f>
        <v>0.008100000000000001</v>
      </c>
      <c r="S619" s="214">
        <v>0</v>
      </c>
      <c r="T619" s="215">
        <f>S619*H619</f>
        <v>0</v>
      </c>
      <c r="AR619" s="16" t="s">
        <v>335</v>
      </c>
      <c r="AT619" s="16" t="s">
        <v>215</v>
      </c>
      <c r="AU619" s="16" t="s">
        <v>80</v>
      </c>
      <c r="AY619" s="16" t="s">
        <v>139</v>
      </c>
      <c r="BE619" s="216">
        <f>IF(N619="základní",J619,0)</f>
        <v>0</v>
      </c>
      <c r="BF619" s="216">
        <f>IF(N619="snížená",J619,0)</f>
        <v>0</v>
      </c>
      <c r="BG619" s="216">
        <f>IF(N619="zákl. přenesená",J619,0)</f>
        <v>0</v>
      </c>
      <c r="BH619" s="216">
        <f>IF(N619="sníž. přenesená",J619,0)</f>
        <v>0</v>
      </c>
      <c r="BI619" s="216">
        <f>IF(N619="nulová",J619,0)</f>
        <v>0</v>
      </c>
      <c r="BJ619" s="16" t="s">
        <v>78</v>
      </c>
      <c r="BK619" s="216">
        <f>ROUND(I619*H619,2)</f>
        <v>0</v>
      </c>
      <c r="BL619" s="16" t="s">
        <v>227</v>
      </c>
      <c r="BM619" s="16" t="s">
        <v>1124</v>
      </c>
    </row>
    <row r="620" spans="2:65" s="1" customFormat="1" ht="16.5" customHeight="1">
      <c r="B620" s="37"/>
      <c r="C620" s="250" t="s">
        <v>1125</v>
      </c>
      <c r="D620" s="250" t="s">
        <v>215</v>
      </c>
      <c r="E620" s="251" t="s">
        <v>1126</v>
      </c>
      <c r="F620" s="252" t="s">
        <v>1127</v>
      </c>
      <c r="G620" s="253" t="s">
        <v>230</v>
      </c>
      <c r="H620" s="254">
        <v>27</v>
      </c>
      <c r="I620" s="255"/>
      <c r="J620" s="256">
        <f>ROUND(I620*H620,2)</f>
        <v>0</v>
      </c>
      <c r="K620" s="252" t="s">
        <v>1</v>
      </c>
      <c r="L620" s="257"/>
      <c r="M620" s="258" t="s">
        <v>1</v>
      </c>
      <c r="N620" s="259" t="s">
        <v>41</v>
      </c>
      <c r="O620" s="78"/>
      <c r="P620" s="214">
        <f>O620*H620</f>
        <v>0</v>
      </c>
      <c r="Q620" s="214">
        <v>0.003</v>
      </c>
      <c r="R620" s="214">
        <f>Q620*H620</f>
        <v>0.081</v>
      </c>
      <c r="S620" s="214">
        <v>0</v>
      </c>
      <c r="T620" s="215">
        <f>S620*H620</f>
        <v>0</v>
      </c>
      <c r="AR620" s="16" t="s">
        <v>335</v>
      </c>
      <c r="AT620" s="16" t="s">
        <v>215</v>
      </c>
      <c r="AU620" s="16" t="s">
        <v>80</v>
      </c>
      <c r="AY620" s="16" t="s">
        <v>139</v>
      </c>
      <c r="BE620" s="216">
        <f>IF(N620="základní",J620,0)</f>
        <v>0</v>
      </c>
      <c r="BF620" s="216">
        <f>IF(N620="snížená",J620,0)</f>
        <v>0</v>
      </c>
      <c r="BG620" s="216">
        <f>IF(N620="zákl. přenesená",J620,0)</f>
        <v>0</v>
      </c>
      <c r="BH620" s="216">
        <f>IF(N620="sníž. přenesená",J620,0)</f>
        <v>0</v>
      </c>
      <c r="BI620" s="216">
        <f>IF(N620="nulová",J620,0)</f>
        <v>0</v>
      </c>
      <c r="BJ620" s="16" t="s">
        <v>78</v>
      </c>
      <c r="BK620" s="216">
        <f>ROUND(I620*H620,2)</f>
        <v>0</v>
      </c>
      <c r="BL620" s="16" t="s">
        <v>227</v>
      </c>
      <c r="BM620" s="16" t="s">
        <v>1128</v>
      </c>
    </row>
    <row r="621" spans="2:65" s="1" customFormat="1" ht="16.5" customHeight="1">
      <c r="B621" s="37"/>
      <c r="C621" s="250" t="s">
        <v>1129</v>
      </c>
      <c r="D621" s="250" t="s">
        <v>215</v>
      </c>
      <c r="E621" s="251" t="s">
        <v>1130</v>
      </c>
      <c r="F621" s="252" t="s">
        <v>1131</v>
      </c>
      <c r="G621" s="253" t="s">
        <v>230</v>
      </c>
      <c r="H621" s="254">
        <v>1.5</v>
      </c>
      <c r="I621" s="255"/>
      <c r="J621" s="256">
        <f>ROUND(I621*H621,2)</f>
        <v>0</v>
      </c>
      <c r="K621" s="252" t="s">
        <v>1</v>
      </c>
      <c r="L621" s="257"/>
      <c r="M621" s="258" t="s">
        <v>1</v>
      </c>
      <c r="N621" s="259" t="s">
        <v>41</v>
      </c>
      <c r="O621" s="78"/>
      <c r="P621" s="214">
        <f>O621*H621</f>
        <v>0</v>
      </c>
      <c r="Q621" s="214">
        <v>0.003</v>
      </c>
      <c r="R621" s="214">
        <f>Q621*H621</f>
        <v>0.0045000000000000005</v>
      </c>
      <c r="S621" s="214">
        <v>0</v>
      </c>
      <c r="T621" s="215">
        <f>S621*H621</f>
        <v>0</v>
      </c>
      <c r="AR621" s="16" t="s">
        <v>335</v>
      </c>
      <c r="AT621" s="16" t="s">
        <v>215</v>
      </c>
      <c r="AU621" s="16" t="s">
        <v>80</v>
      </c>
      <c r="AY621" s="16" t="s">
        <v>139</v>
      </c>
      <c r="BE621" s="216">
        <f>IF(N621="základní",J621,0)</f>
        <v>0</v>
      </c>
      <c r="BF621" s="216">
        <f>IF(N621="snížená",J621,0)</f>
        <v>0</v>
      </c>
      <c r="BG621" s="216">
        <f>IF(N621="zákl. přenesená",J621,0)</f>
        <v>0</v>
      </c>
      <c r="BH621" s="216">
        <f>IF(N621="sníž. přenesená",J621,0)</f>
        <v>0</v>
      </c>
      <c r="BI621" s="216">
        <f>IF(N621="nulová",J621,0)</f>
        <v>0</v>
      </c>
      <c r="BJ621" s="16" t="s">
        <v>78</v>
      </c>
      <c r="BK621" s="216">
        <f>ROUND(I621*H621,2)</f>
        <v>0</v>
      </c>
      <c r="BL621" s="16" t="s">
        <v>227</v>
      </c>
      <c r="BM621" s="16" t="s">
        <v>1132</v>
      </c>
    </row>
    <row r="622" spans="2:65" s="1" customFormat="1" ht="16.5" customHeight="1">
      <c r="B622" s="37"/>
      <c r="C622" s="250" t="s">
        <v>1133</v>
      </c>
      <c r="D622" s="250" t="s">
        <v>215</v>
      </c>
      <c r="E622" s="251" t="s">
        <v>1134</v>
      </c>
      <c r="F622" s="252" t="s">
        <v>1135</v>
      </c>
      <c r="G622" s="253" t="s">
        <v>230</v>
      </c>
      <c r="H622" s="254">
        <v>16.8</v>
      </c>
      <c r="I622" s="255"/>
      <c r="J622" s="256">
        <f>ROUND(I622*H622,2)</f>
        <v>0</v>
      </c>
      <c r="K622" s="252" t="s">
        <v>1</v>
      </c>
      <c r="L622" s="257"/>
      <c r="M622" s="258" t="s">
        <v>1</v>
      </c>
      <c r="N622" s="259" t="s">
        <v>41</v>
      </c>
      <c r="O622" s="78"/>
      <c r="P622" s="214">
        <f>O622*H622</f>
        <v>0</v>
      </c>
      <c r="Q622" s="214">
        <v>0.003</v>
      </c>
      <c r="R622" s="214">
        <f>Q622*H622</f>
        <v>0.0504</v>
      </c>
      <c r="S622" s="214">
        <v>0</v>
      </c>
      <c r="T622" s="215">
        <f>S622*H622</f>
        <v>0</v>
      </c>
      <c r="AR622" s="16" t="s">
        <v>335</v>
      </c>
      <c r="AT622" s="16" t="s">
        <v>215</v>
      </c>
      <c r="AU622" s="16" t="s">
        <v>80</v>
      </c>
      <c r="AY622" s="16" t="s">
        <v>139</v>
      </c>
      <c r="BE622" s="216">
        <f>IF(N622="základní",J622,0)</f>
        <v>0</v>
      </c>
      <c r="BF622" s="216">
        <f>IF(N622="snížená",J622,0)</f>
        <v>0</v>
      </c>
      <c r="BG622" s="216">
        <f>IF(N622="zákl. přenesená",J622,0)</f>
        <v>0</v>
      </c>
      <c r="BH622" s="216">
        <f>IF(N622="sníž. přenesená",J622,0)</f>
        <v>0</v>
      </c>
      <c r="BI622" s="216">
        <f>IF(N622="nulová",J622,0)</f>
        <v>0</v>
      </c>
      <c r="BJ622" s="16" t="s">
        <v>78</v>
      </c>
      <c r="BK622" s="216">
        <f>ROUND(I622*H622,2)</f>
        <v>0</v>
      </c>
      <c r="BL622" s="16" t="s">
        <v>227</v>
      </c>
      <c r="BM622" s="16" t="s">
        <v>1136</v>
      </c>
    </row>
    <row r="623" spans="2:65" s="1" customFormat="1" ht="16.5" customHeight="1">
      <c r="B623" s="37"/>
      <c r="C623" s="250" t="s">
        <v>1137</v>
      </c>
      <c r="D623" s="250" t="s">
        <v>215</v>
      </c>
      <c r="E623" s="251" t="s">
        <v>1138</v>
      </c>
      <c r="F623" s="252" t="s">
        <v>1139</v>
      </c>
      <c r="G623" s="253" t="s">
        <v>230</v>
      </c>
      <c r="H623" s="254">
        <v>57.6</v>
      </c>
      <c r="I623" s="255"/>
      <c r="J623" s="256">
        <f>ROUND(I623*H623,2)</f>
        <v>0</v>
      </c>
      <c r="K623" s="252" t="s">
        <v>1</v>
      </c>
      <c r="L623" s="257"/>
      <c r="M623" s="258" t="s">
        <v>1</v>
      </c>
      <c r="N623" s="259" t="s">
        <v>41</v>
      </c>
      <c r="O623" s="78"/>
      <c r="P623" s="214">
        <f>O623*H623</f>
        <v>0</v>
      </c>
      <c r="Q623" s="214">
        <v>0.003</v>
      </c>
      <c r="R623" s="214">
        <f>Q623*H623</f>
        <v>0.1728</v>
      </c>
      <c r="S623" s="214">
        <v>0</v>
      </c>
      <c r="T623" s="215">
        <f>S623*H623</f>
        <v>0</v>
      </c>
      <c r="AR623" s="16" t="s">
        <v>335</v>
      </c>
      <c r="AT623" s="16" t="s">
        <v>215</v>
      </c>
      <c r="AU623" s="16" t="s">
        <v>80</v>
      </c>
      <c r="AY623" s="16" t="s">
        <v>139</v>
      </c>
      <c r="BE623" s="216">
        <f>IF(N623="základní",J623,0)</f>
        <v>0</v>
      </c>
      <c r="BF623" s="216">
        <f>IF(N623="snížená",J623,0)</f>
        <v>0</v>
      </c>
      <c r="BG623" s="216">
        <f>IF(N623="zákl. přenesená",J623,0)</f>
        <v>0</v>
      </c>
      <c r="BH623" s="216">
        <f>IF(N623="sníž. přenesená",J623,0)</f>
        <v>0</v>
      </c>
      <c r="BI623" s="216">
        <f>IF(N623="nulová",J623,0)</f>
        <v>0</v>
      </c>
      <c r="BJ623" s="16" t="s">
        <v>78</v>
      </c>
      <c r="BK623" s="216">
        <f>ROUND(I623*H623,2)</f>
        <v>0</v>
      </c>
      <c r="BL623" s="16" t="s">
        <v>227</v>
      </c>
      <c r="BM623" s="16" t="s">
        <v>1140</v>
      </c>
    </row>
    <row r="624" spans="2:65" s="1" customFormat="1" ht="16.5" customHeight="1">
      <c r="B624" s="37"/>
      <c r="C624" s="250" t="s">
        <v>1141</v>
      </c>
      <c r="D624" s="250" t="s">
        <v>215</v>
      </c>
      <c r="E624" s="251" t="s">
        <v>1142</v>
      </c>
      <c r="F624" s="252" t="s">
        <v>1143</v>
      </c>
      <c r="G624" s="253" t="s">
        <v>230</v>
      </c>
      <c r="H624" s="254">
        <v>36</v>
      </c>
      <c r="I624" s="255"/>
      <c r="J624" s="256">
        <f>ROUND(I624*H624,2)</f>
        <v>0</v>
      </c>
      <c r="K624" s="252" t="s">
        <v>1</v>
      </c>
      <c r="L624" s="257"/>
      <c r="M624" s="258" t="s">
        <v>1</v>
      </c>
      <c r="N624" s="259" t="s">
        <v>41</v>
      </c>
      <c r="O624" s="78"/>
      <c r="P624" s="214">
        <f>O624*H624</f>
        <v>0</v>
      </c>
      <c r="Q624" s="214">
        <v>0.003</v>
      </c>
      <c r="R624" s="214">
        <f>Q624*H624</f>
        <v>0.108</v>
      </c>
      <c r="S624" s="214">
        <v>0</v>
      </c>
      <c r="T624" s="215">
        <f>S624*H624</f>
        <v>0</v>
      </c>
      <c r="AR624" s="16" t="s">
        <v>335</v>
      </c>
      <c r="AT624" s="16" t="s">
        <v>215</v>
      </c>
      <c r="AU624" s="16" t="s">
        <v>80</v>
      </c>
      <c r="AY624" s="16" t="s">
        <v>139</v>
      </c>
      <c r="BE624" s="216">
        <f>IF(N624="základní",J624,0)</f>
        <v>0</v>
      </c>
      <c r="BF624" s="216">
        <f>IF(N624="snížená",J624,0)</f>
        <v>0</v>
      </c>
      <c r="BG624" s="216">
        <f>IF(N624="zákl. přenesená",J624,0)</f>
        <v>0</v>
      </c>
      <c r="BH624" s="216">
        <f>IF(N624="sníž. přenesená",J624,0)</f>
        <v>0</v>
      </c>
      <c r="BI624" s="216">
        <f>IF(N624="nulová",J624,0)</f>
        <v>0</v>
      </c>
      <c r="BJ624" s="16" t="s">
        <v>78</v>
      </c>
      <c r="BK624" s="216">
        <f>ROUND(I624*H624,2)</f>
        <v>0</v>
      </c>
      <c r="BL624" s="16" t="s">
        <v>227</v>
      </c>
      <c r="BM624" s="16" t="s">
        <v>1144</v>
      </c>
    </row>
    <row r="625" spans="2:65" s="1" customFormat="1" ht="16.5" customHeight="1">
      <c r="B625" s="37"/>
      <c r="C625" s="250" t="s">
        <v>1145</v>
      </c>
      <c r="D625" s="250" t="s">
        <v>215</v>
      </c>
      <c r="E625" s="251" t="s">
        <v>1146</v>
      </c>
      <c r="F625" s="252" t="s">
        <v>1147</v>
      </c>
      <c r="G625" s="253" t="s">
        <v>230</v>
      </c>
      <c r="H625" s="254">
        <v>2.4</v>
      </c>
      <c r="I625" s="255"/>
      <c r="J625" s="256">
        <f>ROUND(I625*H625,2)</f>
        <v>0</v>
      </c>
      <c r="K625" s="252" t="s">
        <v>1</v>
      </c>
      <c r="L625" s="257"/>
      <c r="M625" s="258" t="s">
        <v>1</v>
      </c>
      <c r="N625" s="259" t="s">
        <v>41</v>
      </c>
      <c r="O625" s="78"/>
      <c r="P625" s="214">
        <f>O625*H625</f>
        <v>0</v>
      </c>
      <c r="Q625" s="214">
        <v>0.003</v>
      </c>
      <c r="R625" s="214">
        <f>Q625*H625</f>
        <v>0.0072</v>
      </c>
      <c r="S625" s="214">
        <v>0</v>
      </c>
      <c r="T625" s="215">
        <f>S625*H625</f>
        <v>0</v>
      </c>
      <c r="AR625" s="16" t="s">
        <v>335</v>
      </c>
      <c r="AT625" s="16" t="s">
        <v>215</v>
      </c>
      <c r="AU625" s="16" t="s">
        <v>80</v>
      </c>
      <c r="AY625" s="16" t="s">
        <v>139</v>
      </c>
      <c r="BE625" s="216">
        <f>IF(N625="základní",J625,0)</f>
        <v>0</v>
      </c>
      <c r="BF625" s="216">
        <f>IF(N625="snížená",J625,0)</f>
        <v>0</v>
      </c>
      <c r="BG625" s="216">
        <f>IF(N625="zákl. přenesená",J625,0)</f>
        <v>0</v>
      </c>
      <c r="BH625" s="216">
        <f>IF(N625="sníž. přenesená",J625,0)</f>
        <v>0</v>
      </c>
      <c r="BI625" s="216">
        <f>IF(N625="nulová",J625,0)</f>
        <v>0</v>
      </c>
      <c r="BJ625" s="16" t="s">
        <v>78</v>
      </c>
      <c r="BK625" s="216">
        <f>ROUND(I625*H625,2)</f>
        <v>0</v>
      </c>
      <c r="BL625" s="16" t="s">
        <v>227</v>
      </c>
      <c r="BM625" s="16" t="s">
        <v>1148</v>
      </c>
    </row>
    <row r="626" spans="2:65" s="1" customFormat="1" ht="16.5" customHeight="1">
      <c r="B626" s="37"/>
      <c r="C626" s="250" t="s">
        <v>1149</v>
      </c>
      <c r="D626" s="250" t="s">
        <v>215</v>
      </c>
      <c r="E626" s="251" t="s">
        <v>1150</v>
      </c>
      <c r="F626" s="252" t="s">
        <v>1151</v>
      </c>
      <c r="G626" s="253" t="s">
        <v>230</v>
      </c>
      <c r="H626" s="254">
        <v>16.5</v>
      </c>
      <c r="I626" s="255"/>
      <c r="J626" s="256">
        <f>ROUND(I626*H626,2)</f>
        <v>0</v>
      </c>
      <c r="K626" s="252" t="s">
        <v>1</v>
      </c>
      <c r="L626" s="257"/>
      <c r="M626" s="258" t="s">
        <v>1</v>
      </c>
      <c r="N626" s="259" t="s">
        <v>41</v>
      </c>
      <c r="O626" s="78"/>
      <c r="P626" s="214">
        <f>O626*H626</f>
        <v>0</v>
      </c>
      <c r="Q626" s="214">
        <v>0.003</v>
      </c>
      <c r="R626" s="214">
        <f>Q626*H626</f>
        <v>0.0495</v>
      </c>
      <c r="S626" s="214">
        <v>0</v>
      </c>
      <c r="T626" s="215">
        <f>S626*H626</f>
        <v>0</v>
      </c>
      <c r="AR626" s="16" t="s">
        <v>335</v>
      </c>
      <c r="AT626" s="16" t="s">
        <v>215</v>
      </c>
      <c r="AU626" s="16" t="s">
        <v>80</v>
      </c>
      <c r="AY626" s="16" t="s">
        <v>139</v>
      </c>
      <c r="BE626" s="216">
        <f>IF(N626="základní",J626,0)</f>
        <v>0</v>
      </c>
      <c r="BF626" s="216">
        <f>IF(N626="snížená",J626,0)</f>
        <v>0</v>
      </c>
      <c r="BG626" s="216">
        <f>IF(N626="zákl. přenesená",J626,0)</f>
        <v>0</v>
      </c>
      <c r="BH626" s="216">
        <f>IF(N626="sníž. přenesená",J626,0)</f>
        <v>0</v>
      </c>
      <c r="BI626" s="216">
        <f>IF(N626="nulová",J626,0)</f>
        <v>0</v>
      </c>
      <c r="BJ626" s="16" t="s">
        <v>78</v>
      </c>
      <c r="BK626" s="216">
        <f>ROUND(I626*H626,2)</f>
        <v>0</v>
      </c>
      <c r="BL626" s="16" t="s">
        <v>227</v>
      </c>
      <c r="BM626" s="16" t="s">
        <v>1152</v>
      </c>
    </row>
    <row r="627" spans="2:65" s="1" customFormat="1" ht="16.5" customHeight="1">
      <c r="B627" s="37"/>
      <c r="C627" s="250" t="s">
        <v>1153</v>
      </c>
      <c r="D627" s="250" t="s">
        <v>215</v>
      </c>
      <c r="E627" s="251" t="s">
        <v>1154</v>
      </c>
      <c r="F627" s="252" t="s">
        <v>1155</v>
      </c>
      <c r="G627" s="253" t="s">
        <v>230</v>
      </c>
      <c r="H627" s="254">
        <v>197</v>
      </c>
      <c r="I627" s="255"/>
      <c r="J627" s="256">
        <f>ROUND(I627*H627,2)</f>
        <v>0</v>
      </c>
      <c r="K627" s="252" t="s">
        <v>1</v>
      </c>
      <c r="L627" s="257"/>
      <c r="M627" s="258" t="s">
        <v>1</v>
      </c>
      <c r="N627" s="259" t="s">
        <v>41</v>
      </c>
      <c r="O627" s="78"/>
      <c r="P627" s="214">
        <f>O627*H627</f>
        <v>0</v>
      </c>
      <c r="Q627" s="214">
        <v>0.003</v>
      </c>
      <c r="R627" s="214">
        <f>Q627*H627</f>
        <v>0.591</v>
      </c>
      <c r="S627" s="214">
        <v>0</v>
      </c>
      <c r="T627" s="215">
        <f>S627*H627</f>
        <v>0</v>
      </c>
      <c r="AR627" s="16" t="s">
        <v>335</v>
      </c>
      <c r="AT627" s="16" t="s">
        <v>215</v>
      </c>
      <c r="AU627" s="16" t="s">
        <v>80</v>
      </c>
      <c r="AY627" s="16" t="s">
        <v>139</v>
      </c>
      <c r="BE627" s="216">
        <f>IF(N627="základní",J627,0)</f>
        <v>0</v>
      </c>
      <c r="BF627" s="216">
        <f>IF(N627="snížená",J627,0)</f>
        <v>0</v>
      </c>
      <c r="BG627" s="216">
        <f>IF(N627="zákl. přenesená",J627,0)</f>
        <v>0</v>
      </c>
      <c r="BH627" s="216">
        <f>IF(N627="sníž. přenesená",J627,0)</f>
        <v>0</v>
      </c>
      <c r="BI627" s="216">
        <f>IF(N627="nulová",J627,0)</f>
        <v>0</v>
      </c>
      <c r="BJ627" s="16" t="s">
        <v>78</v>
      </c>
      <c r="BK627" s="216">
        <f>ROUND(I627*H627,2)</f>
        <v>0</v>
      </c>
      <c r="BL627" s="16" t="s">
        <v>227</v>
      </c>
      <c r="BM627" s="16" t="s">
        <v>1156</v>
      </c>
    </row>
    <row r="628" spans="2:65" s="1" customFormat="1" ht="16.5" customHeight="1">
      <c r="B628" s="37"/>
      <c r="C628" s="250" t="s">
        <v>1157</v>
      </c>
      <c r="D628" s="250" t="s">
        <v>215</v>
      </c>
      <c r="E628" s="251" t="s">
        <v>1158</v>
      </c>
      <c r="F628" s="252" t="s">
        <v>1159</v>
      </c>
      <c r="G628" s="253" t="s">
        <v>230</v>
      </c>
      <c r="H628" s="254">
        <v>16.2</v>
      </c>
      <c r="I628" s="255"/>
      <c r="J628" s="256">
        <f>ROUND(I628*H628,2)</f>
        <v>0</v>
      </c>
      <c r="K628" s="252" t="s">
        <v>1</v>
      </c>
      <c r="L628" s="257"/>
      <c r="M628" s="258" t="s">
        <v>1</v>
      </c>
      <c r="N628" s="259" t="s">
        <v>41</v>
      </c>
      <c r="O628" s="78"/>
      <c r="P628" s="214">
        <f>O628*H628</f>
        <v>0</v>
      </c>
      <c r="Q628" s="214">
        <v>0.003</v>
      </c>
      <c r="R628" s="214">
        <f>Q628*H628</f>
        <v>0.0486</v>
      </c>
      <c r="S628" s="214">
        <v>0</v>
      </c>
      <c r="T628" s="215">
        <f>S628*H628</f>
        <v>0</v>
      </c>
      <c r="AR628" s="16" t="s">
        <v>335</v>
      </c>
      <c r="AT628" s="16" t="s">
        <v>215</v>
      </c>
      <c r="AU628" s="16" t="s">
        <v>80</v>
      </c>
      <c r="AY628" s="16" t="s">
        <v>139</v>
      </c>
      <c r="BE628" s="216">
        <f>IF(N628="základní",J628,0)</f>
        <v>0</v>
      </c>
      <c r="BF628" s="216">
        <f>IF(N628="snížená",J628,0)</f>
        <v>0</v>
      </c>
      <c r="BG628" s="216">
        <f>IF(N628="zákl. přenesená",J628,0)</f>
        <v>0</v>
      </c>
      <c r="BH628" s="216">
        <f>IF(N628="sníž. přenesená",J628,0)</f>
        <v>0</v>
      </c>
      <c r="BI628" s="216">
        <f>IF(N628="nulová",J628,0)</f>
        <v>0</v>
      </c>
      <c r="BJ628" s="16" t="s">
        <v>78</v>
      </c>
      <c r="BK628" s="216">
        <f>ROUND(I628*H628,2)</f>
        <v>0</v>
      </c>
      <c r="BL628" s="16" t="s">
        <v>227</v>
      </c>
      <c r="BM628" s="16" t="s">
        <v>1160</v>
      </c>
    </row>
    <row r="629" spans="2:65" s="1" customFormat="1" ht="16.5" customHeight="1">
      <c r="B629" s="37"/>
      <c r="C629" s="250" t="s">
        <v>1161</v>
      </c>
      <c r="D629" s="250" t="s">
        <v>215</v>
      </c>
      <c r="E629" s="251" t="s">
        <v>1162</v>
      </c>
      <c r="F629" s="252" t="s">
        <v>1163</v>
      </c>
      <c r="G629" s="253" t="s">
        <v>230</v>
      </c>
      <c r="H629" s="254">
        <v>23.1</v>
      </c>
      <c r="I629" s="255"/>
      <c r="J629" s="256">
        <f>ROUND(I629*H629,2)</f>
        <v>0</v>
      </c>
      <c r="K629" s="252" t="s">
        <v>1</v>
      </c>
      <c r="L629" s="257"/>
      <c r="M629" s="258" t="s">
        <v>1</v>
      </c>
      <c r="N629" s="259" t="s">
        <v>41</v>
      </c>
      <c r="O629" s="78"/>
      <c r="P629" s="214">
        <f>O629*H629</f>
        <v>0</v>
      </c>
      <c r="Q629" s="214">
        <v>0.003</v>
      </c>
      <c r="R629" s="214">
        <f>Q629*H629</f>
        <v>0.0693</v>
      </c>
      <c r="S629" s="214">
        <v>0</v>
      </c>
      <c r="T629" s="215">
        <f>S629*H629</f>
        <v>0</v>
      </c>
      <c r="AR629" s="16" t="s">
        <v>335</v>
      </c>
      <c r="AT629" s="16" t="s">
        <v>215</v>
      </c>
      <c r="AU629" s="16" t="s">
        <v>80</v>
      </c>
      <c r="AY629" s="16" t="s">
        <v>139</v>
      </c>
      <c r="BE629" s="216">
        <f>IF(N629="základní",J629,0)</f>
        <v>0</v>
      </c>
      <c r="BF629" s="216">
        <f>IF(N629="snížená",J629,0)</f>
        <v>0</v>
      </c>
      <c r="BG629" s="216">
        <f>IF(N629="zákl. přenesená",J629,0)</f>
        <v>0</v>
      </c>
      <c r="BH629" s="216">
        <f>IF(N629="sníž. přenesená",J629,0)</f>
        <v>0</v>
      </c>
      <c r="BI629" s="216">
        <f>IF(N629="nulová",J629,0)</f>
        <v>0</v>
      </c>
      <c r="BJ629" s="16" t="s">
        <v>78</v>
      </c>
      <c r="BK629" s="216">
        <f>ROUND(I629*H629,2)</f>
        <v>0</v>
      </c>
      <c r="BL629" s="16" t="s">
        <v>227</v>
      </c>
      <c r="BM629" s="16" t="s">
        <v>1164</v>
      </c>
    </row>
    <row r="630" spans="2:65" s="1" customFormat="1" ht="16.5" customHeight="1">
      <c r="B630" s="37"/>
      <c r="C630" s="250" t="s">
        <v>1165</v>
      </c>
      <c r="D630" s="250" t="s">
        <v>215</v>
      </c>
      <c r="E630" s="251" t="s">
        <v>1166</v>
      </c>
      <c r="F630" s="252" t="s">
        <v>1167</v>
      </c>
      <c r="G630" s="253" t="s">
        <v>230</v>
      </c>
      <c r="H630" s="254">
        <v>4.15</v>
      </c>
      <c r="I630" s="255"/>
      <c r="J630" s="256">
        <f>ROUND(I630*H630,2)</f>
        <v>0</v>
      </c>
      <c r="K630" s="252" t="s">
        <v>1</v>
      </c>
      <c r="L630" s="257"/>
      <c r="M630" s="258" t="s">
        <v>1</v>
      </c>
      <c r="N630" s="259" t="s">
        <v>41</v>
      </c>
      <c r="O630" s="78"/>
      <c r="P630" s="214">
        <f>O630*H630</f>
        <v>0</v>
      </c>
      <c r="Q630" s="214">
        <v>0.003</v>
      </c>
      <c r="R630" s="214">
        <f>Q630*H630</f>
        <v>0.012450000000000001</v>
      </c>
      <c r="S630" s="214">
        <v>0</v>
      </c>
      <c r="T630" s="215">
        <f>S630*H630</f>
        <v>0</v>
      </c>
      <c r="AR630" s="16" t="s">
        <v>335</v>
      </c>
      <c r="AT630" s="16" t="s">
        <v>215</v>
      </c>
      <c r="AU630" s="16" t="s">
        <v>80</v>
      </c>
      <c r="AY630" s="16" t="s">
        <v>139</v>
      </c>
      <c r="BE630" s="216">
        <f>IF(N630="základní",J630,0)</f>
        <v>0</v>
      </c>
      <c r="BF630" s="216">
        <f>IF(N630="snížená",J630,0)</f>
        <v>0</v>
      </c>
      <c r="BG630" s="216">
        <f>IF(N630="zákl. přenesená",J630,0)</f>
        <v>0</v>
      </c>
      <c r="BH630" s="216">
        <f>IF(N630="sníž. přenesená",J630,0)</f>
        <v>0</v>
      </c>
      <c r="BI630" s="216">
        <f>IF(N630="nulová",J630,0)</f>
        <v>0</v>
      </c>
      <c r="BJ630" s="16" t="s">
        <v>78</v>
      </c>
      <c r="BK630" s="216">
        <f>ROUND(I630*H630,2)</f>
        <v>0</v>
      </c>
      <c r="BL630" s="16" t="s">
        <v>227</v>
      </c>
      <c r="BM630" s="16" t="s">
        <v>1168</v>
      </c>
    </row>
    <row r="631" spans="2:65" s="1" customFormat="1" ht="16.5" customHeight="1">
      <c r="B631" s="37"/>
      <c r="C631" s="250" t="s">
        <v>1169</v>
      </c>
      <c r="D631" s="250" t="s">
        <v>215</v>
      </c>
      <c r="E631" s="251" t="s">
        <v>1170</v>
      </c>
      <c r="F631" s="252" t="s">
        <v>1171</v>
      </c>
      <c r="G631" s="253" t="s">
        <v>230</v>
      </c>
      <c r="H631" s="254">
        <v>4.2</v>
      </c>
      <c r="I631" s="255"/>
      <c r="J631" s="256">
        <f>ROUND(I631*H631,2)</f>
        <v>0</v>
      </c>
      <c r="K631" s="252" t="s">
        <v>1</v>
      </c>
      <c r="L631" s="257"/>
      <c r="M631" s="258" t="s">
        <v>1</v>
      </c>
      <c r="N631" s="259" t="s">
        <v>41</v>
      </c>
      <c r="O631" s="78"/>
      <c r="P631" s="214">
        <f>O631*H631</f>
        <v>0</v>
      </c>
      <c r="Q631" s="214">
        <v>0.003</v>
      </c>
      <c r="R631" s="214">
        <f>Q631*H631</f>
        <v>0.0126</v>
      </c>
      <c r="S631" s="214">
        <v>0</v>
      </c>
      <c r="T631" s="215">
        <f>S631*H631</f>
        <v>0</v>
      </c>
      <c r="AR631" s="16" t="s">
        <v>335</v>
      </c>
      <c r="AT631" s="16" t="s">
        <v>215</v>
      </c>
      <c r="AU631" s="16" t="s">
        <v>80</v>
      </c>
      <c r="AY631" s="16" t="s">
        <v>139</v>
      </c>
      <c r="BE631" s="216">
        <f>IF(N631="základní",J631,0)</f>
        <v>0</v>
      </c>
      <c r="BF631" s="216">
        <f>IF(N631="snížená",J631,0)</f>
        <v>0</v>
      </c>
      <c r="BG631" s="216">
        <f>IF(N631="zákl. přenesená",J631,0)</f>
        <v>0</v>
      </c>
      <c r="BH631" s="216">
        <f>IF(N631="sníž. přenesená",J631,0)</f>
        <v>0</v>
      </c>
      <c r="BI631" s="216">
        <f>IF(N631="nulová",J631,0)</f>
        <v>0</v>
      </c>
      <c r="BJ631" s="16" t="s">
        <v>78</v>
      </c>
      <c r="BK631" s="216">
        <f>ROUND(I631*H631,2)</f>
        <v>0</v>
      </c>
      <c r="BL631" s="16" t="s">
        <v>227</v>
      </c>
      <c r="BM631" s="16" t="s">
        <v>1172</v>
      </c>
    </row>
    <row r="632" spans="2:65" s="1" customFormat="1" ht="16.5" customHeight="1">
      <c r="B632" s="37"/>
      <c r="C632" s="250" t="s">
        <v>1173</v>
      </c>
      <c r="D632" s="250" t="s">
        <v>215</v>
      </c>
      <c r="E632" s="251" t="s">
        <v>1174</v>
      </c>
      <c r="F632" s="252" t="s">
        <v>1175</v>
      </c>
      <c r="G632" s="253" t="s">
        <v>230</v>
      </c>
      <c r="H632" s="254">
        <v>4.4</v>
      </c>
      <c r="I632" s="255"/>
      <c r="J632" s="256">
        <f>ROUND(I632*H632,2)</f>
        <v>0</v>
      </c>
      <c r="K632" s="252" t="s">
        <v>1</v>
      </c>
      <c r="L632" s="257"/>
      <c r="M632" s="258" t="s">
        <v>1</v>
      </c>
      <c r="N632" s="259" t="s">
        <v>41</v>
      </c>
      <c r="O632" s="78"/>
      <c r="P632" s="214">
        <f>O632*H632</f>
        <v>0</v>
      </c>
      <c r="Q632" s="214">
        <v>0.003</v>
      </c>
      <c r="R632" s="214">
        <f>Q632*H632</f>
        <v>0.013200000000000002</v>
      </c>
      <c r="S632" s="214">
        <v>0</v>
      </c>
      <c r="T632" s="215">
        <f>S632*H632</f>
        <v>0</v>
      </c>
      <c r="AR632" s="16" t="s">
        <v>335</v>
      </c>
      <c r="AT632" s="16" t="s">
        <v>215</v>
      </c>
      <c r="AU632" s="16" t="s">
        <v>80</v>
      </c>
      <c r="AY632" s="16" t="s">
        <v>139</v>
      </c>
      <c r="BE632" s="216">
        <f>IF(N632="základní",J632,0)</f>
        <v>0</v>
      </c>
      <c r="BF632" s="216">
        <f>IF(N632="snížená",J632,0)</f>
        <v>0</v>
      </c>
      <c r="BG632" s="216">
        <f>IF(N632="zákl. přenesená",J632,0)</f>
        <v>0</v>
      </c>
      <c r="BH632" s="216">
        <f>IF(N632="sníž. přenesená",J632,0)</f>
        <v>0</v>
      </c>
      <c r="BI632" s="216">
        <f>IF(N632="nulová",J632,0)</f>
        <v>0</v>
      </c>
      <c r="BJ632" s="16" t="s">
        <v>78</v>
      </c>
      <c r="BK632" s="216">
        <f>ROUND(I632*H632,2)</f>
        <v>0</v>
      </c>
      <c r="BL632" s="16" t="s">
        <v>227</v>
      </c>
      <c r="BM632" s="16" t="s">
        <v>1176</v>
      </c>
    </row>
    <row r="633" spans="2:65" s="1" customFormat="1" ht="16.5" customHeight="1">
      <c r="B633" s="37"/>
      <c r="C633" s="250" t="s">
        <v>1177</v>
      </c>
      <c r="D633" s="250" t="s">
        <v>215</v>
      </c>
      <c r="E633" s="251" t="s">
        <v>1178</v>
      </c>
      <c r="F633" s="252" t="s">
        <v>1179</v>
      </c>
      <c r="G633" s="253" t="s">
        <v>230</v>
      </c>
      <c r="H633" s="254">
        <v>1.6</v>
      </c>
      <c r="I633" s="255"/>
      <c r="J633" s="256">
        <f>ROUND(I633*H633,2)</f>
        <v>0</v>
      </c>
      <c r="K633" s="252" t="s">
        <v>1</v>
      </c>
      <c r="L633" s="257"/>
      <c r="M633" s="258" t="s">
        <v>1</v>
      </c>
      <c r="N633" s="259" t="s">
        <v>41</v>
      </c>
      <c r="O633" s="78"/>
      <c r="P633" s="214">
        <f>O633*H633</f>
        <v>0</v>
      </c>
      <c r="Q633" s="214">
        <v>0.003</v>
      </c>
      <c r="R633" s="214">
        <f>Q633*H633</f>
        <v>0.0048000000000000004</v>
      </c>
      <c r="S633" s="214">
        <v>0</v>
      </c>
      <c r="T633" s="215">
        <f>S633*H633</f>
        <v>0</v>
      </c>
      <c r="AR633" s="16" t="s">
        <v>335</v>
      </c>
      <c r="AT633" s="16" t="s">
        <v>215</v>
      </c>
      <c r="AU633" s="16" t="s">
        <v>80</v>
      </c>
      <c r="AY633" s="16" t="s">
        <v>139</v>
      </c>
      <c r="BE633" s="216">
        <f>IF(N633="základní",J633,0)</f>
        <v>0</v>
      </c>
      <c r="BF633" s="216">
        <f>IF(N633="snížená",J633,0)</f>
        <v>0</v>
      </c>
      <c r="BG633" s="216">
        <f>IF(N633="zákl. přenesená",J633,0)</f>
        <v>0</v>
      </c>
      <c r="BH633" s="216">
        <f>IF(N633="sníž. přenesená",J633,0)</f>
        <v>0</v>
      </c>
      <c r="BI633" s="216">
        <f>IF(N633="nulová",J633,0)</f>
        <v>0</v>
      </c>
      <c r="BJ633" s="16" t="s">
        <v>78</v>
      </c>
      <c r="BK633" s="216">
        <f>ROUND(I633*H633,2)</f>
        <v>0</v>
      </c>
      <c r="BL633" s="16" t="s">
        <v>227</v>
      </c>
      <c r="BM633" s="16" t="s">
        <v>1180</v>
      </c>
    </row>
    <row r="634" spans="2:65" s="1" customFormat="1" ht="16.5" customHeight="1">
      <c r="B634" s="37"/>
      <c r="C634" s="250" t="s">
        <v>1181</v>
      </c>
      <c r="D634" s="250" t="s">
        <v>215</v>
      </c>
      <c r="E634" s="251" t="s">
        <v>1182</v>
      </c>
      <c r="F634" s="252" t="s">
        <v>1183</v>
      </c>
      <c r="G634" s="253" t="s">
        <v>230</v>
      </c>
      <c r="H634" s="254">
        <v>8.1</v>
      </c>
      <c r="I634" s="255"/>
      <c r="J634" s="256">
        <f>ROUND(I634*H634,2)</f>
        <v>0</v>
      </c>
      <c r="K634" s="252" t="s">
        <v>1</v>
      </c>
      <c r="L634" s="257"/>
      <c r="M634" s="258" t="s">
        <v>1</v>
      </c>
      <c r="N634" s="259" t="s">
        <v>41</v>
      </c>
      <c r="O634" s="78"/>
      <c r="P634" s="214">
        <f>O634*H634</f>
        <v>0</v>
      </c>
      <c r="Q634" s="214">
        <v>0.003</v>
      </c>
      <c r="R634" s="214">
        <f>Q634*H634</f>
        <v>0.0243</v>
      </c>
      <c r="S634" s="214">
        <v>0</v>
      </c>
      <c r="T634" s="215">
        <f>S634*H634</f>
        <v>0</v>
      </c>
      <c r="AR634" s="16" t="s">
        <v>335</v>
      </c>
      <c r="AT634" s="16" t="s">
        <v>215</v>
      </c>
      <c r="AU634" s="16" t="s">
        <v>80</v>
      </c>
      <c r="AY634" s="16" t="s">
        <v>139</v>
      </c>
      <c r="BE634" s="216">
        <f>IF(N634="základní",J634,0)</f>
        <v>0</v>
      </c>
      <c r="BF634" s="216">
        <f>IF(N634="snížená",J634,0)</f>
        <v>0</v>
      </c>
      <c r="BG634" s="216">
        <f>IF(N634="zákl. přenesená",J634,0)</f>
        <v>0</v>
      </c>
      <c r="BH634" s="216">
        <f>IF(N634="sníž. přenesená",J634,0)</f>
        <v>0</v>
      </c>
      <c r="BI634" s="216">
        <f>IF(N634="nulová",J634,0)</f>
        <v>0</v>
      </c>
      <c r="BJ634" s="16" t="s">
        <v>78</v>
      </c>
      <c r="BK634" s="216">
        <f>ROUND(I634*H634,2)</f>
        <v>0</v>
      </c>
      <c r="BL634" s="16" t="s">
        <v>227</v>
      </c>
      <c r="BM634" s="16" t="s">
        <v>1184</v>
      </c>
    </row>
    <row r="635" spans="2:65" s="1" customFormat="1" ht="16.5" customHeight="1">
      <c r="B635" s="37"/>
      <c r="C635" s="205" t="s">
        <v>1185</v>
      </c>
      <c r="D635" s="205" t="s">
        <v>141</v>
      </c>
      <c r="E635" s="206" t="s">
        <v>1186</v>
      </c>
      <c r="F635" s="207" t="s">
        <v>1187</v>
      </c>
      <c r="G635" s="208" t="s">
        <v>197</v>
      </c>
      <c r="H635" s="209">
        <v>6.949</v>
      </c>
      <c r="I635" s="210"/>
      <c r="J635" s="211">
        <f>ROUND(I635*H635,2)</f>
        <v>0</v>
      </c>
      <c r="K635" s="207" t="s">
        <v>145</v>
      </c>
      <c r="L635" s="42"/>
      <c r="M635" s="212" t="s">
        <v>1</v>
      </c>
      <c r="N635" s="213" t="s">
        <v>41</v>
      </c>
      <c r="O635" s="78"/>
      <c r="P635" s="214">
        <f>O635*H635</f>
        <v>0</v>
      </c>
      <c r="Q635" s="214">
        <v>0</v>
      </c>
      <c r="R635" s="214">
        <f>Q635*H635</f>
        <v>0</v>
      </c>
      <c r="S635" s="214">
        <v>0</v>
      </c>
      <c r="T635" s="215">
        <f>S635*H635</f>
        <v>0</v>
      </c>
      <c r="AR635" s="16" t="s">
        <v>227</v>
      </c>
      <c r="AT635" s="16" t="s">
        <v>141</v>
      </c>
      <c r="AU635" s="16" t="s">
        <v>80</v>
      </c>
      <c r="AY635" s="16" t="s">
        <v>139</v>
      </c>
      <c r="BE635" s="216">
        <f>IF(N635="základní",J635,0)</f>
        <v>0</v>
      </c>
      <c r="BF635" s="216">
        <f>IF(N635="snížená",J635,0)</f>
        <v>0</v>
      </c>
      <c r="BG635" s="216">
        <f>IF(N635="zákl. přenesená",J635,0)</f>
        <v>0</v>
      </c>
      <c r="BH635" s="216">
        <f>IF(N635="sníž. přenesená",J635,0)</f>
        <v>0</v>
      </c>
      <c r="BI635" s="216">
        <f>IF(N635="nulová",J635,0)</f>
        <v>0</v>
      </c>
      <c r="BJ635" s="16" t="s">
        <v>78</v>
      </c>
      <c r="BK635" s="216">
        <f>ROUND(I635*H635,2)</f>
        <v>0</v>
      </c>
      <c r="BL635" s="16" t="s">
        <v>227</v>
      </c>
      <c r="BM635" s="16" t="s">
        <v>1188</v>
      </c>
    </row>
    <row r="636" spans="2:63" s="10" customFormat="1" ht="22.8" customHeight="1">
      <c r="B636" s="189"/>
      <c r="C636" s="190"/>
      <c r="D636" s="191" t="s">
        <v>69</v>
      </c>
      <c r="E636" s="203" t="s">
        <v>1189</v>
      </c>
      <c r="F636" s="203" t="s">
        <v>1190</v>
      </c>
      <c r="G636" s="190"/>
      <c r="H636" s="190"/>
      <c r="I636" s="193"/>
      <c r="J636" s="204">
        <f>BK636</f>
        <v>0</v>
      </c>
      <c r="K636" s="190"/>
      <c r="L636" s="195"/>
      <c r="M636" s="196"/>
      <c r="N636" s="197"/>
      <c r="O636" s="197"/>
      <c r="P636" s="198">
        <f>SUM(P637:P709)</f>
        <v>0</v>
      </c>
      <c r="Q636" s="197"/>
      <c r="R636" s="198">
        <f>SUM(R637:R709)</f>
        <v>1.87557819</v>
      </c>
      <c r="S636" s="197"/>
      <c r="T636" s="199">
        <f>SUM(T637:T709)</f>
        <v>0.67</v>
      </c>
      <c r="AR636" s="200" t="s">
        <v>80</v>
      </c>
      <c r="AT636" s="201" t="s">
        <v>69</v>
      </c>
      <c r="AU636" s="201" t="s">
        <v>78</v>
      </c>
      <c r="AY636" s="200" t="s">
        <v>139</v>
      </c>
      <c r="BK636" s="202">
        <f>SUM(BK637:BK709)</f>
        <v>0</v>
      </c>
    </row>
    <row r="637" spans="2:65" s="1" customFormat="1" ht="16.5" customHeight="1">
      <c r="B637" s="37"/>
      <c r="C637" s="205" t="s">
        <v>1191</v>
      </c>
      <c r="D637" s="205" t="s">
        <v>141</v>
      </c>
      <c r="E637" s="206" t="s">
        <v>1192</v>
      </c>
      <c r="F637" s="207" t="s">
        <v>1193</v>
      </c>
      <c r="G637" s="208" t="s">
        <v>144</v>
      </c>
      <c r="H637" s="209">
        <v>185.825</v>
      </c>
      <c r="I637" s="210"/>
      <c r="J637" s="211">
        <f>ROUND(I637*H637,2)</f>
        <v>0</v>
      </c>
      <c r="K637" s="207" t="s">
        <v>1</v>
      </c>
      <c r="L637" s="42"/>
      <c r="M637" s="212" t="s">
        <v>1</v>
      </c>
      <c r="N637" s="213" t="s">
        <v>41</v>
      </c>
      <c r="O637" s="78"/>
      <c r="P637" s="214">
        <f>O637*H637</f>
        <v>0</v>
      </c>
      <c r="Q637" s="214">
        <v>0.00037</v>
      </c>
      <c r="R637" s="214">
        <f>Q637*H637</f>
        <v>0.06875524999999999</v>
      </c>
      <c r="S637" s="214">
        <v>0</v>
      </c>
      <c r="T637" s="215">
        <f>S637*H637</f>
        <v>0</v>
      </c>
      <c r="AR637" s="16" t="s">
        <v>227</v>
      </c>
      <c r="AT637" s="16" t="s">
        <v>141</v>
      </c>
      <c r="AU637" s="16" t="s">
        <v>80</v>
      </c>
      <c r="AY637" s="16" t="s">
        <v>139</v>
      </c>
      <c r="BE637" s="216">
        <f>IF(N637="základní",J637,0)</f>
        <v>0</v>
      </c>
      <c r="BF637" s="216">
        <f>IF(N637="snížená",J637,0)</f>
        <v>0</v>
      </c>
      <c r="BG637" s="216">
        <f>IF(N637="zákl. přenesená",J637,0)</f>
        <v>0</v>
      </c>
      <c r="BH637" s="216">
        <f>IF(N637="sníž. přenesená",J637,0)</f>
        <v>0</v>
      </c>
      <c r="BI637" s="216">
        <f>IF(N637="nulová",J637,0)</f>
        <v>0</v>
      </c>
      <c r="BJ637" s="16" t="s">
        <v>78</v>
      </c>
      <c r="BK637" s="216">
        <f>ROUND(I637*H637,2)</f>
        <v>0</v>
      </c>
      <c r="BL637" s="16" t="s">
        <v>227</v>
      </c>
      <c r="BM637" s="16" t="s">
        <v>1194</v>
      </c>
    </row>
    <row r="638" spans="2:51" s="12" customFormat="1" ht="12">
      <c r="B638" s="228"/>
      <c r="C638" s="229"/>
      <c r="D638" s="219" t="s">
        <v>148</v>
      </c>
      <c r="E638" s="230" t="s">
        <v>1</v>
      </c>
      <c r="F638" s="231" t="s">
        <v>1195</v>
      </c>
      <c r="G638" s="229"/>
      <c r="H638" s="232">
        <v>4.32</v>
      </c>
      <c r="I638" s="233"/>
      <c r="J638" s="229"/>
      <c r="K638" s="229"/>
      <c r="L638" s="234"/>
      <c r="M638" s="235"/>
      <c r="N638" s="236"/>
      <c r="O638" s="236"/>
      <c r="P638" s="236"/>
      <c r="Q638" s="236"/>
      <c r="R638" s="236"/>
      <c r="S638" s="236"/>
      <c r="T638" s="237"/>
      <c r="AT638" s="238" t="s">
        <v>148</v>
      </c>
      <c r="AU638" s="238" t="s">
        <v>80</v>
      </c>
      <c r="AV638" s="12" t="s">
        <v>80</v>
      </c>
      <c r="AW638" s="12" t="s">
        <v>32</v>
      </c>
      <c r="AX638" s="12" t="s">
        <v>70</v>
      </c>
      <c r="AY638" s="238" t="s">
        <v>139</v>
      </c>
    </row>
    <row r="639" spans="2:51" s="12" customFormat="1" ht="12">
      <c r="B639" s="228"/>
      <c r="C639" s="229"/>
      <c r="D639" s="219" t="s">
        <v>148</v>
      </c>
      <c r="E639" s="230" t="s">
        <v>1</v>
      </c>
      <c r="F639" s="231" t="s">
        <v>1196</v>
      </c>
      <c r="G639" s="229"/>
      <c r="H639" s="232">
        <v>45.276</v>
      </c>
      <c r="I639" s="233"/>
      <c r="J639" s="229"/>
      <c r="K639" s="229"/>
      <c r="L639" s="234"/>
      <c r="M639" s="235"/>
      <c r="N639" s="236"/>
      <c r="O639" s="236"/>
      <c r="P639" s="236"/>
      <c r="Q639" s="236"/>
      <c r="R639" s="236"/>
      <c r="S639" s="236"/>
      <c r="T639" s="237"/>
      <c r="AT639" s="238" t="s">
        <v>148</v>
      </c>
      <c r="AU639" s="238" t="s">
        <v>80</v>
      </c>
      <c r="AV639" s="12" t="s">
        <v>80</v>
      </c>
      <c r="AW639" s="12" t="s">
        <v>32</v>
      </c>
      <c r="AX639" s="12" t="s">
        <v>70</v>
      </c>
      <c r="AY639" s="238" t="s">
        <v>139</v>
      </c>
    </row>
    <row r="640" spans="2:51" s="12" customFormat="1" ht="12">
      <c r="B640" s="228"/>
      <c r="C640" s="229"/>
      <c r="D640" s="219" t="s">
        <v>148</v>
      </c>
      <c r="E640" s="230" t="s">
        <v>1</v>
      </c>
      <c r="F640" s="231" t="s">
        <v>1197</v>
      </c>
      <c r="G640" s="229"/>
      <c r="H640" s="232">
        <v>3.942</v>
      </c>
      <c r="I640" s="233"/>
      <c r="J640" s="229"/>
      <c r="K640" s="229"/>
      <c r="L640" s="234"/>
      <c r="M640" s="235"/>
      <c r="N640" s="236"/>
      <c r="O640" s="236"/>
      <c r="P640" s="236"/>
      <c r="Q640" s="236"/>
      <c r="R640" s="236"/>
      <c r="S640" s="236"/>
      <c r="T640" s="237"/>
      <c r="AT640" s="238" t="s">
        <v>148</v>
      </c>
      <c r="AU640" s="238" t="s">
        <v>80</v>
      </c>
      <c r="AV640" s="12" t="s">
        <v>80</v>
      </c>
      <c r="AW640" s="12" t="s">
        <v>32</v>
      </c>
      <c r="AX640" s="12" t="s">
        <v>70</v>
      </c>
      <c r="AY640" s="238" t="s">
        <v>139</v>
      </c>
    </row>
    <row r="641" spans="2:51" s="12" customFormat="1" ht="12">
      <c r="B641" s="228"/>
      <c r="C641" s="229"/>
      <c r="D641" s="219" t="s">
        <v>148</v>
      </c>
      <c r="E641" s="230" t="s">
        <v>1</v>
      </c>
      <c r="F641" s="231" t="s">
        <v>1198</v>
      </c>
      <c r="G641" s="229"/>
      <c r="H641" s="232">
        <v>3.942</v>
      </c>
      <c r="I641" s="233"/>
      <c r="J641" s="229"/>
      <c r="K641" s="229"/>
      <c r="L641" s="234"/>
      <c r="M641" s="235"/>
      <c r="N641" s="236"/>
      <c r="O641" s="236"/>
      <c r="P641" s="236"/>
      <c r="Q641" s="236"/>
      <c r="R641" s="236"/>
      <c r="S641" s="236"/>
      <c r="T641" s="237"/>
      <c r="AT641" s="238" t="s">
        <v>148</v>
      </c>
      <c r="AU641" s="238" t="s">
        <v>80</v>
      </c>
      <c r="AV641" s="12" t="s">
        <v>80</v>
      </c>
      <c r="AW641" s="12" t="s">
        <v>32</v>
      </c>
      <c r="AX641" s="12" t="s">
        <v>70</v>
      </c>
      <c r="AY641" s="238" t="s">
        <v>139</v>
      </c>
    </row>
    <row r="642" spans="2:51" s="12" customFormat="1" ht="12">
      <c r="B642" s="228"/>
      <c r="C642" s="229"/>
      <c r="D642" s="219" t="s">
        <v>148</v>
      </c>
      <c r="E642" s="230" t="s">
        <v>1</v>
      </c>
      <c r="F642" s="231" t="s">
        <v>1199</v>
      </c>
      <c r="G642" s="229"/>
      <c r="H642" s="232">
        <v>6.468</v>
      </c>
      <c r="I642" s="233"/>
      <c r="J642" s="229"/>
      <c r="K642" s="229"/>
      <c r="L642" s="234"/>
      <c r="M642" s="235"/>
      <c r="N642" s="236"/>
      <c r="O642" s="236"/>
      <c r="P642" s="236"/>
      <c r="Q642" s="236"/>
      <c r="R642" s="236"/>
      <c r="S642" s="236"/>
      <c r="T642" s="237"/>
      <c r="AT642" s="238" t="s">
        <v>148</v>
      </c>
      <c r="AU642" s="238" t="s">
        <v>80</v>
      </c>
      <c r="AV642" s="12" t="s">
        <v>80</v>
      </c>
      <c r="AW642" s="12" t="s">
        <v>32</v>
      </c>
      <c r="AX642" s="12" t="s">
        <v>70</v>
      </c>
      <c r="AY642" s="238" t="s">
        <v>139</v>
      </c>
    </row>
    <row r="643" spans="2:51" s="12" customFormat="1" ht="12">
      <c r="B643" s="228"/>
      <c r="C643" s="229"/>
      <c r="D643" s="219" t="s">
        <v>148</v>
      </c>
      <c r="E643" s="230" t="s">
        <v>1</v>
      </c>
      <c r="F643" s="231" t="s">
        <v>1200</v>
      </c>
      <c r="G643" s="229"/>
      <c r="H643" s="232">
        <v>15.012</v>
      </c>
      <c r="I643" s="233"/>
      <c r="J643" s="229"/>
      <c r="K643" s="229"/>
      <c r="L643" s="234"/>
      <c r="M643" s="235"/>
      <c r="N643" s="236"/>
      <c r="O643" s="236"/>
      <c r="P643" s="236"/>
      <c r="Q643" s="236"/>
      <c r="R643" s="236"/>
      <c r="S643" s="236"/>
      <c r="T643" s="237"/>
      <c r="AT643" s="238" t="s">
        <v>148</v>
      </c>
      <c r="AU643" s="238" t="s">
        <v>80</v>
      </c>
      <c r="AV643" s="12" t="s">
        <v>80</v>
      </c>
      <c r="AW643" s="12" t="s">
        <v>32</v>
      </c>
      <c r="AX643" s="12" t="s">
        <v>70</v>
      </c>
      <c r="AY643" s="238" t="s">
        <v>139</v>
      </c>
    </row>
    <row r="644" spans="2:51" s="12" customFormat="1" ht="12">
      <c r="B644" s="228"/>
      <c r="C644" s="229"/>
      <c r="D644" s="219" t="s">
        <v>148</v>
      </c>
      <c r="E644" s="230" t="s">
        <v>1</v>
      </c>
      <c r="F644" s="231" t="s">
        <v>1201</v>
      </c>
      <c r="G644" s="229"/>
      <c r="H644" s="232">
        <v>23.76</v>
      </c>
      <c r="I644" s="233"/>
      <c r="J644" s="229"/>
      <c r="K644" s="229"/>
      <c r="L644" s="234"/>
      <c r="M644" s="235"/>
      <c r="N644" s="236"/>
      <c r="O644" s="236"/>
      <c r="P644" s="236"/>
      <c r="Q644" s="236"/>
      <c r="R644" s="236"/>
      <c r="S644" s="236"/>
      <c r="T644" s="237"/>
      <c r="AT644" s="238" t="s">
        <v>148</v>
      </c>
      <c r="AU644" s="238" t="s">
        <v>80</v>
      </c>
      <c r="AV644" s="12" t="s">
        <v>80</v>
      </c>
      <c r="AW644" s="12" t="s">
        <v>32</v>
      </c>
      <c r="AX644" s="12" t="s">
        <v>70</v>
      </c>
      <c r="AY644" s="238" t="s">
        <v>139</v>
      </c>
    </row>
    <row r="645" spans="2:51" s="12" customFormat="1" ht="12">
      <c r="B645" s="228"/>
      <c r="C645" s="229"/>
      <c r="D645" s="219" t="s">
        <v>148</v>
      </c>
      <c r="E645" s="230" t="s">
        <v>1</v>
      </c>
      <c r="F645" s="231" t="s">
        <v>1202</v>
      </c>
      <c r="G645" s="229"/>
      <c r="H645" s="232">
        <v>30.024</v>
      </c>
      <c r="I645" s="233"/>
      <c r="J645" s="229"/>
      <c r="K645" s="229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148</v>
      </c>
      <c r="AU645" s="238" t="s">
        <v>80</v>
      </c>
      <c r="AV645" s="12" t="s">
        <v>80</v>
      </c>
      <c r="AW645" s="12" t="s">
        <v>32</v>
      </c>
      <c r="AX645" s="12" t="s">
        <v>70</v>
      </c>
      <c r="AY645" s="238" t="s">
        <v>139</v>
      </c>
    </row>
    <row r="646" spans="2:51" s="12" customFormat="1" ht="12">
      <c r="B646" s="228"/>
      <c r="C646" s="229"/>
      <c r="D646" s="219" t="s">
        <v>148</v>
      </c>
      <c r="E646" s="230" t="s">
        <v>1</v>
      </c>
      <c r="F646" s="231" t="s">
        <v>1203</v>
      </c>
      <c r="G646" s="229"/>
      <c r="H646" s="232">
        <v>3.694</v>
      </c>
      <c r="I646" s="233"/>
      <c r="J646" s="229"/>
      <c r="K646" s="229"/>
      <c r="L646" s="234"/>
      <c r="M646" s="235"/>
      <c r="N646" s="236"/>
      <c r="O646" s="236"/>
      <c r="P646" s="236"/>
      <c r="Q646" s="236"/>
      <c r="R646" s="236"/>
      <c r="S646" s="236"/>
      <c r="T646" s="237"/>
      <c r="AT646" s="238" t="s">
        <v>148</v>
      </c>
      <c r="AU646" s="238" t="s">
        <v>80</v>
      </c>
      <c r="AV646" s="12" t="s">
        <v>80</v>
      </c>
      <c r="AW646" s="12" t="s">
        <v>32</v>
      </c>
      <c r="AX646" s="12" t="s">
        <v>70</v>
      </c>
      <c r="AY646" s="238" t="s">
        <v>139</v>
      </c>
    </row>
    <row r="647" spans="2:51" s="12" customFormat="1" ht="12">
      <c r="B647" s="228"/>
      <c r="C647" s="229"/>
      <c r="D647" s="219" t="s">
        <v>148</v>
      </c>
      <c r="E647" s="230" t="s">
        <v>1</v>
      </c>
      <c r="F647" s="231" t="s">
        <v>1204</v>
      </c>
      <c r="G647" s="229"/>
      <c r="H647" s="232">
        <v>2.018</v>
      </c>
      <c r="I647" s="233"/>
      <c r="J647" s="229"/>
      <c r="K647" s="229"/>
      <c r="L647" s="234"/>
      <c r="M647" s="235"/>
      <c r="N647" s="236"/>
      <c r="O647" s="236"/>
      <c r="P647" s="236"/>
      <c r="Q647" s="236"/>
      <c r="R647" s="236"/>
      <c r="S647" s="236"/>
      <c r="T647" s="237"/>
      <c r="AT647" s="238" t="s">
        <v>148</v>
      </c>
      <c r="AU647" s="238" t="s">
        <v>80</v>
      </c>
      <c r="AV647" s="12" t="s">
        <v>80</v>
      </c>
      <c r="AW647" s="12" t="s">
        <v>32</v>
      </c>
      <c r="AX647" s="12" t="s">
        <v>70</v>
      </c>
      <c r="AY647" s="238" t="s">
        <v>139</v>
      </c>
    </row>
    <row r="648" spans="2:51" s="12" customFormat="1" ht="12">
      <c r="B648" s="228"/>
      <c r="C648" s="229"/>
      <c r="D648" s="219" t="s">
        <v>148</v>
      </c>
      <c r="E648" s="230" t="s">
        <v>1</v>
      </c>
      <c r="F648" s="231" t="s">
        <v>1205</v>
      </c>
      <c r="G648" s="229"/>
      <c r="H648" s="232">
        <v>10.715</v>
      </c>
      <c r="I648" s="233"/>
      <c r="J648" s="229"/>
      <c r="K648" s="229"/>
      <c r="L648" s="234"/>
      <c r="M648" s="235"/>
      <c r="N648" s="236"/>
      <c r="O648" s="236"/>
      <c r="P648" s="236"/>
      <c r="Q648" s="236"/>
      <c r="R648" s="236"/>
      <c r="S648" s="236"/>
      <c r="T648" s="237"/>
      <c r="AT648" s="238" t="s">
        <v>148</v>
      </c>
      <c r="AU648" s="238" t="s">
        <v>80</v>
      </c>
      <c r="AV648" s="12" t="s">
        <v>80</v>
      </c>
      <c r="AW648" s="12" t="s">
        <v>32</v>
      </c>
      <c r="AX648" s="12" t="s">
        <v>70</v>
      </c>
      <c r="AY648" s="238" t="s">
        <v>139</v>
      </c>
    </row>
    <row r="649" spans="2:51" s="12" customFormat="1" ht="12">
      <c r="B649" s="228"/>
      <c r="C649" s="229"/>
      <c r="D649" s="219" t="s">
        <v>148</v>
      </c>
      <c r="E649" s="230" t="s">
        <v>1</v>
      </c>
      <c r="F649" s="231" t="s">
        <v>1206</v>
      </c>
      <c r="G649" s="229"/>
      <c r="H649" s="232">
        <v>12.857</v>
      </c>
      <c r="I649" s="233"/>
      <c r="J649" s="229"/>
      <c r="K649" s="229"/>
      <c r="L649" s="234"/>
      <c r="M649" s="235"/>
      <c r="N649" s="236"/>
      <c r="O649" s="236"/>
      <c r="P649" s="236"/>
      <c r="Q649" s="236"/>
      <c r="R649" s="236"/>
      <c r="S649" s="236"/>
      <c r="T649" s="237"/>
      <c r="AT649" s="238" t="s">
        <v>148</v>
      </c>
      <c r="AU649" s="238" t="s">
        <v>80</v>
      </c>
      <c r="AV649" s="12" t="s">
        <v>80</v>
      </c>
      <c r="AW649" s="12" t="s">
        <v>32</v>
      </c>
      <c r="AX649" s="12" t="s">
        <v>70</v>
      </c>
      <c r="AY649" s="238" t="s">
        <v>139</v>
      </c>
    </row>
    <row r="650" spans="2:51" s="12" customFormat="1" ht="12">
      <c r="B650" s="228"/>
      <c r="C650" s="229"/>
      <c r="D650" s="219" t="s">
        <v>148</v>
      </c>
      <c r="E650" s="230" t="s">
        <v>1</v>
      </c>
      <c r="F650" s="231" t="s">
        <v>1207</v>
      </c>
      <c r="G650" s="229"/>
      <c r="H650" s="232">
        <v>19.929</v>
      </c>
      <c r="I650" s="233"/>
      <c r="J650" s="229"/>
      <c r="K650" s="229"/>
      <c r="L650" s="234"/>
      <c r="M650" s="235"/>
      <c r="N650" s="236"/>
      <c r="O650" s="236"/>
      <c r="P650" s="236"/>
      <c r="Q650" s="236"/>
      <c r="R650" s="236"/>
      <c r="S650" s="236"/>
      <c r="T650" s="237"/>
      <c r="AT650" s="238" t="s">
        <v>148</v>
      </c>
      <c r="AU650" s="238" t="s">
        <v>80</v>
      </c>
      <c r="AV650" s="12" t="s">
        <v>80</v>
      </c>
      <c r="AW650" s="12" t="s">
        <v>32</v>
      </c>
      <c r="AX650" s="12" t="s">
        <v>70</v>
      </c>
      <c r="AY650" s="238" t="s">
        <v>139</v>
      </c>
    </row>
    <row r="651" spans="2:51" s="12" customFormat="1" ht="12">
      <c r="B651" s="228"/>
      <c r="C651" s="229"/>
      <c r="D651" s="219" t="s">
        <v>148</v>
      </c>
      <c r="E651" s="230" t="s">
        <v>1</v>
      </c>
      <c r="F651" s="231" t="s">
        <v>1208</v>
      </c>
      <c r="G651" s="229"/>
      <c r="H651" s="232">
        <v>1.875</v>
      </c>
      <c r="I651" s="233"/>
      <c r="J651" s="229"/>
      <c r="K651" s="229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148</v>
      </c>
      <c r="AU651" s="238" t="s">
        <v>80</v>
      </c>
      <c r="AV651" s="12" t="s">
        <v>80</v>
      </c>
      <c r="AW651" s="12" t="s">
        <v>32</v>
      </c>
      <c r="AX651" s="12" t="s">
        <v>70</v>
      </c>
      <c r="AY651" s="238" t="s">
        <v>139</v>
      </c>
    </row>
    <row r="652" spans="2:51" s="12" customFormat="1" ht="12">
      <c r="B652" s="228"/>
      <c r="C652" s="229"/>
      <c r="D652" s="219" t="s">
        <v>148</v>
      </c>
      <c r="E652" s="230" t="s">
        <v>1</v>
      </c>
      <c r="F652" s="231" t="s">
        <v>1209</v>
      </c>
      <c r="G652" s="229"/>
      <c r="H652" s="232">
        <v>1.993</v>
      </c>
      <c r="I652" s="233"/>
      <c r="J652" s="229"/>
      <c r="K652" s="229"/>
      <c r="L652" s="234"/>
      <c r="M652" s="235"/>
      <c r="N652" s="236"/>
      <c r="O652" s="236"/>
      <c r="P652" s="236"/>
      <c r="Q652" s="236"/>
      <c r="R652" s="236"/>
      <c r="S652" s="236"/>
      <c r="T652" s="237"/>
      <c r="AT652" s="238" t="s">
        <v>148</v>
      </c>
      <c r="AU652" s="238" t="s">
        <v>80</v>
      </c>
      <c r="AV652" s="12" t="s">
        <v>80</v>
      </c>
      <c r="AW652" s="12" t="s">
        <v>32</v>
      </c>
      <c r="AX652" s="12" t="s">
        <v>70</v>
      </c>
      <c r="AY652" s="238" t="s">
        <v>139</v>
      </c>
    </row>
    <row r="653" spans="2:51" s="13" customFormat="1" ht="12">
      <c r="B653" s="239"/>
      <c r="C653" s="240"/>
      <c r="D653" s="219" t="s">
        <v>148</v>
      </c>
      <c r="E653" s="241" t="s">
        <v>1</v>
      </c>
      <c r="F653" s="242" t="s">
        <v>158</v>
      </c>
      <c r="G653" s="240"/>
      <c r="H653" s="243">
        <v>185.82500000000002</v>
      </c>
      <c r="I653" s="244"/>
      <c r="J653" s="240"/>
      <c r="K653" s="240"/>
      <c r="L653" s="245"/>
      <c r="M653" s="246"/>
      <c r="N653" s="247"/>
      <c r="O653" s="247"/>
      <c r="P653" s="247"/>
      <c r="Q653" s="247"/>
      <c r="R653" s="247"/>
      <c r="S653" s="247"/>
      <c r="T653" s="248"/>
      <c r="AT653" s="249" t="s">
        <v>148</v>
      </c>
      <c r="AU653" s="249" t="s">
        <v>80</v>
      </c>
      <c r="AV653" s="13" t="s">
        <v>146</v>
      </c>
      <c r="AW653" s="13" t="s">
        <v>32</v>
      </c>
      <c r="AX653" s="13" t="s">
        <v>78</v>
      </c>
      <c r="AY653" s="249" t="s">
        <v>139</v>
      </c>
    </row>
    <row r="654" spans="2:65" s="1" customFormat="1" ht="16.5" customHeight="1">
      <c r="B654" s="37"/>
      <c r="C654" s="250" t="s">
        <v>1210</v>
      </c>
      <c r="D654" s="250" t="s">
        <v>215</v>
      </c>
      <c r="E654" s="251" t="s">
        <v>1211</v>
      </c>
      <c r="F654" s="252" t="s">
        <v>1212</v>
      </c>
      <c r="G654" s="253" t="s">
        <v>279</v>
      </c>
      <c r="H654" s="254">
        <v>2</v>
      </c>
      <c r="I654" s="255"/>
      <c r="J654" s="256">
        <f>ROUND(I654*H654,2)</f>
        <v>0</v>
      </c>
      <c r="K654" s="252" t="s">
        <v>1</v>
      </c>
      <c r="L654" s="257"/>
      <c r="M654" s="258" t="s">
        <v>1</v>
      </c>
      <c r="N654" s="259" t="s">
        <v>41</v>
      </c>
      <c r="O654" s="78"/>
      <c r="P654" s="214">
        <f>O654*H654</f>
        <v>0</v>
      </c>
      <c r="Q654" s="214">
        <v>0.02741</v>
      </c>
      <c r="R654" s="214">
        <f>Q654*H654</f>
        <v>0.05482</v>
      </c>
      <c r="S654" s="214">
        <v>0</v>
      </c>
      <c r="T654" s="215">
        <f>S654*H654</f>
        <v>0</v>
      </c>
      <c r="AR654" s="16" t="s">
        <v>335</v>
      </c>
      <c r="AT654" s="16" t="s">
        <v>215</v>
      </c>
      <c r="AU654" s="16" t="s">
        <v>80</v>
      </c>
      <c r="AY654" s="16" t="s">
        <v>139</v>
      </c>
      <c r="BE654" s="216">
        <f>IF(N654="základní",J654,0)</f>
        <v>0</v>
      </c>
      <c r="BF654" s="216">
        <f>IF(N654="snížená",J654,0)</f>
        <v>0</v>
      </c>
      <c r="BG654" s="216">
        <f>IF(N654="zákl. přenesená",J654,0)</f>
        <v>0</v>
      </c>
      <c r="BH654" s="216">
        <f>IF(N654="sníž. přenesená",J654,0)</f>
        <v>0</v>
      </c>
      <c r="BI654" s="216">
        <f>IF(N654="nulová",J654,0)</f>
        <v>0</v>
      </c>
      <c r="BJ654" s="16" t="s">
        <v>78</v>
      </c>
      <c r="BK654" s="216">
        <f>ROUND(I654*H654,2)</f>
        <v>0</v>
      </c>
      <c r="BL654" s="16" t="s">
        <v>227</v>
      </c>
      <c r="BM654" s="16" t="s">
        <v>1213</v>
      </c>
    </row>
    <row r="655" spans="2:65" s="1" customFormat="1" ht="16.5" customHeight="1">
      <c r="B655" s="37"/>
      <c r="C655" s="250" t="s">
        <v>1214</v>
      </c>
      <c r="D655" s="250" t="s">
        <v>215</v>
      </c>
      <c r="E655" s="251" t="s">
        <v>1215</v>
      </c>
      <c r="F655" s="252" t="s">
        <v>1216</v>
      </c>
      <c r="G655" s="253" t="s">
        <v>279</v>
      </c>
      <c r="H655" s="254">
        <v>7</v>
      </c>
      <c r="I655" s="255"/>
      <c r="J655" s="256">
        <f>ROUND(I655*H655,2)</f>
        <v>0</v>
      </c>
      <c r="K655" s="252" t="s">
        <v>1</v>
      </c>
      <c r="L655" s="257"/>
      <c r="M655" s="258" t="s">
        <v>1</v>
      </c>
      <c r="N655" s="259" t="s">
        <v>41</v>
      </c>
      <c r="O655" s="78"/>
      <c r="P655" s="214">
        <f>O655*H655</f>
        <v>0</v>
      </c>
      <c r="Q655" s="214">
        <v>0.02741</v>
      </c>
      <c r="R655" s="214">
        <f>Q655*H655</f>
        <v>0.19187</v>
      </c>
      <c r="S655" s="214">
        <v>0</v>
      </c>
      <c r="T655" s="215">
        <f>S655*H655</f>
        <v>0</v>
      </c>
      <c r="AR655" s="16" t="s">
        <v>335</v>
      </c>
      <c r="AT655" s="16" t="s">
        <v>215</v>
      </c>
      <c r="AU655" s="16" t="s">
        <v>80</v>
      </c>
      <c r="AY655" s="16" t="s">
        <v>139</v>
      </c>
      <c r="BE655" s="216">
        <f>IF(N655="základní",J655,0)</f>
        <v>0</v>
      </c>
      <c r="BF655" s="216">
        <f>IF(N655="snížená",J655,0)</f>
        <v>0</v>
      </c>
      <c r="BG655" s="216">
        <f>IF(N655="zákl. přenesená",J655,0)</f>
        <v>0</v>
      </c>
      <c r="BH655" s="216">
        <f>IF(N655="sníž. přenesená",J655,0)</f>
        <v>0</v>
      </c>
      <c r="BI655" s="216">
        <f>IF(N655="nulová",J655,0)</f>
        <v>0</v>
      </c>
      <c r="BJ655" s="16" t="s">
        <v>78</v>
      </c>
      <c r="BK655" s="216">
        <f>ROUND(I655*H655,2)</f>
        <v>0</v>
      </c>
      <c r="BL655" s="16" t="s">
        <v>227</v>
      </c>
      <c r="BM655" s="16" t="s">
        <v>1217</v>
      </c>
    </row>
    <row r="656" spans="2:65" s="1" customFormat="1" ht="16.5" customHeight="1">
      <c r="B656" s="37"/>
      <c r="C656" s="250" t="s">
        <v>1218</v>
      </c>
      <c r="D656" s="250" t="s">
        <v>215</v>
      </c>
      <c r="E656" s="251" t="s">
        <v>1219</v>
      </c>
      <c r="F656" s="252" t="s">
        <v>1220</v>
      </c>
      <c r="G656" s="253" t="s">
        <v>279</v>
      </c>
      <c r="H656" s="254">
        <v>2</v>
      </c>
      <c r="I656" s="255"/>
      <c r="J656" s="256">
        <f>ROUND(I656*H656,2)</f>
        <v>0</v>
      </c>
      <c r="K656" s="252" t="s">
        <v>1</v>
      </c>
      <c r="L656" s="257"/>
      <c r="M656" s="258" t="s">
        <v>1</v>
      </c>
      <c r="N656" s="259" t="s">
        <v>41</v>
      </c>
      <c r="O656" s="78"/>
      <c r="P656" s="214">
        <f>O656*H656</f>
        <v>0</v>
      </c>
      <c r="Q656" s="214">
        <v>0.02741</v>
      </c>
      <c r="R656" s="214">
        <f>Q656*H656</f>
        <v>0.05482</v>
      </c>
      <c r="S656" s="214">
        <v>0</v>
      </c>
      <c r="T656" s="215">
        <f>S656*H656</f>
        <v>0</v>
      </c>
      <c r="AR656" s="16" t="s">
        <v>335</v>
      </c>
      <c r="AT656" s="16" t="s">
        <v>215</v>
      </c>
      <c r="AU656" s="16" t="s">
        <v>80</v>
      </c>
      <c r="AY656" s="16" t="s">
        <v>139</v>
      </c>
      <c r="BE656" s="216">
        <f>IF(N656="základní",J656,0)</f>
        <v>0</v>
      </c>
      <c r="BF656" s="216">
        <f>IF(N656="snížená",J656,0)</f>
        <v>0</v>
      </c>
      <c r="BG656" s="216">
        <f>IF(N656="zákl. přenesená",J656,0)</f>
        <v>0</v>
      </c>
      <c r="BH656" s="216">
        <f>IF(N656="sníž. přenesená",J656,0)</f>
        <v>0</v>
      </c>
      <c r="BI656" s="216">
        <f>IF(N656="nulová",J656,0)</f>
        <v>0</v>
      </c>
      <c r="BJ656" s="16" t="s">
        <v>78</v>
      </c>
      <c r="BK656" s="216">
        <f>ROUND(I656*H656,2)</f>
        <v>0</v>
      </c>
      <c r="BL656" s="16" t="s">
        <v>227</v>
      </c>
      <c r="BM656" s="16" t="s">
        <v>1221</v>
      </c>
    </row>
    <row r="657" spans="2:65" s="1" customFormat="1" ht="16.5" customHeight="1">
      <c r="B657" s="37"/>
      <c r="C657" s="250" t="s">
        <v>1222</v>
      </c>
      <c r="D657" s="250" t="s">
        <v>215</v>
      </c>
      <c r="E657" s="251" t="s">
        <v>1223</v>
      </c>
      <c r="F657" s="252" t="s">
        <v>1224</v>
      </c>
      <c r="G657" s="253" t="s">
        <v>279</v>
      </c>
      <c r="H657" s="254">
        <v>2</v>
      </c>
      <c r="I657" s="255"/>
      <c r="J657" s="256">
        <f>ROUND(I657*H657,2)</f>
        <v>0</v>
      </c>
      <c r="K657" s="252" t="s">
        <v>1</v>
      </c>
      <c r="L657" s="257"/>
      <c r="M657" s="258" t="s">
        <v>1</v>
      </c>
      <c r="N657" s="259" t="s">
        <v>41</v>
      </c>
      <c r="O657" s="78"/>
      <c r="P657" s="214">
        <f>O657*H657</f>
        <v>0</v>
      </c>
      <c r="Q657" s="214">
        <v>0.02741</v>
      </c>
      <c r="R657" s="214">
        <f>Q657*H657</f>
        <v>0.05482</v>
      </c>
      <c r="S657" s="214">
        <v>0</v>
      </c>
      <c r="T657" s="215">
        <f>S657*H657</f>
        <v>0</v>
      </c>
      <c r="AR657" s="16" t="s">
        <v>335</v>
      </c>
      <c r="AT657" s="16" t="s">
        <v>215</v>
      </c>
      <c r="AU657" s="16" t="s">
        <v>80</v>
      </c>
      <c r="AY657" s="16" t="s">
        <v>139</v>
      </c>
      <c r="BE657" s="216">
        <f>IF(N657="základní",J657,0)</f>
        <v>0</v>
      </c>
      <c r="BF657" s="216">
        <f>IF(N657="snížená",J657,0)</f>
        <v>0</v>
      </c>
      <c r="BG657" s="216">
        <f>IF(N657="zákl. přenesená",J657,0)</f>
        <v>0</v>
      </c>
      <c r="BH657" s="216">
        <f>IF(N657="sníž. přenesená",J657,0)</f>
        <v>0</v>
      </c>
      <c r="BI657" s="216">
        <f>IF(N657="nulová",J657,0)</f>
        <v>0</v>
      </c>
      <c r="BJ657" s="16" t="s">
        <v>78</v>
      </c>
      <c r="BK657" s="216">
        <f>ROUND(I657*H657,2)</f>
        <v>0</v>
      </c>
      <c r="BL657" s="16" t="s">
        <v>227</v>
      </c>
      <c r="BM657" s="16" t="s">
        <v>1225</v>
      </c>
    </row>
    <row r="658" spans="2:65" s="1" customFormat="1" ht="16.5" customHeight="1">
      <c r="B658" s="37"/>
      <c r="C658" s="250" t="s">
        <v>1226</v>
      </c>
      <c r="D658" s="250" t="s">
        <v>215</v>
      </c>
      <c r="E658" s="251" t="s">
        <v>1227</v>
      </c>
      <c r="F658" s="252" t="s">
        <v>1228</v>
      </c>
      <c r="G658" s="253" t="s">
        <v>279</v>
      </c>
      <c r="H658" s="254">
        <v>1</v>
      </c>
      <c r="I658" s="255"/>
      <c r="J658" s="256">
        <f>ROUND(I658*H658,2)</f>
        <v>0</v>
      </c>
      <c r="K658" s="252" t="s">
        <v>1</v>
      </c>
      <c r="L658" s="257"/>
      <c r="M658" s="258" t="s">
        <v>1</v>
      </c>
      <c r="N658" s="259" t="s">
        <v>41</v>
      </c>
      <c r="O658" s="78"/>
      <c r="P658" s="214">
        <f>O658*H658</f>
        <v>0</v>
      </c>
      <c r="Q658" s="214">
        <v>0.02741</v>
      </c>
      <c r="R658" s="214">
        <f>Q658*H658</f>
        <v>0.02741</v>
      </c>
      <c r="S658" s="214">
        <v>0</v>
      </c>
      <c r="T658" s="215">
        <f>S658*H658</f>
        <v>0</v>
      </c>
      <c r="AR658" s="16" t="s">
        <v>335</v>
      </c>
      <c r="AT658" s="16" t="s">
        <v>215</v>
      </c>
      <c r="AU658" s="16" t="s">
        <v>80</v>
      </c>
      <c r="AY658" s="16" t="s">
        <v>139</v>
      </c>
      <c r="BE658" s="216">
        <f>IF(N658="základní",J658,0)</f>
        <v>0</v>
      </c>
      <c r="BF658" s="216">
        <f>IF(N658="snížená",J658,0)</f>
        <v>0</v>
      </c>
      <c r="BG658" s="216">
        <f>IF(N658="zákl. přenesená",J658,0)</f>
        <v>0</v>
      </c>
      <c r="BH658" s="216">
        <f>IF(N658="sníž. přenesená",J658,0)</f>
        <v>0</v>
      </c>
      <c r="BI658" s="216">
        <f>IF(N658="nulová",J658,0)</f>
        <v>0</v>
      </c>
      <c r="BJ658" s="16" t="s">
        <v>78</v>
      </c>
      <c r="BK658" s="216">
        <f>ROUND(I658*H658,2)</f>
        <v>0</v>
      </c>
      <c r="BL658" s="16" t="s">
        <v>227</v>
      </c>
      <c r="BM658" s="16" t="s">
        <v>1229</v>
      </c>
    </row>
    <row r="659" spans="2:65" s="1" customFormat="1" ht="16.5" customHeight="1">
      <c r="B659" s="37"/>
      <c r="C659" s="250" t="s">
        <v>1230</v>
      </c>
      <c r="D659" s="250" t="s">
        <v>215</v>
      </c>
      <c r="E659" s="251" t="s">
        <v>1231</v>
      </c>
      <c r="F659" s="252" t="s">
        <v>1232</v>
      </c>
      <c r="G659" s="253" t="s">
        <v>279</v>
      </c>
      <c r="H659" s="254">
        <v>1</v>
      </c>
      <c r="I659" s="255"/>
      <c r="J659" s="256">
        <f>ROUND(I659*H659,2)</f>
        <v>0</v>
      </c>
      <c r="K659" s="252" t="s">
        <v>1</v>
      </c>
      <c r="L659" s="257"/>
      <c r="M659" s="258" t="s">
        <v>1</v>
      </c>
      <c r="N659" s="259" t="s">
        <v>41</v>
      </c>
      <c r="O659" s="78"/>
      <c r="P659" s="214">
        <f>O659*H659</f>
        <v>0</v>
      </c>
      <c r="Q659" s="214">
        <v>0.02741</v>
      </c>
      <c r="R659" s="214">
        <f>Q659*H659</f>
        <v>0.02741</v>
      </c>
      <c r="S659" s="214">
        <v>0</v>
      </c>
      <c r="T659" s="215">
        <f>S659*H659</f>
        <v>0</v>
      </c>
      <c r="AR659" s="16" t="s">
        <v>335</v>
      </c>
      <c r="AT659" s="16" t="s">
        <v>215</v>
      </c>
      <c r="AU659" s="16" t="s">
        <v>80</v>
      </c>
      <c r="AY659" s="16" t="s">
        <v>139</v>
      </c>
      <c r="BE659" s="216">
        <f>IF(N659="základní",J659,0)</f>
        <v>0</v>
      </c>
      <c r="BF659" s="216">
        <f>IF(N659="snížená",J659,0)</f>
        <v>0</v>
      </c>
      <c r="BG659" s="216">
        <f>IF(N659="zákl. přenesená",J659,0)</f>
        <v>0</v>
      </c>
      <c r="BH659" s="216">
        <f>IF(N659="sníž. přenesená",J659,0)</f>
        <v>0</v>
      </c>
      <c r="BI659" s="216">
        <f>IF(N659="nulová",J659,0)</f>
        <v>0</v>
      </c>
      <c r="BJ659" s="16" t="s">
        <v>78</v>
      </c>
      <c r="BK659" s="216">
        <f>ROUND(I659*H659,2)</f>
        <v>0</v>
      </c>
      <c r="BL659" s="16" t="s">
        <v>227</v>
      </c>
      <c r="BM659" s="16" t="s">
        <v>1233</v>
      </c>
    </row>
    <row r="660" spans="2:65" s="1" customFormat="1" ht="16.5" customHeight="1">
      <c r="B660" s="37"/>
      <c r="C660" s="250" t="s">
        <v>1234</v>
      </c>
      <c r="D660" s="250" t="s">
        <v>215</v>
      </c>
      <c r="E660" s="251" t="s">
        <v>1235</v>
      </c>
      <c r="F660" s="252" t="s">
        <v>1236</v>
      </c>
      <c r="G660" s="253" t="s">
        <v>279</v>
      </c>
      <c r="H660" s="254">
        <v>4</v>
      </c>
      <c r="I660" s="255"/>
      <c r="J660" s="256">
        <f>ROUND(I660*H660,2)</f>
        <v>0</v>
      </c>
      <c r="K660" s="252" t="s">
        <v>1</v>
      </c>
      <c r="L660" s="257"/>
      <c r="M660" s="258" t="s">
        <v>1</v>
      </c>
      <c r="N660" s="259" t="s">
        <v>41</v>
      </c>
      <c r="O660" s="78"/>
      <c r="P660" s="214">
        <f>O660*H660</f>
        <v>0</v>
      </c>
      <c r="Q660" s="214">
        <v>0.02741</v>
      </c>
      <c r="R660" s="214">
        <f>Q660*H660</f>
        <v>0.10964</v>
      </c>
      <c r="S660" s="214">
        <v>0</v>
      </c>
      <c r="T660" s="215">
        <f>S660*H660</f>
        <v>0</v>
      </c>
      <c r="AR660" s="16" t="s">
        <v>335</v>
      </c>
      <c r="AT660" s="16" t="s">
        <v>215</v>
      </c>
      <c r="AU660" s="16" t="s">
        <v>80</v>
      </c>
      <c r="AY660" s="16" t="s">
        <v>139</v>
      </c>
      <c r="BE660" s="216">
        <f>IF(N660="základní",J660,0)</f>
        <v>0</v>
      </c>
      <c r="BF660" s="216">
        <f>IF(N660="snížená",J660,0)</f>
        <v>0</v>
      </c>
      <c r="BG660" s="216">
        <f>IF(N660="zákl. přenesená",J660,0)</f>
        <v>0</v>
      </c>
      <c r="BH660" s="216">
        <f>IF(N660="sníž. přenesená",J660,0)</f>
        <v>0</v>
      </c>
      <c r="BI660" s="216">
        <f>IF(N660="nulová",J660,0)</f>
        <v>0</v>
      </c>
      <c r="BJ660" s="16" t="s">
        <v>78</v>
      </c>
      <c r="BK660" s="216">
        <f>ROUND(I660*H660,2)</f>
        <v>0</v>
      </c>
      <c r="BL660" s="16" t="s">
        <v>227</v>
      </c>
      <c r="BM660" s="16" t="s">
        <v>1237</v>
      </c>
    </row>
    <row r="661" spans="2:65" s="1" customFormat="1" ht="16.5" customHeight="1">
      <c r="B661" s="37"/>
      <c r="C661" s="250" t="s">
        <v>1238</v>
      </c>
      <c r="D661" s="250" t="s">
        <v>215</v>
      </c>
      <c r="E661" s="251" t="s">
        <v>1239</v>
      </c>
      <c r="F661" s="252" t="s">
        <v>1240</v>
      </c>
      <c r="G661" s="253" t="s">
        <v>279</v>
      </c>
      <c r="H661" s="254">
        <v>2</v>
      </c>
      <c r="I661" s="255"/>
      <c r="J661" s="256">
        <f>ROUND(I661*H661,2)</f>
        <v>0</v>
      </c>
      <c r="K661" s="252" t="s">
        <v>1</v>
      </c>
      <c r="L661" s="257"/>
      <c r="M661" s="258" t="s">
        <v>1</v>
      </c>
      <c r="N661" s="259" t="s">
        <v>41</v>
      </c>
      <c r="O661" s="78"/>
      <c r="P661" s="214">
        <f>O661*H661</f>
        <v>0</v>
      </c>
      <c r="Q661" s="214">
        <v>0.02741</v>
      </c>
      <c r="R661" s="214">
        <f>Q661*H661</f>
        <v>0.05482</v>
      </c>
      <c r="S661" s="214">
        <v>0</v>
      </c>
      <c r="T661" s="215">
        <f>S661*H661</f>
        <v>0</v>
      </c>
      <c r="AR661" s="16" t="s">
        <v>335</v>
      </c>
      <c r="AT661" s="16" t="s">
        <v>215</v>
      </c>
      <c r="AU661" s="16" t="s">
        <v>80</v>
      </c>
      <c r="AY661" s="16" t="s">
        <v>139</v>
      </c>
      <c r="BE661" s="216">
        <f>IF(N661="základní",J661,0)</f>
        <v>0</v>
      </c>
      <c r="BF661" s="216">
        <f>IF(N661="snížená",J661,0)</f>
        <v>0</v>
      </c>
      <c r="BG661" s="216">
        <f>IF(N661="zákl. přenesená",J661,0)</f>
        <v>0</v>
      </c>
      <c r="BH661" s="216">
        <f>IF(N661="sníž. přenesená",J661,0)</f>
        <v>0</v>
      </c>
      <c r="BI661" s="216">
        <f>IF(N661="nulová",J661,0)</f>
        <v>0</v>
      </c>
      <c r="BJ661" s="16" t="s">
        <v>78</v>
      </c>
      <c r="BK661" s="216">
        <f>ROUND(I661*H661,2)</f>
        <v>0</v>
      </c>
      <c r="BL661" s="16" t="s">
        <v>227</v>
      </c>
      <c r="BM661" s="16" t="s">
        <v>1241</v>
      </c>
    </row>
    <row r="662" spans="2:65" s="1" customFormat="1" ht="16.5" customHeight="1">
      <c r="B662" s="37"/>
      <c r="C662" s="250" t="s">
        <v>1242</v>
      </c>
      <c r="D662" s="250" t="s">
        <v>215</v>
      </c>
      <c r="E662" s="251" t="s">
        <v>1243</v>
      </c>
      <c r="F662" s="252" t="s">
        <v>1244</v>
      </c>
      <c r="G662" s="253" t="s">
        <v>279</v>
      </c>
      <c r="H662" s="254">
        <v>1</v>
      </c>
      <c r="I662" s="255"/>
      <c r="J662" s="256">
        <f>ROUND(I662*H662,2)</f>
        <v>0</v>
      </c>
      <c r="K662" s="252" t="s">
        <v>1</v>
      </c>
      <c r="L662" s="257"/>
      <c r="M662" s="258" t="s">
        <v>1</v>
      </c>
      <c r="N662" s="259" t="s">
        <v>41</v>
      </c>
      <c r="O662" s="78"/>
      <c r="P662" s="214">
        <f>O662*H662</f>
        <v>0</v>
      </c>
      <c r="Q662" s="214">
        <v>0.02741</v>
      </c>
      <c r="R662" s="214">
        <f>Q662*H662</f>
        <v>0.02741</v>
      </c>
      <c r="S662" s="214">
        <v>0</v>
      </c>
      <c r="T662" s="215">
        <f>S662*H662</f>
        <v>0</v>
      </c>
      <c r="AR662" s="16" t="s">
        <v>335</v>
      </c>
      <c r="AT662" s="16" t="s">
        <v>215</v>
      </c>
      <c r="AU662" s="16" t="s">
        <v>80</v>
      </c>
      <c r="AY662" s="16" t="s">
        <v>139</v>
      </c>
      <c r="BE662" s="216">
        <f>IF(N662="základní",J662,0)</f>
        <v>0</v>
      </c>
      <c r="BF662" s="216">
        <f>IF(N662="snížená",J662,0)</f>
        <v>0</v>
      </c>
      <c r="BG662" s="216">
        <f>IF(N662="zákl. přenesená",J662,0)</f>
        <v>0</v>
      </c>
      <c r="BH662" s="216">
        <f>IF(N662="sníž. přenesená",J662,0)</f>
        <v>0</v>
      </c>
      <c r="BI662" s="216">
        <f>IF(N662="nulová",J662,0)</f>
        <v>0</v>
      </c>
      <c r="BJ662" s="16" t="s">
        <v>78</v>
      </c>
      <c r="BK662" s="216">
        <f>ROUND(I662*H662,2)</f>
        <v>0</v>
      </c>
      <c r="BL662" s="16" t="s">
        <v>227</v>
      </c>
      <c r="BM662" s="16" t="s">
        <v>1245</v>
      </c>
    </row>
    <row r="663" spans="2:65" s="1" customFormat="1" ht="16.5" customHeight="1">
      <c r="B663" s="37"/>
      <c r="C663" s="250" t="s">
        <v>1246</v>
      </c>
      <c r="D663" s="250" t="s">
        <v>215</v>
      </c>
      <c r="E663" s="251" t="s">
        <v>1247</v>
      </c>
      <c r="F663" s="252" t="s">
        <v>1248</v>
      </c>
      <c r="G663" s="253" t="s">
        <v>279</v>
      </c>
      <c r="H663" s="254">
        <v>1</v>
      </c>
      <c r="I663" s="255"/>
      <c r="J663" s="256">
        <f>ROUND(I663*H663,2)</f>
        <v>0</v>
      </c>
      <c r="K663" s="252" t="s">
        <v>1</v>
      </c>
      <c r="L663" s="257"/>
      <c r="M663" s="258" t="s">
        <v>1</v>
      </c>
      <c r="N663" s="259" t="s">
        <v>41</v>
      </c>
      <c r="O663" s="78"/>
      <c r="P663" s="214">
        <f>O663*H663</f>
        <v>0</v>
      </c>
      <c r="Q663" s="214">
        <v>0.02741</v>
      </c>
      <c r="R663" s="214">
        <f>Q663*H663</f>
        <v>0.02741</v>
      </c>
      <c r="S663" s="214">
        <v>0</v>
      </c>
      <c r="T663" s="215">
        <f>S663*H663</f>
        <v>0</v>
      </c>
      <c r="AR663" s="16" t="s">
        <v>335</v>
      </c>
      <c r="AT663" s="16" t="s">
        <v>215</v>
      </c>
      <c r="AU663" s="16" t="s">
        <v>80</v>
      </c>
      <c r="AY663" s="16" t="s">
        <v>139</v>
      </c>
      <c r="BE663" s="216">
        <f>IF(N663="základní",J663,0)</f>
        <v>0</v>
      </c>
      <c r="BF663" s="216">
        <f>IF(N663="snížená",J663,0)</f>
        <v>0</v>
      </c>
      <c r="BG663" s="216">
        <f>IF(N663="zákl. přenesená",J663,0)</f>
        <v>0</v>
      </c>
      <c r="BH663" s="216">
        <f>IF(N663="sníž. přenesená",J663,0)</f>
        <v>0</v>
      </c>
      <c r="BI663" s="216">
        <f>IF(N663="nulová",J663,0)</f>
        <v>0</v>
      </c>
      <c r="BJ663" s="16" t="s">
        <v>78</v>
      </c>
      <c r="BK663" s="216">
        <f>ROUND(I663*H663,2)</f>
        <v>0</v>
      </c>
      <c r="BL663" s="16" t="s">
        <v>227</v>
      </c>
      <c r="BM663" s="16" t="s">
        <v>1249</v>
      </c>
    </row>
    <row r="664" spans="2:65" s="1" customFormat="1" ht="16.5" customHeight="1">
      <c r="B664" s="37"/>
      <c r="C664" s="250" t="s">
        <v>1250</v>
      </c>
      <c r="D664" s="250" t="s">
        <v>215</v>
      </c>
      <c r="E664" s="251" t="s">
        <v>1251</v>
      </c>
      <c r="F664" s="252" t="s">
        <v>1252</v>
      </c>
      <c r="G664" s="253" t="s">
        <v>279</v>
      </c>
      <c r="H664" s="254">
        <v>5</v>
      </c>
      <c r="I664" s="255"/>
      <c r="J664" s="256">
        <f>ROUND(I664*H664,2)</f>
        <v>0</v>
      </c>
      <c r="K664" s="252" t="s">
        <v>1</v>
      </c>
      <c r="L664" s="257"/>
      <c r="M664" s="258" t="s">
        <v>1</v>
      </c>
      <c r="N664" s="259" t="s">
        <v>41</v>
      </c>
      <c r="O664" s="78"/>
      <c r="P664" s="214">
        <f>O664*H664</f>
        <v>0</v>
      </c>
      <c r="Q664" s="214">
        <v>0.02741</v>
      </c>
      <c r="R664" s="214">
        <f>Q664*H664</f>
        <v>0.13705</v>
      </c>
      <c r="S664" s="214">
        <v>0</v>
      </c>
      <c r="T664" s="215">
        <f>S664*H664</f>
        <v>0</v>
      </c>
      <c r="AR664" s="16" t="s">
        <v>335</v>
      </c>
      <c r="AT664" s="16" t="s">
        <v>215</v>
      </c>
      <c r="AU664" s="16" t="s">
        <v>80</v>
      </c>
      <c r="AY664" s="16" t="s">
        <v>139</v>
      </c>
      <c r="BE664" s="216">
        <f>IF(N664="základní",J664,0)</f>
        <v>0</v>
      </c>
      <c r="BF664" s="216">
        <f>IF(N664="snížená",J664,0)</f>
        <v>0</v>
      </c>
      <c r="BG664" s="216">
        <f>IF(N664="zákl. přenesená",J664,0)</f>
        <v>0</v>
      </c>
      <c r="BH664" s="216">
        <f>IF(N664="sníž. přenesená",J664,0)</f>
        <v>0</v>
      </c>
      <c r="BI664" s="216">
        <f>IF(N664="nulová",J664,0)</f>
        <v>0</v>
      </c>
      <c r="BJ664" s="16" t="s">
        <v>78</v>
      </c>
      <c r="BK664" s="216">
        <f>ROUND(I664*H664,2)</f>
        <v>0</v>
      </c>
      <c r="BL664" s="16" t="s">
        <v>227</v>
      </c>
      <c r="BM664" s="16" t="s">
        <v>1253</v>
      </c>
    </row>
    <row r="665" spans="2:65" s="1" customFormat="1" ht="16.5" customHeight="1">
      <c r="B665" s="37"/>
      <c r="C665" s="250" t="s">
        <v>1254</v>
      </c>
      <c r="D665" s="250" t="s">
        <v>215</v>
      </c>
      <c r="E665" s="251" t="s">
        <v>1255</v>
      </c>
      <c r="F665" s="252" t="s">
        <v>1256</v>
      </c>
      <c r="G665" s="253" t="s">
        <v>279</v>
      </c>
      <c r="H665" s="254">
        <v>6</v>
      </c>
      <c r="I665" s="255"/>
      <c r="J665" s="256">
        <f>ROUND(I665*H665,2)</f>
        <v>0</v>
      </c>
      <c r="K665" s="252" t="s">
        <v>1</v>
      </c>
      <c r="L665" s="257"/>
      <c r="M665" s="258" t="s">
        <v>1</v>
      </c>
      <c r="N665" s="259" t="s">
        <v>41</v>
      </c>
      <c r="O665" s="78"/>
      <c r="P665" s="214">
        <f>O665*H665</f>
        <v>0</v>
      </c>
      <c r="Q665" s="214">
        <v>0.02741</v>
      </c>
      <c r="R665" s="214">
        <f>Q665*H665</f>
        <v>0.16446</v>
      </c>
      <c r="S665" s="214">
        <v>0</v>
      </c>
      <c r="T665" s="215">
        <f>S665*H665</f>
        <v>0</v>
      </c>
      <c r="AR665" s="16" t="s">
        <v>335</v>
      </c>
      <c r="AT665" s="16" t="s">
        <v>215</v>
      </c>
      <c r="AU665" s="16" t="s">
        <v>80</v>
      </c>
      <c r="AY665" s="16" t="s">
        <v>139</v>
      </c>
      <c r="BE665" s="216">
        <f>IF(N665="základní",J665,0)</f>
        <v>0</v>
      </c>
      <c r="BF665" s="216">
        <f>IF(N665="snížená",J665,0)</f>
        <v>0</v>
      </c>
      <c r="BG665" s="216">
        <f>IF(N665="zákl. přenesená",J665,0)</f>
        <v>0</v>
      </c>
      <c r="BH665" s="216">
        <f>IF(N665="sníž. přenesená",J665,0)</f>
        <v>0</v>
      </c>
      <c r="BI665" s="216">
        <f>IF(N665="nulová",J665,0)</f>
        <v>0</v>
      </c>
      <c r="BJ665" s="16" t="s">
        <v>78</v>
      </c>
      <c r="BK665" s="216">
        <f>ROUND(I665*H665,2)</f>
        <v>0</v>
      </c>
      <c r="BL665" s="16" t="s">
        <v>227</v>
      </c>
      <c r="BM665" s="16" t="s">
        <v>1257</v>
      </c>
    </row>
    <row r="666" spans="2:65" s="1" customFormat="1" ht="16.5" customHeight="1">
      <c r="B666" s="37"/>
      <c r="C666" s="250" t="s">
        <v>1258</v>
      </c>
      <c r="D666" s="250" t="s">
        <v>215</v>
      </c>
      <c r="E666" s="251" t="s">
        <v>1259</v>
      </c>
      <c r="F666" s="252" t="s">
        <v>1260</v>
      </c>
      <c r="G666" s="253" t="s">
        <v>279</v>
      </c>
      <c r="H666" s="254">
        <v>10</v>
      </c>
      <c r="I666" s="255"/>
      <c r="J666" s="256">
        <f>ROUND(I666*H666,2)</f>
        <v>0</v>
      </c>
      <c r="K666" s="252" t="s">
        <v>1</v>
      </c>
      <c r="L666" s="257"/>
      <c r="M666" s="258" t="s">
        <v>1</v>
      </c>
      <c r="N666" s="259" t="s">
        <v>41</v>
      </c>
      <c r="O666" s="78"/>
      <c r="P666" s="214">
        <f>O666*H666</f>
        <v>0</v>
      </c>
      <c r="Q666" s="214">
        <v>0.02741</v>
      </c>
      <c r="R666" s="214">
        <f>Q666*H666</f>
        <v>0.2741</v>
      </c>
      <c r="S666" s="214">
        <v>0</v>
      </c>
      <c r="T666" s="215">
        <f>S666*H666</f>
        <v>0</v>
      </c>
      <c r="AR666" s="16" t="s">
        <v>335</v>
      </c>
      <c r="AT666" s="16" t="s">
        <v>215</v>
      </c>
      <c r="AU666" s="16" t="s">
        <v>80</v>
      </c>
      <c r="AY666" s="16" t="s">
        <v>139</v>
      </c>
      <c r="BE666" s="216">
        <f>IF(N666="základní",J666,0)</f>
        <v>0</v>
      </c>
      <c r="BF666" s="216">
        <f>IF(N666="snížená",J666,0)</f>
        <v>0</v>
      </c>
      <c r="BG666" s="216">
        <f>IF(N666="zákl. přenesená",J666,0)</f>
        <v>0</v>
      </c>
      <c r="BH666" s="216">
        <f>IF(N666="sníž. přenesená",J666,0)</f>
        <v>0</v>
      </c>
      <c r="BI666" s="216">
        <f>IF(N666="nulová",J666,0)</f>
        <v>0</v>
      </c>
      <c r="BJ666" s="16" t="s">
        <v>78</v>
      </c>
      <c r="BK666" s="216">
        <f>ROUND(I666*H666,2)</f>
        <v>0</v>
      </c>
      <c r="BL666" s="16" t="s">
        <v>227</v>
      </c>
      <c r="BM666" s="16" t="s">
        <v>1261</v>
      </c>
    </row>
    <row r="667" spans="2:65" s="1" customFormat="1" ht="16.5" customHeight="1">
      <c r="B667" s="37"/>
      <c r="C667" s="250" t="s">
        <v>1262</v>
      </c>
      <c r="D667" s="250" t="s">
        <v>215</v>
      </c>
      <c r="E667" s="251" t="s">
        <v>1263</v>
      </c>
      <c r="F667" s="252" t="s">
        <v>1264</v>
      </c>
      <c r="G667" s="253" t="s">
        <v>279</v>
      </c>
      <c r="H667" s="254">
        <v>1</v>
      </c>
      <c r="I667" s="255"/>
      <c r="J667" s="256">
        <f>ROUND(I667*H667,2)</f>
        <v>0</v>
      </c>
      <c r="K667" s="252" t="s">
        <v>1</v>
      </c>
      <c r="L667" s="257"/>
      <c r="M667" s="258" t="s">
        <v>1</v>
      </c>
      <c r="N667" s="259" t="s">
        <v>41</v>
      </c>
      <c r="O667" s="78"/>
      <c r="P667" s="214">
        <f>O667*H667</f>
        <v>0</v>
      </c>
      <c r="Q667" s="214">
        <v>0.02741</v>
      </c>
      <c r="R667" s="214">
        <f>Q667*H667</f>
        <v>0.02741</v>
      </c>
      <c r="S667" s="214">
        <v>0</v>
      </c>
      <c r="T667" s="215">
        <f>S667*H667</f>
        <v>0</v>
      </c>
      <c r="AR667" s="16" t="s">
        <v>335</v>
      </c>
      <c r="AT667" s="16" t="s">
        <v>215</v>
      </c>
      <c r="AU667" s="16" t="s">
        <v>80</v>
      </c>
      <c r="AY667" s="16" t="s">
        <v>139</v>
      </c>
      <c r="BE667" s="216">
        <f>IF(N667="základní",J667,0)</f>
        <v>0</v>
      </c>
      <c r="BF667" s="216">
        <f>IF(N667="snížená",J667,0)</f>
        <v>0</v>
      </c>
      <c r="BG667" s="216">
        <f>IF(N667="zákl. přenesená",J667,0)</f>
        <v>0</v>
      </c>
      <c r="BH667" s="216">
        <f>IF(N667="sníž. přenesená",J667,0)</f>
        <v>0</v>
      </c>
      <c r="BI667" s="216">
        <f>IF(N667="nulová",J667,0)</f>
        <v>0</v>
      </c>
      <c r="BJ667" s="16" t="s">
        <v>78</v>
      </c>
      <c r="BK667" s="216">
        <f>ROUND(I667*H667,2)</f>
        <v>0</v>
      </c>
      <c r="BL667" s="16" t="s">
        <v>227</v>
      </c>
      <c r="BM667" s="16" t="s">
        <v>1265</v>
      </c>
    </row>
    <row r="668" spans="2:65" s="1" customFormat="1" ht="16.5" customHeight="1">
      <c r="B668" s="37"/>
      <c r="C668" s="250" t="s">
        <v>1266</v>
      </c>
      <c r="D668" s="250" t="s">
        <v>215</v>
      </c>
      <c r="E668" s="251" t="s">
        <v>1267</v>
      </c>
      <c r="F668" s="252" t="s">
        <v>1268</v>
      </c>
      <c r="G668" s="253" t="s">
        <v>279</v>
      </c>
      <c r="H668" s="254">
        <v>1</v>
      </c>
      <c r="I668" s="255"/>
      <c r="J668" s="256">
        <f>ROUND(I668*H668,2)</f>
        <v>0</v>
      </c>
      <c r="K668" s="252" t="s">
        <v>1</v>
      </c>
      <c r="L668" s="257"/>
      <c r="M668" s="258" t="s">
        <v>1</v>
      </c>
      <c r="N668" s="259" t="s">
        <v>41</v>
      </c>
      <c r="O668" s="78"/>
      <c r="P668" s="214">
        <f>O668*H668</f>
        <v>0</v>
      </c>
      <c r="Q668" s="214">
        <v>0.02741</v>
      </c>
      <c r="R668" s="214">
        <f>Q668*H668</f>
        <v>0.02741</v>
      </c>
      <c r="S668" s="214">
        <v>0</v>
      </c>
      <c r="T668" s="215">
        <f>S668*H668</f>
        <v>0</v>
      </c>
      <c r="AR668" s="16" t="s">
        <v>335</v>
      </c>
      <c r="AT668" s="16" t="s">
        <v>215</v>
      </c>
      <c r="AU668" s="16" t="s">
        <v>80</v>
      </c>
      <c r="AY668" s="16" t="s">
        <v>139</v>
      </c>
      <c r="BE668" s="216">
        <f>IF(N668="základní",J668,0)</f>
        <v>0</v>
      </c>
      <c r="BF668" s="216">
        <f>IF(N668="snížená",J668,0)</f>
        <v>0</v>
      </c>
      <c r="BG668" s="216">
        <f>IF(N668="zákl. přenesená",J668,0)</f>
        <v>0</v>
      </c>
      <c r="BH668" s="216">
        <f>IF(N668="sníž. přenesená",J668,0)</f>
        <v>0</v>
      </c>
      <c r="BI668" s="216">
        <f>IF(N668="nulová",J668,0)</f>
        <v>0</v>
      </c>
      <c r="BJ668" s="16" t="s">
        <v>78</v>
      </c>
      <c r="BK668" s="216">
        <f>ROUND(I668*H668,2)</f>
        <v>0</v>
      </c>
      <c r="BL668" s="16" t="s">
        <v>227</v>
      </c>
      <c r="BM668" s="16" t="s">
        <v>1269</v>
      </c>
    </row>
    <row r="669" spans="2:65" s="1" customFormat="1" ht="16.5" customHeight="1">
      <c r="B669" s="37"/>
      <c r="C669" s="205" t="s">
        <v>1270</v>
      </c>
      <c r="D669" s="205" t="s">
        <v>141</v>
      </c>
      <c r="E669" s="206" t="s">
        <v>1271</v>
      </c>
      <c r="F669" s="207" t="s">
        <v>1272</v>
      </c>
      <c r="G669" s="208" t="s">
        <v>144</v>
      </c>
      <c r="H669" s="209">
        <v>12.936</v>
      </c>
      <c r="I669" s="210"/>
      <c r="J669" s="211">
        <f>ROUND(I669*H669,2)</f>
        <v>0</v>
      </c>
      <c r="K669" s="207" t="s">
        <v>1</v>
      </c>
      <c r="L669" s="42"/>
      <c r="M669" s="212" t="s">
        <v>1</v>
      </c>
      <c r="N669" s="213" t="s">
        <v>41</v>
      </c>
      <c r="O669" s="78"/>
      <c r="P669" s="214">
        <f>O669*H669</f>
        <v>0</v>
      </c>
      <c r="Q669" s="214">
        <v>0.00082</v>
      </c>
      <c r="R669" s="214">
        <f>Q669*H669</f>
        <v>0.01060752</v>
      </c>
      <c r="S669" s="214">
        <v>0</v>
      </c>
      <c r="T669" s="215">
        <f>S669*H669</f>
        <v>0</v>
      </c>
      <c r="AR669" s="16" t="s">
        <v>227</v>
      </c>
      <c r="AT669" s="16" t="s">
        <v>141</v>
      </c>
      <c r="AU669" s="16" t="s">
        <v>80</v>
      </c>
      <c r="AY669" s="16" t="s">
        <v>139</v>
      </c>
      <c r="BE669" s="216">
        <f>IF(N669="základní",J669,0)</f>
        <v>0</v>
      </c>
      <c r="BF669" s="216">
        <f>IF(N669="snížená",J669,0)</f>
        <v>0</v>
      </c>
      <c r="BG669" s="216">
        <f>IF(N669="zákl. přenesená",J669,0)</f>
        <v>0</v>
      </c>
      <c r="BH669" s="216">
        <f>IF(N669="sníž. přenesená",J669,0)</f>
        <v>0</v>
      </c>
      <c r="BI669" s="216">
        <f>IF(N669="nulová",J669,0)</f>
        <v>0</v>
      </c>
      <c r="BJ669" s="16" t="s">
        <v>78</v>
      </c>
      <c r="BK669" s="216">
        <f>ROUND(I669*H669,2)</f>
        <v>0</v>
      </c>
      <c r="BL669" s="16" t="s">
        <v>227</v>
      </c>
      <c r="BM669" s="16" t="s">
        <v>1273</v>
      </c>
    </row>
    <row r="670" spans="2:51" s="12" customFormat="1" ht="12">
      <c r="B670" s="228"/>
      <c r="C670" s="229"/>
      <c r="D670" s="219" t="s">
        <v>148</v>
      </c>
      <c r="E670" s="230" t="s">
        <v>1</v>
      </c>
      <c r="F670" s="231" t="s">
        <v>1274</v>
      </c>
      <c r="G670" s="229"/>
      <c r="H670" s="232">
        <v>12.936</v>
      </c>
      <c r="I670" s="233"/>
      <c r="J670" s="229"/>
      <c r="K670" s="229"/>
      <c r="L670" s="234"/>
      <c r="M670" s="235"/>
      <c r="N670" s="236"/>
      <c r="O670" s="236"/>
      <c r="P670" s="236"/>
      <c r="Q670" s="236"/>
      <c r="R670" s="236"/>
      <c r="S670" s="236"/>
      <c r="T670" s="237"/>
      <c r="AT670" s="238" t="s">
        <v>148</v>
      </c>
      <c r="AU670" s="238" t="s">
        <v>80</v>
      </c>
      <c r="AV670" s="12" t="s">
        <v>80</v>
      </c>
      <c r="AW670" s="12" t="s">
        <v>32</v>
      </c>
      <c r="AX670" s="12" t="s">
        <v>78</v>
      </c>
      <c r="AY670" s="238" t="s">
        <v>139</v>
      </c>
    </row>
    <row r="671" spans="2:65" s="1" customFormat="1" ht="22.5" customHeight="1">
      <c r="B671" s="37"/>
      <c r="C671" s="250" t="s">
        <v>1275</v>
      </c>
      <c r="D671" s="250" t="s">
        <v>215</v>
      </c>
      <c r="E671" s="251" t="s">
        <v>1276</v>
      </c>
      <c r="F671" s="252" t="s">
        <v>1277</v>
      </c>
      <c r="G671" s="253" t="s">
        <v>279</v>
      </c>
      <c r="H671" s="254">
        <v>2</v>
      </c>
      <c r="I671" s="255"/>
      <c r="J671" s="256">
        <f>ROUND(I671*H671,2)</f>
        <v>0</v>
      </c>
      <c r="K671" s="252" t="s">
        <v>1</v>
      </c>
      <c r="L671" s="257"/>
      <c r="M671" s="258" t="s">
        <v>1</v>
      </c>
      <c r="N671" s="259" t="s">
        <v>41</v>
      </c>
      <c r="O671" s="78"/>
      <c r="P671" s="214">
        <f>O671*H671</f>
        <v>0</v>
      </c>
      <c r="Q671" s="214">
        <v>0.18</v>
      </c>
      <c r="R671" s="214">
        <f>Q671*H671</f>
        <v>0.36</v>
      </c>
      <c r="S671" s="214">
        <v>0</v>
      </c>
      <c r="T671" s="215">
        <f>S671*H671</f>
        <v>0</v>
      </c>
      <c r="AR671" s="16" t="s">
        <v>335</v>
      </c>
      <c r="AT671" s="16" t="s">
        <v>215</v>
      </c>
      <c r="AU671" s="16" t="s">
        <v>80</v>
      </c>
      <c r="AY671" s="16" t="s">
        <v>139</v>
      </c>
      <c r="BE671" s="216">
        <f>IF(N671="základní",J671,0)</f>
        <v>0</v>
      </c>
      <c r="BF671" s="216">
        <f>IF(N671="snížená",J671,0)</f>
        <v>0</v>
      </c>
      <c r="BG671" s="216">
        <f>IF(N671="zákl. přenesená",J671,0)</f>
        <v>0</v>
      </c>
      <c r="BH671" s="216">
        <f>IF(N671="sníž. přenesená",J671,0)</f>
        <v>0</v>
      </c>
      <c r="BI671" s="216">
        <f>IF(N671="nulová",J671,0)</f>
        <v>0</v>
      </c>
      <c r="BJ671" s="16" t="s">
        <v>78</v>
      </c>
      <c r="BK671" s="216">
        <f>ROUND(I671*H671,2)</f>
        <v>0</v>
      </c>
      <c r="BL671" s="16" t="s">
        <v>227</v>
      </c>
      <c r="BM671" s="16" t="s">
        <v>1278</v>
      </c>
    </row>
    <row r="672" spans="2:65" s="1" customFormat="1" ht="16.5" customHeight="1">
      <c r="B672" s="37"/>
      <c r="C672" s="205" t="s">
        <v>1279</v>
      </c>
      <c r="D672" s="205" t="s">
        <v>141</v>
      </c>
      <c r="E672" s="206" t="s">
        <v>1280</v>
      </c>
      <c r="F672" s="207" t="s">
        <v>1281</v>
      </c>
      <c r="G672" s="208" t="s">
        <v>144</v>
      </c>
      <c r="H672" s="209">
        <v>2.48</v>
      </c>
      <c r="I672" s="210"/>
      <c r="J672" s="211">
        <f>ROUND(I672*H672,2)</f>
        <v>0</v>
      </c>
      <c r="K672" s="207" t="s">
        <v>1</v>
      </c>
      <c r="L672" s="42"/>
      <c r="M672" s="212" t="s">
        <v>1</v>
      </c>
      <c r="N672" s="213" t="s">
        <v>41</v>
      </c>
      <c r="O672" s="78"/>
      <c r="P672" s="214">
        <f>O672*H672</f>
        <v>0</v>
      </c>
      <c r="Q672" s="214">
        <v>0.00073</v>
      </c>
      <c r="R672" s="214">
        <f>Q672*H672</f>
        <v>0.0018104</v>
      </c>
      <c r="S672" s="214">
        <v>0</v>
      </c>
      <c r="T672" s="215">
        <f>S672*H672</f>
        <v>0</v>
      </c>
      <c r="AR672" s="16" t="s">
        <v>227</v>
      </c>
      <c r="AT672" s="16" t="s">
        <v>141</v>
      </c>
      <c r="AU672" s="16" t="s">
        <v>80</v>
      </c>
      <c r="AY672" s="16" t="s">
        <v>139</v>
      </c>
      <c r="BE672" s="216">
        <f>IF(N672="základní",J672,0)</f>
        <v>0</v>
      </c>
      <c r="BF672" s="216">
        <f>IF(N672="snížená",J672,0)</f>
        <v>0</v>
      </c>
      <c r="BG672" s="216">
        <f>IF(N672="zákl. přenesená",J672,0)</f>
        <v>0</v>
      </c>
      <c r="BH672" s="216">
        <f>IF(N672="sníž. přenesená",J672,0)</f>
        <v>0</v>
      </c>
      <c r="BI672" s="216">
        <f>IF(N672="nulová",J672,0)</f>
        <v>0</v>
      </c>
      <c r="BJ672" s="16" t="s">
        <v>78</v>
      </c>
      <c r="BK672" s="216">
        <f>ROUND(I672*H672,2)</f>
        <v>0</v>
      </c>
      <c r="BL672" s="16" t="s">
        <v>227</v>
      </c>
      <c r="BM672" s="16" t="s">
        <v>1282</v>
      </c>
    </row>
    <row r="673" spans="2:51" s="12" customFormat="1" ht="12">
      <c r="B673" s="228"/>
      <c r="C673" s="229"/>
      <c r="D673" s="219" t="s">
        <v>148</v>
      </c>
      <c r="E673" s="230" t="s">
        <v>1</v>
      </c>
      <c r="F673" s="231" t="s">
        <v>1283</v>
      </c>
      <c r="G673" s="229"/>
      <c r="H673" s="232">
        <v>2.48</v>
      </c>
      <c r="I673" s="233"/>
      <c r="J673" s="229"/>
      <c r="K673" s="229"/>
      <c r="L673" s="234"/>
      <c r="M673" s="235"/>
      <c r="N673" s="236"/>
      <c r="O673" s="236"/>
      <c r="P673" s="236"/>
      <c r="Q673" s="236"/>
      <c r="R673" s="236"/>
      <c r="S673" s="236"/>
      <c r="T673" s="237"/>
      <c r="AT673" s="238" t="s">
        <v>148</v>
      </c>
      <c r="AU673" s="238" t="s">
        <v>80</v>
      </c>
      <c r="AV673" s="12" t="s">
        <v>80</v>
      </c>
      <c r="AW673" s="12" t="s">
        <v>32</v>
      </c>
      <c r="AX673" s="12" t="s">
        <v>78</v>
      </c>
      <c r="AY673" s="238" t="s">
        <v>139</v>
      </c>
    </row>
    <row r="674" spans="2:65" s="1" customFormat="1" ht="16.5" customHeight="1">
      <c r="B674" s="37"/>
      <c r="C674" s="250" t="s">
        <v>1284</v>
      </c>
      <c r="D674" s="250" t="s">
        <v>215</v>
      </c>
      <c r="E674" s="251" t="s">
        <v>1285</v>
      </c>
      <c r="F674" s="252" t="s">
        <v>1286</v>
      </c>
      <c r="G674" s="253" t="s">
        <v>279</v>
      </c>
      <c r="H674" s="254">
        <v>1</v>
      </c>
      <c r="I674" s="255"/>
      <c r="J674" s="256">
        <f>ROUND(I674*H674,2)</f>
        <v>0</v>
      </c>
      <c r="K674" s="252" t="s">
        <v>1</v>
      </c>
      <c r="L674" s="257"/>
      <c r="M674" s="258" t="s">
        <v>1</v>
      </c>
      <c r="N674" s="259" t="s">
        <v>41</v>
      </c>
      <c r="O674" s="78"/>
      <c r="P674" s="214">
        <f>O674*H674</f>
        <v>0</v>
      </c>
      <c r="Q674" s="214">
        <v>0.023</v>
      </c>
      <c r="R674" s="214">
        <f>Q674*H674</f>
        <v>0.023</v>
      </c>
      <c r="S674" s="214">
        <v>0</v>
      </c>
      <c r="T674" s="215">
        <f>S674*H674</f>
        <v>0</v>
      </c>
      <c r="AR674" s="16" t="s">
        <v>335</v>
      </c>
      <c r="AT674" s="16" t="s">
        <v>215</v>
      </c>
      <c r="AU674" s="16" t="s">
        <v>80</v>
      </c>
      <c r="AY674" s="16" t="s">
        <v>139</v>
      </c>
      <c r="BE674" s="216">
        <f>IF(N674="základní",J674,0)</f>
        <v>0</v>
      </c>
      <c r="BF674" s="216">
        <f>IF(N674="snížená",J674,0)</f>
        <v>0</v>
      </c>
      <c r="BG674" s="216">
        <f>IF(N674="zákl. přenesená",J674,0)</f>
        <v>0</v>
      </c>
      <c r="BH674" s="216">
        <f>IF(N674="sníž. přenesená",J674,0)</f>
        <v>0</v>
      </c>
      <c r="BI674" s="216">
        <f>IF(N674="nulová",J674,0)</f>
        <v>0</v>
      </c>
      <c r="BJ674" s="16" t="s">
        <v>78</v>
      </c>
      <c r="BK674" s="216">
        <f>ROUND(I674*H674,2)</f>
        <v>0</v>
      </c>
      <c r="BL674" s="16" t="s">
        <v>227</v>
      </c>
      <c r="BM674" s="16" t="s">
        <v>1287</v>
      </c>
    </row>
    <row r="675" spans="2:65" s="1" customFormat="1" ht="16.5" customHeight="1">
      <c r="B675" s="37"/>
      <c r="C675" s="205" t="s">
        <v>1288</v>
      </c>
      <c r="D675" s="205" t="s">
        <v>141</v>
      </c>
      <c r="E675" s="206" t="s">
        <v>1289</v>
      </c>
      <c r="F675" s="207" t="s">
        <v>1290</v>
      </c>
      <c r="G675" s="208" t="s">
        <v>144</v>
      </c>
      <c r="H675" s="209">
        <v>7.006</v>
      </c>
      <c r="I675" s="210"/>
      <c r="J675" s="211">
        <f>ROUND(I675*H675,2)</f>
        <v>0</v>
      </c>
      <c r="K675" s="207" t="s">
        <v>1</v>
      </c>
      <c r="L675" s="42"/>
      <c r="M675" s="212" t="s">
        <v>1</v>
      </c>
      <c r="N675" s="213" t="s">
        <v>41</v>
      </c>
      <c r="O675" s="78"/>
      <c r="P675" s="214">
        <f>O675*H675</f>
        <v>0</v>
      </c>
      <c r="Q675" s="214">
        <v>0.00082</v>
      </c>
      <c r="R675" s="214">
        <f>Q675*H675</f>
        <v>0.00574492</v>
      </c>
      <c r="S675" s="214">
        <v>0</v>
      </c>
      <c r="T675" s="215">
        <f>S675*H675</f>
        <v>0</v>
      </c>
      <c r="AR675" s="16" t="s">
        <v>227</v>
      </c>
      <c r="AT675" s="16" t="s">
        <v>141</v>
      </c>
      <c r="AU675" s="16" t="s">
        <v>80</v>
      </c>
      <c r="AY675" s="16" t="s">
        <v>139</v>
      </c>
      <c r="BE675" s="216">
        <f>IF(N675="základní",J675,0)</f>
        <v>0</v>
      </c>
      <c r="BF675" s="216">
        <f>IF(N675="snížená",J675,0)</f>
        <v>0</v>
      </c>
      <c r="BG675" s="216">
        <f>IF(N675="zákl. přenesená",J675,0)</f>
        <v>0</v>
      </c>
      <c r="BH675" s="216">
        <f>IF(N675="sníž. přenesená",J675,0)</f>
        <v>0</v>
      </c>
      <c r="BI675" s="216">
        <f>IF(N675="nulová",J675,0)</f>
        <v>0</v>
      </c>
      <c r="BJ675" s="16" t="s">
        <v>78</v>
      </c>
      <c r="BK675" s="216">
        <f>ROUND(I675*H675,2)</f>
        <v>0</v>
      </c>
      <c r="BL675" s="16" t="s">
        <v>227</v>
      </c>
      <c r="BM675" s="16" t="s">
        <v>1291</v>
      </c>
    </row>
    <row r="676" spans="2:51" s="12" customFormat="1" ht="12">
      <c r="B676" s="228"/>
      <c r="C676" s="229"/>
      <c r="D676" s="219" t="s">
        <v>148</v>
      </c>
      <c r="E676" s="230" t="s">
        <v>1</v>
      </c>
      <c r="F676" s="231" t="s">
        <v>1292</v>
      </c>
      <c r="G676" s="229"/>
      <c r="H676" s="232">
        <v>7.006</v>
      </c>
      <c r="I676" s="233"/>
      <c r="J676" s="229"/>
      <c r="K676" s="229"/>
      <c r="L676" s="234"/>
      <c r="M676" s="235"/>
      <c r="N676" s="236"/>
      <c r="O676" s="236"/>
      <c r="P676" s="236"/>
      <c r="Q676" s="236"/>
      <c r="R676" s="236"/>
      <c r="S676" s="236"/>
      <c r="T676" s="237"/>
      <c r="AT676" s="238" t="s">
        <v>148</v>
      </c>
      <c r="AU676" s="238" t="s">
        <v>80</v>
      </c>
      <c r="AV676" s="12" t="s">
        <v>80</v>
      </c>
      <c r="AW676" s="12" t="s">
        <v>32</v>
      </c>
      <c r="AX676" s="12" t="s">
        <v>78</v>
      </c>
      <c r="AY676" s="238" t="s">
        <v>139</v>
      </c>
    </row>
    <row r="677" spans="2:65" s="1" customFormat="1" ht="22.5" customHeight="1">
      <c r="B677" s="37"/>
      <c r="C677" s="250" t="s">
        <v>1293</v>
      </c>
      <c r="D677" s="250" t="s">
        <v>215</v>
      </c>
      <c r="E677" s="251" t="s">
        <v>1294</v>
      </c>
      <c r="F677" s="252" t="s">
        <v>1295</v>
      </c>
      <c r="G677" s="253" t="s">
        <v>279</v>
      </c>
      <c r="H677" s="254">
        <v>1</v>
      </c>
      <c r="I677" s="255"/>
      <c r="J677" s="256">
        <f>ROUND(I677*H677,2)</f>
        <v>0</v>
      </c>
      <c r="K677" s="252" t="s">
        <v>1</v>
      </c>
      <c r="L677" s="257"/>
      <c r="M677" s="258" t="s">
        <v>1</v>
      </c>
      <c r="N677" s="259" t="s">
        <v>41</v>
      </c>
      <c r="O677" s="78"/>
      <c r="P677" s="214">
        <f>O677*H677</f>
        <v>0</v>
      </c>
      <c r="Q677" s="214">
        <v>0.042</v>
      </c>
      <c r="R677" s="214">
        <f>Q677*H677</f>
        <v>0.042</v>
      </c>
      <c r="S677" s="214">
        <v>0</v>
      </c>
      <c r="T677" s="215">
        <f>S677*H677</f>
        <v>0</v>
      </c>
      <c r="AR677" s="16" t="s">
        <v>335</v>
      </c>
      <c r="AT677" s="16" t="s">
        <v>215</v>
      </c>
      <c r="AU677" s="16" t="s">
        <v>80</v>
      </c>
      <c r="AY677" s="16" t="s">
        <v>139</v>
      </c>
      <c r="BE677" s="216">
        <f>IF(N677="základní",J677,0)</f>
        <v>0</v>
      </c>
      <c r="BF677" s="216">
        <f>IF(N677="snížená",J677,0)</f>
        <v>0</v>
      </c>
      <c r="BG677" s="216">
        <f>IF(N677="zákl. přenesená",J677,0)</f>
        <v>0</v>
      </c>
      <c r="BH677" s="216">
        <f>IF(N677="sníž. přenesená",J677,0)</f>
        <v>0</v>
      </c>
      <c r="BI677" s="216">
        <f>IF(N677="nulová",J677,0)</f>
        <v>0</v>
      </c>
      <c r="BJ677" s="16" t="s">
        <v>78</v>
      </c>
      <c r="BK677" s="216">
        <f>ROUND(I677*H677,2)</f>
        <v>0</v>
      </c>
      <c r="BL677" s="16" t="s">
        <v>227</v>
      </c>
      <c r="BM677" s="16" t="s">
        <v>1296</v>
      </c>
    </row>
    <row r="678" spans="2:65" s="1" customFormat="1" ht="22.5" customHeight="1">
      <c r="B678" s="37"/>
      <c r="C678" s="250" t="s">
        <v>1297</v>
      </c>
      <c r="D678" s="250" t="s">
        <v>215</v>
      </c>
      <c r="E678" s="251" t="s">
        <v>1298</v>
      </c>
      <c r="F678" s="252" t="s">
        <v>1299</v>
      </c>
      <c r="G678" s="253" t="s">
        <v>279</v>
      </c>
      <c r="H678" s="254">
        <v>1</v>
      </c>
      <c r="I678" s="255"/>
      <c r="J678" s="256">
        <f>ROUND(I678*H678,2)</f>
        <v>0</v>
      </c>
      <c r="K678" s="252" t="s">
        <v>1</v>
      </c>
      <c r="L678" s="257"/>
      <c r="M678" s="258" t="s">
        <v>1</v>
      </c>
      <c r="N678" s="259" t="s">
        <v>41</v>
      </c>
      <c r="O678" s="78"/>
      <c r="P678" s="214">
        <f>O678*H678</f>
        <v>0</v>
      </c>
      <c r="Q678" s="214">
        <v>0.042</v>
      </c>
      <c r="R678" s="214">
        <f>Q678*H678</f>
        <v>0.042</v>
      </c>
      <c r="S678" s="214">
        <v>0</v>
      </c>
      <c r="T678" s="215">
        <f>S678*H678</f>
        <v>0</v>
      </c>
      <c r="AR678" s="16" t="s">
        <v>335</v>
      </c>
      <c r="AT678" s="16" t="s">
        <v>215</v>
      </c>
      <c r="AU678" s="16" t="s">
        <v>80</v>
      </c>
      <c r="AY678" s="16" t="s">
        <v>139</v>
      </c>
      <c r="BE678" s="216">
        <f>IF(N678="základní",J678,0)</f>
        <v>0</v>
      </c>
      <c r="BF678" s="216">
        <f>IF(N678="snížená",J678,0)</f>
        <v>0</v>
      </c>
      <c r="BG678" s="216">
        <f>IF(N678="zákl. přenesená",J678,0)</f>
        <v>0</v>
      </c>
      <c r="BH678" s="216">
        <f>IF(N678="sníž. přenesená",J678,0)</f>
        <v>0</v>
      </c>
      <c r="BI678" s="216">
        <f>IF(N678="nulová",J678,0)</f>
        <v>0</v>
      </c>
      <c r="BJ678" s="16" t="s">
        <v>78</v>
      </c>
      <c r="BK678" s="216">
        <f>ROUND(I678*H678,2)</f>
        <v>0</v>
      </c>
      <c r="BL678" s="16" t="s">
        <v>227</v>
      </c>
      <c r="BM678" s="16" t="s">
        <v>1300</v>
      </c>
    </row>
    <row r="679" spans="2:65" s="1" customFormat="1" ht="16.5" customHeight="1">
      <c r="B679" s="37"/>
      <c r="C679" s="205" t="s">
        <v>1301</v>
      </c>
      <c r="D679" s="205" t="s">
        <v>141</v>
      </c>
      <c r="E679" s="206" t="s">
        <v>1302</v>
      </c>
      <c r="F679" s="207" t="s">
        <v>1303</v>
      </c>
      <c r="G679" s="208" t="s">
        <v>230</v>
      </c>
      <c r="H679" s="209">
        <v>26.8</v>
      </c>
      <c r="I679" s="210"/>
      <c r="J679" s="211">
        <f>ROUND(I679*H679,2)</f>
        <v>0</v>
      </c>
      <c r="K679" s="207" t="s">
        <v>145</v>
      </c>
      <c r="L679" s="42"/>
      <c r="M679" s="212" t="s">
        <v>1</v>
      </c>
      <c r="N679" s="213" t="s">
        <v>41</v>
      </c>
      <c r="O679" s="78"/>
      <c r="P679" s="214">
        <f>O679*H679</f>
        <v>0</v>
      </c>
      <c r="Q679" s="214">
        <v>0</v>
      </c>
      <c r="R679" s="214">
        <f>Q679*H679</f>
        <v>0</v>
      </c>
      <c r="S679" s="214">
        <v>0.025</v>
      </c>
      <c r="T679" s="215">
        <f>S679*H679</f>
        <v>0.67</v>
      </c>
      <c r="AR679" s="16" t="s">
        <v>227</v>
      </c>
      <c r="AT679" s="16" t="s">
        <v>141</v>
      </c>
      <c r="AU679" s="16" t="s">
        <v>80</v>
      </c>
      <c r="AY679" s="16" t="s">
        <v>139</v>
      </c>
      <c r="BE679" s="216">
        <f>IF(N679="základní",J679,0)</f>
        <v>0</v>
      </c>
      <c r="BF679" s="216">
        <f>IF(N679="snížená",J679,0)</f>
        <v>0</v>
      </c>
      <c r="BG679" s="216">
        <f>IF(N679="zákl. přenesená",J679,0)</f>
        <v>0</v>
      </c>
      <c r="BH679" s="216">
        <f>IF(N679="sníž. přenesená",J679,0)</f>
        <v>0</v>
      </c>
      <c r="BI679" s="216">
        <f>IF(N679="nulová",J679,0)</f>
        <v>0</v>
      </c>
      <c r="BJ679" s="16" t="s">
        <v>78</v>
      </c>
      <c r="BK679" s="216">
        <f>ROUND(I679*H679,2)</f>
        <v>0</v>
      </c>
      <c r="BL679" s="16" t="s">
        <v>227</v>
      </c>
      <c r="BM679" s="16" t="s">
        <v>1304</v>
      </c>
    </row>
    <row r="680" spans="2:51" s="11" customFormat="1" ht="12">
      <c r="B680" s="217"/>
      <c r="C680" s="218"/>
      <c r="D680" s="219" t="s">
        <v>148</v>
      </c>
      <c r="E680" s="220" t="s">
        <v>1</v>
      </c>
      <c r="F680" s="221" t="s">
        <v>1305</v>
      </c>
      <c r="G680" s="218"/>
      <c r="H680" s="220" t="s">
        <v>1</v>
      </c>
      <c r="I680" s="222"/>
      <c r="J680" s="218"/>
      <c r="K680" s="218"/>
      <c r="L680" s="223"/>
      <c r="M680" s="224"/>
      <c r="N680" s="225"/>
      <c r="O680" s="225"/>
      <c r="P680" s="225"/>
      <c r="Q680" s="225"/>
      <c r="R680" s="225"/>
      <c r="S680" s="225"/>
      <c r="T680" s="226"/>
      <c r="AT680" s="227" t="s">
        <v>148</v>
      </c>
      <c r="AU680" s="227" t="s">
        <v>80</v>
      </c>
      <c r="AV680" s="11" t="s">
        <v>78</v>
      </c>
      <c r="AW680" s="11" t="s">
        <v>32</v>
      </c>
      <c r="AX680" s="11" t="s">
        <v>70</v>
      </c>
      <c r="AY680" s="227" t="s">
        <v>139</v>
      </c>
    </row>
    <row r="681" spans="2:51" s="12" customFormat="1" ht="12">
      <c r="B681" s="228"/>
      <c r="C681" s="229"/>
      <c r="D681" s="219" t="s">
        <v>148</v>
      </c>
      <c r="E681" s="230" t="s">
        <v>1</v>
      </c>
      <c r="F681" s="231" t="s">
        <v>1306</v>
      </c>
      <c r="G681" s="229"/>
      <c r="H681" s="232">
        <v>26.8</v>
      </c>
      <c r="I681" s="233"/>
      <c r="J681" s="229"/>
      <c r="K681" s="229"/>
      <c r="L681" s="234"/>
      <c r="M681" s="235"/>
      <c r="N681" s="236"/>
      <c r="O681" s="236"/>
      <c r="P681" s="236"/>
      <c r="Q681" s="236"/>
      <c r="R681" s="236"/>
      <c r="S681" s="236"/>
      <c r="T681" s="237"/>
      <c r="AT681" s="238" t="s">
        <v>148</v>
      </c>
      <c r="AU681" s="238" t="s">
        <v>80</v>
      </c>
      <c r="AV681" s="12" t="s">
        <v>80</v>
      </c>
      <c r="AW681" s="12" t="s">
        <v>32</v>
      </c>
      <c r="AX681" s="12" t="s">
        <v>78</v>
      </c>
      <c r="AY681" s="238" t="s">
        <v>139</v>
      </c>
    </row>
    <row r="682" spans="2:65" s="1" customFormat="1" ht="16.5" customHeight="1">
      <c r="B682" s="37"/>
      <c r="C682" s="205" t="s">
        <v>1307</v>
      </c>
      <c r="D682" s="205" t="s">
        <v>141</v>
      </c>
      <c r="E682" s="206" t="s">
        <v>1308</v>
      </c>
      <c r="F682" s="207" t="s">
        <v>1309</v>
      </c>
      <c r="G682" s="208" t="s">
        <v>1310</v>
      </c>
      <c r="H682" s="209">
        <v>273.02</v>
      </c>
      <c r="I682" s="210"/>
      <c r="J682" s="211">
        <f>ROUND(I682*H682,2)</f>
        <v>0</v>
      </c>
      <c r="K682" s="207" t="s">
        <v>145</v>
      </c>
      <c r="L682" s="42"/>
      <c r="M682" s="212" t="s">
        <v>1</v>
      </c>
      <c r="N682" s="213" t="s">
        <v>41</v>
      </c>
      <c r="O682" s="78"/>
      <c r="P682" s="214">
        <f>O682*H682</f>
        <v>0</v>
      </c>
      <c r="Q682" s="214">
        <v>0.00011</v>
      </c>
      <c r="R682" s="214">
        <f>Q682*H682</f>
        <v>0.0300322</v>
      </c>
      <c r="S682" s="214">
        <v>0</v>
      </c>
      <c r="T682" s="215">
        <f>S682*H682</f>
        <v>0</v>
      </c>
      <c r="AR682" s="16" t="s">
        <v>227</v>
      </c>
      <c r="AT682" s="16" t="s">
        <v>141</v>
      </c>
      <c r="AU682" s="16" t="s">
        <v>80</v>
      </c>
      <c r="AY682" s="16" t="s">
        <v>139</v>
      </c>
      <c r="BE682" s="216">
        <f>IF(N682="základní",J682,0)</f>
        <v>0</v>
      </c>
      <c r="BF682" s="216">
        <f>IF(N682="snížená",J682,0)</f>
        <v>0</v>
      </c>
      <c r="BG682" s="216">
        <f>IF(N682="zákl. přenesená",J682,0)</f>
        <v>0</v>
      </c>
      <c r="BH682" s="216">
        <f>IF(N682="sníž. přenesená",J682,0)</f>
        <v>0</v>
      </c>
      <c r="BI682" s="216">
        <f>IF(N682="nulová",J682,0)</f>
        <v>0</v>
      </c>
      <c r="BJ682" s="16" t="s">
        <v>78</v>
      </c>
      <c r="BK682" s="216">
        <f>ROUND(I682*H682,2)</f>
        <v>0</v>
      </c>
      <c r="BL682" s="16" t="s">
        <v>227</v>
      </c>
      <c r="BM682" s="16" t="s">
        <v>1311</v>
      </c>
    </row>
    <row r="683" spans="2:51" s="11" customFormat="1" ht="12">
      <c r="B683" s="217"/>
      <c r="C683" s="218"/>
      <c r="D683" s="219" t="s">
        <v>148</v>
      </c>
      <c r="E683" s="220" t="s">
        <v>1</v>
      </c>
      <c r="F683" s="221" t="s">
        <v>1312</v>
      </c>
      <c r="G683" s="218"/>
      <c r="H683" s="220" t="s">
        <v>1</v>
      </c>
      <c r="I683" s="222"/>
      <c r="J683" s="218"/>
      <c r="K683" s="218"/>
      <c r="L683" s="223"/>
      <c r="M683" s="224"/>
      <c r="N683" s="225"/>
      <c r="O683" s="225"/>
      <c r="P683" s="225"/>
      <c r="Q683" s="225"/>
      <c r="R683" s="225"/>
      <c r="S683" s="225"/>
      <c r="T683" s="226"/>
      <c r="AT683" s="227" t="s">
        <v>148</v>
      </c>
      <c r="AU683" s="227" t="s">
        <v>80</v>
      </c>
      <c r="AV683" s="11" t="s">
        <v>78</v>
      </c>
      <c r="AW683" s="11" t="s">
        <v>32</v>
      </c>
      <c r="AX683" s="11" t="s">
        <v>70</v>
      </c>
      <c r="AY683" s="227" t="s">
        <v>139</v>
      </c>
    </row>
    <row r="684" spans="2:51" s="12" customFormat="1" ht="12">
      <c r="B684" s="228"/>
      <c r="C684" s="229"/>
      <c r="D684" s="219" t="s">
        <v>148</v>
      </c>
      <c r="E684" s="230" t="s">
        <v>1</v>
      </c>
      <c r="F684" s="231" t="s">
        <v>1313</v>
      </c>
      <c r="G684" s="229"/>
      <c r="H684" s="232">
        <v>134.996</v>
      </c>
      <c r="I684" s="233"/>
      <c r="J684" s="229"/>
      <c r="K684" s="229"/>
      <c r="L684" s="234"/>
      <c r="M684" s="235"/>
      <c r="N684" s="236"/>
      <c r="O684" s="236"/>
      <c r="P684" s="236"/>
      <c r="Q684" s="236"/>
      <c r="R684" s="236"/>
      <c r="S684" s="236"/>
      <c r="T684" s="237"/>
      <c r="AT684" s="238" t="s">
        <v>148</v>
      </c>
      <c r="AU684" s="238" t="s">
        <v>80</v>
      </c>
      <c r="AV684" s="12" t="s">
        <v>80</v>
      </c>
      <c r="AW684" s="12" t="s">
        <v>32</v>
      </c>
      <c r="AX684" s="12" t="s">
        <v>70</v>
      </c>
      <c r="AY684" s="238" t="s">
        <v>139</v>
      </c>
    </row>
    <row r="685" spans="2:51" s="11" customFormat="1" ht="12">
      <c r="B685" s="217"/>
      <c r="C685" s="218"/>
      <c r="D685" s="219" t="s">
        <v>148</v>
      </c>
      <c r="E685" s="220" t="s">
        <v>1</v>
      </c>
      <c r="F685" s="221" t="s">
        <v>1314</v>
      </c>
      <c r="G685" s="218"/>
      <c r="H685" s="220" t="s">
        <v>1</v>
      </c>
      <c r="I685" s="222"/>
      <c r="J685" s="218"/>
      <c r="K685" s="218"/>
      <c r="L685" s="223"/>
      <c r="M685" s="224"/>
      <c r="N685" s="225"/>
      <c r="O685" s="225"/>
      <c r="P685" s="225"/>
      <c r="Q685" s="225"/>
      <c r="R685" s="225"/>
      <c r="S685" s="225"/>
      <c r="T685" s="226"/>
      <c r="AT685" s="227" t="s">
        <v>148</v>
      </c>
      <c r="AU685" s="227" t="s">
        <v>80</v>
      </c>
      <c r="AV685" s="11" t="s">
        <v>78</v>
      </c>
      <c r="AW685" s="11" t="s">
        <v>32</v>
      </c>
      <c r="AX685" s="11" t="s">
        <v>70</v>
      </c>
      <c r="AY685" s="227" t="s">
        <v>139</v>
      </c>
    </row>
    <row r="686" spans="2:51" s="12" customFormat="1" ht="12">
      <c r="B686" s="228"/>
      <c r="C686" s="229"/>
      <c r="D686" s="219" t="s">
        <v>148</v>
      </c>
      <c r="E686" s="230" t="s">
        <v>1</v>
      </c>
      <c r="F686" s="231" t="s">
        <v>1315</v>
      </c>
      <c r="G686" s="229"/>
      <c r="H686" s="232">
        <v>129.36</v>
      </c>
      <c r="I686" s="233"/>
      <c r="J686" s="229"/>
      <c r="K686" s="229"/>
      <c r="L686" s="234"/>
      <c r="M686" s="235"/>
      <c r="N686" s="236"/>
      <c r="O686" s="236"/>
      <c r="P686" s="236"/>
      <c r="Q686" s="236"/>
      <c r="R686" s="236"/>
      <c r="S686" s="236"/>
      <c r="T686" s="237"/>
      <c r="AT686" s="238" t="s">
        <v>148</v>
      </c>
      <c r="AU686" s="238" t="s">
        <v>80</v>
      </c>
      <c r="AV686" s="12" t="s">
        <v>80</v>
      </c>
      <c r="AW686" s="12" t="s">
        <v>32</v>
      </c>
      <c r="AX686" s="12" t="s">
        <v>70</v>
      </c>
      <c r="AY686" s="238" t="s">
        <v>139</v>
      </c>
    </row>
    <row r="687" spans="2:51" s="11" customFormat="1" ht="12">
      <c r="B687" s="217"/>
      <c r="C687" s="218"/>
      <c r="D687" s="219" t="s">
        <v>148</v>
      </c>
      <c r="E687" s="220" t="s">
        <v>1</v>
      </c>
      <c r="F687" s="221" t="s">
        <v>1316</v>
      </c>
      <c r="G687" s="218"/>
      <c r="H687" s="220" t="s">
        <v>1</v>
      </c>
      <c r="I687" s="222"/>
      <c r="J687" s="218"/>
      <c r="K687" s="218"/>
      <c r="L687" s="223"/>
      <c r="M687" s="224"/>
      <c r="N687" s="225"/>
      <c r="O687" s="225"/>
      <c r="P687" s="225"/>
      <c r="Q687" s="225"/>
      <c r="R687" s="225"/>
      <c r="S687" s="225"/>
      <c r="T687" s="226"/>
      <c r="AT687" s="227" t="s">
        <v>148</v>
      </c>
      <c r="AU687" s="227" t="s">
        <v>80</v>
      </c>
      <c r="AV687" s="11" t="s">
        <v>78</v>
      </c>
      <c r="AW687" s="11" t="s">
        <v>32</v>
      </c>
      <c r="AX687" s="11" t="s">
        <v>70</v>
      </c>
      <c r="AY687" s="227" t="s">
        <v>139</v>
      </c>
    </row>
    <row r="688" spans="2:51" s="12" customFormat="1" ht="12">
      <c r="B688" s="228"/>
      <c r="C688" s="229"/>
      <c r="D688" s="219" t="s">
        <v>148</v>
      </c>
      <c r="E688" s="230" t="s">
        <v>1</v>
      </c>
      <c r="F688" s="231" t="s">
        <v>1317</v>
      </c>
      <c r="G688" s="229"/>
      <c r="H688" s="232">
        <v>7.524</v>
      </c>
      <c r="I688" s="233"/>
      <c r="J688" s="229"/>
      <c r="K688" s="229"/>
      <c r="L688" s="234"/>
      <c r="M688" s="235"/>
      <c r="N688" s="236"/>
      <c r="O688" s="236"/>
      <c r="P688" s="236"/>
      <c r="Q688" s="236"/>
      <c r="R688" s="236"/>
      <c r="S688" s="236"/>
      <c r="T688" s="237"/>
      <c r="AT688" s="238" t="s">
        <v>148</v>
      </c>
      <c r="AU688" s="238" t="s">
        <v>80</v>
      </c>
      <c r="AV688" s="12" t="s">
        <v>80</v>
      </c>
      <c r="AW688" s="12" t="s">
        <v>32</v>
      </c>
      <c r="AX688" s="12" t="s">
        <v>70</v>
      </c>
      <c r="AY688" s="238" t="s">
        <v>139</v>
      </c>
    </row>
    <row r="689" spans="2:51" s="11" customFormat="1" ht="12">
      <c r="B689" s="217"/>
      <c r="C689" s="218"/>
      <c r="D689" s="219" t="s">
        <v>148</v>
      </c>
      <c r="E689" s="220" t="s">
        <v>1</v>
      </c>
      <c r="F689" s="221" t="s">
        <v>1318</v>
      </c>
      <c r="G689" s="218"/>
      <c r="H689" s="220" t="s">
        <v>1</v>
      </c>
      <c r="I689" s="222"/>
      <c r="J689" s="218"/>
      <c r="K689" s="218"/>
      <c r="L689" s="223"/>
      <c r="M689" s="224"/>
      <c r="N689" s="225"/>
      <c r="O689" s="225"/>
      <c r="P689" s="225"/>
      <c r="Q689" s="225"/>
      <c r="R689" s="225"/>
      <c r="S689" s="225"/>
      <c r="T689" s="226"/>
      <c r="AT689" s="227" t="s">
        <v>148</v>
      </c>
      <c r="AU689" s="227" t="s">
        <v>80</v>
      </c>
      <c r="AV689" s="11" t="s">
        <v>78</v>
      </c>
      <c r="AW689" s="11" t="s">
        <v>32</v>
      </c>
      <c r="AX689" s="11" t="s">
        <v>70</v>
      </c>
      <c r="AY689" s="227" t="s">
        <v>139</v>
      </c>
    </row>
    <row r="690" spans="2:51" s="12" customFormat="1" ht="12">
      <c r="B690" s="228"/>
      <c r="C690" s="229"/>
      <c r="D690" s="219" t="s">
        <v>148</v>
      </c>
      <c r="E690" s="230" t="s">
        <v>1</v>
      </c>
      <c r="F690" s="231" t="s">
        <v>1319</v>
      </c>
      <c r="G690" s="229"/>
      <c r="H690" s="232">
        <v>1.14</v>
      </c>
      <c r="I690" s="233"/>
      <c r="J690" s="229"/>
      <c r="K690" s="229"/>
      <c r="L690" s="234"/>
      <c r="M690" s="235"/>
      <c r="N690" s="236"/>
      <c r="O690" s="236"/>
      <c r="P690" s="236"/>
      <c r="Q690" s="236"/>
      <c r="R690" s="236"/>
      <c r="S690" s="236"/>
      <c r="T690" s="237"/>
      <c r="AT690" s="238" t="s">
        <v>148</v>
      </c>
      <c r="AU690" s="238" t="s">
        <v>80</v>
      </c>
      <c r="AV690" s="12" t="s">
        <v>80</v>
      </c>
      <c r="AW690" s="12" t="s">
        <v>32</v>
      </c>
      <c r="AX690" s="12" t="s">
        <v>70</v>
      </c>
      <c r="AY690" s="238" t="s">
        <v>139</v>
      </c>
    </row>
    <row r="691" spans="2:51" s="13" customFormat="1" ht="12">
      <c r="B691" s="239"/>
      <c r="C691" s="240"/>
      <c r="D691" s="219" t="s">
        <v>148</v>
      </c>
      <c r="E691" s="241" t="s">
        <v>1</v>
      </c>
      <c r="F691" s="242" t="s">
        <v>158</v>
      </c>
      <c r="G691" s="240"/>
      <c r="H691" s="243">
        <v>273.02</v>
      </c>
      <c r="I691" s="244"/>
      <c r="J691" s="240"/>
      <c r="K691" s="240"/>
      <c r="L691" s="245"/>
      <c r="M691" s="246"/>
      <c r="N691" s="247"/>
      <c r="O691" s="247"/>
      <c r="P691" s="247"/>
      <c r="Q691" s="247"/>
      <c r="R691" s="247"/>
      <c r="S691" s="247"/>
      <c r="T691" s="248"/>
      <c r="AT691" s="249" t="s">
        <v>148</v>
      </c>
      <c r="AU691" s="249" t="s">
        <v>80</v>
      </c>
      <c r="AV691" s="13" t="s">
        <v>146</v>
      </c>
      <c r="AW691" s="13" t="s">
        <v>32</v>
      </c>
      <c r="AX691" s="13" t="s">
        <v>78</v>
      </c>
      <c r="AY691" s="249" t="s">
        <v>139</v>
      </c>
    </row>
    <row r="692" spans="2:65" s="1" customFormat="1" ht="16.5" customHeight="1">
      <c r="B692" s="37"/>
      <c r="C692" s="205" t="s">
        <v>1320</v>
      </c>
      <c r="D692" s="205" t="s">
        <v>141</v>
      </c>
      <c r="E692" s="206" t="s">
        <v>1321</v>
      </c>
      <c r="F692" s="207" t="s">
        <v>1322</v>
      </c>
      <c r="G692" s="208" t="s">
        <v>1310</v>
      </c>
      <c r="H692" s="209">
        <v>204.386</v>
      </c>
      <c r="I692" s="210"/>
      <c r="J692" s="211">
        <f>ROUND(I692*H692,2)</f>
        <v>0</v>
      </c>
      <c r="K692" s="207" t="s">
        <v>1</v>
      </c>
      <c r="L692" s="42"/>
      <c r="M692" s="212" t="s">
        <v>1</v>
      </c>
      <c r="N692" s="213" t="s">
        <v>41</v>
      </c>
      <c r="O692" s="78"/>
      <c r="P692" s="214">
        <f>O692*H692</f>
        <v>0</v>
      </c>
      <c r="Q692" s="214">
        <v>0.00015</v>
      </c>
      <c r="R692" s="214">
        <f>Q692*H692</f>
        <v>0.0306579</v>
      </c>
      <c r="S692" s="214">
        <v>0</v>
      </c>
      <c r="T692" s="215">
        <f>S692*H692</f>
        <v>0</v>
      </c>
      <c r="AR692" s="16" t="s">
        <v>227</v>
      </c>
      <c r="AT692" s="16" t="s">
        <v>141</v>
      </c>
      <c r="AU692" s="16" t="s">
        <v>80</v>
      </c>
      <c r="AY692" s="16" t="s">
        <v>139</v>
      </c>
      <c r="BE692" s="216">
        <f>IF(N692="základní",J692,0)</f>
        <v>0</v>
      </c>
      <c r="BF692" s="216">
        <f>IF(N692="snížená",J692,0)</f>
        <v>0</v>
      </c>
      <c r="BG692" s="216">
        <f>IF(N692="zákl. přenesená",J692,0)</f>
        <v>0</v>
      </c>
      <c r="BH692" s="216">
        <f>IF(N692="sníž. přenesená",J692,0)</f>
        <v>0</v>
      </c>
      <c r="BI692" s="216">
        <f>IF(N692="nulová",J692,0)</f>
        <v>0</v>
      </c>
      <c r="BJ692" s="16" t="s">
        <v>78</v>
      </c>
      <c r="BK692" s="216">
        <f>ROUND(I692*H692,2)</f>
        <v>0</v>
      </c>
      <c r="BL692" s="16" t="s">
        <v>227</v>
      </c>
      <c r="BM692" s="16" t="s">
        <v>1323</v>
      </c>
    </row>
    <row r="693" spans="2:51" s="11" customFormat="1" ht="12">
      <c r="B693" s="217"/>
      <c r="C693" s="218"/>
      <c r="D693" s="219" t="s">
        <v>148</v>
      </c>
      <c r="E693" s="220" t="s">
        <v>1</v>
      </c>
      <c r="F693" s="221" t="s">
        <v>1324</v>
      </c>
      <c r="G693" s="218"/>
      <c r="H693" s="220" t="s">
        <v>1</v>
      </c>
      <c r="I693" s="222"/>
      <c r="J693" s="218"/>
      <c r="K693" s="218"/>
      <c r="L693" s="223"/>
      <c r="M693" s="224"/>
      <c r="N693" s="225"/>
      <c r="O693" s="225"/>
      <c r="P693" s="225"/>
      <c r="Q693" s="225"/>
      <c r="R693" s="225"/>
      <c r="S693" s="225"/>
      <c r="T693" s="226"/>
      <c r="AT693" s="227" t="s">
        <v>148</v>
      </c>
      <c r="AU693" s="227" t="s">
        <v>80</v>
      </c>
      <c r="AV693" s="11" t="s">
        <v>78</v>
      </c>
      <c r="AW693" s="11" t="s">
        <v>32</v>
      </c>
      <c r="AX693" s="11" t="s">
        <v>70</v>
      </c>
      <c r="AY693" s="227" t="s">
        <v>139</v>
      </c>
    </row>
    <row r="694" spans="2:51" s="12" customFormat="1" ht="12">
      <c r="B694" s="228"/>
      <c r="C694" s="229"/>
      <c r="D694" s="219" t="s">
        <v>148</v>
      </c>
      <c r="E694" s="230" t="s">
        <v>1</v>
      </c>
      <c r="F694" s="231" t="s">
        <v>1325</v>
      </c>
      <c r="G694" s="229"/>
      <c r="H694" s="232">
        <v>48.677</v>
      </c>
      <c r="I694" s="233"/>
      <c r="J694" s="229"/>
      <c r="K694" s="229"/>
      <c r="L694" s="234"/>
      <c r="M694" s="235"/>
      <c r="N694" s="236"/>
      <c r="O694" s="236"/>
      <c r="P694" s="236"/>
      <c r="Q694" s="236"/>
      <c r="R694" s="236"/>
      <c r="S694" s="236"/>
      <c r="T694" s="237"/>
      <c r="AT694" s="238" t="s">
        <v>148</v>
      </c>
      <c r="AU694" s="238" t="s">
        <v>80</v>
      </c>
      <c r="AV694" s="12" t="s">
        <v>80</v>
      </c>
      <c r="AW694" s="12" t="s">
        <v>32</v>
      </c>
      <c r="AX694" s="12" t="s">
        <v>70</v>
      </c>
      <c r="AY694" s="238" t="s">
        <v>139</v>
      </c>
    </row>
    <row r="695" spans="2:51" s="11" customFormat="1" ht="12">
      <c r="B695" s="217"/>
      <c r="C695" s="218"/>
      <c r="D695" s="219" t="s">
        <v>148</v>
      </c>
      <c r="E695" s="220" t="s">
        <v>1</v>
      </c>
      <c r="F695" s="221" t="s">
        <v>1326</v>
      </c>
      <c r="G695" s="218"/>
      <c r="H695" s="220" t="s">
        <v>1</v>
      </c>
      <c r="I695" s="222"/>
      <c r="J695" s="218"/>
      <c r="K695" s="218"/>
      <c r="L695" s="223"/>
      <c r="M695" s="224"/>
      <c r="N695" s="225"/>
      <c r="O695" s="225"/>
      <c r="P695" s="225"/>
      <c r="Q695" s="225"/>
      <c r="R695" s="225"/>
      <c r="S695" s="225"/>
      <c r="T695" s="226"/>
      <c r="AT695" s="227" t="s">
        <v>148</v>
      </c>
      <c r="AU695" s="227" t="s">
        <v>80</v>
      </c>
      <c r="AV695" s="11" t="s">
        <v>78</v>
      </c>
      <c r="AW695" s="11" t="s">
        <v>32</v>
      </c>
      <c r="AX695" s="11" t="s">
        <v>70</v>
      </c>
      <c r="AY695" s="227" t="s">
        <v>139</v>
      </c>
    </row>
    <row r="696" spans="2:51" s="12" customFormat="1" ht="12">
      <c r="B696" s="228"/>
      <c r="C696" s="229"/>
      <c r="D696" s="219" t="s">
        <v>148</v>
      </c>
      <c r="E696" s="230" t="s">
        <v>1</v>
      </c>
      <c r="F696" s="231" t="s">
        <v>1327</v>
      </c>
      <c r="G696" s="229"/>
      <c r="H696" s="232">
        <v>47.355</v>
      </c>
      <c r="I696" s="233"/>
      <c r="J696" s="229"/>
      <c r="K696" s="229"/>
      <c r="L696" s="234"/>
      <c r="M696" s="235"/>
      <c r="N696" s="236"/>
      <c r="O696" s="236"/>
      <c r="P696" s="236"/>
      <c r="Q696" s="236"/>
      <c r="R696" s="236"/>
      <c r="S696" s="236"/>
      <c r="T696" s="237"/>
      <c r="AT696" s="238" t="s">
        <v>148</v>
      </c>
      <c r="AU696" s="238" t="s">
        <v>80</v>
      </c>
      <c r="AV696" s="12" t="s">
        <v>80</v>
      </c>
      <c r="AW696" s="12" t="s">
        <v>32</v>
      </c>
      <c r="AX696" s="12" t="s">
        <v>70</v>
      </c>
      <c r="AY696" s="238" t="s">
        <v>139</v>
      </c>
    </row>
    <row r="697" spans="2:51" s="11" customFormat="1" ht="12">
      <c r="B697" s="217"/>
      <c r="C697" s="218"/>
      <c r="D697" s="219" t="s">
        <v>148</v>
      </c>
      <c r="E697" s="220" t="s">
        <v>1</v>
      </c>
      <c r="F697" s="221" t="s">
        <v>1328</v>
      </c>
      <c r="G697" s="218"/>
      <c r="H697" s="220" t="s">
        <v>1</v>
      </c>
      <c r="I697" s="222"/>
      <c r="J697" s="218"/>
      <c r="K697" s="218"/>
      <c r="L697" s="223"/>
      <c r="M697" s="224"/>
      <c r="N697" s="225"/>
      <c r="O697" s="225"/>
      <c r="P697" s="225"/>
      <c r="Q697" s="225"/>
      <c r="R697" s="225"/>
      <c r="S697" s="225"/>
      <c r="T697" s="226"/>
      <c r="AT697" s="227" t="s">
        <v>148</v>
      </c>
      <c r="AU697" s="227" t="s">
        <v>80</v>
      </c>
      <c r="AV697" s="11" t="s">
        <v>78</v>
      </c>
      <c r="AW697" s="11" t="s">
        <v>32</v>
      </c>
      <c r="AX697" s="11" t="s">
        <v>70</v>
      </c>
      <c r="AY697" s="227" t="s">
        <v>139</v>
      </c>
    </row>
    <row r="698" spans="2:51" s="12" customFormat="1" ht="12">
      <c r="B698" s="228"/>
      <c r="C698" s="229"/>
      <c r="D698" s="219" t="s">
        <v>148</v>
      </c>
      <c r="E698" s="230" t="s">
        <v>1</v>
      </c>
      <c r="F698" s="231" t="s">
        <v>1329</v>
      </c>
      <c r="G698" s="229"/>
      <c r="H698" s="232">
        <v>5.643</v>
      </c>
      <c r="I698" s="233"/>
      <c r="J698" s="229"/>
      <c r="K698" s="229"/>
      <c r="L698" s="234"/>
      <c r="M698" s="235"/>
      <c r="N698" s="236"/>
      <c r="O698" s="236"/>
      <c r="P698" s="236"/>
      <c r="Q698" s="236"/>
      <c r="R698" s="236"/>
      <c r="S698" s="236"/>
      <c r="T698" s="237"/>
      <c r="AT698" s="238" t="s">
        <v>148</v>
      </c>
      <c r="AU698" s="238" t="s">
        <v>80</v>
      </c>
      <c r="AV698" s="12" t="s">
        <v>80</v>
      </c>
      <c r="AW698" s="12" t="s">
        <v>32</v>
      </c>
      <c r="AX698" s="12" t="s">
        <v>70</v>
      </c>
      <c r="AY698" s="238" t="s">
        <v>139</v>
      </c>
    </row>
    <row r="699" spans="2:51" s="11" customFormat="1" ht="12">
      <c r="B699" s="217"/>
      <c r="C699" s="218"/>
      <c r="D699" s="219" t="s">
        <v>148</v>
      </c>
      <c r="E699" s="220" t="s">
        <v>1</v>
      </c>
      <c r="F699" s="221" t="s">
        <v>1318</v>
      </c>
      <c r="G699" s="218"/>
      <c r="H699" s="220" t="s">
        <v>1</v>
      </c>
      <c r="I699" s="222"/>
      <c r="J699" s="218"/>
      <c r="K699" s="218"/>
      <c r="L699" s="223"/>
      <c r="M699" s="224"/>
      <c r="N699" s="225"/>
      <c r="O699" s="225"/>
      <c r="P699" s="225"/>
      <c r="Q699" s="225"/>
      <c r="R699" s="225"/>
      <c r="S699" s="225"/>
      <c r="T699" s="226"/>
      <c r="AT699" s="227" t="s">
        <v>148</v>
      </c>
      <c r="AU699" s="227" t="s">
        <v>80</v>
      </c>
      <c r="AV699" s="11" t="s">
        <v>78</v>
      </c>
      <c r="AW699" s="11" t="s">
        <v>32</v>
      </c>
      <c r="AX699" s="11" t="s">
        <v>70</v>
      </c>
      <c r="AY699" s="227" t="s">
        <v>139</v>
      </c>
    </row>
    <row r="700" spans="2:51" s="12" customFormat="1" ht="12">
      <c r="B700" s="228"/>
      <c r="C700" s="229"/>
      <c r="D700" s="219" t="s">
        <v>148</v>
      </c>
      <c r="E700" s="230" t="s">
        <v>1</v>
      </c>
      <c r="F700" s="231" t="s">
        <v>1330</v>
      </c>
      <c r="G700" s="229"/>
      <c r="H700" s="232">
        <v>0.518</v>
      </c>
      <c r="I700" s="233"/>
      <c r="J700" s="229"/>
      <c r="K700" s="229"/>
      <c r="L700" s="234"/>
      <c r="M700" s="235"/>
      <c r="N700" s="236"/>
      <c r="O700" s="236"/>
      <c r="P700" s="236"/>
      <c r="Q700" s="236"/>
      <c r="R700" s="236"/>
      <c r="S700" s="236"/>
      <c r="T700" s="237"/>
      <c r="AT700" s="238" t="s">
        <v>148</v>
      </c>
      <c r="AU700" s="238" t="s">
        <v>80</v>
      </c>
      <c r="AV700" s="12" t="s">
        <v>80</v>
      </c>
      <c r="AW700" s="12" t="s">
        <v>32</v>
      </c>
      <c r="AX700" s="12" t="s">
        <v>70</v>
      </c>
      <c r="AY700" s="238" t="s">
        <v>139</v>
      </c>
    </row>
    <row r="701" spans="2:51" s="14" customFormat="1" ht="12">
      <c r="B701" s="262"/>
      <c r="C701" s="263"/>
      <c r="D701" s="219" t="s">
        <v>148</v>
      </c>
      <c r="E701" s="264" t="s">
        <v>1</v>
      </c>
      <c r="F701" s="265" t="s">
        <v>321</v>
      </c>
      <c r="G701" s="263"/>
      <c r="H701" s="266">
        <v>102.193</v>
      </c>
      <c r="I701" s="267"/>
      <c r="J701" s="263"/>
      <c r="K701" s="263"/>
      <c r="L701" s="268"/>
      <c r="M701" s="269"/>
      <c r="N701" s="270"/>
      <c r="O701" s="270"/>
      <c r="P701" s="270"/>
      <c r="Q701" s="270"/>
      <c r="R701" s="270"/>
      <c r="S701" s="270"/>
      <c r="T701" s="271"/>
      <c r="AT701" s="272" t="s">
        <v>148</v>
      </c>
      <c r="AU701" s="272" t="s">
        <v>80</v>
      </c>
      <c r="AV701" s="14" t="s">
        <v>159</v>
      </c>
      <c r="AW701" s="14" t="s">
        <v>32</v>
      </c>
      <c r="AX701" s="14" t="s">
        <v>70</v>
      </c>
      <c r="AY701" s="272" t="s">
        <v>139</v>
      </c>
    </row>
    <row r="702" spans="2:51" s="12" customFormat="1" ht="12">
      <c r="B702" s="228"/>
      <c r="C702" s="229"/>
      <c r="D702" s="219" t="s">
        <v>148</v>
      </c>
      <c r="E702" s="230" t="s">
        <v>1</v>
      </c>
      <c r="F702" s="231" t="s">
        <v>1331</v>
      </c>
      <c r="G702" s="229"/>
      <c r="H702" s="232">
        <v>204.386</v>
      </c>
      <c r="I702" s="233"/>
      <c r="J702" s="229"/>
      <c r="K702" s="229"/>
      <c r="L702" s="234"/>
      <c r="M702" s="235"/>
      <c r="N702" s="236"/>
      <c r="O702" s="236"/>
      <c r="P702" s="236"/>
      <c r="Q702" s="236"/>
      <c r="R702" s="236"/>
      <c r="S702" s="236"/>
      <c r="T702" s="237"/>
      <c r="AT702" s="238" t="s">
        <v>148</v>
      </c>
      <c r="AU702" s="238" t="s">
        <v>80</v>
      </c>
      <c r="AV702" s="12" t="s">
        <v>80</v>
      </c>
      <c r="AW702" s="12" t="s">
        <v>32</v>
      </c>
      <c r="AX702" s="12" t="s">
        <v>78</v>
      </c>
      <c r="AY702" s="238" t="s">
        <v>139</v>
      </c>
    </row>
    <row r="703" spans="2:65" s="1" customFormat="1" ht="16.5" customHeight="1">
      <c r="B703" s="37"/>
      <c r="C703" s="205" t="s">
        <v>1332</v>
      </c>
      <c r="D703" s="205" t="s">
        <v>141</v>
      </c>
      <c r="E703" s="206" t="s">
        <v>1333</v>
      </c>
      <c r="F703" s="207" t="s">
        <v>1334</v>
      </c>
      <c r="G703" s="208" t="s">
        <v>279</v>
      </c>
      <c r="H703" s="209">
        <v>2</v>
      </c>
      <c r="I703" s="210"/>
      <c r="J703" s="211">
        <f>ROUND(I703*H703,2)</f>
        <v>0</v>
      </c>
      <c r="K703" s="207" t="s">
        <v>1</v>
      </c>
      <c r="L703" s="42"/>
      <c r="M703" s="212" t="s">
        <v>1</v>
      </c>
      <c r="N703" s="213" t="s">
        <v>41</v>
      </c>
      <c r="O703" s="78"/>
      <c r="P703" s="214">
        <f>O703*H703</f>
        <v>0</v>
      </c>
      <c r="Q703" s="214">
        <v>1E-05</v>
      </c>
      <c r="R703" s="214">
        <f>Q703*H703</f>
        <v>2E-05</v>
      </c>
      <c r="S703" s="214">
        <v>0</v>
      </c>
      <c r="T703" s="215">
        <f>S703*H703</f>
        <v>0</v>
      </c>
      <c r="AR703" s="16" t="s">
        <v>227</v>
      </c>
      <c r="AT703" s="16" t="s">
        <v>141</v>
      </c>
      <c r="AU703" s="16" t="s">
        <v>80</v>
      </c>
      <c r="AY703" s="16" t="s">
        <v>139</v>
      </c>
      <c r="BE703" s="216">
        <f>IF(N703="základní",J703,0)</f>
        <v>0</v>
      </c>
      <c r="BF703" s="216">
        <f>IF(N703="snížená",J703,0)</f>
        <v>0</v>
      </c>
      <c r="BG703" s="216">
        <f>IF(N703="zákl. přenesená",J703,0)</f>
        <v>0</v>
      </c>
      <c r="BH703" s="216">
        <f>IF(N703="sníž. přenesená",J703,0)</f>
        <v>0</v>
      </c>
      <c r="BI703" s="216">
        <f>IF(N703="nulová",J703,0)</f>
        <v>0</v>
      </c>
      <c r="BJ703" s="16" t="s">
        <v>78</v>
      </c>
      <c r="BK703" s="216">
        <f>ROUND(I703*H703,2)</f>
        <v>0</v>
      </c>
      <c r="BL703" s="16" t="s">
        <v>227</v>
      </c>
      <c r="BM703" s="16" t="s">
        <v>1335</v>
      </c>
    </row>
    <row r="704" spans="2:65" s="1" customFormat="1" ht="16.5" customHeight="1">
      <c r="B704" s="37"/>
      <c r="C704" s="205" t="s">
        <v>1336</v>
      </c>
      <c r="D704" s="205" t="s">
        <v>141</v>
      </c>
      <c r="E704" s="206" t="s">
        <v>1337</v>
      </c>
      <c r="F704" s="207" t="s">
        <v>1338</v>
      </c>
      <c r="G704" s="208" t="s">
        <v>279</v>
      </c>
      <c r="H704" s="209">
        <v>1</v>
      </c>
      <c r="I704" s="210"/>
      <c r="J704" s="211">
        <f>ROUND(I704*H704,2)</f>
        <v>0</v>
      </c>
      <c r="K704" s="207" t="s">
        <v>1</v>
      </c>
      <c r="L704" s="42"/>
      <c r="M704" s="212" t="s">
        <v>1</v>
      </c>
      <c r="N704" s="213" t="s">
        <v>41</v>
      </c>
      <c r="O704" s="78"/>
      <c r="P704" s="214">
        <f>O704*H704</f>
        <v>0</v>
      </c>
      <c r="Q704" s="214">
        <v>1E-05</v>
      </c>
      <c r="R704" s="214">
        <f>Q704*H704</f>
        <v>1E-05</v>
      </c>
      <c r="S704" s="214">
        <v>0</v>
      </c>
      <c r="T704" s="215">
        <f>S704*H704</f>
        <v>0</v>
      </c>
      <c r="AR704" s="16" t="s">
        <v>227</v>
      </c>
      <c r="AT704" s="16" t="s">
        <v>141</v>
      </c>
      <c r="AU704" s="16" t="s">
        <v>80</v>
      </c>
      <c r="AY704" s="16" t="s">
        <v>139</v>
      </c>
      <c r="BE704" s="216">
        <f>IF(N704="základní",J704,0)</f>
        <v>0</v>
      </c>
      <c r="BF704" s="216">
        <f>IF(N704="snížená",J704,0)</f>
        <v>0</v>
      </c>
      <c r="BG704" s="216">
        <f>IF(N704="zákl. přenesená",J704,0)</f>
        <v>0</v>
      </c>
      <c r="BH704" s="216">
        <f>IF(N704="sníž. přenesená",J704,0)</f>
        <v>0</v>
      </c>
      <c r="BI704" s="216">
        <f>IF(N704="nulová",J704,0)</f>
        <v>0</v>
      </c>
      <c r="BJ704" s="16" t="s">
        <v>78</v>
      </c>
      <c r="BK704" s="216">
        <f>ROUND(I704*H704,2)</f>
        <v>0</v>
      </c>
      <c r="BL704" s="16" t="s">
        <v>227</v>
      </c>
      <c r="BM704" s="16" t="s">
        <v>1339</v>
      </c>
    </row>
    <row r="705" spans="2:65" s="1" customFormat="1" ht="16.5" customHeight="1">
      <c r="B705" s="37"/>
      <c r="C705" s="205" t="s">
        <v>1340</v>
      </c>
      <c r="D705" s="205" t="s">
        <v>141</v>
      </c>
      <c r="E705" s="206" t="s">
        <v>1341</v>
      </c>
      <c r="F705" s="207" t="s">
        <v>1342</v>
      </c>
      <c r="G705" s="208" t="s">
        <v>279</v>
      </c>
      <c r="H705" s="209">
        <v>1</v>
      </c>
      <c r="I705" s="210"/>
      <c r="J705" s="211">
        <f>ROUND(I705*H705,2)</f>
        <v>0</v>
      </c>
      <c r="K705" s="207" t="s">
        <v>1</v>
      </c>
      <c r="L705" s="42"/>
      <c r="M705" s="212" t="s">
        <v>1</v>
      </c>
      <c r="N705" s="213" t="s">
        <v>41</v>
      </c>
      <c r="O705" s="78"/>
      <c r="P705" s="214">
        <f>O705*H705</f>
        <v>0</v>
      </c>
      <c r="Q705" s="214">
        <v>1E-05</v>
      </c>
      <c r="R705" s="214">
        <f>Q705*H705</f>
        <v>1E-05</v>
      </c>
      <c r="S705" s="214">
        <v>0</v>
      </c>
      <c r="T705" s="215">
        <f>S705*H705</f>
        <v>0</v>
      </c>
      <c r="AR705" s="16" t="s">
        <v>227</v>
      </c>
      <c r="AT705" s="16" t="s">
        <v>141</v>
      </c>
      <c r="AU705" s="16" t="s">
        <v>80</v>
      </c>
      <c r="AY705" s="16" t="s">
        <v>139</v>
      </c>
      <c r="BE705" s="216">
        <f>IF(N705="základní",J705,0)</f>
        <v>0</v>
      </c>
      <c r="BF705" s="216">
        <f>IF(N705="snížená",J705,0)</f>
        <v>0</v>
      </c>
      <c r="BG705" s="216">
        <f>IF(N705="zákl. přenesená",J705,0)</f>
        <v>0</v>
      </c>
      <c r="BH705" s="216">
        <f>IF(N705="sníž. přenesená",J705,0)</f>
        <v>0</v>
      </c>
      <c r="BI705" s="216">
        <f>IF(N705="nulová",J705,0)</f>
        <v>0</v>
      </c>
      <c r="BJ705" s="16" t="s">
        <v>78</v>
      </c>
      <c r="BK705" s="216">
        <f>ROUND(I705*H705,2)</f>
        <v>0</v>
      </c>
      <c r="BL705" s="16" t="s">
        <v>227</v>
      </c>
      <c r="BM705" s="16" t="s">
        <v>1343</v>
      </c>
    </row>
    <row r="706" spans="2:65" s="1" customFormat="1" ht="16.5" customHeight="1">
      <c r="B706" s="37"/>
      <c r="C706" s="205" t="s">
        <v>1344</v>
      </c>
      <c r="D706" s="205" t="s">
        <v>141</v>
      </c>
      <c r="E706" s="206" t="s">
        <v>1345</v>
      </c>
      <c r="F706" s="207" t="s">
        <v>1346</v>
      </c>
      <c r="G706" s="208" t="s">
        <v>279</v>
      </c>
      <c r="H706" s="209">
        <v>3</v>
      </c>
      <c r="I706" s="210"/>
      <c r="J706" s="211">
        <f>ROUND(I706*H706,2)</f>
        <v>0</v>
      </c>
      <c r="K706" s="207" t="s">
        <v>1</v>
      </c>
      <c r="L706" s="42"/>
      <c r="M706" s="212" t="s">
        <v>1</v>
      </c>
      <c r="N706" s="213" t="s">
        <v>41</v>
      </c>
      <c r="O706" s="78"/>
      <c r="P706" s="214">
        <f>O706*H706</f>
        <v>0</v>
      </c>
      <c r="Q706" s="214">
        <v>1E-05</v>
      </c>
      <c r="R706" s="214">
        <f>Q706*H706</f>
        <v>3.0000000000000004E-05</v>
      </c>
      <c r="S706" s="214">
        <v>0</v>
      </c>
      <c r="T706" s="215">
        <f>S706*H706</f>
        <v>0</v>
      </c>
      <c r="AR706" s="16" t="s">
        <v>227</v>
      </c>
      <c r="AT706" s="16" t="s">
        <v>141</v>
      </c>
      <c r="AU706" s="16" t="s">
        <v>80</v>
      </c>
      <c r="AY706" s="16" t="s">
        <v>139</v>
      </c>
      <c r="BE706" s="216">
        <f>IF(N706="základní",J706,0)</f>
        <v>0</v>
      </c>
      <c r="BF706" s="216">
        <f>IF(N706="snížená",J706,0)</f>
        <v>0</v>
      </c>
      <c r="BG706" s="216">
        <f>IF(N706="zákl. přenesená",J706,0)</f>
        <v>0</v>
      </c>
      <c r="BH706" s="216">
        <f>IF(N706="sníž. přenesená",J706,0)</f>
        <v>0</v>
      </c>
      <c r="BI706" s="216">
        <f>IF(N706="nulová",J706,0)</f>
        <v>0</v>
      </c>
      <c r="BJ706" s="16" t="s">
        <v>78</v>
      </c>
      <c r="BK706" s="216">
        <f>ROUND(I706*H706,2)</f>
        <v>0</v>
      </c>
      <c r="BL706" s="16" t="s">
        <v>227</v>
      </c>
      <c r="BM706" s="16" t="s">
        <v>1347</v>
      </c>
    </row>
    <row r="707" spans="2:65" s="1" customFormat="1" ht="16.5" customHeight="1">
      <c r="B707" s="37"/>
      <c r="C707" s="205" t="s">
        <v>1348</v>
      </c>
      <c r="D707" s="205" t="s">
        <v>141</v>
      </c>
      <c r="E707" s="206" t="s">
        <v>1349</v>
      </c>
      <c r="F707" s="207" t="s">
        <v>1350</v>
      </c>
      <c r="G707" s="208" t="s">
        <v>279</v>
      </c>
      <c r="H707" s="209">
        <v>1</v>
      </c>
      <c r="I707" s="210"/>
      <c r="J707" s="211">
        <f>ROUND(I707*H707,2)</f>
        <v>0</v>
      </c>
      <c r="K707" s="207" t="s">
        <v>1</v>
      </c>
      <c r="L707" s="42"/>
      <c r="M707" s="212" t="s">
        <v>1</v>
      </c>
      <c r="N707" s="213" t="s">
        <v>41</v>
      </c>
      <c r="O707" s="78"/>
      <c r="P707" s="214">
        <f>O707*H707</f>
        <v>0</v>
      </c>
      <c r="Q707" s="214">
        <v>1E-05</v>
      </c>
      <c r="R707" s="214">
        <f>Q707*H707</f>
        <v>1E-05</v>
      </c>
      <c r="S707" s="214">
        <v>0</v>
      </c>
      <c r="T707" s="215">
        <f>S707*H707</f>
        <v>0</v>
      </c>
      <c r="AR707" s="16" t="s">
        <v>227</v>
      </c>
      <c r="AT707" s="16" t="s">
        <v>141</v>
      </c>
      <c r="AU707" s="16" t="s">
        <v>80</v>
      </c>
      <c r="AY707" s="16" t="s">
        <v>139</v>
      </c>
      <c r="BE707" s="216">
        <f>IF(N707="základní",J707,0)</f>
        <v>0</v>
      </c>
      <c r="BF707" s="216">
        <f>IF(N707="snížená",J707,0)</f>
        <v>0</v>
      </c>
      <c r="BG707" s="216">
        <f>IF(N707="zákl. přenesená",J707,0)</f>
        <v>0</v>
      </c>
      <c r="BH707" s="216">
        <f>IF(N707="sníž. přenesená",J707,0)</f>
        <v>0</v>
      </c>
      <c r="BI707" s="216">
        <f>IF(N707="nulová",J707,0)</f>
        <v>0</v>
      </c>
      <c r="BJ707" s="16" t="s">
        <v>78</v>
      </c>
      <c r="BK707" s="216">
        <f>ROUND(I707*H707,2)</f>
        <v>0</v>
      </c>
      <c r="BL707" s="16" t="s">
        <v>227</v>
      </c>
      <c r="BM707" s="16" t="s">
        <v>1351</v>
      </c>
    </row>
    <row r="708" spans="2:65" s="1" customFormat="1" ht="16.5" customHeight="1">
      <c r="B708" s="37"/>
      <c r="C708" s="205" t="s">
        <v>1352</v>
      </c>
      <c r="D708" s="205" t="s">
        <v>141</v>
      </c>
      <c r="E708" s="206" t="s">
        <v>1353</v>
      </c>
      <c r="F708" s="207" t="s">
        <v>1354</v>
      </c>
      <c r="G708" s="208" t="s">
        <v>279</v>
      </c>
      <c r="H708" s="209">
        <v>3</v>
      </c>
      <c r="I708" s="210"/>
      <c r="J708" s="211">
        <f>ROUND(I708*H708,2)</f>
        <v>0</v>
      </c>
      <c r="K708" s="207" t="s">
        <v>1</v>
      </c>
      <c r="L708" s="42"/>
      <c r="M708" s="212" t="s">
        <v>1</v>
      </c>
      <c r="N708" s="213" t="s">
        <v>41</v>
      </c>
      <c r="O708" s="78"/>
      <c r="P708" s="214">
        <f>O708*H708</f>
        <v>0</v>
      </c>
      <c r="Q708" s="214">
        <v>1E-05</v>
      </c>
      <c r="R708" s="214">
        <f>Q708*H708</f>
        <v>3.0000000000000004E-05</v>
      </c>
      <c r="S708" s="214">
        <v>0</v>
      </c>
      <c r="T708" s="215">
        <f>S708*H708</f>
        <v>0</v>
      </c>
      <c r="AR708" s="16" t="s">
        <v>227</v>
      </c>
      <c r="AT708" s="16" t="s">
        <v>141</v>
      </c>
      <c r="AU708" s="16" t="s">
        <v>80</v>
      </c>
      <c r="AY708" s="16" t="s">
        <v>139</v>
      </c>
      <c r="BE708" s="216">
        <f>IF(N708="základní",J708,0)</f>
        <v>0</v>
      </c>
      <c r="BF708" s="216">
        <f>IF(N708="snížená",J708,0)</f>
        <v>0</v>
      </c>
      <c r="BG708" s="216">
        <f>IF(N708="zákl. přenesená",J708,0)</f>
        <v>0</v>
      </c>
      <c r="BH708" s="216">
        <f>IF(N708="sníž. přenesená",J708,0)</f>
        <v>0</v>
      </c>
      <c r="BI708" s="216">
        <f>IF(N708="nulová",J708,0)</f>
        <v>0</v>
      </c>
      <c r="BJ708" s="16" t="s">
        <v>78</v>
      </c>
      <c r="BK708" s="216">
        <f>ROUND(I708*H708,2)</f>
        <v>0</v>
      </c>
      <c r="BL708" s="16" t="s">
        <v>227</v>
      </c>
      <c r="BM708" s="16" t="s">
        <v>1355</v>
      </c>
    </row>
    <row r="709" spans="2:65" s="1" customFormat="1" ht="16.5" customHeight="1">
      <c r="B709" s="37"/>
      <c r="C709" s="205" t="s">
        <v>1356</v>
      </c>
      <c r="D709" s="205" t="s">
        <v>141</v>
      </c>
      <c r="E709" s="206" t="s">
        <v>1357</v>
      </c>
      <c r="F709" s="207" t="s">
        <v>1358</v>
      </c>
      <c r="G709" s="208" t="s">
        <v>197</v>
      </c>
      <c r="H709" s="209">
        <v>1.876</v>
      </c>
      <c r="I709" s="210"/>
      <c r="J709" s="211">
        <f>ROUND(I709*H709,2)</f>
        <v>0</v>
      </c>
      <c r="K709" s="207" t="s">
        <v>145</v>
      </c>
      <c r="L709" s="42"/>
      <c r="M709" s="212" t="s">
        <v>1</v>
      </c>
      <c r="N709" s="213" t="s">
        <v>41</v>
      </c>
      <c r="O709" s="78"/>
      <c r="P709" s="214">
        <f>O709*H709</f>
        <v>0</v>
      </c>
      <c r="Q709" s="214">
        <v>0</v>
      </c>
      <c r="R709" s="214">
        <f>Q709*H709</f>
        <v>0</v>
      </c>
      <c r="S709" s="214">
        <v>0</v>
      </c>
      <c r="T709" s="215">
        <f>S709*H709</f>
        <v>0</v>
      </c>
      <c r="AR709" s="16" t="s">
        <v>227</v>
      </c>
      <c r="AT709" s="16" t="s">
        <v>141</v>
      </c>
      <c r="AU709" s="16" t="s">
        <v>80</v>
      </c>
      <c r="AY709" s="16" t="s">
        <v>139</v>
      </c>
      <c r="BE709" s="216">
        <f>IF(N709="základní",J709,0)</f>
        <v>0</v>
      </c>
      <c r="BF709" s="216">
        <f>IF(N709="snížená",J709,0)</f>
        <v>0</v>
      </c>
      <c r="BG709" s="216">
        <f>IF(N709="zákl. přenesená",J709,0)</f>
        <v>0</v>
      </c>
      <c r="BH709" s="216">
        <f>IF(N709="sníž. přenesená",J709,0)</f>
        <v>0</v>
      </c>
      <c r="BI709" s="216">
        <f>IF(N709="nulová",J709,0)</f>
        <v>0</v>
      </c>
      <c r="BJ709" s="16" t="s">
        <v>78</v>
      </c>
      <c r="BK709" s="216">
        <f>ROUND(I709*H709,2)</f>
        <v>0</v>
      </c>
      <c r="BL709" s="16" t="s">
        <v>227</v>
      </c>
      <c r="BM709" s="16" t="s">
        <v>1359</v>
      </c>
    </row>
    <row r="710" spans="2:63" s="10" customFormat="1" ht="22.8" customHeight="1">
      <c r="B710" s="189"/>
      <c r="C710" s="190"/>
      <c r="D710" s="191" t="s">
        <v>69</v>
      </c>
      <c r="E710" s="203" t="s">
        <v>1360</v>
      </c>
      <c r="F710" s="203" t="s">
        <v>1361</v>
      </c>
      <c r="G710" s="190"/>
      <c r="H710" s="190"/>
      <c r="I710" s="193"/>
      <c r="J710" s="204">
        <f>BK710</f>
        <v>0</v>
      </c>
      <c r="K710" s="190"/>
      <c r="L710" s="195"/>
      <c r="M710" s="196"/>
      <c r="N710" s="197"/>
      <c r="O710" s="197"/>
      <c r="P710" s="198">
        <f>SUM(P711:P724)</f>
        <v>0</v>
      </c>
      <c r="Q710" s="197"/>
      <c r="R710" s="198">
        <f>SUM(R711:R724)</f>
        <v>5.38614542</v>
      </c>
      <c r="S710" s="197"/>
      <c r="T710" s="199">
        <f>SUM(T711:T724)</f>
        <v>0</v>
      </c>
      <c r="AR710" s="200" t="s">
        <v>80</v>
      </c>
      <c r="AT710" s="201" t="s">
        <v>69</v>
      </c>
      <c r="AU710" s="201" t="s">
        <v>78</v>
      </c>
      <c r="AY710" s="200" t="s">
        <v>139</v>
      </c>
      <c r="BK710" s="202">
        <f>SUM(BK711:BK724)</f>
        <v>0</v>
      </c>
    </row>
    <row r="711" spans="2:65" s="1" customFormat="1" ht="16.5" customHeight="1">
      <c r="B711" s="37"/>
      <c r="C711" s="205" t="s">
        <v>1362</v>
      </c>
      <c r="D711" s="205" t="s">
        <v>141</v>
      </c>
      <c r="E711" s="206" t="s">
        <v>1363</v>
      </c>
      <c r="F711" s="207" t="s">
        <v>1364</v>
      </c>
      <c r="G711" s="208" t="s">
        <v>144</v>
      </c>
      <c r="H711" s="209">
        <v>34.7</v>
      </c>
      <c r="I711" s="210"/>
      <c r="J711" s="211">
        <f>ROUND(I711*H711,2)</f>
        <v>0</v>
      </c>
      <c r="K711" s="207" t="s">
        <v>145</v>
      </c>
      <c r="L711" s="42"/>
      <c r="M711" s="212" t="s">
        <v>1</v>
      </c>
      <c r="N711" s="213" t="s">
        <v>41</v>
      </c>
      <c r="O711" s="78"/>
      <c r="P711" s="214">
        <f>O711*H711</f>
        <v>0</v>
      </c>
      <c r="Q711" s="214">
        <v>0.0003</v>
      </c>
      <c r="R711" s="214">
        <f>Q711*H711</f>
        <v>0.010409999999999999</v>
      </c>
      <c r="S711" s="214">
        <v>0</v>
      </c>
      <c r="T711" s="215">
        <f>S711*H711</f>
        <v>0</v>
      </c>
      <c r="AR711" s="16" t="s">
        <v>227</v>
      </c>
      <c r="AT711" s="16" t="s">
        <v>141</v>
      </c>
      <c r="AU711" s="16" t="s">
        <v>80</v>
      </c>
      <c r="AY711" s="16" t="s">
        <v>139</v>
      </c>
      <c r="BE711" s="216">
        <f>IF(N711="základní",J711,0)</f>
        <v>0</v>
      </c>
      <c r="BF711" s="216">
        <f>IF(N711="snížená",J711,0)</f>
        <v>0</v>
      </c>
      <c r="BG711" s="216">
        <f>IF(N711="zákl. přenesená",J711,0)</f>
        <v>0</v>
      </c>
      <c r="BH711" s="216">
        <f>IF(N711="sníž. přenesená",J711,0)</f>
        <v>0</v>
      </c>
      <c r="BI711" s="216">
        <f>IF(N711="nulová",J711,0)</f>
        <v>0</v>
      </c>
      <c r="BJ711" s="16" t="s">
        <v>78</v>
      </c>
      <c r="BK711" s="216">
        <f>ROUND(I711*H711,2)</f>
        <v>0</v>
      </c>
      <c r="BL711" s="16" t="s">
        <v>227</v>
      </c>
      <c r="BM711" s="16" t="s">
        <v>1365</v>
      </c>
    </row>
    <row r="712" spans="2:51" s="11" customFormat="1" ht="12">
      <c r="B712" s="217"/>
      <c r="C712" s="218"/>
      <c r="D712" s="219" t="s">
        <v>148</v>
      </c>
      <c r="E712" s="220" t="s">
        <v>1</v>
      </c>
      <c r="F712" s="221" t="s">
        <v>1366</v>
      </c>
      <c r="G712" s="218"/>
      <c r="H712" s="220" t="s">
        <v>1</v>
      </c>
      <c r="I712" s="222"/>
      <c r="J712" s="218"/>
      <c r="K712" s="218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148</v>
      </c>
      <c r="AU712" s="227" t="s">
        <v>80</v>
      </c>
      <c r="AV712" s="11" t="s">
        <v>78</v>
      </c>
      <c r="AW712" s="11" t="s">
        <v>32</v>
      </c>
      <c r="AX712" s="11" t="s">
        <v>70</v>
      </c>
      <c r="AY712" s="227" t="s">
        <v>139</v>
      </c>
    </row>
    <row r="713" spans="2:51" s="12" customFormat="1" ht="12">
      <c r="B713" s="228"/>
      <c r="C713" s="229"/>
      <c r="D713" s="219" t="s">
        <v>148</v>
      </c>
      <c r="E713" s="230" t="s">
        <v>1</v>
      </c>
      <c r="F713" s="231" t="s">
        <v>528</v>
      </c>
      <c r="G713" s="229"/>
      <c r="H713" s="232">
        <v>34.7</v>
      </c>
      <c r="I713" s="233"/>
      <c r="J713" s="229"/>
      <c r="K713" s="229"/>
      <c r="L713" s="234"/>
      <c r="M713" s="235"/>
      <c r="N713" s="236"/>
      <c r="O713" s="236"/>
      <c r="P713" s="236"/>
      <c r="Q713" s="236"/>
      <c r="R713" s="236"/>
      <c r="S713" s="236"/>
      <c r="T713" s="237"/>
      <c r="AT713" s="238" t="s">
        <v>148</v>
      </c>
      <c r="AU713" s="238" t="s">
        <v>80</v>
      </c>
      <c r="AV713" s="12" t="s">
        <v>80</v>
      </c>
      <c r="AW713" s="12" t="s">
        <v>32</v>
      </c>
      <c r="AX713" s="12" t="s">
        <v>78</v>
      </c>
      <c r="AY713" s="238" t="s">
        <v>139</v>
      </c>
    </row>
    <row r="714" spans="2:65" s="1" customFormat="1" ht="16.5" customHeight="1">
      <c r="B714" s="37"/>
      <c r="C714" s="205" t="s">
        <v>1367</v>
      </c>
      <c r="D714" s="205" t="s">
        <v>141</v>
      </c>
      <c r="E714" s="206" t="s">
        <v>1368</v>
      </c>
      <c r="F714" s="207" t="s">
        <v>1369</v>
      </c>
      <c r="G714" s="208" t="s">
        <v>144</v>
      </c>
      <c r="H714" s="209">
        <v>43.375</v>
      </c>
      <c r="I714" s="210"/>
      <c r="J714" s="211">
        <f>ROUND(I714*H714,2)</f>
        <v>0</v>
      </c>
      <c r="K714" s="207" t="s">
        <v>145</v>
      </c>
      <c r="L714" s="42"/>
      <c r="M714" s="212" t="s">
        <v>1</v>
      </c>
      <c r="N714" s="213" t="s">
        <v>41</v>
      </c>
      <c r="O714" s="78"/>
      <c r="P714" s="214">
        <f>O714*H714</f>
        <v>0</v>
      </c>
      <c r="Q714" s="214">
        <v>0.0045</v>
      </c>
      <c r="R714" s="214">
        <f>Q714*H714</f>
        <v>0.19518749999999999</v>
      </c>
      <c r="S714" s="214">
        <v>0</v>
      </c>
      <c r="T714" s="215">
        <f>S714*H714</f>
        <v>0</v>
      </c>
      <c r="AR714" s="16" t="s">
        <v>227</v>
      </c>
      <c r="AT714" s="16" t="s">
        <v>141</v>
      </c>
      <c r="AU714" s="16" t="s">
        <v>80</v>
      </c>
      <c r="AY714" s="16" t="s">
        <v>139</v>
      </c>
      <c r="BE714" s="216">
        <f>IF(N714="základní",J714,0)</f>
        <v>0</v>
      </c>
      <c r="BF714" s="216">
        <f>IF(N714="snížená",J714,0)</f>
        <v>0</v>
      </c>
      <c r="BG714" s="216">
        <f>IF(N714="zákl. přenesená",J714,0)</f>
        <v>0</v>
      </c>
      <c r="BH714" s="216">
        <f>IF(N714="sníž. přenesená",J714,0)</f>
        <v>0</v>
      </c>
      <c r="BI714" s="216">
        <f>IF(N714="nulová",J714,0)</f>
        <v>0</v>
      </c>
      <c r="BJ714" s="16" t="s">
        <v>78</v>
      </c>
      <c r="BK714" s="216">
        <f>ROUND(I714*H714,2)</f>
        <v>0</v>
      </c>
      <c r="BL714" s="16" t="s">
        <v>227</v>
      </c>
      <c r="BM714" s="16" t="s">
        <v>1370</v>
      </c>
    </row>
    <row r="715" spans="2:51" s="11" customFormat="1" ht="12">
      <c r="B715" s="217"/>
      <c r="C715" s="218"/>
      <c r="D715" s="219" t="s">
        <v>148</v>
      </c>
      <c r="E715" s="220" t="s">
        <v>1</v>
      </c>
      <c r="F715" s="221" t="s">
        <v>1371</v>
      </c>
      <c r="G715" s="218"/>
      <c r="H715" s="220" t="s">
        <v>1</v>
      </c>
      <c r="I715" s="222"/>
      <c r="J715" s="218"/>
      <c r="K715" s="218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148</v>
      </c>
      <c r="AU715" s="227" t="s">
        <v>80</v>
      </c>
      <c r="AV715" s="11" t="s">
        <v>78</v>
      </c>
      <c r="AW715" s="11" t="s">
        <v>32</v>
      </c>
      <c r="AX715" s="11" t="s">
        <v>70</v>
      </c>
      <c r="AY715" s="227" t="s">
        <v>139</v>
      </c>
    </row>
    <row r="716" spans="2:51" s="12" customFormat="1" ht="12">
      <c r="B716" s="228"/>
      <c r="C716" s="229"/>
      <c r="D716" s="219" t="s">
        <v>148</v>
      </c>
      <c r="E716" s="230" t="s">
        <v>1</v>
      </c>
      <c r="F716" s="231" t="s">
        <v>1372</v>
      </c>
      <c r="G716" s="229"/>
      <c r="H716" s="232">
        <v>43.375</v>
      </c>
      <c r="I716" s="233"/>
      <c r="J716" s="229"/>
      <c r="K716" s="229"/>
      <c r="L716" s="234"/>
      <c r="M716" s="235"/>
      <c r="N716" s="236"/>
      <c r="O716" s="236"/>
      <c r="P716" s="236"/>
      <c r="Q716" s="236"/>
      <c r="R716" s="236"/>
      <c r="S716" s="236"/>
      <c r="T716" s="237"/>
      <c r="AT716" s="238" t="s">
        <v>148</v>
      </c>
      <c r="AU716" s="238" t="s">
        <v>80</v>
      </c>
      <c r="AV716" s="12" t="s">
        <v>80</v>
      </c>
      <c r="AW716" s="12" t="s">
        <v>32</v>
      </c>
      <c r="AX716" s="12" t="s">
        <v>78</v>
      </c>
      <c r="AY716" s="238" t="s">
        <v>139</v>
      </c>
    </row>
    <row r="717" spans="2:65" s="1" customFormat="1" ht="16.5" customHeight="1">
      <c r="B717" s="37"/>
      <c r="C717" s="250" t="s">
        <v>1373</v>
      </c>
      <c r="D717" s="250" t="s">
        <v>215</v>
      </c>
      <c r="E717" s="251" t="s">
        <v>1374</v>
      </c>
      <c r="F717" s="252" t="s">
        <v>1375</v>
      </c>
      <c r="G717" s="253" t="s">
        <v>144</v>
      </c>
      <c r="H717" s="254">
        <v>45.544</v>
      </c>
      <c r="I717" s="255"/>
      <c r="J717" s="256">
        <f>ROUND(I717*H717,2)</f>
        <v>0</v>
      </c>
      <c r="K717" s="252" t="s">
        <v>1</v>
      </c>
      <c r="L717" s="257"/>
      <c r="M717" s="258" t="s">
        <v>1</v>
      </c>
      <c r="N717" s="259" t="s">
        <v>41</v>
      </c>
      <c r="O717" s="78"/>
      <c r="P717" s="214">
        <f>O717*H717</f>
        <v>0</v>
      </c>
      <c r="Q717" s="214">
        <v>0.00057</v>
      </c>
      <c r="R717" s="214">
        <f>Q717*H717</f>
        <v>0.025960079999999996</v>
      </c>
      <c r="S717" s="214">
        <v>0</v>
      </c>
      <c r="T717" s="215">
        <f>S717*H717</f>
        <v>0</v>
      </c>
      <c r="AR717" s="16" t="s">
        <v>335</v>
      </c>
      <c r="AT717" s="16" t="s">
        <v>215</v>
      </c>
      <c r="AU717" s="16" t="s">
        <v>80</v>
      </c>
      <c r="AY717" s="16" t="s">
        <v>139</v>
      </c>
      <c r="BE717" s="216">
        <f>IF(N717="základní",J717,0)</f>
        <v>0</v>
      </c>
      <c r="BF717" s="216">
        <f>IF(N717="snížená",J717,0)</f>
        <v>0</v>
      </c>
      <c r="BG717" s="216">
        <f>IF(N717="zákl. přenesená",J717,0)</f>
        <v>0</v>
      </c>
      <c r="BH717" s="216">
        <f>IF(N717="sníž. přenesená",J717,0)</f>
        <v>0</v>
      </c>
      <c r="BI717" s="216">
        <f>IF(N717="nulová",J717,0)</f>
        <v>0</v>
      </c>
      <c r="BJ717" s="16" t="s">
        <v>78</v>
      </c>
      <c r="BK717" s="216">
        <f>ROUND(I717*H717,2)</f>
        <v>0</v>
      </c>
      <c r="BL717" s="16" t="s">
        <v>227</v>
      </c>
      <c r="BM717" s="16" t="s">
        <v>1376</v>
      </c>
    </row>
    <row r="718" spans="2:51" s="12" customFormat="1" ht="12">
      <c r="B718" s="228"/>
      <c r="C718" s="229"/>
      <c r="D718" s="219" t="s">
        <v>148</v>
      </c>
      <c r="E718" s="229"/>
      <c r="F718" s="231" t="s">
        <v>1377</v>
      </c>
      <c r="G718" s="229"/>
      <c r="H718" s="232">
        <v>45.544</v>
      </c>
      <c r="I718" s="233"/>
      <c r="J718" s="229"/>
      <c r="K718" s="229"/>
      <c r="L718" s="234"/>
      <c r="M718" s="235"/>
      <c r="N718" s="236"/>
      <c r="O718" s="236"/>
      <c r="P718" s="236"/>
      <c r="Q718" s="236"/>
      <c r="R718" s="236"/>
      <c r="S718" s="236"/>
      <c r="T718" s="237"/>
      <c r="AT718" s="238" t="s">
        <v>148</v>
      </c>
      <c r="AU718" s="238" t="s">
        <v>80</v>
      </c>
      <c r="AV718" s="12" t="s">
        <v>80</v>
      </c>
      <c r="AW718" s="12" t="s">
        <v>4</v>
      </c>
      <c r="AX718" s="12" t="s">
        <v>78</v>
      </c>
      <c r="AY718" s="238" t="s">
        <v>139</v>
      </c>
    </row>
    <row r="719" spans="2:65" s="1" customFormat="1" ht="16.5" customHeight="1">
      <c r="B719" s="37"/>
      <c r="C719" s="205" t="s">
        <v>1378</v>
      </c>
      <c r="D719" s="205" t="s">
        <v>141</v>
      </c>
      <c r="E719" s="206" t="s">
        <v>1379</v>
      </c>
      <c r="F719" s="207" t="s">
        <v>1380</v>
      </c>
      <c r="G719" s="208" t="s">
        <v>144</v>
      </c>
      <c r="H719" s="209">
        <v>34.7</v>
      </c>
      <c r="I719" s="210"/>
      <c r="J719" s="211">
        <f>ROUND(I719*H719,2)</f>
        <v>0</v>
      </c>
      <c r="K719" s="207" t="s">
        <v>145</v>
      </c>
      <c r="L719" s="42"/>
      <c r="M719" s="212" t="s">
        <v>1</v>
      </c>
      <c r="N719" s="213" t="s">
        <v>41</v>
      </c>
      <c r="O719" s="78"/>
      <c r="P719" s="214">
        <f>O719*H719</f>
        <v>0</v>
      </c>
      <c r="Q719" s="214">
        <v>0.0012</v>
      </c>
      <c r="R719" s="214">
        <f>Q719*H719</f>
        <v>0.041639999999999996</v>
      </c>
      <c r="S719" s="214">
        <v>0</v>
      </c>
      <c r="T719" s="215">
        <f>S719*H719</f>
        <v>0</v>
      </c>
      <c r="AR719" s="16" t="s">
        <v>227</v>
      </c>
      <c r="AT719" s="16" t="s">
        <v>141</v>
      </c>
      <c r="AU719" s="16" t="s">
        <v>80</v>
      </c>
      <c r="AY719" s="16" t="s">
        <v>139</v>
      </c>
      <c r="BE719" s="216">
        <f>IF(N719="základní",J719,0)</f>
        <v>0</v>
      </c>
      <c r="BF719" s="216">
        <f>IF(N719="snížená",J719,0)</f>
        <v>0</v>
      </c>
      <c r="BG719" s="216">
        <f>IF(N719="zákl. přenesená",J719,0)</f>
        <v>0</v>
      </c>
      <c r="BH719" s="216">
        <f>IF(N719="sníž. přenesená",J719,0)</f>
        <v>0</v>
      </c>
      <c r="BI719" s="216">
        <f>IF(N719="nulová",J719,0)</f>
        <v>0</v>
      </c>
      <c r="BJ719" s="16" t="s">
        <v>78</v>
      </c>
      <c r="BK719" s="216">
        <f>ROUND(I719*H719,2)</f>
        <v>0</v>
      </c>
      <c r="BL719" s="16" t="s">
        <v>227</v>
      </c>
      <c r="BM719" s="16" t="s">
        <v>1381</v>
      </c>
    </row>
    <row r="720" spans="2:51" s="11" customFormat="1" ht="12">
      <c r="B720" s="217"/>
      <c r="C720" s="218"/>
      <c r="D720" s="219" t="s">
        <v>148</v>
      </c>
      <c r="E720" s="220" t="s">
        <v>1</v>
      </c>
      <c r="F720" s="221" t="s">
        <v>671</v>
      </c>
      <c r="G720" s="218"/>
      <c r="H720" s="220" t="s">
        <v>1</v>
      </c>
      <c r="I720" s="222"/>
      <c r="J720" s="218"/>
      <c r="K720" s="218"/>
      <c r="L720" s="223"/>
      <c r="M720" s="224"/>
      <c r="N720" s="225"/>
      <c r="O720" s="225"/>
      <c r="P720" s="225"/>
      <c r="Q720" s="225"/>
      <c r="R720" s="225"/>
      <c r="S720" s="225"/>
      <c r="T720" s="226"/>
      <c r="AT720" s="227" t="s">
        <v>148</v>
      </c>
      <c r="AU720" s="227" t="s">
        <v>80</v>
      </c>
      <c r="AV720" s="11" t="s">
        <v>78</v>
      </c>
      <c r="AW720" s="11" t="s">
        <v>32</v>
      </c>
      <c r="AX720" s="11" t="s">
        <v>70</v>
      </c>
      <c r="AY720" s="227" t="s">
        <v>139</v>
      </c>
    </row>
    <row r="721" spans="2:51" s="12" customFormat="1" ht="12">
      <c r="B721" s="228"/>
      <c r="C721" s="229"/>
      <c r="D721" s="219" t="s">
        <v>148</v>
      </c>
      <c r="E721" s="230" t="s">
        <v>1</v>
      </c>
      <c r="F721" s="231" t="s">
        <v>528</v>
      </c>
      <c r="G721" s="229"/>
      <c r="H721" s="232">
        <v>34.7</v>
      </c>
      <c r="I721" s="233"/>
      <c r="J721" s="229"/>
      <c r="K721" s="229"/>
      <c r="L721" s="234"/>
      <c r="M721" s="235"/>
      <c r="N721" s="236"/>
      <c r="O721" s="236"/>
      <c r="P721" s="236"/>
      <c r="Q721" s="236"/>
      <c r="R721" s="236"/>
      <c r="S721" s="236"/>
      <c r="T721" s="237"/>
      <c r="AT721" s="238" t="s">
        <v>148</v>
      </c>
      <c r="AU721" s="238" t="s">
        <v>80</v>
      </c>
      <c r="AV721" s="12" t="s">
        <v>80</v>
      </c>
      <c r="AW721" s="12" t="s">
        <v>32</v>
      </c>
      <c r="AX721" s="12" t="s">
        <v>78</v>
      </c>
      <c r="AY721" s="238" t="s">
        <v>139</v>
      </c>
    </row>
    <row r="722" spans="2:65" s="1" customFormat="1" ht="16.5" customHeight="1">
      <c r="B722" s="37"/>
      <c r="C722" s="250" t="s">
        <v>1382</v>
      </c>
      <c r="D722" s="250" t="s">
        <v>215</v>
      </c>
      <c r="E722" s="251" t="s">
        <v>1383</v>
      </c>
      <c r="F722" s="252" t="s">
        <v>1384</v>
      </c>
      <c r="G722" s="253" t="s">
        <v>144</v>
      </c>
      <c r="H722" s="254">
        <v>36.088</v>
      </c>
      <c r="I722" s="255"/>
      <c r="J722" s="256">
        <f>ROUND(I722*H722,2)</f>
        <v>0</v>
      </c>
      <c r="K722" s="252" t="s">
        <v>145</v>
      </c>
      <c r="L722" s="257"/>
      <c r="M722" s="258" t="s">
        <v>1</v>
      </c>
      <c r="N722" s="259" t="s">
        <v>41</v>
      </c>
      <c r="O722" s="78"/>
      <c r="P722" s="214">
        <f>O722*H722</f>
        <v>0</v>
      </c>
      <c r="Q722" s="214">
        <v>0.14168</v>
      </c>
      <c r="R722" s="214">
        <f>Q722*H722</f>
        <v>5.11294784</v>
      </c>
      <c r="S722" s="214">
        <v>0</v>
      </c>
      <c r="T722" s="215">
        <f>S722*H722</f>
        <v>0</v>
      </c>
      <c r="AR722" s="16" t="s">
        <v>335</v>
      </c>
      <c r="AT722" s="16" t="s">
        <v>215</v>
      </c>
      <c r="AU722" s="16" t="s">
        <v>80</v>
      </c>
      <c r="AY722" s="16" t="s">
        <v>139</v>
      </c>
      <c r="BE722" s="216">
        <f>IF(N722="základní",J722,0)</f>
        <v>0</v>
      </c>
      <c r="BF722" s="216">
        <f>IF(N722="snížená",J722,0)</f>
        <v>0</v>
      </c>
      <c r="BG722" s="216">
        <f>IF(N722="zákl. přenesená",J722,0)</f>
        <v>0</v>
      </c>
      <c r="BH722" s="216">
        <f>IF(N722="sníž. přenesená",J722,0)</f>
        <v>0</v>
      </c>
      <c r="BI722" s="216">
        <f>IF(N722="nulová",J722,0)</f>
        <v>0</v>
      </c>
      <c r="BJ722" s="16" t="s">
        <v>78</v>
      </c>
      <c r="BK722" s="216">
        <f>ROUND(I722*H722,2)</f>
        <v>0</v>
      </c>
      <c r="BL722" s="16" t="s">
        <v>227</v>
      </c>
      <c r="BM722" s="16" t="s">
        <v>1385</v>
      </c>
    </row>
    <row r="723" spans="2:51" s="12" customFormat="1" ht="12">
      <c r="B723" s="228"/>
      <c r="C723" s="229"/>
      <c r="D723" s="219" t="s">
        <v>148</v>
      </c>
      <c r="E723" s="229"/>
      <c r="F723" s="231" t="s">
        <v>1386</v>
      </c>
      <c r="G723" s="229"/>
      <c r="H723" s="232">
        <v>36.088</v>
      </c>
      <c r="I723" s="233"/>
      <c r="J723" s="229"/>
      <c r="K723" s="229"/>
      <c r="L723" s="234"/>
      <c r="M723" s="235"/>
      <c r="N723" s="236"/>
      <c r="O723" s="236"/>
      <c r="P723" s="236"/>
      <c r="Q723" s="236"/>
      <c r="R723" s="236"/>
      <c r="S723" s="236"/>
      <c r="T723" s="237"/>
      <c r="AT723" s="238" t="s">
        <v>148</v>
      </c>
      <c r="AU723" s="238" t="s">
        <v>80</v>
      </c>
      <c r="AV723" s="12" t="s">
        <v>80</v>
      </c>
      <c r="AW723" s="12" t="s">
        <v>4</v>
      </c>
      <c r="AX723" s="12" t="s">
        <v>78</v>
      </c>
      <c r="AY723" s="238" t="s">
        <v>139</v>
      </c>
    </row>
    <row r="724" spans="2:65" s="1" customFormat="1" ht="16.5" customHeight="1">
      <c r="B724" s="37"/>
      <c r="C724" s="205" t="s">
        <v>1387</v>
      </c>
      <c r="D724" s="205" t="s">
        <v>141</v>
      </c>
      <c r="E724" s="206" t="s">
        <v>1388</v>
      </c>
      <c r="F724" s="207" t="s">
        <v>1389</v>
      </c>
      <c r="G724" s="208" t="s">
        <v>197</v>
      </c>
      <c r="H724" s="209">
        <v>5.386</v>
      </c>
      <c r="I724" s="210"/>
      <c r="J724" s="211">
        <f>ROUND(I724*H724,2)</f>
        <v>0</v>
      </c>
      <c r="K724" s="207" t="s">
        <v>145</v>
      </c>
      <c r="L724" s="42"/>
      <c r="M724" s="212" t="s">
        <v>1</v>
      </c>
      <c r="N724" s="213" t="s">
        <v>41</v>
      </c>
      <c r="O724" s="78"/>
      <c r="P724" s="214">
        <f>O724*H724</f>
        <v>0</v>
      </c>
      <c r="Q724" s="214">
        <v>0</v>
      </c>
      <c r="R724" s="214">
        <f>Q724*H724</f>
        <v>0</v>
      </c>
      <c r="S724" s="214">
        <v>0</v>
      </c>
      <c r="T724" s="215">
        <f>S724*H724</f>
        <v>0</v>
      </c>
      <c r="AR724" s="16" t="s">
        <v>227</v>
      </c>
      <c r="AT724" s="16" t="s">
        <v>141</v>
      </c>
      <c r="AU724" s="16" t="s">
        <v>80</v>
      </c>
      <c r="AY724" s="16" t="s">
        <v>139</v>
      </c>
      <c r="BE724" s="216">
        <f>IF(N724="základní",J724,0)</f>
        <v>0</v>
      </c>
      <c r="BF724" s="216">
        <f>IF(N724="snížená",J724,0)</f>
        <v>0</v>
      </c>
      <c r="BG724" s="216">
        <f>IF(N724="zákl. přenesená",J724,0)</f>
        <v>0</v>
      </c>
      <c r="BH724" s="216">
        <f>IF(N724="sníž. přenesená",J724,0)</f>
        <v>0</v>
      </c>
      <c r="BI724" s="216">
        <f>IF(N724="nulová",J724,0)</f>
        <v>0</v>
      </c>
      <c r="BJ724" s="16" t="s">
        <v>78</v>
      </c>
      <c r="BK724" s="216">
        <f>ROUND(I724*H724,2)</f>
        <v>0</v>
      </c>
      <c r="BL724" s="16" t="s">
        <v>227</v>
      </c>
      <c r="BM724" s="16" t="s">
        <v>1390</v>
      </c>
    </row>
    <row r="725" spans="2:63" s="10" customFormat="1" ht="22.8" customHeight="1">
      <c r="B725" s="189"/>
      <c r="C725" s="190"/>
      <c r="D725" s="191" t="s">
        <v>69</v>
      </c>
      <c r="E725" s="203" t="s">
        <v>1391</v>
      </c>
      <c r="F725" s="203" t="s">
        <v>1392</v>
      </c>
      <c r="G725" s="190"/>
      <c r="H725" s="190"/>
      <c r="I725" s="193"/>
      <c r="J725" s="204">
        <f>BK725</f>
        <v>0</v>
      </c>
      <c r="K725" s="190"/>
      <c r="L725" s="195"/>
      <c r="M725" s="196"/>
      <c r="N725" s="197"/>
      <c r="O725" s="197"/>
      <c r="P725" s="198">
        <f>SUM(P726:P747)</f>
        <v>0</v>
      </c>
      <c r="Q725" s="197"/>
      <c r="R725" s="198">
        <f>SUM(R726:R747)</f>
        <v>0.54526</v>
      </c>
      <c r="S725" s="197"/>
      <c r="T725" s="199">
        <f>SUM(T726:T747)</f>
        <v>0</v>
      </c>
      <c r="AR725" s="200" t="s">
        <v>80</v>
      </c>
      <c r="AT725" s="201" t="s">
        <v>69</v>
      </c>
      <c r="AU725" s="201" t="s">
        <v>78</v>
      </c>
      <c r="AY725" s="200" t="s">
        <v>139</v>
      </c>
      <c r="BK725" s="202">
        <f>SUM(BK726:BK747)</f>
        <v>0</v>
      </c>
    </row>
    <row r="726" spans="2:65" s="1" customFormat="1" ht="16.5" customHeight="1">
      <c r="B726" s="37"/>
      <c r="C726" s="205" t="s">
        <v>1393</v>
      </c>
      <c r="D726" s="205" t="s">
        <v>141</v>
      </c>
      <c r="E726" s="206" t="s">
        <v>1394</v>
      </c>
      <c r="F726" s="207" t="s">
        <v>1395</v>
      </c>
      <c r="G726" s="208" t="s">
        <v>144</v>
      </c>
      <c r="H726" s="209">
        <v>1057.35</v>
      </c>
      <c r="I726" s="210"/>
      <c r="J726" s="211">
        <f>ROUND(I726*H726,2)</f>
        <v>0</v>
      </c>
      <c r="K726" s="207" t="s">
        <v>145</v>
      </c>
      <c r="L726" s="42"/>
      <c r="M726" s="212" t="s">
        <v>1</v>
      </c>
      <c r="N726" s="213" t="s">
        <v>41</v>
      </c>
      <c r="O726" s="78"/>
      <c r="P726" s="214">
        <f>O726*H726</f>
        <v>0</v>
      </c>
      <c r="Q726" s="214">
        <v>0.0002</v>
      </c>
      <c r="R726" s="214">
        <f>Q726*H726</f>
        <v>0.21147</v>
      </c>
      <c r="S726" s="214">
        <v>0</v>
      </c>
      <c r="T726" s="215">
        <f>S726*H726</f>
        <v>0</v>
      </c>
      <c r="AR726" s="16" t="s">
        <v>227</v>
      </c>
      <c r="AT726" s="16" t="s">
        <v>141</v>
      </c>
      <c r="AU726" s="16" t="s">
        <v>80</v>
      </c>
      <c r="AY726" s="16" t="s">
        <v>139</v>
      </c>
      <c r="BE726" s="216">
        <f>IF(N726="základní",J726,0)</f>
        <v>0</v>
      </c>
      <c r="BF726" s="216">
        <f>IF(N726="snížená",J726,0)</f>
        <v>0</v>
      </c>
      <c r="BG726" s="216">
        <f>IF(N726="zákl. přenesená",J726,0)</f>
        <v>0</v>
      </c>
      <c r="BH726" s="216">
        <f>IF(N726="sníž. přenesená",J726,0)</f>
        <v>0</v>
      </c>
      <c r="BI726" s="216">
        <f>IF(N726="nulová",J726,0)</f>
        <v>0</v>
      </c>
      <c r="BJ726" s="16" t="s">
        <v>78</v>
      </c>
      <c r="BK726" s="216">
        <f>ROUND(I726*H726,2)</f>
        <v>0</v>
      </c>
      <c r="BL726" s="16" t="s">
        <v>227</v>
      </c>
      <c r="BM726" s="16" t="s">
        <v>1396</v>
      </c>
    </row>
    <row r="727" spans="2:51" s="11" customFormat="1" ht="12">
      <c r="B727" s="217"/>
      <c r="C727" s="218"/>
      <c r="D727" s="219" t="s">
        <v>148</v>
      </c>
      <c r="E727" s="220" t="s">
        <v>1</v>
      </c>
      <c r="F727" s="221" t="s">
        <v>1397</v>
      </c>
      <c r="G727" s="218"/>
      <c r="H727" s="220" t="s">
        <v>1</v>
      </c>
      <c r="I727" s="222"/>
      <c r="J727" s="218"/>
      <c r="K727" s="218"/>
      <c r="L727" s="223"/>
      <c r="M727" s="224"/>
      <c r="N727" s="225"/>
      <c r="O727" s="225"/>
      <c r="P727" s="225"/>
      <c r="Q727" s="225"/>
      <c r="R727" s="225"/>
      <c r="S727" s="225"/>
      <c r="T727" s="226"/>
      <c r="AT727" s="227" t="s">
        <v>148</v>
      </c>
      <c r="AU727" s="227" t="s">
        <v>80</v>
      </c>
      <c r="AV727" s="11" t="s">
        <v>78</v>
      </c>
      <c r="AW727" s="11" t="s">
        <v>32</v>
      </c>
      <c r="AX727" s="11" t="s">
        <v>70</v>
      </c>
      <c r="AY727" s="227" t="s">
        <v>139</v>
      </c>
    </row>
    <row r="728" spans="2:51" s="12" customFormat="1" ht="12">
      <c r="B728" s="228"/>
      <c r="C728" s="229"/>
      <c r="D728" s="219" t="s">
        <v>148</v>
      </c>
      <c r="E728" s="230" t="s">
        <v>1</v>
      </c>
      <c r="F728" s="231" t="s">
        <v>1398</v>
      </c>
      <c r="G728" s="229"/>
      <c r="H728" s="232">
        <v>126.273</v>
      </c>
      <c r="I728" s="233"/>
      <c r="J728" s="229"/>
      <c r="K728" s="229"/>
      <c r="L728" s="234"/>
      <c r="M728" s="235"/>
      <c r="N728" s="236"/>
      <c r="O728" s="236"/>
      <c r="P728" s="236"/>
      <c r="Q728" s="236"/>
      <c r="R728" s="236"/>
      <c r="S728" s="236"/>
      <c r="T728" s="237"/>
      <c r="AT728" s="238" t="s">
        <v>148</v>
      </c>
      <c r="AU728" s="238" t="s">
        <v>80</v>
      </c>
      <c r="AV728" s="12" t="s">
        <v>80</v>
      </c>
      <c r="AW728" s="12" t="s">
        <v>32</v>
      </c>
      <c r="AX728" s="12" t="s">
        <v>70</v>
      </c>
      <c r="AY728" s="238" t="s">
        <v>139</v>
      </c>
    </row>
    <row r="729" spans="2:51" s="12" customFormat="1" ht="12">
      <c r="B729" s="228"/>
      <c r="C729" s="229"/>
      <c r="D729" s="219" t="s">
        <v>148</v>
      </c>
      <c r="E729" s="230" t="s">
        <v>1</v>
      </c>
      <c r="F729" s="231" t="s">
        <v>1399</v>
      </c>
      <c r="G729" s="229"/>
      <c r="H729" s="232">
        <v>261.552</v>
      </c>
      <c r="I729" s="233"/>
      <c r="J729" s="229"/>
      <c r="K729" s="229"/>
      <c r="L729" s="234"/>
      <c r="M729" s="235"/>
      <c r="N729" s="236"/>
      <c r="O729" s="236"/>
      <c r="P729" s="236"/>
      <c r="Q729" s="236"/>
      <c r="R729" s="236"/>
      <c r="S729" s="236"/>
      <c r="T729" s="237"/>
      <c r="AT729" s="238" t="s">
        <v>148</v>
      </c>
      <c r="AU729" s="238" t="s">
        <v>80</v>
      </c>
      <c r="AV729" s="12" t="s">
        <v>80</v>
      </c>
      <c r="AW729" s="12" t="s">
        <v>32</v>
      </c>
      <c r="AX729" s="12" t="s">
        <v>70</v>
      </c>
      <c r="AY729" s="238" t="s">
        <v>139</v>
      </c>
    </row>
    <row r="730" spans="2:51" s="12" customFormat="1" ht="12">
      <c r="B730" s="228"/>
      <c r="C730" s="229"/>
      <c r="D730" s="219" t="s">
        <v>148</v>
      </c>
      <c r="E730" s="230" t="s">
        <v>1</v>
      </c>
      <c r="F730" s="231" t="s">
        <v>1400</v>
      </c>
      <c r="G730" s="229"/>
      <c r="H730" s="232">
        <v>204.015</v>
      </c>
      <c r="I730" s="233"/>
      <c r="J730" s="229"/>
      <c r="K730" s="229"/>
      <c r="L730" s="234"/>
      <c r="M730" s="235"/>
      <c r="N730" s="236"/>
      <c r="O730" s="236"/>
      <c r="P730" s="236"/>
      <c r="Q730" s="236"/>
      <c r="R730" s="236"/>
      <c r="S730" s="236"/>
      <c r="T730" s="237"/>
      <c r="AT730" s="238" t="s">
        <v>148</v>
      </c>
      <c r="AU730" s="238" t="s">
        <v>80</v>
      </c>
      <c r="AV730" s="12" t="s">
        <v>80</v>
      </c>
      <c r="AW730" s="12" t="s">
        <v>32</v>
      </c>
      <c r="AX730" s="12" t="s">
        <v>70</v>
      </c>
      <c r="AY730" s="238" t="s">
        <v>139</v>
      </c>
    </row>
    <row r="731" spans="2:51" s="12" customFormat="1" ht="12">
      <c r="B731" s="228"/>
      <c r="C731" s="229"/>
      <c r="D731" s="219" t="s">
        <v>148</v>
      </c>
      <c r="E731" s="230" t="s">
        <v>1</v>
      </c>
      <c r="F731" s="231" t="s">
        <v>1401</v>
      </c>
      <c r="G731" s="229"/>
      <c r="H731" s="232">
        <v>209.076</v>
      </c>
      <c r="I731" s="233"/>
      <c r="J731" s="229"/>
      <c r="K731" s="229"/>
      <c r="L731" s="234"/>
      <c r="M731" s="235"/>
      <c r="N731" s="236"/>
      <c r="O731" s="236"/>
      <c r="P731" s="236"/>
      <c r="Q731" s="236"/>
      <c r="R731" s="236"/>
      <c r="S731" s="236"/>
      <c r="T731" s="237"/>
      <c r="AT731" s="238" t="s">
        <v>148</v>
      </c>
      <c r="AU731" s="238" t="s">
        <v>80</v>
      </c>
      <c r="AV731" s="12" t="s">
        <v>80</v>
      </c>
      <c r="AW731" s="12" t="s">
        <v>32</v>
      </c>
      <c r="AX731" s="12" t="s">
        <v>70</v>
      </c>
      <c r="AY731" s="238" t="s">
        <v>139</v>
      </c>
    </row>
    <row r="732" spans="2:51" s="12" customFormat="1" ht="12">
      <c r="B732" s="228"/>
      <c r="C732" s="229"/>
      <c r="D732" s="219" t="s">
        <v>148</v>
      </c>
      <c r="E732" s="230" t="s">
        <v>1</v>
      </c>
      <c r="F732" s="231" t="s">
        <v>1402</v>
      </c>
      <c r="G732" s="229"/>
      <c r="H732" s="232">
        <v>209.076</v>
      </c>
      <c r="I732" s="233"/>
      <c r="J732" s="229"/>
      <c r="K732" s="229"/>
      <c r="L732" s="234"/>
      <c r="M732" s="235"/>
      <c r="N732" s="236"/>
      <c r="O732" s="236"/>
      <c r="P732" s="236"/>
      <c r="Q732" s="236"/>
      <c r="R732" s="236"/>
      <c r="S732" s="236"/>
      <c r="T732" s="237"/>
      <c r="AT732" s="238" t="s">
        <v>148</v>
      </c>
      <c r="AU732" s="238" t="s">
        <v>80</v>
      </c>
      <c r="AV732" s="12" t="s">
        <v>80</v>
      </c>
      <c r="AW732" s="12" t="s">
        <v>32</v>
      </c>
      <c r="AX732" s="12" t="s">
        <v>70</v>
      </c>
      <c r="AY732" s="238" t="s">
        <v>139</v>
      </c>
    </row>
    <row r="733" spans="2:51" s="12" customFormat="1" ht="12">
      <c r="B733" s="228"/>
      <c r="C733" s="229"/>
      <c r="D733" s="219" t="s">
        <v>148</v>
      </c>
      <c r="E733" s="230" t="s">
        <v>1</v>
      </c>
      <c r="F733" s="231" t="s">
        <v>1403</v>
      </c>
      <c r="G733" s="229"/>
      <c r="H733" s="232">
        <v>236.176</v>
      </c>
      <c r="I733" s="233"/>
      <c r="J733" s="229"/>
      <c r="K733" s="229"/>
      <c r="L733" s="234"/>
      <c r="M733" s="235"/>
      <c r="N733" s="236"/>
      <c r="O733" s="236"/>
      <c r="P733" s="236"/>
      <c r="Q733" s="236"/>
      <c r="R733" s="236"/>
      <c r="S733" s="236"/>
      <c r="T733" s="237"/>
      <c r="AT733" s="238" t="s">
        <v>148</v>
      </c>
      <c r="AU733" s="238" t="s">
        <v>80</v>
      </c>
      <c r="AV733" s="12" t="s">
        <v>80</v>
      </c>
      <c r="AW733" s="12" t="s">
        <v>32</v>
      </c>
      <c r="AX733" s="12" t="s">
        <v>70</v>
      </c>
      <c r="AY733" s="238" t="s">
        <v>139</v>
      </c>
    </row>
    <row r="734" spans="2:51" s="12" customFormat="1" ht="12">
      <c r="B734" s="228"/>
      <c r="C734" s="229"/>
      <c r="D734" s="219" t="s">
        <v>148</v>
      </c>
      <c r="E734" s="230" t="s">
        <v>1</v>
      </c>
      <c r="F734" s="231" t="s">
        <v>1404</v>
      </c>
      <c r="G734" s="229"/>
      <c r="H734" s="232">
        <v>236.176</v>
      </c>
      <c r="I734" s="233"/>
      <c r="J734" s="229"/>
      <c r="K734" s="229"/>
      <c r="L734" s="234"/>
      <c r="M734" s="235"/>
      <c r="N734" s="236"/>
      <c r="O734" s="236"/>
      <c r="P734" s="236"/>
      <c r="Q734" s="236"/>
      <c r="R734" s="236"/>
      <c r="S734" s="236"/>
      <c r="T734" s="237"/>
      <c r="AT734" s="238" t="s">
        <v>148</v>
      </c>
      <c r="AU734" s="238" t="s">
        <v>80</v>
      </c>
      <c r="AV734" s="12" t="s">
        <v>80</v>
      </c>
      <c r="AW734" s="12" t="s">
        <v>32</v>
      </c>
      <c r="AX734" s="12" t="s">
        <v>70</v>
      </c>
      <c r="AY734" s="238" t="s">
        <v>139</v>
      </c>
    </row>
    <row r="735" spans="2:51" s="12" customFormat="1" ht="12">
      <c r="B735" s="228"/>
      <c r="C735" s="229"/>
      <c r="D735" s="219" t="s">
        <v>148</v>
      </c>
      <c r="E735" s="230" t="s">
        <v>1</v>
      </c>
      <c r="F735" s="231" t="s">
        <v>1405</v>
      </c>
      <c r="G735" s="229"/>
      <c r="H735" s="232">
        <v>186.006</v>
      </c>
      <c r="I735" s="233"/>
      <c r="J735" s="229"/>
      <c r="K735" s="229"/>
      <c r="L735" s="234"/>
      <c r="M735" s="235"/>
      <c r="N735" s="236"/>
      <c r="O735" s="236"/>
      <c r="P735" s="236"/>
      <c r="Q735" s="236"/>
      <c r="R735" s="236"/>
      <c r="S735" s="236"/>
      <c r="T735" s="237"/>
      <c r="AT735" s="238" t="s">
        <v>148</v>
      </c>
      <c r="AU735" s="238" t="s">
        <v>80</v>
      </c>
      <c r="AV735" s="12" t="s">
        <v>80</v>
      </c>
      <c r="AW735" s="12" t="s">
        <v>32</v>
      </c>
      <c r="AX735" s="12" t="s">
        <v>70</v>
      </c>
      <c r="AY735" s="238" t="s">
        <v>139</v>
      </c>
    </row>
    <row r="736" spans="2:51" s="12" customFormat="1" ht="12">
      <c r="B736" s="228"/>
      <c r="C736" s="229"/>
      <c r="D736" s="219" t="s">
        <v>148</v>
      </c>
      <c r="E736" s="230" t="s">
        <v>1</v>
      </c>
      <c r="F736" s="231" t="s">
        <v>1405</v>
      </c>
      <c r="G736" s="229"/>
      <c r="H736" s="232">
        <v>186.006</v>
      </c>
      <c r="I736" s="233"/>
      <c r="J736" s="229"/>
      <c r="K736" s="229"/>
      <c r="L736" s="234"/>
      <c r="M736" s="235"/>
      <c r="N736" s="236"/>
      <c r="O736" s="236"/>
      <c r="P736" s="236"/>
      <c r="Q736" s="236"/>
      <c r="R736" s="236"/>
      <c r="S736" s="236"/>
      <c r="T736" s="237"/>
      <c r="AT736" s="238" t="s">
        <v>148</v>
      </c>
      <c r="AU736" s="238" t="s">
        <v>80</v>
      </c>
      <c r="AV736" s="12" t="s">
        <v>80</v>
      </c>
      <c r="AW736" s="12" t="s">
        <v>32</v>
      </c>
      <c r="AX736" s="12" t="s">
        <v>70</v>
      </c>
      <c r="AY736" s="238" t="s">
        <v>139</v>
      </c>
    </row>
    <row r="737" spans="2:51" s="14" customFormat="1" ht="12">
      <c r="B737" s="262"/>
      <c r="C737" s="263"/>
      <c r="D737" s="219" t="s">
        <v>148</v>
      </c>
      <c r="E737" s="264" t="s">
        <v>1</v>
      </c>
      <c r="F737" s="265" t="s">
        <v>321</v>
      </c>
      <c r="G737" s="263"/>
      <c r="H737" s="266">
        <v>1854.356</v>
      </c>
      <c r="I737" s="267"/>
      <c r="J737" s="263"/>
      <c r="K737" s="263"/>
      <c r="L737" s="268"/>
      <c r="M737" s="269"/>
      <c r="N737" s="270"/>
      <c r="O737" s="270"/>
      <c r="P737" s="270"/>
      <c r="Q737" s="270"/>
      <c r="R737" s="270"/>
      <c r="S737" s="270"/>
      <c r="T737" s="271"/>
      <c r="AT737" s="272" t="s">
        <v>148</v>
      </c>
      <c r="AU737" s="272" t="s">
        <v>80</v>
      </c>
      <c r="AV737" s="14" t="s">
        <v>159</v>
      </c>
      <c r="AW737" s="14" t="s">
        <v>32</v>
      </c>
      <c r="AX737" s="14" t="s">
        <v>70</v>
      </c>
      <c r="AY737" s="272" t="s">
        <v>139</v>
      </c>
    </row>
    <row r="738" spans="2:51" s="12" customFormat="1" ht="12">
      <c r="B738" s="228"/>
      <c r="C738" s="229"/>
      <c r="D738" s="219" t="s">
        <v>148</v>
      </c>
      <c r="E738" s="230" t="s">
        <v>1</v>
      </c>
      <c r="F738" s="231" t="s">
        <v>1406</v>
      </c>
      <c r="G738" s="229"/>
      <c r="H738" s="232">
        <v>-797.006</v>
      </c>
      <c r="I738" s="233"/>
      <c r="J738" s="229"/>
      <c r="K738" s="229"/>
      <c r="L738" s="234"/>
      <c r="M738" s="235"/>
      <c r="N738" s="236"/>
      <c r="O738" s="236"/>
      <c r="P738" s="236"/>
      <c r="Q738" s="236"/>
      <c r="R738" s="236"/>
      <c r="S738" s="236"/>
      <c r="T738" s="237"/>
      <c r="AT738" s="238" t="s">
        <v>148</v>
      </c>
      <c r="AU738" s="238" t="s">
        <v>80</v>
      </c>
      <c r="AV738" s="12" t="s">
        <v>80</v>
      </c>
      <c r="AW738" s="12" t="s">
        <v>32</v>
      </c>
      <c r="AX738" s="12" t="s">
        <v>70</v>
      </c>
      <c r="AY738" s="238" t="s">
        <v>139</v>
      </c>
    </row>
    <row r="739" spans="2:51" s="14" customFormat="1" ht="12">
      <c r="B739" s="262"/>
      <c r="C739" s="263"/>
      <c r="D739" s="219" t="s">
        <v>148</v>
      </c>
      <c r="E739" s="264" t="s">
        <v>1</v>
      </c>
      <c r="F739" s="265" t="s">
        <v>321</v>
      </c>
      <c r="G739" s="263"/>
      <c r="H739" s="266">
        <v>-797.006</v>
      </c>
      <c r="I739" s="267"/>
      <c r="J739" s="263"/>
      <c r="K739" s="263"/>
      <c r="L739" s="268"/>
      <c r="M739" s="269"/>
      <c r="N739" s="270"/>
      <c r="O739" s="270"/>
      <c r="P739" s="270"/>
      <c r="Q739" s="270"/>
      <c r="R739" s="270"/>
      <c r="S739" s="270"/>
      <c r="T739" s="271"/>
      <c r="AT739" s="272" t="s">
        <v>148</v>
      </c>
      <c r="AU739" s="272" t="s">
        <v>80</v>
      </c>
      <c r="AV739" s="14" t="s">
        <v>159</v>
      </c>
      <c r="AW739" s="14" t="s">
        <v>32</v>
      </c>
      <c r="AX739" s="14" t="s">
        <v>70</v>
      </c>
      <c r="AY739" s="272" t="s">
        <v>139</v>
      </c>
    </row>
    <row r="740" spans="2:51" s="13" customFormat="1" ht="12">
      <c r="B740" s="239"/>
      <c r="C740" s="240"/>
      <c r="D740" s="219" t="s">
        <v>148</v>
      </c>
      <c r="E740" s="241" t="s">
        <v>1</v>
      </c>
      <c r="F740" s="242" t="s">
        <v>158</v>
      </c>
      <c r="G740" s="240"/>
      <c r="H740" s="243">
        <v>1057.35</v>
      </c>
      <c r="I740" s="244"/>
      <c r="J740" s="240"/>
      <c r="K740" s="240"/>
      <c r="L740" s="245"/>
      <c r="M740" s="246"/>
      <c r="N740" s="247"/>
      <c r="O740" s="247"/>
      <c r="P740" s="247"/>
      <c r="Q740" s="247"/>
      <c r="R740" s="247"/>
      <c r="S740" s="247"/>
      <c r="T740" s="248"/>
      <c r="AT740" s="249" t="s">
        <v>148</v>
      </c>
      <c r="AU740" s="249" t="s">
        <v>80</v>
      </c>
      <c r="AV740" s="13" t="s">
        <v>146</v>
      </c>
      <c r="AW740" s="13" t="s">
        <v>32</v>
      </c>
      <c r="AX740" s="13" t="s">
        <v>78</v>
      </c>
      <c r="AY740" s="249" t="s">
        <v>139</v>
      </c>
    </row>
    <row r="741" spans="2:65" s="1" customFormat="1" ht="16.5" customHeight="1">
      <c r="B741" s="37"/>
      <c r="C741" s="205" t="s">
        <v>1407</v>
      </c>
      <c r="D741" s="205" t="s">
        <v>141</v>
      </c>
      <c r="E741" s="206" t="s">
        <v>1408</v>
      </c>
      <c r="F741" s="207" t="s">
        <v>1409</v>
      </c>
      <c r="G741" s="208" t="s">
        <v>144</v>
      </c>
      <c r="H741" s="209">
        <v>1151</v>
      </c>
      <c r="I741" s="210"/>
      <c r="J741" s="211">
        <f>ROUND(I741*H741,2)</f>
        <v>0</v>
      </c>
      <c r="K741" s="207" t="s">
        <v>145</v>
      </c>
      <c r="L741" s="42"/>
      <c r="M741" s="212" t="s">
        <v>1</v>
      </c>
      <c r="N741" s="213" t="s">
        <v>41</v>
      </c>
      <c r="O741" s="78"/>
      <c r="P741" s="214">
        <f>O741*H741</f>
        <v>0</v>
      </c>
      <c r="Q741" s="214">
        <v>0.00029</v>
      </c>
      <c r="R741" s="214">
        <f>Q741*H741</f>
        <v>0.33379</v>
      </c>
      <c r="S741" s="214">
        <v>0</v>
      </c>
      <c r="T741" s="215">
        <f>S741*H741</f>
        <v>0</v>
      </c>
      <c r="AR741" s="16" t="s">
        <v>227</v>
      </c>
      <c r="AT741" s="16" t="s">
        <v>141</v>
      </c>
      <c r="AU741" s="16" t="s">
        <v>80</v>
      </c>
      <c r="AY741" s="16" t="s">
        <v>139</v>
      </c>
      <c r="BE741" s="216">
        <f>IF(N741="základní",J741,0)</f>
        <v>0</v>
      </c>
      <c r="BF741" s="216">
        <f>IF(N741="snížená",J741,0)</f>
        <v>0</v>
      </c>
      <c r="BG741" s="216">
        <f>IF(N741="zákl. přenesená",J741,0)</f>
        <v>0</v>
      </c>
      <c r="BH741" s="216">
        <f>IF(N741="sníž. přenesená",J741,0)</f>
        <v>0</v>
      </c>
      <c r="BI741" s="216">
        <f>IF(N741="nulová",J741,0)</f>
        <v>0</v>
      </c>
      <c r="BJ741" s="16" t="s">
        <v>78</v>
      </c>
      <c r="BK741" s="216">
        <f>ROUND(I741*H741,2)</f>
        <v>0</v>
      </c>
      <c r="BL741" s="16" t="s">
        <v>227</v>
      </c>
      <c r="BM741" s="16" t="s">
        <v>1410</v>
      </c>
    </row>
    <row r="742" spans="2:51" s="11" customFormat="1" ht="12">
      <c r="B742" s="217"/>
      <c r="C742" s="218"/>
      <c r="D742" s="219" t="s">
        <v>148</v>
      </c>
      <c r="E742" s="220" t="s">
        <v>1</v>
      </c>
      <c r="F742" s="221" t="s">
        <v>1411</v>
      </c>
      <c r="G742" s="218"/>
      <c r="H742" s="220" t="s">
        <v>1</v>
      </c>
      <c r="I742" s="222"/>
      <c r="J742" s="218"/>
      <c r="K742" s="218"/>
      <c r="L742" s="223"/>
      <c r="M742" s="224"/>
      <c r="N742" s="225"/>
      <c r="O742" s="225"/>
      <c r="P742" s="225"/>
      <c r="Q742" s="225"/>
      <c r="R742" s="225"/>
      <c r="S742" s="225"/>
      <c r="T742" s="226"/>
      <c r="AT742" s="227" t="s">
        <v>148</v>
      </c>
      <c r="AU742" s="227" t="s">
        <v>80</v>
      </c>
      <c r="AV742" s="11" t="s">
        <v>78</v>
      </c>
      <c r="AW742" s="11" t="s">
        <v>32</v>
      </c>
      <c r="AX742" s="11" t="s">
        <v>70</v>
      </c>
      <c r="AY742" s="227" t="s">
        <v>139</v>
      </c>
    </row>
    <row r="743" spans="2:51" s="12" customFormat="1" ht="12">
      <c r="B743" s="228"/>
      <c r="C743" s="229"/>
      <c r="D743" s="219" t="s">
        <v>148</v>
      </c>
      <c r="E743" s="230" t="s">
        <v>1</v>
      </c>
      <c r="F743" s="231" t="s">
        <v>1412</v>
      </c>
      <c r="G743" s="229"/>
      <c r="H743" s="232">
        <v>1057.35</v>
      </c>
      <c r="I743" s="233"/>
      <c r="J743" s="229"/>
      <c r="K743" s="229"/>
      <c r="L743" s="234"/>
      <c r="M743" s="235"/>
      <c r="N743" s="236"/>
      <c r="O743" s="236"/>
      <c r="P743" s="236"/>
      <c r="Q743" s="236"/>
      <c r="R743" s="236"/>
      <c r="S743" s="236"/>
      <c r="T743" s="237"/>
      <c r="AT743" s="238" t="s">
        <v>148</v>
      </c>
      <c r="AU743" s="238" t="s">
        <v>80</v>
      </c>
      <c r="AV743" s="12" t="s">
        <v>80</v>
      </c>
      <c r="AW743" s="12" t="s">
        <v>32</v>
      </c>
      <c r="AX743" s="12" t="s">
        <v>70</v>
      </c>
      <c r="AY743" s="238" t="s">
        <v>139</v>
      </c>
    </row>
    <row r="744" spans="2:51" s="11" customFormat="1" ht="12">
      <c r="B744" s="217"/>
      <c r="C744" s="218"/>
      <c r="D744" s="219" t="s">
        <v>148</v>
      </c>
      <c r="E744" s="220" t="s">
        <v>1</v>
      </c>
      <c r="F744" s="221" t="s">
        <v>1413</v>
      </c>
      <c r="G744" s="218"/>
      <c r="H744" s="220" t="s">
        <v>1</v>
      </c>
      <c r="I744" s="222"/>
      <c r="J744" s="218"/>
      <c r="K744" s="218"/>
      <c r="L744" s="223"/>
      <c r="M744" s="224"/>
      <c r="N744" s="225"/>
      <c r="O744" s="225"/>
      <c r="P744" s="225"/>
      <c r="Q744" s="225"/>
      <c r="R744" s="225"/>
      <c r="S744" s="225"/>
      <c r="T744" s="226"/>
      <c r="AT744" s="227" t="s">
        <v>148</v>
      </c>
      <c r="AU744" s="227" t="s">
        <v>80</v>
      </c>
      <c r="AV744" s="11" t="s">
        <v>78</v>
      </c>
      <c r="AW744" s="11" t="s">
        <v>32</v>
      </c>
      <c r="AX744" s="11" t="s">
        <v>70</v>
      </c>
      <c r="AY744" s="227" t="s">
        <v>139</v>
      </c>
    </row>
    <row r="745" spans="2:51" s="12" customFormat="1" ht="12">
      <c r="B745" s="228"/>
      <c r="C745" s="229"/>
      <c r="D745" s="219" t="s">
        <v>148</v>
      </c>
      <c r="E745" s="230" t="s">
        <v>1</v>
      </c>
      <c r="F745" s="231" t="s">
        <v>1414</v>
      </c>
      <c r="G745" s="229"/>
      <c r="H745" s="232">
        <v>56.9</v>
      </c>
      <c r="I745" s="233"/>
      <c r="J745" s="229"/>
      <c r="K745" s="229"/>
      <c r="L745" s="234"/>
      <c r="M745" s="235"/>
      <c r="N745" s="236"/>
      <c r="O745" s="236"/>
      <c r="P745" s="236"/>
      <c r="Q745" s="236"/>
      <c r="R745" s="236"/>
      <c r="S745" s="236"/>
      <c r="T745" s="237"/>
      <c r="AT745" s="238" t="s">
        <v>148</v>
      </c>
      <c r="AU745" s="238" t="s">
        <v>80</v>
      </c>
      <c r="AV745" s="12" t="s">
        <v>80</v>
      </c>
      <c r="AW745" s="12" t="s">
        <v>32</v>
      </c>
      <c r="AX745" s="12" t="s">
        <v>70</v>
      </c>
      <c r="AY745" s="238" t="s">
        <v>139</v>
      </c>
    </row>
    <row r="746" spans="2:51" s="12" customFormat="1" ht="12">
      <c r="B746" s="228"/>
      <c r="C746" s="229"/>
      <c r="D746" s="219" t="s">
        <v>148</v>
      </c>
      <c r="E746" s="230" t="s">
        <v>1</v>
      </c>
      <c r="F746" s="231" t="s">
        <v>1415</v>
      </c>
      <c r="G746" s="229"/>
      <c r="H746" s="232">
        <v>36.75</v>
      </c>
      <c r="I746" s="233"/>
      <c r="J746" s="229"/>
      <c r="K746" s="229"/>
      <c r="L746" s="234"/>
      <c r="M746" s="235"/>
      <c r="N746" s="236"/>
      <c r="O746" s="236"/>
      <c r="P746" s="236"/>
      <c r="Q746" s="236"/>
      <c r="R746" s="236"/>
      <c r="S746" s="236"/>
      <c r="T746" s="237"/>
      <c r="AT746" s="238" t="s">
        <v>148</v>
      </c>
      <c r="AU746" s="238" t="s">
        <v>80</v>
      </c>
      <c r="AV746" s="12" t="s">
        <v>80</v>
      </c>
      <c r="AW746" s="12" t="s">
        <v>32</v>
      </c>
      <c r="AX746" s="12" t="s">
        <v>70</v>
      </c>
      <c r="AY746" s="238" t="s">
        <v>139</v>
      </c>
    </row>
    <row r="747" spans="2:51" s="13" customFormat="1" ht="12">
      <c r="B747" s="239"/>
      <c r="C747" s="240"/>
      <c r="D747" s="219" t="s">
        <v>148</v>
      </c>
      <c r="E747" s="241" t="s">
        <v>1</v>
      </c>
      <c r="F747" s="242" t="s">
        <v>158</v>
      </c>
      <c r="G747" s="240"/>
      <c r="H747" s="243">
        <v>1151</v>
      </c>
      <c r="I747" s="244"/>
      <c r="J747" s="240"/>
      <c r="K747" s="240"/>
      <c r="L747" s="245"/>
      <c r="M747" s="246"/>
      <c r="N747" s="247"/>
      <c r="O747" s="247"/>
      <c r="P747" s="247"/>
      <c r="Q747" s="247"/>
      <c r="R747" s="247"/>
      <c r="S747" s="247"/>
      <c r="T747" s="248"/>
      <c r="AT747" s="249" t="s">
        <v>148</v>
      </c>
      <c r="AU747" s="249" t="s">
        <v>80</v>
      </c>
      <c r="AV747" s="13" t="s">
        <v>146</v>
      </c>
      <c r="AW747" s="13" t="s">
        <v>32</v>
      </c>
      <c r="AX747" s="13" t="s">
        <v>78</v>
      </c>
      <c r="AY747" s="249" t="s">
        <v>139</v>
      </c>
    </row>
    <row r="748" spans="2:63" s="10" customFormat="1" ht="25.9" customHeight="1">
      <c r="B748" s="189"/>
      <c r="C748" s="190"/>
      <c r="D748" s="191" t="s">
        <v>69</v>
      </c>
      <c r="E748" s="192" t="s">
        <v>215</v>
      </c>
      <c r="F748" s="192" t="s">
        <v>1416</v>
      </c>
      <c r="G748" s="190"/>
      <c r="H748" s="190"/>
      <c r="I748" s="193"/>
      <c r="J748" s="194">
        <f>BK748</f>
        <v>0</v>
      </c>
      <c r="K748" s="190"/>
      <c r="L748" s="195"/>
      <c r="M748" s="196"/>
      <c r="N748" s="197"/>
      <c r="O748" s="197"/>
      <c r="P748" s="198">
        <f>P749</f>
        <v>0</v>
      </c>
      <c r="Q748" s="197"/>
      <c r="R748" s="198">
        <f>R749</f>
        <v>0.21492</v>
      </c>
      <c r="S748" s="197"/>
      <c r="T748" s="199">
        <f>T749</f>
        <v>0</v>
      </c>
      <c r="AR748" s="200" t="s">
        <v>159</v>
      </c>
      <c r="AT748" s="201" t="s">
        <v>69</v>
      </c>
      <c r="AU748" s="201" t="s">
        <v>70</v>
      </c>
      <c r="AY748" s="200" t="s">
        <v>139</v>
      </c>
      <c r="BK748" s="202">
        <f>BK749</f>
        <v>0</v>
      </c>
    </row>
    <row r="749" spans="2:63" s="10" customFormat="1" ht="22.8" customHeight="1">
      <c r="B749" s="189"/>
      <c r="C749" s="190"/>
      <c r="D749" s="191" t="s">
        <v>69</v>
      </c>
      <c r="E749" s="203" t="s">
        <v>1417</v>
      </c>
      <c r="F749" s="203" t="s">
        <v>1418</v>
      </c>
      <c r="G749" s="190"/>
      <c r="H749" s="190"/>
      <c r="I749" s="193"/>
      <c r="J749" s="204">
        <f>BK749</f>
        <v>0</v>
      </c>
      <c r="K749" s="190"/>
      <c r="L749" s="195"/>
      <c r="M749" s="196"/>
      <c r="N749" s="197"/>
      <c r="O749" s="197"/>
      <c r="P749" s="198">
        <f>SUM(P750:P786)</f>
        <v>0</v>
      </c>
      <c r="Q749" s="197"/>
      <c r="R749" s="198">
        <f>SUM(R750:R786)</f>
        <v>0.21492</v>
      </c>
      <c r="S749" s="197"/>
      <c r="T749" s="199">
        <f>SUM(T750:T786)</f>
        <v>0</v>
      </c>
      <c r="AR749" s="200" t="s">
        <v>159</v>
      </c>
      <c r="AT749" s="201" t="s">
        <v>69</v>
      </c>
      <c r="AU749" s="201" t="s">
        <v>78</v>
      </c>
      <c r="AY749" s="200" t="s">
        <v>139</v>
      </c>
      <c r="BK749" s="202">
        <f>SUM(BK750:BK786)</f>
        <v>0</v>
      </c>
    </row>
    <row r="750" spans="2:65" s="1" customFormat="1" ht="16.5" customHeight="1">
      <c r="B750" s="37"/>
      <c r="C750" s="205" t="s">
        <v>1419</v>
      </c>
      <c r="D750" s="205" t="s">
        <v>141</v>
      </c>
      <c r="E750" s="206" t="s">
        <v>1420</v>
      </c>
      <c r="F750" s="207" t="s">
        <v>1421</v>
      </c>
      <c r="G750" s="208" t="s">
        <v>230</v>
      </c>
      <c r="H750" s="209">
        <v>242</v>
      </c>
      <c r="I750" s="210"/>
      <c r="J750" s="211">
        <f>ROUND(I750*H750,2)</f>
        <v>0</v>
      </c>
      <c r="K750" s="207" t="s">
        <v>145</v>
      </c>
      <c r="L750" s="42"/>
      <c r="M750" s="212" t="s">
        <v>1</v>
      </c>
      <c r="N750" s="213" t="s">
        <v>41</v>
      </c>
      <c r="O750" s="78"/>
      <c r="P750" s="214">
        <f>O750*H750</f>
        <v>0</v>
      </c>
      <c r="Q750" s="214">
        <v>0</v>
      </c>
      <c r="R750" s="214">
        <f>Q750*H750</f>
        <v>0</v>
      </c>
      <c r="S750" s="214">
        <v>0</v>
      </c>
      <c r="T750" s="215">
        <f>S750*H750</f>
        <v>0</v>
      </c>
      <c r="AR750" s="16" t="s">
        <v>556</v>
      </c>
      <c r="AT750" s="16" t="s">
        <v>141</v>
      </c>
      <c r="AU750" s="16" t="s">
        <v>80</v>
      </c>
      <c r="AY750" s="16" t="s">
        <v>139</v>
      </c>
      <c r="BE750" s="216">
        <f>IF(N750="základní",J750,0)</f>
        <v>0</v>
      </c>
      <c r="BF750" s="216">
        <f>IF(N750="snížená",J750,0)</f>
        <v>0</v>
      </c>
      <c r="BG750" s="216">
        <f>IF(N750="zákl. přenesená",J750,0)</f>
        <v>0</v>
      </c>
      <c r="BH750" s="216">
        <f>IF(N750="sníž. přenesená",J750,0)</f>
        <v>0</v>
      </c>
      <c r="BI750" s="216">
        <f>IF(N750="nulová",J750,0)</f>
        <v>0</v>
      </c>
      <c r="BJ750" s="16" t="s">
        <v>78</v>
      </c>
      <c r="BK750" s="216">
        <f>ROUND(I750*H750,2)</f>
        <v>0</v>
      </c>
      <c r="BL750" s="16" t="s">
        <v>556</v>
      </c>
      <c r="BM750" s="16" t="s">
        <v>1422</v>
      </c>
    </row>
    <row r="751" spans="2:47" s="1" customFormat="1" ht="12">
      <c r="B751" s="37"/>
      <c r="C751" s="38"/>
      <c r="D751" s="219" t="s">
        <v>263</v>
      </c>
      <c r="E751" s="38"/>
      <c r="F751" s="260" t="s">
        <v>1423</v>
      </c>
      <c r="G751" s="38"/>
      <c r="H751" s="38"/>
      <c r="I751" s="131"/>
      <c r="J751" s="38"/>
      <c r="K751" s="38"/>
      <c r="L751" s="42"/>
      <c r="M751" s="261"/>
      <c r="N751" s="78"/>
      <c r="O751" s="78"/>
      <c r="P751" s="78"/>
      <c r="Q751" s="78"/>
      <c r="R751" s="78"/>
      <c r="S751" s="78"/>
      <c r="T751" s="79"/>
      <c r="AT751" s="16" t="s">
        <v>263</v>
      </c>
      <c r="AU751" s="16" t="s">
        <v>80</v>
      </c>
    </row>
    <row r="752" spans="2:51" s="12" customFormat="1" ht="12">
      <c r="B752" s="228"/>
      <c r="C752" s="229"/>
      <c r="D752" s="219" t="s">
        <v>148</v>
      </c>
      <c r="E752" s="230" t="s">
        <v>1</v>
      </c>
      <c r="F752" s="231" t="s">
        <v>1424</v>
      </c>
      <c r="G752" s="229"/>
      <c r="H752" s="232">
        <v>150</v>
      </c>
      <c r="I752" s="233"/>
      <c r="J752" s="229"/>
      <c r="K752" s="229"/>
      <c r="L752" s="234"/>
      <c r="M752" s="235"/>
      <c r="N752" s="236"/>
      <c r="O752" s="236"/>
      <c r="P752" s="236"/>
      <c r="Q752" s="236"/>
      <c r="R752" s="236"/>
      <c r="S752" s="236"/>
      <c r="T752" s="237"/>
      <c r="AT752" s="238" t="s">
        <v>148</v>
      </c>
      <c r="AU752" s="238" t="s">
        <v>80</v>
      </c>
      <c r="AV752" s="12" t="s">
        <v>80</v>
      </c>
      <c r="AW752" s="12" t="s">
        <v>32</v>
      </c>
      <c r="AX752" s="12" t="s">
        <v>70</v>
      </c>
      <c r="AY752" s="238" t="s">
        <v>139</v>
      </c>
    </row>
    <row r="753" spans="2:51" s="12" customFormat="1" ht="12">
      <c r="B753" s="228"/>
      <c r="C753" s="229"/>
      <c r="D753" s="219" t="s">
        <v>148</v>
      </c>
      <c r="E753" s="230" t="s">
        <v>1</v>
      </c>
      <c r="F753" s="231" t="s">
        <v>1425</v>
      </c>
      <c r="G753" s="229"/>
      <c r="H753" s="232">
        <v>92</v>
      </c>
      <c r="I753" s="233"/>
      <c r="J753" s="229"/>
      <c r="K753" s="229"/>
      <c r="L753" s="234"/>
      <c r="M753" s="235"/>
      <c r="N753" s="236"/>
      <c r="O753" s="236"/>
      <c r="P753" s="236"/>
      <c r="Q753" s="236"/>
      <c r="R753" s="236"/>
      <c r="S753" s="236"/>
      <c r="T753" s="237"/>
      <c r="AT753" s="238" t="s">
        <v>148</v>
      </c>
      <c r="AU753" s="238" t="s">
        <v>80</v>
      </c>
      <c r="AV753" s="12" t="s">
        <v>80</v>
      </c>
      <c r="AW753" s="12" t="s">
        <v>32</v>
      </c>
      <c r="AX753" s="12" t="s">
        <v>70</v>
      </c>
      <c r="AY753" s="238" t="s">
        <v>139</v>
      </c>
    </row>
    <row r="754" spans="2:51" s="13" customFormat="1" ht="12">
      <c r="B754" s="239"/>
      <c r="C754" s="240"/>
      <c r="D754" s="219" t="s">
        <v>148</v>
      </c>
      <c r="E754" s="241" t="s">
        <v>1426</v>
      </c>
      <c r="F754" s="242" t="s">
        <v>158</v>
      </c>
      <c r="G754" s="240"/>
      <c r="H754" s="243">
        <v>242</v>
      </c>
      <c r="I754" s="244"/>
      <c r="J754" s="240"/>
      <c r="K754" s="240"/>
      <c r="L754" s="245"/>
      <c r="M754" s="246"/>
      <c r="N754" s="247"/>
      <c r="O754" s="247"/>
      <c r="P754" s="247"/>
      <c r="Q754" s="247"/>
      <c r="R754" s="247"/>
      <c r="S754" s="247"/>
      <c r="T754" s="248"/>
      <c r="AT754" s="249" t="s">
        <v>148</v>
      </c>
      <c r="AU754" s="249" t="s">
        <v>80</v>
      </c>
      <c r="AV754" s="13" t="s">
        <v>146</v>
      </c>
      <c r="AW754" s="13" t="s">
        <v>32</v>
      </c>
      <c r="AX754" s="13" t="s">
        <v>78</v>
      </c>
      <c r="AY754" s="249" t="s">
        <v>139</v>
      </c>
    </row>
    <row r="755" spans="2:65" s="1" customFormat="1" ht="16.5" customHeight="1">
      <c r="B755" s="37"/>
      <c r="C755" s="250" t="s">
        <v>1427</v>
      </c>
      <c r="D755" s="250" t="s">
        <v>215</v>
      </c>
      <c r="E755" s="251" t="s">
        <v>1428</v>
      </c>
      <c r="F755" s="252" t="s">
        <v>1429</v>
      </c>
      <c r="G755" s="253" t="s">
        <v>1310</v>
      </c>
      <c r="H755" s="254">
        <v>8.47</v>
      </c>
      <c r="I755" s="255"/>
      <c r="J755" s="256">
        <f>ROUND(I755*H755,2)</f>
        <v>0</v>
      </c>
      <c r="K755" s="252" t="s">
        <v>145</v>
      </c>
      <c r="L755" s="257"/>
      <c r="M755" s="258" t="s">
        <v>1</v>
      </c>
      <c r="N755" s="259" t="s">
        <v>41</v>
      </c>
      <c r="O755" s="78"/>
      <c r="P755" s="214">
        <f>O755*H755</f>
        <v>0</v>
      </c>
      <c r="Q755" s="214">
        <v>0.001</v>
      </c>
      <c r="R755" s="214">
        <f>Q755*H755</f>
        <v>0.00847</v>
      </c>
      <c r="S755" s="214">
        <v>0</v>
      </c>
      <c r="T755" s="215">
        <f>S755*H755</f>
        <v>0</v>
      </c>
      <c r="AR755" s="16" t="s">
        <v>888</v>
      </c>
      <c r="AT755" s="16" t="s">
        <v>215</v>
      </c>
      <c r="AU755" s="16" t="s">
        <v>80</v>
      </c>
      <c r="AY755" s="16" t="s">
        <v>139</v>
      </c>
      <c r="BE755" s="216">
        <f>IF(N755="základní",J755,0)</f>
        <v>0</v>
      </c>
      <c r="BF755" s="216">
        <f>IF(N755="snížená",J755,0)</f>
        <v>0</v>
      </c>
      <c r="BG755" s="216">
        <f>IF(N755="zákl. přenesená",J755,0)</f>
        <v>0</v>
      </c>
      <c r="BH755" s="216">
        <f>IF(N755="sníž. přenesená",J755,0)</f>
        <v>0</v>
      </c>
      <c r="BI755" s="216">
        <f>IF(N755="nulová",J755,0)</f>
        <v>0</v>
      </c>
      <c r="BJ755" s="16" t="s">
        <v>78</v>
      </c>
      <c r="BK755" s="216">
        <f>ROUND(I755*H755,2)</f>
        <v>0</v>
      </c>
      <c r="BL755" s="16" t="s">
        <v>888</v>
      </c>
      <c r="BM755" s="16" t="s">
        <v>1430</v>
      </c>
    </row>
    <row r="756" spans="2:47" s="1" customFormat="1" ht="12">
      <c r="B756" s="37"/>
      <c r="C756" s="38"/>
      <c r="D756" s="219" t="s">
        <v>263</v>
      </c>
      <c r="E756" s="38"/>
      <c r="F756" s="260" t="s">
        <v>1431</v>
      </c>
      <c r="G756" s="38"/>
      <c r="H756" s="38"/>
      <c r="I756" s="131"/>
      <c r="J756" s="38"/>
      <c r="K756" s="38"/>
      <c r="L756" s="42"/>
      <c r="M756" s="261"/>
      <c r="N756" s="78"/>
      <c r="O756" s="78"/>
      <c r="P756" s="78"/>
      <c r="Q756" s="78"/>
      <c r="R756" s="78"/>
      <c r="S756" s="78"/>
      <c r="T756" s="79"/>
      <c r="AT756" s="16" t="s">
        <v>263</v>
      </c>
      <c r="AU756" s="16" t="s">
        <v>80</v>
      </c>
    </row>
    <row r="757" spans="2:51" s="12" customFormat="1" ht="12">
      <c r="B757" s="228"/>
      <c r="C757" s="229"/>
      <c r="D757" s="219" t="s">
        <v>148</v>
      </c>
      <c r="E757" s="230" t="s">
        <v>1</v>
      </c>
      <c r="F757" s="231" t="s">
        <v>1432</v>
      </c>
      <c r="G757" s="229"/>
      <c r="H757" s="232">
        <v>8.47</v>
      </c>
      <c r="I757" s="233"/>
      <c r="J757" s="229"/>
      <c r="K757" s="229"/>
      <c r="L757" s="234"/>
      <c r="M757" s="235"/>
      <c r="N757" s="236"/>
      <c r="O757" s="236"/>
      <c r="P757" s="236"/>
      <c r="Q757" s="236"/>
      <c r="R757" s="236"/>
      <c r="S757" s="236"/>
      <c r="T757" s="237"/>
      <c r="AT757" s="238" t="s">
        <v>148</v>
      </c>
      <c r="AU757" s="238" t="s">
        <v>80</v>
      </c>
      <c r="AV757" s="12" t="s">
        <v>80</v>
      </c>
      <c r="AW757" s="12" t="s">
        <v>32</v>
      </c>
      <c r="AX757" s="12" t="s">
        <v>78</v>
      </c>
      <c r="AY757" s="238" t="s">
        <v>139</v>
      </c>
    </row>
    <row r="758" spans="2:65" s="1" customFormat="1" ht="16.5" customHeight="1">
      <c r="B758" s="37"/>
      <c r="C758" s="205" t="s">
        <v>1433</v>
      </c>
      <c r="D758" s="205" t="s">
        <v>141</v>
      </c>
      <c r="E758" s="206" t="s">
        <v>1434</v>
      </c>
      <c r="F758" s="207" t="s">
        <v>1435</v>
      </c>
      <c r="G758" s="208" t="s">
        <v>279</v>
      </c>
      <c r="H758" s="209">
        <v>5</v>
      </c>
      <c r="I758" s="210"/>
      <c r="J758" s="211">
        <f>ROUND(I758*H758,2)</f>
        <v>0</v>
      </c>
      <c r="K758" s="207" t="s">
        <v>145</v>
      </c>
      <c r="L758" s="42"/>
      <c r="M758" s="212" t="s">
        <v>1</v>
      </c>
      <c r="N758" s="213" t="s">
        <v>41</v>
      </c>
      <c r="O758" s="78"/>
      <c r="P758" s="214">
        <f>O758*H758</f>
        <v>0</v>
      </c>
      <c r="Q758" s="214">
        <v>0</v>
      </c>
      <c r="R758" s="214">
        <f>Q758*H758</f>
        <v>0</v>
      </c>
      <c r="S758" s="214">
        <v>0</v>
      </c>
      <c r="T758" s="215">
        <f>S758*H758</f>
        <v>0</v>
      </c>
      <c r="AR758" s="16" t="s">
        <v>556</v>
      </c>
      <c r="AT758" s="16" t="s">
        <v>141</v>
      </c>
      <c r="AU758" s="16" t="s">
        <v>80</v>
      </c>
      <c r="AY758" s="16" t="s">
        <v>139</v>
      </c>
      <c r="BE758" s="216">
        <f>IF(N758="základní",J758,0)</f>
        <v>0</v>
      </c>
      <c r="BF758" s="216">
        <f>IF(N758="snížená",J758,0)</f>
        <v>0</v>
      </c>
      <c r="BG758" s="216">
        <f>IF(N758="zákl. přenesená",J758,0)</f>
        <v>0</v>
      </c>
      <c r="BH758" s="216">
        <f>IF(N758="sníž. přenesená",J758,0)</f>
        <v>0</v>
      </c>
      <c r="BI758" s="216">
        <f>IF(N758="nulová",J758,0)</f>
        <v>0</v>
      </c>
      <c r="BJ758" s="16" t="s">
        <v>78</v>
      </c>
      <c r="BK758" s="216">
        <f>ROUND(I758*H758,2)</f>
        <v>0</v>
      </c>
      <c r="BL758" s="16" t="s">
        <v>556</v>
      </c>
      <c r="BM758" s="16" t="s">
        <v>1436</v>
      </c>
    </row>
    <row r="759" spans="2:65" s="1" customFormat="1" ht="16.5" customHeight="1">
      <c r="B759" s="37"/>
      <c r="C759" s="250" t="s">
        <v>1437</v>
      </c>
      <c r="D759" s="250" t="s">
        <v>215</v>
      </c>
      <c r="E759" s="251" t="s">
        <v>1438</v>
      </c>
      <c r="F759" s="252" t="s">
        <v>1439</v>
      </c>
      <c r="G759" s="253" t="s">
        <v>279</v>
      </c>
      <c r="H759" s="254">
        <v>5</v>
      </c>
      <c r="I759" s="255"/>
      <c r="J759" s="256">
        <f>ROUND(I759*H759,2)</f>
        <v>0</v>
      </c>
      <c r="K759" s="252" t="s">
        <v>1</v>
      </c>
      <c r="L759" s="257"/>
      <c r="M759" s="258" t="s">
        <v>1</v>
      </c>
      <c r="N759" s="259" t="s">
        <v>41</v>
      </c>
      <c r="O759" s="78"/>
      <c r="P759" s="214">
        <f>O759*H759</f>
        <v>0</v>
      </c>
      <c r="Q759" s="214">
        <v>0.00455</v>
      </c>
      <c r="R759" s="214">
        <f>Q759*H759</f>
        <v>0.02275</v>
      </c>
      <c r="S759" s="214">
        <v>0</v>
      </c>
      <c r="T759" s="215">
        <f>S759*H759</f>
        <v>0</v>
      </c>
      <c r="AR759" s="16" t="s">
        <v>888</v>
      </c>
      <c r="AT759" s="16" t="s">
        <v>215</v>
      </c>
      <c r="AU759" s="16" t="s">
        <v>80</v>
      </c>
      <c r="AY759" s="16" t="s">
        <v>139</v>
      </c>
      <c r="BE759" s="216">
        <f>IF(N759="základní",J759,0)</f>
        <v>0</v>
      </c>
      <c r="BF759" s="216">
        <f>IF(N759="snížená",J759,0)</f>
        <v>0</v>
      </c>
      <c r="BG759" s="216">
        <f>IF(N759="zákl. přenesená",J759,0)</f>
        <v>0</v>
      </c>
      <c r="BH759" s="216">
        <f>IF(N759="sníž. přenesená",J759,0)</f>
        <v>0</v>
      </c>
      <c r="BI759" s="216">
        <f>IF(N759="nulová",J759,0)</f>
        <v>0</v>
      </c>
      <c r="BJ759" s="16" t="s">
        <v>78</v>
      </c>
      <c r="BK759" s="216">
        <f>ROUND(I759*H759,2)</f>
        <v>0</v>
      </c>
      <c r="BL759" s="16" t="s">
        <v>888</v>
      </c>
      <c r="BM759" s="16" t="s">
        <v>1440</v>
      </c>
    </row>
    <row r="760" spans="2:65" s="1" customFormat="1" ht="16.5" customHeight="1">
      <c r="B760" s="37"/>
      <c r="C760" s="205" t="s">
        <v>1441</v>
      </c>
      <c r="D760" s="205" t="s">
        <v>141</v>
      </c>
      <c r="E760" s="206" t="s">
        <v>1442</v>
      </c>
      <c r="F760" s="207" t="s">
        <v>1443</v>
      </c>
      <c r="G760" s="208" t="s">
        <v>279</v>
      </c>
      <c r="H760" s="209">
        <v>10</v>
      </c>
      <c r="I760" s="210"/>
      <c r="J760" s="211">
        <f>ROUND(I760*H760,2)</f>
        <v>0</v>
      </c>
      <c r="K760" s="207" t="s">
        <v>145</v>
      </c>
      <c r="L760" s="42"/>
      <c r="M760" s="212" t="s">
        <v>1</v>
      </c>
      <c r="N760" s="213" t="s">
        <v>41</v>
      </c>
      <c r="O760" s="78"/>
      <c r="P760" s="214">
        <f>O760*H760</f>
        <v>0</v>
      </c>
      <c r="Q760" s="214">
        <v>0</v>
      </c>
      <c r="R760" s="214">
        <f>Q760*H760</f>
        <v>0</v>
      </c>
      <c r="S760" s="214">
        <v>0</v>
      </c>
      <c r="T760" s="215">
        <f>S760*H760</f>
        <v>0</v>
      </c>
      <c r="AR760" s="16" t="s">
        <v>556</v>
      </c>
      <c r="AT760" s="16" t="s">
        <v>141</v>
      </c>
      <c r="AU760" s="16" t="s">
        <v>80</v>
      </c>
      <c r="AY760" s="16" t="s">
        <v>139</v>
      </c>
      <c r="BE760" s="216">
        <f>IF(N760="základní",J760,0)</f>
        <v>0</v>
      </c>
      <c r="BF760" s="216">
        <f>IF(N760="snížená",J760,0)</f>
        <v>0</v>
      </c>
      <c r="BG760" s="216">
        <f>IF(N760="zákl. přenesená",J760,0)</f>
        <v>0</v>
      </c>
      <c r="BH760" s="216">
        <f>IF(N760="sníž. přenesená",J760,0)</f>
        <v>0</v>
      </c>
      <c r="BI760" s="216">
        <f>IF(N760="nulová",J760,0)</f>
        <v>0</v>
      </c>
      <c r="BJ760" s="16" t="s">
        <v>78</v>
      </c>
      <c r="BK760" s="216">
        <f>ROUND(I760*H760,2)</f>
        <v>0</v>
      </c>
      <c r="BL760" s="16" t="s">
        <v>556</v>
      </c>
      <c r="BM760" s="16" t="s">
        <v>1444</v>
      </c>
    </row>
    <row r="761" spans="2:51" s="12" customFormat="1" ht="12">
      <c r="B761" s="228"/>
      <c r="C761" s="229"/>
      <c r="D761" s="219" t="s">
        <v>148</v>
      </c>
      <c r="E761" s="230" t="s">
        <v>1</v>
      </c>
      <c r="F761" s="231" t="s">
        <v>1445</v>
      </c>
      <c r="G761" s="229"/>
      <c r="H761" s="232">
        <v>10</v>
      </c>
      <c r="I761" s="233"/>
      <c r="J761" s="229"/>
      <c r="K761" s="229"/>
      <c r="L761" s="234"/>
      <c r="M761" s="235"/>
      <c r="N761" s="236"/>
      <c r="O761" s="236"/>
      <c r="P761" s="236"/>
      <c r="Q761" s="236"/>
      <c r="R761" s="236"/>
      <c r="S761" s="236"/>
      <c r="T761" s="237"/>
      <c r="AT761" s="238" t="s">
        <v>148</v>
      </c>
      <c r="AU761" s="238" t="s">
        <v>80</v>
      </c>
      <c r="AV761" s="12" t="s">
        <v>80</v>
      </c>
      <c r="AW761" s="12" t="s">
        <v>32</v>
      </c>
      <c r="AX761" s="12" t="s">
        <v>70</v>
      </c>
      <c r="AY761" s="238" t="s">
        <v>139</v>
      </c>
    </row>
    <row r="762" spans="2:51" s="13" customFormat="1" ht="12">
      <c r="B762" s="239"/>
      <c r="C762" s="240"/>
      <c r="D762" s="219" t="s">
        <v>148</v>
      </c>
      <c r="E762" s="241" t="s">
        <v>87</v>
      </c>
      <c r="F762" s="242" t="s">
        <v>158</v>
      </c>
      <c r="G762" s="240"/>
      <c r="H762" s="243">
        <v>10</v>
      </c>
      <c r="I762" s="244"/>
      <c r="J762" s="240"/>
      <c r="K762" s="240"/>
      <c r="L762" s="245"/>
      <c r="M762" s="246"/>
      <c r="N762" s="247"/>
      <c r="O762" s="247"/>
      <c r="P762" s="247"/>
      <c r="Q762" s="247"/>
      <c r="R762" s="247"/>
      <c r="S762" s="247"/>
      <c r="T762" s="248"/>
      <c r="AT762" s="249" t="s">
        <v>148</v>
      </c>
      <c r="AU762" s="249" t="s">
        <v>80</v>
      </c>
      <c r="AV762" s="13" t="s">
        <v>146</v>
      </c>
      <c r="AW762" s="13" t="s">
        <v>32</v>
      </c>
      <c r="AX762" s="13" t="s">
        <v>78</v>
      </c>
      <c r="AY762" s="249" t="s">
        <v>139</v>
      </c>
    </row>
    <row r="763" spans="2:65" s="1" customFormat="1" ht="16.5" customHeight="1">
      <c r="B763" s="37"/>
      <c r="C763" s="250" t="s">
        <v>1446</v>
      </c>
      <c r="D763" s="250" t="s">
        <v>215</v>
      </c>
      <c r="E763" s="251" t="s">
        <v>1447</v>
      </c>
      <c r="F763" s="252" t="s">
        <v>1448</v>
      </c>
      <c r="G763" s="253" t="s">
        <v>279</v>
      </c>
      <c r="H763" s="254">
        <v>10</v>
      </c>
      <c r="I763" s="255"/>
      <c r="J763" s="256">
        <f>ROUND(I763*H763,2)</f>
        <v>0</v>
      </c>
      <c r="K763" s="252" t="s">
        <v>145</v>
      </c>
      <c r="L763" s="257"/>
      <c r="M763" s="258" t="s">
        <v>1</v>
      </c>
      <c r="N763" s="259" t="s">
        <v>41</v>
      </c>
      <c r="O763" s="78"/>
      <c r="P763" s="214">
        <f>O763*H763</f>
        <v>0</v>
      </c>
      <c r="Q763" s="214">
        <v>0.00012</v>
      </c>
      <c r="R763" s="214">
        <f>Q763*H763</f>
        <v>0.0012000000000000001</v>
      </c>
      <c r="S763" s="214">
        <v>0</v>
      </c>
      <c r="T763" s="215">
        <f>S763*H763</f>
        <v>0</v>
      </c>
      <c r="AR763" s="16" t="s">
        <v>888</v>
      </c>
      <c r="AT763" s="16" t="s">
        <v>215</v>
      </c>
      <c r="AU763" s="16" t="s">
        <v>80</v>
      </c>
      <c r="AY763" s="16" t="s">
        <v>139</v>
      </c>
      <c r="BE763" s="216">
        <f>IF(N763="základní",J763,0)</f>
        <v>0</v>
      </c>
      <c r="BF763" s="216">
        <f>IF(N763="snížená",J763,0)</f>
        <v>0</v>
      </c>
      <c r="BG763" s="216">
        <f>IF(N763="zákl. přenesená",J763,0)</f>
        <v>0</v>
      </c>
      <c r="BH763" s="216">
        <f>IF(N763="sníž. přenesená",J763,0)</f>
        <v>0</v>
      </c>
      <c r="BI763" s="216">
        <f>IF(N763="nulová",J763,0)</f>
        <v>0</v>
      </c>
      <c r="BJ763" s="16" t="s">
        <v>78</v>
      </c>
      <c r="BK763" s="216">
        <f>ROUND(I763*H763,2)</f>
        <v>0</v>
      </c>
      <c r="BL763" s="16" t="s">
        <v>888</v>
      </c>
      <c r="BM763" s="16" t="s">
        <v>1449</v>
      </c>
    </row>
    <row r="764" spans="2:51" s="12" customFormat="1" ht="12">
      <c r="B764" s="228"/>
      <c r="C764" s="229"/>
      <c r="D764" s="219" t="s">
        <v>148</v>
      </c>
      <c r="E764" s="230" t="s">
        <v>1</v>
      </c>
      <c r="F764" s="231" t="s">
        <v>87</v>
      </c>
      <c r="G764" s="229"/>
      <c r="H764" s="232">
        <v>10</v>
      </c>
      <c r="I764" s="233"/>
      <c r="J764" s="229"/>
      <c r="K764" s="229"/>
      <c r="L764" s="234"/>
      <c r="M764" s="235"/>
      <c r="N764" s="236"/>
      <c r="O764" s="236"/>
      <c r="P764" s="236"/>
      <c r="Q764" s="236"/>
      <c r="R764" s="236"/>
      <c r="S764" s="236"/>
      <c r="T764" s="237"/>
      <c r="AT764" s="238" t="s">
        <v>148</v>
      </c>
      <c r="AU764" s="238" t="s">
        <v>80</v>
      </c>
      <c r="AV764" s="12" t="s">
        <v>80</v>
      </c>
      <c r="AW764" s="12" t="s">
        <v>32</v>
      </c>
      <c r="AX764" s="12" t="s">
        <v>78</v>
      </c>
      <c r="AY764" s="238" t="s">
        <v>139</v>
      </c>
    </row>
    <row r="765" spans="2:65" s="1" customFormat="1" ht="16.5" customHeight="1">
      <c r="B765" s="37"/>
      <c r="C765" s="205" t="s">
        <v>1450</v>
      </c>
      <c r="D765" s="205" t="s">
        <v>141</v>
      </c>
      <c r="E765" s="206" t="s">
        <v>1451</v>
      </c>
      <c r="F765" s="207" t="s">
        <v>1452</v>
      </c>
      <c r="G765" s="208" t="s">
        <v>279</v>
      </c>
      <c r="H765" s="209">
        <v>10</v>
      </c>
      <c r="I765" s="210"/>
      <c r="J765" s="211">
        <f>ROUND(I765*H765,2)</f>
        <v>0</v>
      </c>
      <c r="K765" s="207" t="s">
        <v>145</v>
      </c>
      <c r="L765" s="42"/>
      <c r="M765" s="212" t="s">
        <v>1</v>
      </c>
      <c r="N765" s="213" t="s">
        <v>41</v>
      </c>
      <c r="O765" s="78"/>
      <c r="P765" s="214">
        <f>O765*H765</f>
        <v>0</v>
      </c>
      <c r="Q765" s="214">
        <v>0</v>
      </c>
      <c r="R765" s="214">
        <f>Q765*H765</f>
        <v>0</v>
      </c>
      <c r="S765" s="214">
        <v>0</v>
      </c>
      <c r="T765" s="215">
        <f>S765*H765</f>
        <v>0</v>
      </c>
      <c r="AR765" s="16" t="s">
        <v>556</v>
      </c>
      <c r="AT765" s="16" t="s">
        <v>141</v>
      </c>
      <c r="AU765" s="16" t="s">
        <v>80</v>
      </c>
      <c r="AY765" s="16" t="s">
        <v>139</v>
      </c>
      <c r="BE765" s="216">
        <f>IF(N765="základní",J765,0)</f>
        <v>0</v>
      </c>
      <c r="BF765" s="216">
        <f>IF(N765="snížená",J765,0)</f>
        <v>0</v>
      </c>
      <c r="BG765" s="216">
        <f>IF(N765="zákl. přenesená",J765,0)</f>
        <v>0</v>
      </c>
      <c r="BH765" s="216">
        <f>IF(N765="sníž. přenesená",J765,0)</f>
        <v>0</v>
      </c>
      <c r="BI765" s="216">
        <f>IF(N765="nulová",J765,0)</f>
        <v>0</v>
      </c>
      <c r="BJ765" s="16" t="s">
        <v>78</v>
      </c>
      <c r="BK765" s="216">
        <f>ROUND(I765*H765,2)</f>
        <v>0</v>
      </c>
      <c r="BL765" s="16" t="s">
        <v>556</v>
      </c>
      <c r="BM765" s="16" t="s">
        <v>1453</v>
      </c>
    </row>
    <row r="766" spans="2:51" s="12" customFormat="1" ht="12">
      <c r="B766" s="228"/>
      <c r="C766" s="229"/>
      <c r="D766" s="219" t="s">
        <v>148</v>
      </c>
      <c r="E766" s="230" t="s">
        <v>1</v>
      </c>
      <c r="F766" s="231" t="s">
        <v>1454</v>
      </c>
      <c r="G766" s="229"/>
      <c r="H766" s="232">
        <v>10</v>
      </c>
      <c r="I766" s="233"/>
      <c r="J766" s="229"/>
      <c r="K766" s="229"/>
      <c r="L766" s="234"/>
      <c r="M766" s="235"/>
      <c r="N766" s="236"/>
      <c r="O766" s="236"/>
      <c r="P766" s="236"/>
      <c r="Q766" s="236"/>
      <c r="R766" s="236"/>
      <c r="S766" s="236"/>
      <c r="T766" s="237"/>
      <c r="AT766" s="238" t="s">
        <v>148</v>
      </c>
      <c r="AU766" s="238" t="s">
        <v>80</v>
      </c>
      <c r="AV766" s="12" t="s">
        <v>80</v>
      </c>
      <c r="AW766" s="12" t="s">
        <v>32</v>
      </c>
      <c r="AX766" s="12" t="s">
        <v>70</v>
      </c>
      <c r="AY766" s="238" t="s">
        <v>139</v>
      </c>
    </row>
    <row r="767" spans="2:51" s="13" customFormat="1" ht="12">
      <c r="B767" s="239"/>
      <c r="C767" s="240"/>
      <c r="D767" s="219" t="s">
        <v>148</v>
      </c>
      <c r="E767" s="241" t="s">
        <v>84</v>
      </c>
      <c r="F767" s="242" t="s">
        <v>158</v>
      </c>
      <c r="G767" s="240"/>
      <c r="H767" s="243">
        <v>10</v>
      </c>
      <c r="I767" s="244"/>
      <c r="J767" s="240"/>
      <c r="K767" s="240"/>
      <c r="L767" s="245"/>
      <c r="M767" s="246"/>
      <c r="N767" s="247"/>
      <c r="O767" s="247"/>
      <c r="P767" s="247"/>
      <c r="Q767" s="247"/>
      <c r="R767" s="247"/>
      <c r="S767" s="247"/>
      <c r="T767" s="248"/>
      <c r="AT767" s="249" t="s">
        <v>148</v>
      </c>
      <c r="AU767" s="249" t="s">
        <v>80</v>
      </c>
      <c r="AV767" s="13" t="s">
        <v>146</v>
      </c>
      <c r="AW767" s="13" t="s">
        <v>32</v>
      </c>
      <c r="AX767" s="13" t="s">
        <v>78</v>
      </c>
      <c r="AY767" s="249" t="s">
        <v>139</v>
      </c>
    </row>
    <row r="768" spans="2:65" s="1" customFormat="1" ht="16.5" customHeight="1">
      <c r="B768" s="37"/>
      <c r="C768" s="250" t="s">
        <v>1455</v>
      </c>
      <c r="D768" s="250" t="s">
        <v>215</v>
      </c>
      <c r="E768" s="251" t="s">
        <v>1456</v>
      </c>
      <c r="F768" s="252" t="s">
        <v>1457</v>
      </c>
      <c r="G768" s="253" t="s">
        <v>279</v>
      </c>
      <c r="H768" s="254">
        <v>10</v>
      </c>
      <c r="I768" s="255"/>
      <c r="J768" s="256">
        <f>ROUND(I768*H768,2)</f>
        <v>0</v>
      </c>
      <c r="K768" s="252" t="s">
        <v>145</v>
      </c>
      <c r="L768" s="257"/>
      <c r="M768" s="258" t="s">
        <v>1</v>
      </c>
      <c r="N768" s="259" t="s">
        <v>41</v>
      </c>
      <c r="O768" s="78"/>
      <c r="P768" s="214">
        <f>O768*H768</f>
        <v>0</v>
      </c>
      <c r="Q768" s="214">
        <v>0.00026</v>
      </c>
      <c r="R768" s="214">
        <f>Q768*H768</f>
        <v>0.0026</v>
      </c>
      <c r="S768" s="214">
        <v>0</v>
      </c>
      <c r="T768" s="215">
        <f>S768*H768</f>
        <v>0</v>
      </c>
      <c r="AR768" s="16" t="s">
        <v>1458</v>
      </c>
      <c r="AT768" s="16" t="s">
        <v>215</v>
      </c>
      <c r="AU768" s="16" t="s">
        <v>80</v>
      </c>
      <c r="AY768" s="16" t="s">
        <v>139</v>
      </c>
      <c r="BE768" s="216">
        <f>IF(N768="základní",J768,0)</f>
        <v>0</v>
      </c>
      <c r="BF768" s="216">
        <f>IF(N768="snížená",J768,0)</f>
        <v>0</v>
      </c>
      <c r="BG768" s="216">
        <f>IF(N768="zákl. přenesená",J768,0)</f>
        <v>0</v>
      </c>
      <c r="BH768" s="216">
        <f>IF(N768="sníž. přenesená",J768,0)</f>
        <v>0</v>
      </c>
      <c r="BI768" s="216">
        <f>IF(N768="nulová",J768,0)</f>
        <v>0</v>
      </c>
      <c r="BJ768" s="16" t="s">
        <v>78</v>
      </c>
      <c r="BK768" s="216">
        <f>ROUND(I768*H768,2)</f>
        <v>0</v>
      </c>
      <c r="BL768" s="16" t="s">
        <v>556</v>
      </c>
      <c r="BM768" s="16" t="s">
        <v>1459</v>
      </c>
    </row>
    <row r="769" spans="2:51" s="12" customFormat="1" ht="12">
      <c r="B769" s="228"/>
      <c r="C769" s="229"/>
      <c r="D769" s="219" t="s">
        <v>148</v>
      </c>
      <c r="E769" s="230" t="s">
        <v>1</v>
      </c>
      <c r="F769" s="231" t="s">
        <v>84</v>
      </c>
      <c r="G769" s="229"/>
      <c r="H769" s="232">
        <v>10</v>
      </c>
      <c r="I769" s="233"/>
      <c r="J769" s="229"/>
      <c r="K769" s="229"/>
      <c r="L769" s="234"/>
      <c r="M769" s="235"/>
      <c r="N769" s="236"/>
      <c r="O769" s="236"/>
      <c r="P769" s="236"/>
      <c r="Q769" s="236"/>
      <c r="R769" s="236"/>
      <c r="S769" s="236"/>
      <c r="T769" s="237"/>
      <c r="AT769" s="238" t="s">
        <v>148</v>
      </c>
      <c r="AU769" s="238" t="s">
        <v>80</v>
      </c>
      <c r="AV769" s="12" t="s">
        <v>80</v>
      </c>
      <c r="AW769" s="12" t="s">
        <v>32</v>
      </c>
      <c r="AX769" s="12" t="s">
        <v>78</v>
      </c>
      <c r="AY769" s="238" t="s">
        <v>139</v>
      </c>
    </row>
    <row r="770" spans="2:65" s="1" customFormat="1" ht="16.5" customHeight="1">
      <c r="B770" s="37"/>
      <c r="C770" s="250" t="s">
        <v>1460</v>
      </c>
      <c r="D770" s="250" t="s">
        <v>215</v>
      </c>
      <c r="E770" s="251" t="s">
        <v>1461</v>
      </c>
      <c r="F770" s="252" t="s">
        <v>1462</v>
      </c>
      <c r="G770" s="253" t="s">
        <v>279</v>
      </c>
      <c r="H770" s="254">
        <v>10</v>
      </c>
      <c r="I770" s="255"/>
      <c r="J770" s="256">
        <f>ROUND(I770*H770,2)</f>
        <v>0</v>
      </c>
      <c r="K770" s="252" t="s">
        <v>145</v>
      </c>
      <c r="L770" s="257"/>
      <c r="M770" s="258" t="s">
        <v>1</v>
      </c>
      <c r="N770" s="259" t="s">
        <v>41</v>
      </c>
      <c r="O770" s="78"/>
      <c r="P770" s="214">
        <f>O770*H770</f>
        <v>0</v>
      </c>
      <c r="Q770" s="214">
        <v>0.00022</v>
      </c>
      <c r="R770" s="214">
        <f>Q770*H770</f>
        <v>0.0022</v>
      </c>
      <c r="S770" s="214">
        <v>0</v>
      </c>
      <c r="T770" s="215">
        <f>S770*H770</f>
        <v>0</v>
      </c>
      <c r="AR770" s="16" t="s">
        <v>1458</v>
      </c>
      <c r="AT770" s="16" t="s">
        <v>215</v>
      </c>
      <c r="AU770" s="16" t="s">
        <v>80</v>
      </c>
      <c r="AY770" s="16" t="s">
        <v>139</v>
      </c>
      <c r="BE770" s="216">
        <f>IF(N770="základní",J770,0)</f>
        <v>0</v>
      </c>
      <c r="BF770" s="216">
        <f>IF(N770="snížená",J770,0)</f>
        <v>0</v>
      </c>
      <c r="BG770" s="216">
        <f>IF(N770="zákl. přenesená",J770,0)</f>
        <v>0</v>
      </c>
      <c r="BH770" s="216">
        <f>IF(N770="sníž. přenesená",J770,0)</f>
        <v>0</v>
      </c>
      <c r="BI770" s="216">
        <f>IF(N770="nulová",J770,0)</f>
        <v>0</v>
      </c>
      <c r="BJ770" s="16" t="s">
        <v>78</v>
      </c>
      <c r="BK770" s="216">
        <f>ROUND(I770*H770,2)</f>
        <v>0</v>
      </c>
      <c r="BL770" s="16" t="s">
        <v>556</v>
      </c>
      <c r="BM770" s="16" t="s">
        <v>1463</v>
      </c>
    </row>
    <row r="771" spans="2:51" s="12" customFormat="1" ht="12">
      <c r="B771" s="228"/>
      <c r="C771" s="229"/>
      <c r="D771" s="219" t="s">
        <v>148</v>
      </c>
      <c r="E771" s="230" t="s">
        <v>1</v>
      </c>
      <c r="F771" s="231" t="s">
        <v>84</v>
      </c>
      <c r="G771" s="229"/>
      <c r="H771" s="232">
        <v>10</v>
      </c>
      <c r="I771" s="233"/>
      <c r="J771" s="229"/>
      <c r="K771" s="229"/>
      <c r="L771" s="234"/>
      <c r="M771" s="235"/>
      <c r="N771" s="236"/>
      <c r="O771" s="236"/>
      <c r="P771" s="236"/>
      <c r="Q771" s="236"/>
      <c r="R771" s="236"/>
      <c r="S771" s="236"/>
      <c r="T771" s="237"/>
      <c r="AT771" s="238" t="s">
        <v>148</v>
      </c>
      <c r="AU771" s="238" t="s">
        <v>80</v>
      </c>
      <c r="AV771" s="12" t="s">
        <v>80</v>
      </c>
      <c r="AW771" s="12" t="s">
        <v>32</v>
      </c>
      <c r="AX771" s="12" t="s">
        <v>78</v>
      </c>
      <c r="AY771" s="238" t="s">
        <v>139</v>
      </c>
    </row>
    <row r="772" spans="2:65" s="1" customFormat="1" ht="16.5" customHeight="1">
      <c r="B772" s="37"/>
      <c r="C772" s="205" t="s">
        <v>1464</v>
      </c>
      <c r="D772" s="205" t="s">
        <v>141</v>
      </c>
      <c r="E772" s="206" t="s">
        <v>1465</v>
      </c>
      <c r="F772" s="207" t="s">
        <v>1466</v>
      </c>
      <c r="G772" s="208" t="s">
        <v>279</v>
      </c>
      <c r="H772" s="209">
        <v>15</v>
      </c>
      <c r="I772" s="210"/>
      <c r="J772" s="211">
        <f>ROUND(I772*H772,2)</f>
        <v>0</v>
      </c>
      <c r="K772" s="207" t="s">
        <v>145</v>
      </c>
      <c r="L772" s="42"/>
      <c r="M772" s="212" t="s">
        <v>1</v>
      </c>
      <c r="N772" s="213" t="s">
        <v>41</v>
      </c>
      <c r="O772" s="78"/>
      <c r="P772" s="214">
        <f>O772*H772</f>
        <v>0</v>
      </c>
      <c r="Q772" s="214">
        <v>0</v>
      </c>
      <c r="R772" s="214">
        <f>Q772*H772</f>
        <v>0</v>
      </c>
      <c r="S772" s="214">
        <v>0</v>
      </c>
      <c r="T772" s="215">
        <f>S772*H772</f>
        <v>0</v>
      </c>
      <c r="AR772" s="16" t="s">
        <v>556</v>
      </c>
      <c r="AT772" s="16" t="s">
        <v>141</v>
      </c>
      <c r="AU772" s="16" t="s">
        <v>80</v>
      </c>
      <c r="AY772" s="16" t="s">
        <v>139</v>
      </c>
      <c r="BE772" s="216">
        <f>IF(N772="základní",J772,0)</f>
        <v>0</v>
      </c>
      <c r="BF772" s="216">
        <f>IF(N772="snížená",J772,0)</f>
        <v>0</v>
      </c>
      <c r="BG772" s="216">
        <f>IF(N772="zákl. přenesená",J772,0)</f>
        <v>0</v>
      </c>
      <c r="BH772" s="216">
        <f>IF(N772="sníž. přenesená",J772,0)</f>
        <v>0</v>
      </c>
      <c r="BI772" s="216">
        <f>IF(N772="nulová",J772,0)</f>
        <v>0</v>
      </c>
      <c r="BJ772" s="16" t="s">
        <v>78</v>
      </c>
      <c r="BK772" s="216">
        <f>ROUND(I772*H772,2)</f>
        <v>0</v>
      </c>
      <c r="BL772" s="16" t="s">
        <v>556</v>
      </c>
      <c r="BM772" s="16" t="s">
        <v>1467</v>
      </c>
    </row>
    <row r="773" spans="2:51" s="12" customFormat="1" ht="12">
      <c r="B773" s="228"/>
      <c r="C773" s="229"/>
      <c r="D773" s="219" t="s">
        <v>148</v>
      </c>
      <c r="E773" s="230" t="s">
        <v>1</v>
      </c>
      <c r="F773" s="231" t="s">
        <v>1468</v>
      </c>
      <c r="G773" s="229"/>
      <c r="H773" s="232">
        <v>15</v>
      </c>
      <c r="I773" s="233"/>
      <c r="J773" s="229"/>
      <c r="K773" s="229"/>
      <c r="L773" s="234"/>
      <c r="M773" s="235"/>
      <c r="N773" s="236"/>
      <c r="O773" s="236"/>
      <c r="P773" s="236"/>
      <c r="Q773" s="236"/>
      <c r="R773" s="236"/>
      <c r="S773" s="236"/>
      <c r="T773" s="237"/>
      <c r="AT773" s="238" t="s">
        <v>148</v>
      </c>
      <c r="AU773" s="238" t="s">
        <v>80</v>
      </c>
      <c r="AV773" s="12" t="s">
        <v>80</v>
      </c>
      <c r="AW773" s="12" t="s">
        <v>32</v>
      </c>
      <c r="AX773" s="12" t="s">
        <v>78</v>
      </c>
      <c r="AY773" s="238" t="s">
        <v>139</v>
      </c>
    </row>
    <row r="774" spans="2:65" s="1" customFormat="1" ht="16.5" customHeight="1">
      <c r="B774" s="37"/>
      <c r="C774" s="250" t="s">
        <v>1469</v>
      </c>
      <c r="D774" s="250" t="s">
        <v>215</v>
      </c>
      <c r="E774" s="251" t="s">
        <v>1470</v>
      </c>
      <c r="F774" s="252" t="s">
        <v>1471</v>
      </c>
      <c r="G774" s="253" t="s">
        <v>279</v>
      </c>
      <c r="H774" s="254">
        <v>15</v>
      </c>
      <c r="I774" s="255"/>
      <c r="J774" s="256">
        <f>ROUND(I774*H774,2)</f>
        <v>0</v>
      </c>
      <c r="K774" s="252" t="s">
        <v>145</v>
      </c>
      <c r="L774" s="257"/>
      <c r="M774" s="258" t="s">
        <v>1</v>
      </c>
      <c r="N774" s="259" t="s">
        <v>41</v>
      </c>
      <c r="O774" s="78"/>
      <c r="P774" s="214">
        <f>O774*H774</f>
        <v>0</v>
      </c>
      <c r="Q774" s="214">
        <v>0.00958</v>
      </c>
      <c r="R774" s="214">
        <f>Q774*H774</f>
        <v>0.1437</v>
      </c>
      <c r="S774" s="214">
        <v>0</v>
      </c>
      <c r="T774" s="215">
        <f>S774*H774</f>
        <v>0</v>
      </c>
      <c r="AR774" s="16" t="s">
        <v>888</v>
      </c>
      <c r="AT774" s="16" t="s">
        <v>215</v>
      </c>
      <c r="AU774" s="16" t="s">
        <v>80</v>
      </c>
      <c r="AY774" s="16" t="s">
        <v>139</v>
      </c>
      <c r="BE774" s="216">
        <f>IF(N774="základní",J774,0)</f>
        <v>0</v>
      </c>
      <c r="BF774" s="216">
        <f>IF(N774="snížená",J774,0)</f>
        <v>0</v>
      </c>
      <c r="BG774" s="216">
        <f>IF(N774="zákl. přenesená",J774,0)</f>
        <v>0</v>
      </c>
      <c r="BH774" s="216">
        <f>IF(N774="sníž. přenesená",J774,0)</f>
        <v>0</v>
      </c>
      <c r="BI774" s="216">
        <f>IF(N774="nulová",J774,0)</f>
        <v>0</v>
      </c>
      <c r="BJ774" s="16" t="s">
        <v>78</v>
      </c>
      <c r="BK774" s="216">
        <f>ROUND(I774*H774,2)</f>
        <v>0</v>
      </c>
      <c r="BL774" s="16" t="s">
        <v>888</v>
      </c>
      <c r="BM774" s="16" t="s">
        <v>1472</v>
      </c>
    </row>
    <row r="775" spans="2:65" s="1" customFormat="1" ht="16.5" customHeight="1">
      <c r="B775" s="37"/>
      <c r="C775" s="205" t="s">
        <v>1473</v>
      </c>
      <c r="D775" s="205" t="s">
        <v>141</v>
      </c>
      <c r="E775" s="206" t="s">
        <v>1474</v>
      </c>
      <c r="F775" s="207" t="s">
        <v>1475</v>
      </c>
      <c r="G775" s="208" t="s">
        <v>279</v>
      </c>
      <c r="H775" s="209">
        <v>10</v>
      </c>
      <c r="I775" s="210"/>
      <c r="J775" s="211">
        <f>ROUND(I775*H775,2)</f>
        <v>0</v>
      </c>
      <c r="K775" s="207" t="s">
        <v>145</v>
      </c>
      <c r="L775" s="42"/>
      <c r="M775" s="212" t="s">
        <v>1</v>
      </c>
      <c r="N775" s="213" t="s">
        <v>41</v>
      </c>
      <c r="O775" s="78"/>
      <c r="P775" s="214">
        <f>O775*H775</f>
        <v>0</v>
      </c>
      <c r="Q775" s="214">
        <v>0</v>
      </c>
      <c r="R775" s="214">
        <f>Q775*H775</f>
        <v>0</v>
      </c>
      <c r="S775" s="214">
        <v>0</v>
      </c>
      <c r="T775" s="215">
        <f>S775*H775</f>
        <v>0</v>
      </c>
      <c r="AR775" s="16" t="s">
        <v>556</v>
      </c>
      <c r="AT775" s="16" t="s">
        <v>141</v>
      </c>
      <c r="AU775" s="16" t="s">
        <v>80</v>
      </c>
      <c r="AY775" s="16" t="s">
        <v>139</v>
      </c>
      <c r="BE775" s="216">
        <f>IF(N775="základní",J775,0)</f>
        <v>0</v>
      </c>
      <c r="BF775" s="216">
        <f>IF(N775="snížená",J775,0)</f>
        <v>0</v>
      </c>
      <c r="BG775" s="216">
        <f>IF(N775="zákl. přenesená",J775,0)</f>
        <v>0</v>
      </c>
      <c r="BH775" s="216">
        <f>IF(N775="sníž. přenesená",J775,0)</f>
        <v>0</v>
      </c>
      <c r="BI775" s="216">
        <f>IF(N775="nulová",J775,0)</f>
        <v>0</v>
      </c>
      <c r="BJ775" s="16" t="s">
        <v>78</v>
      </c>
      <c r="BK775" s="216">
        <f>ROUND(I775*H775,2)</f>
        <v>0</v>
      </c>
      <c r="BL775" s="16" t="s">
        <v>556</v>
      </c>
      <c r="BM775" s="16" t="s">
        <v>1476</v>
      </c>
    </row>
    <row r="776" spans="2:51" s="12" customFormat="1" ht="12">
      <c r="B776" s="228"/>
      <c r="C776" s="229"/>
      <c r="D776" s="219" t="s">
        <v>148</v>
      </c>
      <c r="E776" s="230" t="s">
        <v>1</v>
      </c>
      <c r="F776" s="231" t="s">
        <v>1477</v>
      </c>
      <c r="G776" s="229"/>
      <c r="H776" s="232">
        <v>10</v>
      </c>
      <c r="I776" s="233"/>
      <c r="J776" s="229"/>
      <c r="K776" s="229"/>
      <c r="L776" s="234"/>
      <c r="M776" s="235"/>
      <c r="N776" s="236"/>
      <c r="O776" s="236"/>
      <c r="P776" s="236"/>
      <c r="Q776" s="236"/>
      <c r="R776" s="236"/>
      <c r="S776" s="236"/>
      <c r="T776" s="237"/>
      <c r="AT776" s="238" t="s">
        <v>148</v>
      </c>
      <c r="AU776" s="238" t="s">
        <v>80</v>
      </c>
      <c r="AV776" s="12" t="s">
        <v>80</v>
      </c>
      <c r="AW776" s="12" t="s">
        <v>32</v>
      </c>
      <c r="AX776" s="12" t="s">
        <v>70</v>
      </c>
      <c r="AY776" s="238" t="s">
        <v>139</v>
      </c>
    </row>
    <row r="777" spans="2:51" s="13" customFormat="1" ht="12">
      <c r="B777" s="239"/>
      <c r="C777" s="240"/>
      <c r="D777" s="219" t="s">
        <v>148</v>
      </c>
      <c r="E777" s="241" t="s">
        <v>90</v>
      </c>
      <c r="F777" s="242" t="s">
        <v>158</v>
      </c>
      <c r="G777" s="240"/>
      <c r="H777" s="243">
        <v>10</v>
      </c>
      <c r="I777" s="244"/>
      <c r="J777" s="240"/>
      <c r="K777" s="240"/>
      <c r="L777" s="245"/>
      <c r="M777" s="246"/>
      <c r="N777" s="247"/>
      <c r="O777" s="247"/>
      <c r="P777" s="247"/>
      <c r="Q777" s="247"/>
      <c r="R777" s="247"/>
      <c r="S777" s="247"/>
      <c r="T777" s="248"/>
      <c r="AT777" s="249" t="s">
        <v>148</v>
      </c>
      <c r="AU777" s="249" t="s">
        <v>80</v>
      </c>
      <c r="AV777" s="13" t="s">
        <v>146</v>
      </c>
      <c r="AW777" s="13" t="s">
        <v>32</v>
      </c>
      <c r="AX777" s="13" t="s">
        <v>78</v>
      </c>
      <c r="AY777" s="249" t="s">
        <v>139</v>
      </c>
    </row>
    <row r="778" spans="2:65" s="1" customFormat="1" ht="16.5" customHeight="1">
      <c r="B778" s="37"/>
      <c r="C778" s="250" t="s">
        <v>1478</v>
      </c>
      <c r="D778" s="250" t="s">
        <v>215</v>
      </c>
      <c r="E778" s="251" t="s">
        <v>1479</v>
      </c>
      <c r="F778" s="252" t="s">
        <v>1480</v>
      </c>
      <c r="G778" s="253" t="s">
        <v>279</v>
      </c>
      <c r="H778" s="254">
        <v>40</v>
      </c>
      <c r="I778" s="255"/>
      <c r="J778" s="256">
        <f>ROUND(I778*H778,2)</f>
        <v>0</v>
      </c>
      <c r="K778" s="252" t="s">
        <v>145</v>
      </c>
      <c r="L778" s="257"/>
      <c r="M778" s="258" t="s">
        <v>1</v>
      </c>
      <c r="N778" s="259" t="s">
        <v>41</v>
      </c>
      <c r="O778" s="78"/>
      <c r="P778" s="214">
        <f>O778*H778</f>
        <v>0</v>
      </c>
      <c r="Q778" s="214">
        <v>0.0003</v>
      </c>
      <c r="R778" s="214">
        <f>Q778*H778</f>
        <v>0.011999999999999999</v>
      </c>
      <c r="S778" s="214">
        <v>0</v>
      </c>
      <c r="T778" s="215">
        <f>S778*H778</f>
        <v>0</v>
      </c>
      <c r="AR778" s="16" t="s">
        <v>888</v>
      </c>
      <c r="AT778" s="16" t="s">
        <v>215</v>
      </c>
      <c r="AU778" s="16" t="s">
        <v>80</v>
      </c>
      <c r="AY778" s="16" t="s">
        <v>139</v>
      </c>
      <c r="BE778" s="216">
        <f>IF(N778="základní",J778,0)</f>
        <v>0</v>
      </c>
      <c r="BF778" s="216">
        <f>IF(N778="snížená",J778,0)</f>
        <v>0</v>
      </c>
      <c r="BG778" s="216">
        <f>IF(N778="zákl. přenesená",J778,0)</f>
        <v>0</v>
      </c>
      <c r="BH778" s="216">
        <f>IF(N778="sníž. přenesená",J778,0)</f>
        <v>0</v>
      </c>
      <c r="BI778" s="216">
        <f>IF(N778="nulová",J778,0)</f>
        <v>0</v>
      </c>
      <c r="BJ778" s="16" t="s">
        <v>78</v>
      </c>
      <c r="BK778" s="216">
        <f>ROUND(I778*H778,2)</f>
        <v>0</v>
      </c>
      <c r="BL778" s="16" t="s">
        <v>888</v>
      </c>
      <c r="BM778" s="16" t="s">
        <v>1481</v>
      </c>
    </row>
    <row r="779" spans="2:51" s="12" customFormat="1" ht="12">
      <c r="B779" s="228"/>
      <c r="C779" s="229"/>
      <c r="D779" s="219" t="s">
        <v>148</v>
      </c>
      <c r="E779" s="230" t="s">
        <v>1</v>
      </c>
      <c r="F779" s="231" t="s">
        <v>1482</v>
      </c>
      <c r="G779" s="229"/>
      <c r="H779" s="232">
        <v>40</v>
      </c>
      <c r="I779" s="233"/>
      <c r="J779" s="229"/>
      <c r="K779" s="229"/>
      <c r="L779" s="234"/>
      <c r="M779" s="235"/>
      <c r="N779" s="236"/>
      <c r="O779" s="236"/>
      <c r="P779" s="236"/>
      <c r="Q779" s="236"/>
      <c r="R779" s="236"/>
      <c r="S779" s="236"/>
      <c r="T779" s="237"/>
      <c r="AT779" s="238" t="s">
        <v>148</v>
      </c>
      <c r="AU779" s="238" t="s">
        <v>80</v>
      </c>
      <c r="AV779" s="12" t="s">
        <v>80</v>
      </c>
      <c r="AW779" s="12" t="s">
        <v>32</v>
      </c>
      <c r="AX779" s="12" t="s">
        <v>78</v>
      </c>
      <c r="AY779" s="238" t="s">
        <v>139</v>
      </c>
    </row>
    <row r="780" spans="2:65" s="1" customFormat="1" ht="16.5" customHeight="1">
      <c r="B780" s="37"/>
      <c r="C780" s="250" t="s">
        <v>1483</v>
      </c>
      <c r="D780" s="250" t="s">
        <v>215</v>
      </c>
      <c r="E780" s="251" t="s">
        <v>1484</v>
      </c>
      <c r="F780" s="252" t="s">
        <v>1485</v>
      </c>
      <c r="G780" s="253" t="s">
        <v>279</v>
      </c>
      <c r="H780" s="254">
        <v>10</v>
      </c>
      <c r="I780" s="255"/>
      <c r="J780" s="256">
        <f>ROUND(I780*H780,2)</f>
        <v>0</v>
      </c>
      <c r="K780" s="252" t="s">
        <v>145</v>
      </c>
      <c r="L780" s="257"/>
      <c r="M780" s="258" t="s">
        <v>1</v>
      </c>
      <c r="N780" s="259" t="s">
        <v>41</v>
      </c>
      <c r="O780" s="78"/>
      <c r="P780" s="214">
        <f>O780*H780</f>
        <v>0</v>
      </c>
      <c r="Q780" s="214">
        <v>0.0022</v>
      </c>
      <c r="R780" s="214">
        <f>Q780*H780</f>
        <v>0.022000000000000002</v>
      </c>
      <c r="S780" s="214">
        <v>0</v>
      </c>
      <c r="T780" s="215">
        <f>S780*H780</f>
        <v>0</v>
      </c>
      <c r="AR780" s="16" t="s">
        <v>888</v>
      </c>
      <c r="AT780" s="16" t="s">
        <v>215</v>
      </c>
      <c r="AU780" s="16" t="s">
        <v>80</v>
      </c>
      <c r="AY780" s="16" t="s">
        <v>139</v>
      </c>
      <c r="BE780" s="216">
        <f>IF(N780="základní",J780,0)</f>
        <v>0</v>
      </c>
      <c r="BF780" s="216">
        <f>IF(N780="snížená",J780,0)</f>
        <v>0</v>
      </c>
      <c r="BG780" s="216">
        <f>IF(N780="zákl. přenesená",J780,0)</f>
        <v>0</v>
      </c>
      <c r="BH780" s="216">
        <f>IF(N780="sníž. přenesená",J780,0)</f>
        <v>0</v>
      </c>
      <c r="BI780" s="216">
        <f>IF(N780="nulová",J780,0)</f>
        <v>0</v>
      </c>
      <c r="BJ780" s="16" t="s">
        <v>78</v>
      </c>
      <c r="BK780" s="216">
        <f>ROUND(I780*H780,2)</f>
        <v>0</v>
      </c>
      <c r="BL780" s="16" t="s">
        <v>888</v>
      </c>
      <c r="BM780" s="16" t="s">
        <v>1486</v>
      </c>
    </row>
    <row r="781" spans="2:51" s="12" customFormat="1" ht="12">
      <c r="B781" s="228"/>
      <c r="C781" s="229"/>
      <c r="D781" s="219" t="s">
        <v>148</v>
      </c>
      <c r="E781" s="230" t="s">
        <v>1</v>
      </c>
      <c r="F781" s="231" t="s">
        <v>90</v>
      </c>
      <c r="G781" s="229"/>
      <c r="H781" s="232">
        <v>10</v>
      </c>
      <c r="I781" s="233"/>
      <c r="J781" s="229"/>
      <c r="K781" s="229"/>
      <c r="L781" s="234"/>
      <c r="M781" s="235"/>
      <c r="N781" s="236"/>
      <c r="O781" s="236"/>
      <c r="P781" s="236"/>
      <c r="Q781" s="236"/>
      <c r="R781" s="236"/>
      <c r="S781" s="236"/>
      <c r="T781" s="237"/>
      <c r="AT781" s="238" t="s">
        <v>148</v>
      </c>
      <c r="AU781" s="238" t="s">
        <v>80</v>
      </c>
      <c r="AV781" s="12" t="s">
        <v>80</v>
      </c>
      <c r="AW781" s="12" t="s">
        <v>32</v>
      </c>
      <c r="AX781" s="12" t="s">
        <v>78</v>
      </c>
      <c r="AY781" s="238" t="s">
        <v>139</v>
      </c>
    </row>
    <row r="782" spans="2:65" s="1" customFormat="1" ht="16.5" customHeight="1">
      <c r="B782" s="37"/>
      <c r="C782" s="205" t="s">
        <v>1487</v>
      </c>
      <c r="D782" s="205" t="s">
        <v>141</v>
      </c>
      <c r="E782" s="206" t="s">
        <v>1488</v>
      </c>
      <c r="F782" s="207" t="s">
        <v>1489</v>
      </c>
      <c r="G782" s="208" t="s">
        <v>279</v>
      </c>
      <c r="H782" s="209">
        <v>10</v>
      </c>
      <c r="I782" s="210"/>
      <c r="J782" s="211">
        <f>ROUND(I782*H782,2)</f>
        <v>0</v>
      </c>
      <c r="K782" s="207" t="s">
        <v>145</v>
      </c>
      <c r="L782" s="42"/>
      <c r="M782" s="212" t="s">
        <v>1</v>
      </c>
      <c r="N782" s="213" t="s">
        <v>41</v>
      </c>
      <c r="O782" s="78"/>
      <c r="P782" s="214">
        <f>O782*H782</f>
        <v>0</v>
      </c>
      <c r="Q782" s="214">
        <v>0</v>
      </c>
      <c r="R782" s="214">
        <f>Q782*H782</f>
        <v>0</v>
      </c>
      <c r="S782" s="214">
        <v>0</v>
      </c>
      <c r="T782" s="215">
        <f>S782*H782</f>
        <v>0</v>
      </c>
      <c r="AR782" s="16" t="s">
        <v>556</v>
      </c>
      <c r="AT782" s="16" t="s">
        <v>141</v>
      </c>
      <c r="AU782" s="16" t="s">
        <v>80</v>
      </c>
      <c r="AY782" s="16" t="s">
        <v>139</v>
      </c>
      <c r="BE782" s="216">
        <f>IF(N782="základní",J782,0)</f>
        <v>0</v>
      </c>
      <c r="BF782" s="216">
        <f>IF(N782="snížená",J782,0)</f>
        <v>0</v>
      </c>
      <c r="BG782" s="216">
        <f>IF(N782="zákl. přenesená",J782,0)</f>
        <v>0</v>
      </c>
      <c r="BH782" s="216">
        <f>IF(N782="sníž. přenesená",J782,0)</f>
        <v>0</v>
      </c>
      <c r="BI782" s="216">
        <f>IF(N782="nulová",J782,0)</f>
        <v>0</v>
      </c>
      <c r="BJ782" s="16" t="s">
        <v>78</v>
      </c>
      <c r="BK782" s="216">
        <f>ROUND(I782*H782,2)</f>
        <v>0</v>
      </c>
      <c r="BL782" s="16" t="s">
        <v>556</v>
      </c>
      <c r="BM782" s="16" t="s">
        <v>1490</v>
      </c>
    </row>
    <row r="783" spans="2:51" s="12" customFormat="1" ht="12">
      <c r="B783" s="228"/>
      <c r="C783" s="229"/>
      <c r="D783" s="219" t="s">
        <v>148</v>
      </c>
      <c r="E783" s="230" t="s">
        <v>1</v>
      </c>
      <c r="F783" s="231" t="s">
        <v>1491</v>
      </c>
      <c r="G783" s="229"/>
      <c r="H783" s="232">
        <v>10</v>
      </c>
      <c r="I783" s="233"/>
      <c r="J783" s="229"/>
      <c r="K783" s="229"/>
      <c r="L783" s="234"/>
      <c r="M783" s="235"/>
      <c r="N783" s="236"/>
      <c r="O783" s="236"/>
      <c r="P783" s="236"/>
      <c r="Q783" s="236"/>
      <c r="R783" s="236"/>
      <c r="S783" s="236"/>
      <c r="T783" s="237"/>
      <c r="AT783" s="238" t="s">
        <v>148</v>
      </c>
      <c r="AU783" s="238" t="s">
        <v>80</v>
      </c>
      <c r="AV783" s="12" t="s">
        <v>80</v>
      </c>
      <c r="AW783" s="12" t="s">
        <v>32</v>
      </c>
      <c r="AX783" s="12" t="s">
        <v>70</v>
      </c>
      <c r="AY783" s="238" t="s">
        <v>139</v>
      </c>
    </row>
    <row r="784" spans="2:51" s="13" customFormat="1" ht="12">
      <c r="B784" s="239"/>
      <c r="C784" s="240"/>
      <c r="D784" s="219" t="s">
        <v>148</v>
      </c>
      <c r="E784" s="241" t="s">
        <v>1</v>
      </c>
      <c r="F784" s="242" t="s">
        <v>158</v>
      </c>
      <c r="G784" s="240"/>
      <c r="H784" s="243">
        <v>10</v>
      </c>
      <c r="I784" s="244"/>
      <c r="J784" s="240"/>
      <c r="K784" s="240"/>
      <c r="L784" s="245"/>
      <c r="M784" s="246"/>
      <c r="N784" s="247"/>
      <c r="O784" s="247"/>
      <c r="P784" s="247"/>
      <c r="Q784" s="247"/>
      <c r="R784" s="247"/>
      <c r="S784" s="247"/>
      <c r="T784" s="248"/>
      <c r="AT784" s="249" t="s">
        <v>148</v>
      </c>
      <c r="AU784" s="249" t="s">
        <v>80</v>
      </c>
      <c r="AV784" s="13" t="s">
        <v>146</v>
      </c>
      <c r="AW784" s="13" t="s">
        <v>32</v>
      </c>
      <c r="AX784" s="13" t="s">
        <v>78</v>
      </c>
      <c r="AY784" s="249" t="s">
        <v>139</v>
      </c>
    </row>
    <row r="785" spans="2:65" s="1" customFormat="1" ht="16.5" customHeight="1">
      <c r="B785" s="37"/>
      <c r="C785" s="205" t="s">
        <v>1492</v>
      </c>
      <c r="D785" s="205" t="s">
        <v>141</v>
      </c>
      <c r="E785" s="206" t="s">
        <v>1493</v>
      </c>
      <c r="F785" s="207" t="s">
        <v>1494</v>
      </c>
      <c r="G785" s="208" t="s">
        <v>1495</v>
      </c>
      <c r="H785" s="209">
        <v>75</v>
      </c>
      <c r="I785" s="210"/>
      <c r="J785" s="211">
        <f>ROUND(I785*H785,2)</f>
        <v>0</v>
      </c>
      <c r="K785" s="207" t="s">
        <v>1</v>
      </c>
      <c r="L785" s="42"/>
      <c r="M785" s="212" t="s">
        <v>1</v>
      </c>
      <c r="N785" s="213" t="s">
        <v>41</v>
      </c>
      <c r="O785" s="78"/>
      <c r="P785" s="214">
        <f>O785*H785</f>
        <v>0</v>
      </c>
      <c r="Q785" s="214">
        <v>0</v>
      </c>
      <c r="R785" s="214">
        <f>Q785*H785</f>
        <v>0</v>
      </c>
      <c r="S785" s="214">
        <v>0</v>
      </c>
      <c r="T785" s="215">
        <f>S785*H785</f>
        <v>0</v>
      </c>
      <c r="AR785" s="16" t="s">
        <v>556</v>
      </c>
      <c r="AT785" s="16" t="s">
        <v>141</v>
      </c>
      <c r="AU785" s="16" t="s">
        <v>80</v>
      </c>
      <c r="AY785" s="16" t="s">
        <v>139</v>
      </c>
      <c r="BE785" s="216">
        <f>IF(N785="základní",J785,0)</f>
        <v>0</v>
      </c>
      <c r="BF785" s="216">
        <f>IF(N785="snížená",J785,0)</f>
        <v>0</v>
      </c>
      <c r="BG785" s="216">
        <f>IF(N785="zákl. přenesená",J785,0)</f>
        <v>0</v>
      </c>
      <c r="BH785" s="216">
        <f>IF(N785="sníž. přenesená",J785,0)</f>
        <v>0</v>
      </c>
      <c r="BI785" s="216">
        <f>IF(N785="nulová",J785,0)</f>
        <v>0</v>
      </c>
      <c r="BJ785" s="16" t="s">
        <v>78</v>
      </c>
      <c r="BK785" s="216">
        <f>ROUND(I785*H785,2)</f>
        <v>0</v>
      </c>
      <c r="BL785" s="16" t="s">
        <v>556</v>
      </c>
      <c r="BM785" s="16" t="s">
        <v>1496</v>
      </c>
    </row>
    <row r="786" spans="2:65" s="1" customFormat="1" ht="16.5" customHeight="1">
      <c r="B786" s="37"/>
      <c r="C786" s="205" t="s">
        <v>1497</v>
      </c>
      <c r="D786" s="205" t="s">
        <v>141</v>
      </c>
      <c r="E786" s="206" t="s">
        <v>1498</v>
      </c>
      <c r="F786" s="207" t="s">
        <v>1499</v>
      </c>
      <c r="G786" s="208" t="s">
        <v>1500</v>
      </c>
      <c r="H786" s="209">
        <v>10</v>
      </c>
      <c r="I786" s="210"/>
      <c r="J786" s="211">
        <f>ROUND(I786*H786,2)</f>
        <v>0</v>
      </c>
      <c r="K786" s="207" t="s">
        <v>1</v>
      </c>
      <c r="L786" s="42"/>
      <c r="M786" s="273" t="s">
        <v>1</v>
      </c>
      <c r="N786" s="274" t="s">
        <v>41</v>
      </c>
      <c r="O786" s="275"/>
      <c r="P786" s="276">
        <f>O786*H786</f>
        <v>0</v>
      </c>
      <c r="Q786" s="276">
        <v>0</v>
      </c>
      <c r="R786" s="276">
        <f>Q786*H786</f>
        <v>0</v>
      </c>
      <c r="S786" s="276">
        <v>0</v>
      </c>
      <c r="T786" s="277">
        <f>S786*H786</f>
        <v>0</v>
      </c>
      <c r="AR786" s="16" t="s">
        <v>556</v>
      </c>
      <c r="AT786" s="16" t="s">
        <v>141</v>
      </c>
      <c r="AU786" s="16" t="s">
        <v>80</v>
      </c>
      <c r="AY786" s="16" t="s">
        <v>139</v>
      </c>
      <c r="BE786" s="216">
        <f>IF(N786="základní",J786,0)</f>
        <v>0</v>
      </c>
      <c r="BF786" s="216">
        <f>IF(N786="snížená",J786,0)</f>
        <v>0</v>
      </c>
      <c r="BG786" s="216">
        <f>IF(N786="zákl. přenesená",J786,0)</f>
        <v>0</v>
      </c>
      <c r="BH786" s="216">
        <f>IF(N786="sníž. přenesená",J786,0)</f>
        <v>0</v>
      </c>
      <c r="BI786" s="216">
        <f>IF(N786="nulová",J786,0)</f>
        <v>0</v>
      </c>
      <c r="BJ786" s="16" t="s">
        <v>78</v>
      </c>
      <c r="BK786" s="216">
        <f>ROUND(I786*H786,2)</f>
        <v>0</v>
      </c>
      <c r="BL786" s="16" t="s">
        <v>556</v>
      </c>
      <c r="BM786" s="16" t="s">
        <v>1501</v>
      </c>
    </row>
    <row r="787" spans="2:12" s="1" customFormat="1" ht="6.95" customHeight="1">
      <c r="B787" s="56"/>
      <c r="C787" s="57"/>
      <c r="D787" s="57"/>
      <c r="E787" s="57"/>
      <c r="F787" s="57"/>
      <c r="G787" s="57"/>
      <c r="H787" s="57"/>
      <c r="I787" s="155"/>
      <c r="J787" s="57"/>
      <c r="K787" s="57"/>
      <c r="L787" s="42"/>
    </row>
  </sheetData>
  <sheetProtection password="CC35" sheet="1" objects="1" scenarios="1" formatColumns="0" formatRows="0" autoFilter="0"/>
  <autoFilter ref="C100:K786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83</v>
      </c>
    </row>
    <row r="3" spans="2:46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9"/>
      <c r="AT3" s="16" t="s">
        <v>80</v>
      </c>
    </row>
    <row r="4" spans="2:46" ht="24.95" customHeight="1">
      <c r="B4" s="19"/>
      <c r="D4" s="128" t="s">
        <v>89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9" t="s">
        <v>16</v>
      </c>
      <c r="L6" s="19"/>
    </row>
    <row r="7" spans="2:12" ht="16.5" customHeight="1">
      <c r="B7" s="19"/>
      <c r="E7" s="130" t="str">
        <f>'Rekapitulace stavby'!K6</f>
        <v>Stavební úpravy budovy č.p.1371, REV 24.2.2020</v>
      </c>
      <c r="F7" s="129"/>
      <c r="G7" s="129"/>
      <c r="H7" s="129"/>
      <c r="L7" s="19"/>
    </row>
    <row r="8" spans="2:12" s="1" customFormat="1" ht="12" customHeight="1">
      <c r="B8" s="42"/>
      <c r="D8" s="129" t="s">
        <v>92</v>
      </c>
      <c r="I8" s="131"/>
      <c r="L8" s="42"/>
    </row>
    <row r="9" spans="2:12" s="1" customFormat="1" ht="36.95" customHeight="1">
      <c r="B9" s="42"/>
      <c r="E9" s="132" t="s">
        <v>1502</v>
      </c>
      <c r="F9" s="1"/>
      <c r="G9" s="1"/>
      <c r="H9" s="1"/>
      <c r="I9" s="131"/>
      <c r="L9" s="42"/>
    </row>
    <row r="10" spans="2:12" s="1" customFormat="1" ht="12">
      <c r="B10" s="42"/>
      <c r="I10" s="131"/>
      <c r="L10" s="42"/>
    </row>
    <row r="11" spans="2:12" s="1" customFormat="1" ht="12" customHeight="1">
      <c r="B11" s="42"/>
      <c r="D11" s="129" t="s">
        <v>18</v>
      </c>
      <c r="F11" s="16" t="s">
        <v>1</v>
      </c>
      <c r="I11" s="133" t="s">
        <v>19</v>
      </c>
      <c r="J11" s="16" t="s">
        <v>1</v>
      </c>
      <c r="L11" s="42"/>
    </row>
    <row r="12" spans="2:12" s="1" customFormat="1" ht="12" customHeight="1">
      <c r="B12" s="42"/>
      <c r="D12" s="129" t="s">
        <v>20</v>
      </c>
      <c r="F12" s="16" t="s">
        <v>94</v>
      </c>
      <c r="I12" s="133" t="s">
        <v>22</v>
      </c>
      <c r="J12" s="134" t="str">
        <f>'Rekapitulace stavby'!AN8</f>
        <v>24. 2. 2020</v>
      </c>
      <c r="L12" s="42"/>
    </row>
    <row r="13" spans="2:12" s="1" customFormat="1" ht="10.8" customHeight="1">
      <c r="B13" s="42"/>
      <c r="I13" s="131"/>
      <c r="L13" s="42"/>
    </row>
    <row r="14" spans="2:12" s="1" customFormat="1" ht="12" customHeight="1">
      <c r="B14" s="42"/>
      <c r="D14" s="129" t="s">
        <v>24</v>
      </c>
      <c r="I14" s="133" t="s">
        <v>25</v>
      </c>
      <c r="J14" s="16" t="s">
        <v>1</v>
      </c>
      <c r="L14" s="42"/>
    </row>
    <row r="15" spans="2:12" s="1" customFormat="1" ht="18" customHeight="1">
      <c r="B15" s="42"/>
      <c r="E15" s="16" t="s">
        <v>95</v>
      </c>
      <c r="I15" s="133" t="s">
        <v>27</v>
      </c>
      <c r="J15" s="16" t="s">
        <v>1</v>
      </c>
      <c r="L15" s="42"/>
    </row>
    <row r="16" spans="2:12" s="1" customFormat="1" ht="6.95" customHeight="1">
      <c r="B16" s="42"/>
      <c r="I16" s="131"/>
      <c r="L16" s="42"/>
    </row>
    <row r="17" spans="2:12" s="1" customFormat="1" ht="12" customHeight="1">
      <c r="B17" s="42"/>
      <c r="D17" s="129" t="s">
        <v>28</v>
      </c>
      <c r="I17" s="133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3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1"/>
      <c r="L19" s="42"/>
    </row>
    <row r="20" spans="2:12" s="1" customFormat="1" ht="12" customHeight="1">
      <c r="B20" s="42"/>
      <c r="D20" s="129" t="s">
        <v>30</v>
      </c>
      <c r="I20" s="133" t="s">
        <v>25</v>
      </c>
      <c r="J20" s="16" t="s">
        <v>1</v>
      </c>
      <c r="L20" s="42"/>
    </row>
    <row r="21" spans="2:12" s="1" customFormat="1" ht="18" customHeight="1">
      <c r="B21" s="42"/>
      <c r="E21" s="16" t="s">
        <v>96</v>
      </c>
      <c r="I21" s="133" t="s">
        <v>27</v>
      </c>
      <c r="J21" s="16" t="s">
        <v>1</v>
      </c>
      <c r="L21" s="42"/>
    </row>
    <row r="22" spans="2:12" s="1" customFormat="1" ht="6.95" customHeight="1">
      <c r="B22" s="42"/>
      <c r="I22" s="131"/>
      <c r="L22" s="42"/>
    </row>
    <row r="23" spans="2:12" s="1" customFormat="1" ht="12" customHeight="1">
      <c r="B23" s="42"/>
      <c r="D23" s="129" t="s">
        <v>33</v>
      </c>
      <c r="I23" s="133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33" t="s">
        <v>27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31"/>
      <c r="L25" s="42"/>
    </row>
    <row r="26" spans="2:12" s="1" customFormat="1" ht="12" customHeight="1">
      <c r="B26" s="42"/>
      <c r="D26" s="129" t="s">
        <v>35</v>
      </c>
      <c r="I26" s="131"/>
      <c r="L26" s="42"/>
    </row>
    <row r="27" spans="2:12" s="6" customFormat="1" ht="16.5" customHeight="1">
      <c r="B27" s="135"/>
      <c r="E27" s="136" t="s">
        <v>1</v>
      </c>
      <c r="F27" s="136"/>
      <c r="G27" s="136"/>
      <c r="H27" s="136"/>
      <c r="I27" s="137"/>
      <c r="L27" s="135"/>
    </row>
    <row r="28" spans="2:12" s="1" customFormat="1" ht="6.95" customHeight="1">
      <c r="B28" s="42"/>
      <c r="I28" s="131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8"/>
      <c r="J29" s="70"/>
      <c r="K29" s="70"/>
      <c r="L29" s="42"/>
    </row>
    <row r="30" spans="2:12" s="1" customFormat="1" ht="25.4" customHeight="1">
      <c r="B30" s="42"/>
      <c r="D30" s="139" t="s">
        <v>36</v>
      </c>
      <c r="I30" s="131"/>
      <c r="J30" s="140">
        <f>ROUND(J84,2)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8"/>
      <c r="J31" s="70"/>
      <c r="K31" s="70"/>
      <c r="L31" s="42"/>
    </row>
    <row r="32" spans="2:12" s="1" customFormat="1" ht="14.4" customHeight="1">
      <c r="B32" s="42"/>
      <c r="F32" s="141" t="s">
        <v>38</v>
      </c>
      <c r="I32" s="142" t="s">
        <v>37</v>
      </c>
      <c r="J32" s="141" t="s">
        <v>39</v>
      </c>
      <c r="L32" s="42"/>
    </row>
    <row r="33" spans="2:12" s="1" customFormat="1" ht="14.4" customHeight="1">
      <c r="B33" s="42"/>
      <c r="D33" s="129" t="s">
        <v>40</v>
      </c>
      <c r="E33" s="129" t="s">
        <v>41</v>
      </c>
      <c r="F33" s="143">
        <f>ROUND((SUM(BE84:BE108)),2)</f>
        <v>0</v>
      </c>
      <c r="I33" s="144">
        <v>0.21</v>
      </c>
      <c r="J33" s="143">
        <f>ROUND(((SUM(BE84:BE108))*I33),2)</f>
        <v>0</v>
      </c>
      <c r="L33" s="42"/>
    </row>
    <row r="34" spans="2:12" s="1" customFormat="1" ht="14.4" customHeight="1">
      <c r="B34" s="42"/>
      <c r="E34" s="129" t="s">
        <v>42</v>
      </c>
      <c r="F34" s="143">
        <f>ROUND((SUM(BF84:BF108)),2)</f>
        <v>0</v>
      </c>
      <c r="I34" s="144">
        <v>0.15</v>
      </c>
      <c r="J34" s="143">
        <f>ROUND(((SUM(BF84:BF108))*I34),2)</f>
        <v>0</v>
      </c>
      <c r="L34" s="42"/>
    </row>
    <row r="35" spans="2:12" s="1" customFormat="1" ht="14.4" customHeight="1" hidden="1">
      <c r="B35" s="42"/>
      <c r="E35" s="129" t="s">
        <v>43</v>
      </c>
      <c r="F35" s="143">
        <f>ROUND((SUM(BG84:BG108)),2)</f>
        <v>0</v>
      </c>
      <c r="I35" s="144">
        <v>0.21</v>
      </c>
      <c r="J35" s="143">
        <f>0</f>
        <v>0</v>
      </c>
      <c r="L35" s="42"/>
    </row>
    <row r="36" spans="2:12" s="1" customFormat="1" ht="14.4" customHeight="1" hidden="1">
      <c r="B36" s="42"/>
      <c r="E36" s="129" t="s">
        <v>44</v>
      </c>
      <c r="F36" s="143">
        <f>ROUND((SUM(BH84:BH108)),2)</f>
        <v>0</v>
      </c>
      <c r="I36" s="144">
        <v>0.15</v>
      </c>
      <c r="J36" s="143">
        <f>0</f>
        <v>0</v>
      </c>
      <c r="L36" s="42"/>
    </row>
    <row r="37" spans="2:12" s="1" customFormat="1" ht="14.4" customHeight="1" hidden="1">
      <c r="B37" s="42"/>
      <c r="E37" s="129" t="s">
        <v>45</v>
      </c>
      <c r="F37" s="143">
        <f>ROUND((SUM(BI84:BI108)),2)</f>
        <v>0</v>
      </c>
      <c r="I37" s="144">
        <v>0</v>
      </c>
      <c r="J37" s="143">
        <f>0</f>
        <v>0</v>
      </c>
      <c r="L37" s="42"/>
    </row>
    <row r="38" spans="2:12" s="1" customFormat="1" ht="6.95" customHeight="1">
      <c r="B38" s="42"/>
      <c r="I38" s="131"/>
      <c r="L38" s="42"/>
    </row>
    <row r="39" spans="2:12" s="1" customFormat="1" ht="25.4" customHeight="1">
      <c r="B39" s="42"/>
      <c r="C39" s="145"/>
      <c r="D39" s="146" t="s">
        <v>46</v>
      </c>
      <c r="E39" s="147"/>
      <c r="F39" s="147"/>
      <c r="G39" s="148" t="s">
        <v>47</v>
      </c>
      <c r="H39" s="149" t="s">
        <v>48</v>
      </c>
      <c r="I39" s="150"/>
      <c r="J39" s="151">
        <f>SUM(J30:J37)</f>
        <v>0</v>
      </c>
      <c r="K39" s="152"/>
      <c r="L39" s="42"/>
    </row>
    <row r="40" spans="2:12" s="1" customFormat="1" ht="14.4" customHeight="1">
      <c r="B40" s="153"/>
      <c r="C40" s="154"/>
      <c r="D40" s="154"/>
      <c r="E40" s="154"/>
      <c r="F40" s="154"/>
      <c r="G40" s="154"/>
      <c r="H40" s="154"/>
      <c r="I40" s="155"/>
      <c r="J40" s="154"/>
      <c r="K40" s="154"/>
      <c r="L40" s="42"/>
    </row>
    <row r="44" spans="2:12" s="1" customFormat="1" ht="6.95" customHeight="1">
      <c r="B44" s="156"/>
      <c r="C44" s="157"/>
      <c r="D44" s="157"/>
      <c r="E44" s="157"/>
      <c r="F44" s="157"/>
      <c r="G44" s="157"/>
      <c r="H44" s="157"/>
      <c r="I44" s="158"/>
      <c r="J44" s="157"/>
      <c r="K44" s="157"/>
      <c r="L44" s="42"/>
    </row>
    <row r="45" spans="2:12" s="1" customFormat="1" ht="24.95" customHeight="1">
      <c r="B45" s="37"/>
      <c r="C45" s="22" t="s">
        <v>97</v>
      </c>
      <c r="D45" s="38"/>
      <c r="E45" s="38"/>
      <c r="F45" s="38"/>
      <c r="G45" s="38"/>
      <c r="H45" s="38"/>
      <c r="I45" s="131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1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1"/>
      <c r="J47" s="38"/>
      <c r="K47" s="38"/>
      <c r="L47" s="42"/>
    </row>
    <row r="48" spans="2:12" s="1" customFormat="1" ht="16.5" customHeight="1">
      <c r="B48" s="37"/>
      <c r="C48" s="38"/>
      <c r="D48" s="38"/>
      <c r="E48" s="159" t="str">
        <f>E7</f>
        <v>Stavební úpravy budovy č.p.1371, REV 24.2.2020</v>
      </c>
      <c r="F48" s="31"/>
      <c r="G48" s="31"/>
      <c r="H48" s="31"/>
      <c r="I48" s="131"/>
      <c r="J48" s="38"/>
      <c r="K48" s="38"/>
      <c r="L48" s="42"/>
    </row>
    <row r="49" spans="2:12" s="1" customFormat="1" ht="12" customHeight="1">
      <c r="B49" s="37"/>
      <c r="C49" s="31" t="s">
        <v>92</v>
      </c>
      <c r="D49" s="38"/>
      <c r="E49" s="38"/>
      <c r="F49" s="38"/>
      <c r="G49" s="38"/>
      <c r="H49" s="38"/>
      <c r="I49" s="131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02 - Ostatní a vedlejší náklady</v>
      </c>
      <c r="F50" s="38"/>
      <c r="G50" s="38"/>
      <c r="H50" s="38"/>
      <c r="I50" s="131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1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>Na Okrouhlíku 1371/30</v>
      </c>
      <c r="G52" s="38"/>
      <c r="H52" s="38"/>
      <c r="I52" s="133" t="s">
        <v>22</v>
      </c>
      <c r="J52" s="66" t="str">
        <f>IF(J12="","",J12)</f>
        <v>24. 2. 2020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1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>Královéhradecký kraj</v>
      </c>
      <c r="G54" s="38"/>
      <c r="H54" s="38"/>
      <c r="I54" s="133" t="s">
        <v>30</v>
      </c>
      <c r="J54" s="35" t="str">
        <f>E21</f>
        <v>Projecticon s.r.o.</v>
      </c>
      <c r="K54" s="38"/>
      <c r="L54" s="42"/>
    </row>
    <row r="55" spans="2:12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3" t="s">
        <v>33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1"/>
      <c r="J56" s="38"/>
      <c r="K56" s="38"/>
      <c r="L56" s="42"/>
    </row>
    <row r="57" spans="2:12" s="1" customFormat="1" ht="29.25" customHeight="1">
      <c r="B57" s="37"/>
      <c r="C57" s="160" t="s">
        <v>98</v>
      </c>
      <c r="D57" s="161"/>
      <c r="E57" s="161"/>
      <c r="F57" s="161"/>
      <c r="G57" s="161"/>
      <c r="H57" s="161"/>
      <c r="I57" s="162"/>
      <c r="J57" s="163" t="s">
        <v>99</v>
      </c>
      <c r="K57" s="161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1"/>
      <c r="J58" s="38"/>
      <c r="K58" s="38"/>
      <c r="L58" s="42"/>
    </row>
    <row r="59" spans="2:47" s="1" customFormat="1" ht="22.8" customHeight="1">
      <c r="B59" s="37"/>
      <c r="C59" s="164" t="s">
        <v>100</v>
      </c>
      <c r="D59" s="38"/>
      <c r="E59" s="38"/>
      <c r="F59" s="38"/>
      <c r="G59" s="38"/>
      <c r="H59" s="38"/>
      <c r="I59" s="131"/>
      <c r="J59" s="97">
        <f>J84</f>
        <v>0</v>
      </c>
      <c r="K59" s="38"/>
      <c r="L59" s="42"/>
      <c r="AU59" s="16" t="s">
        <v>101</v>
      </c>
    </row>
    <row r="60" spans="2:12" s="7" customFormat="1" ht="24.95" customHeight="1">
      <c r="B60" s="165"/>
      <c r="C60" s="166"/>
      <c r="D60" s="167" t="s">
        <v>1503</v>
      </c>
      <c r="E60" s="168"/>
      <c r="F60" s="168"/>
      <c r="G60" s="168"/>
      <c r="H60" s="168"/>
      <c r="I60" s="169"/>
      <c r="J60" s="170">
        <f>J85</f>
        <v>0</v>
      </c>
      <c r="K60" s="166"/>
      <c r="L60" s="171"/>
    </row>
    <row r="61" spans="2:12" s="8" customFormat="1" ht="19.9" customHeight="1">
      <c r="B61" s="172"/>
      <c r="C61" s="173"/>
      <c r="D61" s="174" t="s">
        <v>1504</v>
      </c>
      <c r="E61" s="175"/>
      <c r="F61" s="175"/>
      <c r="G61" s="175"/>
      <c r="H61" s="175"/>
      <c r="I61" s="176"/>
      <c r="J61" s="177">
        <f>J86</f>
        <v>0</v>
      </c>
      <c r="K61" s="173"/>
      <c r="L61" s="178"/>
    </row>
    <row r="62" spans="2:12" s="8" customFormat="1" ht="19.9" customHeight="1">
      <c r="B62" s="172"/>
      <c r="C62" s="173"/>
      <c r="D62" s="174" t="s">
        <v>1505</v>
      </c>
      <c r="E62" s="175"/>
      <c r="F62" s="175"/>
      <c r="G62" s="175"/>
      <c r="H62" s="175"/>
      <c r="I62" s="176"/>
      <c r="J62" s="177">
        <f>J92</f>
        <v>0</v>
      </c>
      <c r="K62" s="173"/>
      <c r="L62" s="178"/>
    </row>
    <row r="63" spans="2:12" s="8" customFormat="1" ht="19.9" customHeight="1">
      <c r="B63" s="172"/>
      <c r="C63" s="173"/>
      <c r="D63" s="174" t="s">
        <v>1506</v>
      </c>
      <c r="E63" s="175"/>
      <c r="F63" s="175"/>
      <c r="G63" s="175"/>
      <c r="H63" s="175"/>
      <c r="I63" s="176"/>
      <c r="J63" s="177">
        <f>J103</f>
        <v>0</v>
      </c>
      <c r="K63" s="173"/>
      <c r="L63" s="178"/>
    </row>
    <row r="64" spans="2:12" s="8" customFormat="1" ht="19.9" customHeight="1">
      <c r="B64" s="172"/>
      <c r="C64" s="173"/>
      <c r="D64" s="174" t="s">
        <v>1507</v>
      </c>
      <c r="E64" s="175"/>
      <c r="F64" s="175"/>
      <c r="G64" s="175"/>
      <c r="H64" s="175"/>
      <c r="I64" s="176"/>
      <c r="J64" s="177">
        <f>J107</f>
        <v>0</v>
      </c>
      <c r="K64" s="173"/>
      <c r="L64" s="178"/>
    </row>
    <row r="65" spans="2:12" s="1" customFormat="1" ht="21.8" customHeight="1">
      <c r="B65" s="37"/>
      <c r="C65" s="38"/>
      <c r="D65" s="38"/>
      <c r="E65" s="38"/>
      <c r="F65" s="38"/>
      <c r="G65" s="38"/>
      <c r="H65" s="38"/>
      <c r="I65" s="131"/>
      <c r="J65" s="38"/>
      <c r="K65" s="38"/>
      <c r="L65" s="42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55"/>
      <c r="J66" s="57"/>
      <c r="K66" s="57"/>
      <c r="L66" s="42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58"/>
      <c r="J70" s="59"/>
      <c r="K70" s="59"/>
      <c r="L70" s="42"/>
    </row>
    <row r="71" spans="2:12" s="1" customFormat="1" ht="24.95" customHeight="1">
      <c r="B71" s="37"/>
      <c r="C71" s="22" t="s">
        <v>124</v>
      </c>
      <c r="D71" s="38"/>
      <c r="E71" s="38"/>
      <c r="F71" s="38"/>
      <c r="G71" s="38"/>
      <c r="H71" s="38"/>
      <c r="I71" s="131"/>
      <c r="J71" s="38"/>
      <c r="K71" s="38"/>
      <c r="L71" s="42"/>
    </row>
    <row r="72" spans="2:12" s="1" customFormat="1" ht="6.95" customHeight="1">
      <c r="B72" s="37"/>
      <c r="C72" s="38"/>
      <c r="D72" s="38"/>
      <c r="E72" s="38"/>
      <c r="F72" s="38"/>
      <c r="G72" s="38"/>
      <c r="H72" s="38"/>
      <c r="I72" s="131"/>
      <c r="J72" s="38"/>
      <c r="K72" s="38"/>
      <c r="L72" s="42"/>
    </row>
    <row r="73" spans="2:12" s="1" customFormat="1" ht="12" customHeight="1">
      <c r="B73" s="37"/>
      <c r="C73" s="31" t="s">
        <v>16</v>
      </c>
      <c r="D73" s="38"/>
      <c r="E73" s="38"/>
      <c r="F73" s="38"/>
      <c r="G73" s="38"/>
      <c r="H73" s="38"/>
      <c r="I73" s="131"/>
      <c r="J73" s="38"/>
      <c r="K73" s="38"/>
      <c r="L73" s="42"/>
    </row>
    <row r="74" spans="2:12" s="1" customFormat="1" ht="16.5" customHeight="1">
      <c r="B74" s="37"/>
      <c r="C74" s="38"/>
      <c r="D74" s="38"/>
      <c r="E74" s="159" t="str">
        <f>E7</f>
        <v>Stavební úpravy budovy č.p.1371, REV 24.2.2020</v>
      </c>
      <c r="F74" s="31"/>
      <c r="G74" s="31"/>
      <c r="H74" s="31"/>
      <c r="I74" s="131"/>
      <c r="J74" s="38"/>
      <c r="K74" s="38"/>
      <c r="L74" s="42"/>
    </row>
    <row r="75" spans="2:12" s="1" customFormat="1" ht="12" customHeight="1">
      <c r="B75" s="37"/>
      <c r="C75" s="31" t="s">
        <v>92</v>
      </c>
      <c r="D75" s="38"/>
      <c r="E75" s="38"/>
      <c r="F75" s="38"/>
      <c r="G75" s="38"/>
      <c r="H75" s="38"/>
      <c r="I75" s="131"/>
      <c r="J75" s="38"/>
      <c r="K75" s="38"/>
      <c r="L75" s="42"/>
    </row>
    <row r="76" spans="2:12" s="1" customFormat="1" ht="16.5" customHeight="1">
      <c r="B76" s="37"/>
      <c r="C76" s="38"/>
      <c r="D76" s="38"/>
      <c r="E76" s="63" t="str">
        <f>E9</f>
        <v>02 - Ostatní a vedlejší náklady</v>
      </c>
      <c r="F76" s="38"/>
      <c r="G76" s="38"/>
      <c r="H76" s="38"/>
      <c r="I76" s="131"/>
      <c r="J76" s="38"/>
      <c r="K76" s="38"/>
      <c r="L76" s="42"/>
    </row>
    <row r="77" spans="2:12" s="1" customFormat="1" ht="6.95" customHeight="1">
      <c r="B77" s="37"/>
      <c r="C77" s="38"/>
      <c r="D77" s="38"/>
      <c r="E77" s="38"/>
      <c r="F77" s="38"/>
      <c r="G77" s="38"/>
      <c r="H77" s="38"/>
      <c r="I77" s="131"/>
      <c r="J77" s="38"/>
      <c r="K77" s="38"/>
      <c r="L77" s="42"/>
    </row>
    <row r="78" spans="2:12" s="1" customFormat="1" ht="12" customHeight="1">
      <c r="B78" s="37"/>
      <c r="C78" s="31" t="s">
        <v>20</v>
      </c>
      <c r="D78" s="38"/>
      <c r="E78" s="38"/>
      <c r="F78" s="26" t="str">
        <f>F12</f>
        <v>Na Okrouhlíku 1371/30</v>
      </c>
      <c r="G78" s="38"/>
      <c r="H78" s="38"/>
      <c r="I78" s="133" t="s">
        <v>22</v>
      </c>
      <c r="J78" s="66" t="str">
        <f>IF(J12="","",J12)</f>
        <v>24. 2. 2020</v>
      </c>
      <c r="K78" s="38"/>
      <c r="L78" s="42"/>
    </row>
    <row r="79" spans="2:12" s="1" customFormat="1" ht="6.95" customHeight="1">
      <c r="B79" s="37"/>
      <c r="C79" s="38"/>
      <c r="D79" s="38"/>
      <c r="E79" s="38"/>
      <c r="F79" s="38"/>
      <c r="G79" s="38"/>
      <c r="H79" s="38"/>
      <c r="I79" s="131"/>
      <c r="J79" s="38"/>
      <c r="K79" s="38"/>
      <c r="L79" s="42"/>
    </row>
    <row r="80" spans="2:12" s="1" customFormat="1" ht="13.65" customHeight="1">
      <c r="B80" s="37"/>
      <c r="C80" s="31" t="s">
        <v>24</v>
      </c>
      <c r="D80" s="38"/>
      <c r="E80" s="38"/>
      <c r="F80" s="26" t="str">
        <f>E15</f>
        <v>Královéhradecký kraj</v>
      </c>
      <c r="G80" s="38"/>
      <c r="H80" s="38"/>
      <c r="I80" s="133" t="s">
        <v>30</v>
      </c>
      <c r="J80" s="35" t="str">
        <f>E21</f>
        <v>Projecticon s.r.o.</v>
      </c>
      <c r="K80" s="38"/>
      <c r="L80" s="42"/>
    </row>
    <row r="81" spans="2:12" s="1" customFormat="1" ht="13.65" customHeight="1">
      <c r="B81" s="37"/>
      <c r="C81" s="31" t="s">
        <v>28</v>
      </c>
      <c r="D81" s="38"/>
      <c r="E81" s="38"/>
      <c r="F81" s="26" t="str">
        <f>IF(E18="","",E18)</f>
        <v>Vyplň údaj</v>
      </c>
      <c r="G81" s="38"/>
      <c r="H81" s="38"/>
      <c r="I81" s="133" t="s">
        <v>33</v>
      </c>
      <c r="J81" s="35" t="str">
        <f>E24</f>
        <v xml:space="preserve"> </v>
      </c>
      <c r="K81" s="38"/>
      <c r="L81" s="42"/>
    </row>
    <row r="82" spans="2:12" s="1" customFormat="1" ht="10.3" customHeight="1">
      <c r="B82" s="37"/>
      <c r="C82" s="38"/>
      <c r="D82" s="38"/>
      <c r="E82" s="38"/>
      <c r="F82" s="38"/>
      <c r="G82" s="38"/>
      <c r="H82" s="38"/>
      <c r="I82" s="131"/>
      <c r="J82" s="38"/>
      <c r="K82" s="38"/>
      <c r="L82" s="42"/>
    </row>
    <row r="83" spans="2:20" s="9" customFormat="1" ht="29.25" customHeight="1">
      <c r="B83" s="179"/>
      <c r="C83" s="180" t="s">
        <v>125</v>
      </c>
      <c r="D83" s="181" t="s">
        <v>55</v>
      </c>
      <c r="E83" s="181" t="s">
        <v>51</v>
      </c>
      <c r="F83" s="181" t="s">
        <v>52</v>
      </c>
      <c r="G83" s="181" t="s">
        <v>126</v>
      </c>
      <c r="H83" s="181" t="s">
        <v>127</v>
      </c>
      <c r="I83" s="182" t="s">
        <v>128</v>
      </c>
      <c r="J83" s="181" t="s">
        <v>99</v>
      </c>
      <c r="K83" s="183" t="s">
        <v>129</v>
      </c>
      <c r="L83" s="184"/>
      <c r="M83" s="87" t="s">
        <v>1</v>
      </c>
      <c r="N83" s="88" t="s">
        <v>40</v>
      </c>
      <c r="O83" s="88" t="s">
        <v>130</v>
      </c>
      <c r="P83" s="88" t="s">
        <v>131</v>
      </c>
      <c r="Q83" s="88" t="s">
        <v>132</v>
      </c>
      <c r="R83" s="88" t="s">
        <v>133</v>
      </c>
      <c r="S83" s="88" t="s">
        <v>134</v>
      </c>
      <c r="T83" s="89" t="s">
        <v>135</v>
      </c>
    </row>
    <row r="84" spans="2:63" s="1" customFormat="1" ht="22.8" customHeight="1">
      <c r="B84" s="37"/>
      <c r="C84" s="94" t="s">
        <v>136</v>
      </c>
      <c r="D84" s="38"/>
      <c r="E84" s="38"/>
      <c r="F84" s="38"/>
      <c r="G84" s="38"/>
      <c r="H84" s="38"/>
      <c r="I84" s="131"/>
      <c r="J84" s="185">
        <f>BK84</f>
        <v>0</v>
      </c>
      <c r="K84" s="38"/>
      <c r="L84" s="42"/>
      <c r="M84" s="90"/>
      <c r="N84" s="91"/>
      <c r="O84" s="91"/>
      <c r="P84" s="186">
        <f>P85</f>
        <v>0</v>
      </c>
      <c r="Q84" s="91"/>
      <c r="R84" s="186">
        <f>R85</f>
        <v>0</v>
      </c>
      <c r="S84" s="91"/>
      <c r="T84" s="187">
        <f>T85</f>
        <v>0</v>
      </c>
      <c r="AT84" s="16" t="s">
        <v>69</v>
      </c>
      <c r="AU84" s="16" t="s">
        <v>101</v>
      </c>
      <c r="BK84" s="188">
        <f>BK85</f>
        <v>0</v>
      </c>
    </row>
    <row r="85" spans="2:63" s="10" customFormat="1" ht="25.9" customHeight="1">
      <c r="B85" s="189"/>
      <c r="C85" s="190"/>
      <c r="D85" s="191" t="s">
        <v>69</v>
      </c>
      <c r="E85" s="192" t="s">
        <v>1508</v>
      </c>
      <c r="F85" s="192" t="s">
        <v>1509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P86+P92+P103+P107</f>
        <v>0</v>
      </c>
      <c r="Q85" s="197"/>
      <c r="R85" s="198">
        <f>R86+R92+R103+R107</f>
        <v>0</v>
      </c>
      <c r="S85" s="197"/>
      <c r="T85" s="199">
        <f>T86+T92+T103+T107</f>
        <v>0</v>
      </c>
      <c r="AR85" s="200" t="s">
        <v>170</v>
      </c>
      <c r="AT85" s="201" t="s">
        <v>69</v>
      </c>
      <c r="AU85" s="201" t="s">
        <v>70</v>
      </c>
      <c r="AY85" s="200" t="s">
        <v>139</v>
      </c>
      <c r="BK85" s="202">
        <f>BK86+BK92+BK103+BK107</f>
        <v>0</v>
      </c>
    </row>
    <row r="86" spans="2:63" s="10" customFormat="1" ht="22.8" customHeight="1">
      <c r="B86" s="189"/>
      <c r="C86" s="190"/>
      <c r="D86" s="191" t="s">
        <v>69</v>
      </c>
      <c r="E86" s="203" t="s">
        <v>1510</v>
      </c>
      <c r="F86" s="203" t="s">
        <v>1511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SUM(P87:P91)</f>
        <v>0</v>
      </c>
      <c r="Q86" s="197"/>
      <c r="R86" s="198">
        <f>SUM(R87:R91)</f>
        <v>0</v>
      </c>
      <c r="S86" s="197"/>
      <c r="T86" s="199">
        <f>SUM(T87:T91)</f>
        <v>0</v>
      </c>
      <c r="AR86" s="200" t="s">
        <v>170</v>
      </c>
      <c r="AT86" s="201" t="s">
        <v>69</v>
      </c>
      <c r="AU86" s="201" t="s">
        <v>78</v>
      </c>
      <c r="AY86" s="200" t="s">
        <v>139</v>
      </c>
      <c r="BK86" s="202">
        <f>SUM(BK87:BK91)</f>
        <v>0</v>
      </c>
    </row>
    <row r="87" spans="2:65" s="1" customFormat="1" ht="16.5" customHeight="1">
      <c r="B87" s="37"/>
      <c r="C87" s="205" t="s">
        <v>78</v>
      </c>
      <c r="D87" s="205" t="s">
        <v>141</v>
      </c>
      <c r="E87" s="206" t="s">
        <v>1512</v>
      </c>
      <c r="F87" s="207" t="s">
        <v>1513</v>
      </c>
      <c r="G87" s="208" t="s">
        <v>607</v>
      </c>
      <c r="H87" s="209">
        <v>1</v>
      </c>
      <c r="I87" s="210"/>
      <c r="J87" s="211">
        <f>ROUND(I87*H87,2)</f>
        <v>0</v>
      </c>
      <c r="K87" s="207" t="s">
        <v>145</v>
      </c>
      <c r="L87" s="42"/>
      <c r="M87" s="212" t="s">
        <v>1</v>
      </c>
      <c r="N87" s="213" t="s">
        <v>41</v>
      </c>
      <c r="O87" s="78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AR87" s="16" t="s">
        <v>1514</v>
      </c>
      <c r="AT87" s="16" t="s">
        <v>141</v>
      </c>
      <c r="AU87" s="16" t="s">
        <v>80</v>
      </c>
      <c r="AY87" s="16" t="s">
        <v>139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78</v>
      </c>
      <c r="BK87" s="216">
        <f>ROUND(I87*H87,2)</f>
        <v>0</v>
      </c>
      <c r="BL87" s="16" t="s">
        <v>1514</v>
      </c>
      <c r="BM87" s="16" t="s">
        <v>1515</v>
      </c>
    </row>
    <row r="88" spans="2:51" s="11" customFormat="1" ht="12">
      <c r="B88" s="217"/>
      <c r="C88" s="218"/>
      <c r="D88" s="219" t="s">
        <v>148</v>
      </c>
      <c r="E88" s="220" t="s">
        <v>1</v>
      </c>
      <c r="F88" s="221" t="s">
        <v>1516</v>
      </c>
      <c r="G88" s="218"/>
      <c r="H88" s="220" t="s">
        <v>1</v>
      </c>
      <c r="I88" s="222"/>
      <c r="J88" s="218"/>
      <c r="K88" s="218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148</v>
      </c>
      <c r="AU88" s="227" t="s">
        <v>80</v>
      </c>
      <c r="AV88" s="11" t="s">
        <v>78</v>
      </c>
      <c r="AW88" s="11" t="s">
        <v>32</v>
      </c>
      <c r="AX88" s="11" t="s">
        <v>70</v>
      </c>
      <c r="AY88" s="227" t="s">
        <v>139</v>
      </c>
    </row>
    <row r="89" spans="2:51" s="12" customFormat="1" ht="12">
      <c r="B89" s="228"/>
      <c r="C89" s="229"/>
      <c r="D89" s="219" t="s">
        <v>148</v>
      </c>
      <c r="E89" s="230" t="s">
        <v>1</v>
      </c>
      <c r="F89" s="231" t="s">
        <v>78</v>
      </c>
      <c r="G89" s="229"/>
      <c r="H89" s="232">
        <v>1</v>
      </c>
      <c r="I89" s="233"/>
      <c r="J89" s="229"/>
      <c r="K89" s="229"/>
      <c r="L89" s="234"/>
      <c r="M89" s="235"/>
      <c r="N89" s="236"/>
      <c r="O89" s="236"/>
      <c r="P89" s="236"/>
      <c r="Q89" s="236"/>
      <c r="R89" s="236"/>
      <c r="S89" s="236"/>
      <c r="T89" s="237"/>
      <c r="AT89" s="238" t="s">
        <v>148</v>
      </c>
      <c r="AU89" s="238" t="s">
        <v>80</v>
      </c>
      <c r="AV89" s="12" t="s">
        <v>80</v>
      </c>
      <c r="AW89" s="12" t="s">
        <v>32</v>
      </c>
      <c r="AX89" s="12" t="s">
        <v>78</v>
      </c>
      <c r="AY89" s="238" t="s">
        <v>139</v>
      </c>
    </row>
    <row r="90" spans="2:65" s="1" customFormat="1" ht="16.5" customHeight="1">
      <c r="B90" s="37"/>
      <c r="C90" s="205" t="s">
        <v>80</v>
      </c>
      <c r="D90" s="205" t="s">
        <v>141</v>
      </c>
      <c r="E90" s="206" t="s">
        <v>1517</v>
      </c>
      <c r="F90" s="207" t="s">
        <v>1518</v>
      </c>
      <c r="G90" s="208" t="s">
        <v>607</v>
      </c>
      <c r="H90" s="209">
        <v>1</v>
      </c>
      <c r="I90" s="210"/>
      <c r="J90" s="211">
        <f>ROUND(I90*H90,2)</f>
        <v>0</v>
      </c>
      <c r="K90" s="207" t="s">
        <v>145</v>
      </c>
      <c r="L90" s="42"/>
      <c r="M90" s="212" t="s">
        <v>1</v>
      </c>
      <c r="N90" s="213" t="s">
        <v>41</v>
      </c>
      <c r="O90" s="78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AR90" s="16" t="s">
        <v>1514</v>
      </c>
      <c r="AT90" s="16" t="s">
        <v>141</v>
      </c>
      <c r="AU90" s="16" t="s">
        <v>80</v>
      </c>
      <c r="AY90" s="16" t="s">
        <v>139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6" t="s">
        <v>78</v>
      </c>
      <c r="BK90" s="216">
        <f>ROUND(I90*H90,2)</f>
        <v>0</v>
      </c>
      <c r="BL90" s="16" t="s">
        <v>1514</v>
      </c>
      <c r="BM90" s="16" t="s">
        <v>1519</v>
      </c>
    </row>
    <row r="91" spans="2:65" s="1" customFormat="1" ht="16.5" customHeight="1">
      <c r="B91" s="37"/>
      <c r="C91" s="205" t="s">
        <v>159</v>
      </c>
      <c r="D91" s="205" t="s">
        <v>141</v>
      </c>
      <c r="E91" s="206" t="s">
        <v>1520</v>
      </c>
      <c r="F91" s="207" t="s">
        <v>1521</v>
      </c>
      <c r="G91" s="208" t="s">
        <v>607</v>
      </c>
      <c r="H91" s="209">
        <v>1</v>
      </c>
      <c r="I91" s="210"/>
      <c r="J91" s="211">
        <f>ROUND(I91*H91,2)</f>
        <v>0</v>
      </c>
      <c r="K91" s="207" t="s">
        <v>145</v>
      </c>
      <c r="L91" s="42"/>
      <c r="M91" s="212" t="s">
        <v>1</v>
      </c>
      <c r="N91" s="213" t="s">
        <v>41</v>
      </c>
      <c r="O91" s="78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AR91" s="16" t="s">
        <v>1514</v>
      </c>
      <c r="AT91" s="16" t="s">
        <v>141</v>
      </c>
      <c r="AU91" s="16" t="s">
        <v>80</v>
      </c>
      <c r="AY91" s="16" t="s">
        <v>139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78</v>
      </c>
      <c r="BK91" s="216">
        <f>ROUND(I91*H91,2)</f>
        <v>0</v>
      </c>
      <c r="BL91" s="16" t="s">
        <v>1514</v>
      </c>
      <c r="BM91" s="16" t="s">
        <v>1522</v>
      </c>
    </row>
    <row r="92" spans="2:63" s="10" customFormat="1" ht="22.8" customHeight="1">
      <c r="B92" s="189"/>
      <c r="C92" s="190"/>
      <c r="D92" s="191" t="s">
        <v>69</v>
      </c>
      <c r="E92" s="203" t="s">
        <v>1523</v>
      </c>
      <c r="F92" s="203" t="s">
        <v>1524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SUM(P93:P102)</f>
        <v>0</v>
      </c>
      <c r="Q92" s="197"/>
      <c r="R92" s="198">
        <f>SUM(R93:R102)</f>
        <v>0</v>
      </c>
      <c r="S92" s="197"/>
      <c r="T92" s="199">
        <f>SUM(T93:T102)</f>
        <v>0</v>
      </c>
      <c r="AR92" s="200" t="s">
        <v>170</v>
      </c>
      <c r="AT92" s="201" t="s">
        <v>69</v>
      </c>
      <c r="AU92" s="201" t="s">
        <v>78</v>
      </c>
      <c r="AY92" s="200" t="s">
        <v>139</v>
      </c>
      <c r="BK92" s="202">
        <f>SUM(BK93:BK102)</f>
        <v>0</v>
      </c>
    </row>
    <row r="93" spans="2:65" s="1" customFormat="1" ht="16.5" customHeight="1">
      <c r="B93" s="37"/>
      <c r="C93" s="205" t="s">
        <v>146</v>
      </c>
      <c r="D93" s="205" t="s">
        <v>141</v>
      </c>
      <c r="E93" s="206" t="s">
        <v>1525</v>
      </c>
      <c r="F93" s="207" t="s">
        <v>1524</v>
      </c>
      <c r="G93" s="208" t="s">
        <v>607</v>
      </c>
      <c r="H93" s="209">
        <v>1</v>
      </c>
      <c r="I93" s="210"/>
      <c r="J93" s="211">
        <f>ROUND(I93*H93,2)</f>
        <v>0</v>
      </c>
      <c r="K93" s="207" t="s">
        <v>145</v>
      </c>
      <c r="L93" s="42"/>
      <c r="M93" s="212" t="s">
        <v>1</v>
      </c>
      <c r="N93" s="213" t="s">
        <v>41</v>
      </c>
      <c r="O93" s="78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AR93" s="16" t="s">
        <v>1514</v>
      </c>
      <c r="AT93" s="16" t="s">
        <v>141</v>
      </c>
      <c r="AU93" s="16" t="s">
        <v>80</v>
      </c>
      <c r="AY93" s="16" t="s">
        <v>139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6" t="s">
        <v>78</v>
      </c>
      <c r="BK93" s="216">
        <f>ROUND(I93*H93,2)</f>
        <v>0</v>
      </c>
      <c r="BL93" s="16" t="s">
        <v>1514</v>
      </c>
      <c r="BM93" s="16" t="s">
        <v>1526</v>
      </c>
    </row>
    <row r="94" spans="2:65" s="1" customFormat="1" ht="16.5" customHeight="1">
      <c r="B94" s="37"/>
      <c r="C94" s="205" t="s">
        <v>170</v>
      </c>
      <c r="D94" s="205" t="s">
        <v>141</v>
      </c>
      <c r="E94" s="206" t="s">
        <v>1527</v>
      </c>
      <c r="F94" s="207" t="s">
        <v>1528</v>
      </c>
      <c r="G94" s="208" t="s">
        <v>607</v>
      </c>
      <c r="H94" s="209">
        <v>1</v>
      </c>
      <c r="I94" s="210"/>
      <c r="J94" s="211">
        <f>ROUND(I94*H94,2)</f>
        <v>0</v>
      </c>
      <c r="K94" s="207" t="s">
        <v>145</v>
      </c>
      <c r="L94" s="42"/>
      <c r="M94" s="212" t="s">
        <v>1</v>
      </c>
      <c r="N94" s="213" t="s">
        <v>41</v>
      </c>
      <c r="O94" s="78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AR94" s="16" t="s">
        <v>1514</v>
      </c>
      <c r="AT94" s="16" t="s">
        <v>141</v>
      </c>
      <c r="AU94" s="16" t="s">
        <v>80</v>
      </c>
      <c r="AY94" s="16" t="s">
        <v>139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78</v>
      </c>
      <c r="BK94" s="216">
        <f>ROUND(I94*H94,2)</f>
        <v>0</v>
      </c>
      <c r="BL94" s="16" t="s">
        <v>1514</v>
      </c>
      <c r="BM94" s="16" t="s">
        <v>1529</v>
      </c>
    </row>
    <row r="95" spans="2:65" s="1" customFormat="1" ht="16.5" customHeight="1">
      <c r="B95" s="37"/>
      <c r="C95" s="205" t="s">
        <v>174</v>
      </c>
      <c r="D95" s="205" t="s">
        <v>141</v>
      </c>
      <c r="E95" s="206" t="s">
        <v>1530</v>
      </c>
      <c r="F95" s="207" t="s">
        <v>1531</v>
      </c>
      <c r="G95" s="208" t="s">
        <v>607</v>
      </c>
      <c r="H95" s="209">
        <v>1</v>
      </c>
      <c r="I95" s="210"/>
      <c r="J95" s="211">
        <f>ROUND(I95*H95,2)</f>
        <v>0</v>
      </c>
      <c r="K95" s="207" t="s">
        <v>145</v>
      </c>
      <c r="L95" s="42"/>
      <c r="M95" s="212" t="s">
        <v>1</v>
      </c>
      <c r="N95" s="213" t="s">
        <v>41</v>
      </c>
      <c r="O95" s="78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AR95" s="16" t="s">
        <v>1514</v>
      </c>
      <c r="AT95" s="16" t="s">
        <v>141</v>
      </c>
      <c r="AU95" s="16" t="s">
        <v>80</v>
      </c>
      <c r="AY95" s="16" t="s">
        <v>139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6" t="s">
        <v>78</v>
      </c>
      <c r="BK95" s="216">
        <f>ROUND(I95*H95,2)</f>
        <v>0</v>
      </c>
      <c r="BL95" s="16" t="s">
        <v>1514</v>
      </c>
      <c r="BM95" s="16" t="s">
        <v>1532</v>
      </c>
    </row>
    <row r="96" spans="2:51" s="11" customFormat="1" ht="12">
      <c r="B96" s="217"/>
      <c r="C96" s="218"/>
      <c r="D96" s="219" t="s">
        <v>148</v>
      </c>
      <c r="E96" s="220" t="s">
        <v>1</v>
      </c>
      <c r="F96" s="221" t="s">
        <v>1533</v>
      </c>
      <c r="G96" s="218"/>
      <c r="H96" s="220" t="s">
        <v>1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148</v>
      </c>
      <c r="AU96" s="227" t="s">
        <v>80</v>
      </c>
      <c r="AV96" s="11" t="s">
        <v>78</v>
      </c>
      <c r="AW96" s="11" t="s">
        <v>32</v>
      </c>
      <c r="AX96" s="11" t="s">
        <v>70</v>
      </c>
      <c r="AY96" s="227" t="s">
        <v>139</v>
      </c>
    </row>
    <row r="97" spans="2:51" s="12" customFormat="1" ht="12">
      <c r="B97" s="228"/>
      <c r="C97" s="229"/>
      <c r="D97" s="219" t="s">
        <v>148</v>
      </c>
      <c r="E97" s="230" t="s">
        <v>1</v>
      </c>
      <c r="F97" s="231" t="s">
        <v>78</v>
      </c>
      <c r="G97" s="229"/>
      <c r="H97" s="232">
        <v>1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148</v>
      </c>
      <c r="AU97" s="238" t="s">
        <v>80</v>
      </c>
      <c r="AV97" s="12" t="s">
        <v>80</v>
      </c>
      <c r="AW97" s="12" t="s">
        <v>32</v>
      </c>
      <c r="AX97" s="12" t="s">
        <v>78</v>
      </c>
      <c r="AY97" s="238" t="s">
        <v>139</v>
      </c>
    </row>
    <row r="98" spans="2:65" s="1" customFormat="1" ht="16.5" customHeight="1">
      <c r="B98" s="37"/>
      <c r="C98" s="205" t="s">
        <v>178</v>
      </c>
      <c r="D98" s="205" t="s">
        <v>141</v>
      </c>
      <c r="E98" s="206" t="s">
        <v>1534</v>
      </c>
      <c r="F98" s="207" t="s">
        <v>1535</v>
      </c>
      <c r="G98" s="208" t="s">
        <v>607</v>
      </c>
      <c r="H98" s="209">
        <v>1</v>
      </c>
      <c r="I98" s="210"/>
      <c r="J98" s="211">
        <f>ROUND(I98*H98,2)</f>
        <v>0</v>
      </c>
      <c r="K98" s="207" t="s">
        <v>145</v>
      </c>
      <c r="L98" s="42"/>
      <c r="M98" s="212" t="s">
        <v>1</v>
      </c>
      <c r="N98" s="213" t="s">
        <v>41</v>
      </c>
      <c r="O98" s="78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16" t="s">
        <v>1514</v>
      </c>
      <c r="AT98" s="16" t="s">
        <v>141</v>
      </c>
      <c r="AU98" s="16" t="s">
        <v>80</v>
      </c>
      <c r="AY98" s="16" t="s">
        <v>139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78</v>
      </c>
      <c r="BK98" s="216">
        <f>ROUND(I98*H98,2)</f>
        <v>0</v>
      </c>
      <c r="BL98" s="16" t="s">
        <v>1514</v>
      </c>
      <c r="BM98" s="16" t="s">
        <v>1536</v>
      </c>
    </row>
    <row r="99" spans="2:65" s="1" customFormat="1" ht="16.5" customHeight="1">
      <c r="B99" s="37"/>
      <c r="C99" s="205" t="s">
        <v>182</v>
      </c>
      <c r="D99" s="205" t="s">
        <v>141</v>
      </c>
      <c r="E99" s="206" t="s">
        <v>1537</v>
      </c>
      <c r="F99" s="207" t="s">
        <v>1538</v>
      </c>
      <c r="G99" s="208" t="s">
        <v>607</v>
      </c>
      <c r="H99" s="209">
        <v>1</v>
      </c>
      <c r="I99" s="210"/>
      <c r="J99" s="211">
        <f>ROUND(I99*H99,2)</f>
        <v>0</v>
      </c>
      <c r="K99" s="207" t="s">
        <v>145</v>
      </c>
      <c r="L99" s="42"/>
      <c r="M99" s="212" t="s">
        <v>1</v>
      </c>
      <c r="N99" s="213" t="s">
        <v>41</v>
      </c>
      <c r="O99" s="78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16" t="s">
        <v>1514</v>
      </c>
      <c r="AT99" s="16" t="s">
        <v>141</v>
      </c>
      <c r="AU99" s="16" t="s">
        <v>80</v>
      </c>
      <c r="AY99" s="16" t="s">
        <v>139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6" t="s">
        <v>78</v>
      </c>
      <c r="BK99" s="216">
        <f>ROUND(I99*H99,2)</f>
        <v>0</v>
      </c>
      <c r="BL99" s="16" t="s">
        <v>1514</v>
      </c>
      <c r="BM99" s="16" t="s">
        <v>1539</v>
      </c>
    </row>
    <row r="100" spans="2:65" s="1" customFormat="1" ht="16.5" customHeight="1">
      <c r="B100" s="37"/>
      <c r="C100" s="205" t="s">
        <v>186</v>
      </c>
      <c r="D100" s="205" t="s">
        <v>141</v>
      </c>
      <c r="E100" s="206" t="s">
        <v>1540</v>
      </c>
      <c r="F100" s="207" t="s">
        <v>1541</v>
      </c>
      <c r="G100" s="208" t="s">
        <v>607</v>
      </c>
      <c r="H100" s="209">
        <v>1</v>
      </c>
      <c r="I100" s="210"/>
      <c r="J100" s="211">
        <f>ROUND(I100*H100,2)</f>
        <v>0</v>
      </c>
      <c r="K100" s="207" t="s">
        <v>145</v>
      </c>
      <c r="L100" s="42"/>
      <c r="M100" s="212" t="s">
        <v>1</v>
      </c>
      <c r="N100" s="213" t="s">
        <v>41</v>
      </c>
      <c r="O100" s="78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AR100" s="16" t="s">
        <v>1514</v>
      </c>
      <c r="AT100" s="16" t="s">
        <v>141</v>
      </c>
      <c r="AU100" s="16" t="s">
        <v>80</v>
      </c>
      <c r="AY100" s="16" t="s">
        <v>139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6" t="s">
        <v>78</v>
      </c>
      <c r="BK100" s="216">
        <f>ROUND(I100*H100,2)</f>
        <v>0</v>
      </c>
      <c r="BL100" s="16" t="s">
        <v>1514</v>
      </c>
      <c r="BM100" s="16" t="s">
        <v>1542</v>
      </c>
    </row>
    <row r="101" spans="2:65" s="1" customFormat="1" ht="16.5" customHeight="1">
      <c r="B101" s="37"/>
      <c r="C101" s="205" t="s">
        <v>86</v>
      </c>
      <c r="D101" s="205" t="s">
        <v>141</v>
      </c>
      <c r="E101" s="206" t="s">
        <v>1543</v>
      </c>
      <c r="F101" s="207" t="s">
        <v>1544</v>
      </c>
      <c r="G101" s="208" t="s">
        <v>607</v>
      </c>
      <c r="H101" s="209">
        <v>1</v>
      </c>
      <c r="I101" s="210"/>
      <c r="J101" s="211">
        <f>ROUND(I101*H101,2)</f>
        <v>0</v>
      </c>
      <c r="K101" s="207" t="s">
        <v>1</v>
      </c>
      <c r="L101" s="42"/>
      <c r="M101" s="212" t="s">
        <v>1</v>
      </c>
      <c r="N101" s="213" t="s">
        <v>41</v>
      </c>
      <c r="O101" s="78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AR101" s="16" t="s">
        <v>1514</v>
      </c>
      <c r="AT101" s="16" t="s">
        <v>141</v>
      </c>
      <c r="AU101" s="16" t="s">
        <v>80</v>
      </c>
      <c r="AY101" s="16" t="s">
        <v>139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78</v>
      </c>
      <c r="BK101" s="216">
        <f>ROUND(I101*H101,2)</f>
        <v>0</v>
      </c>
      <c r="BL101" s="16" t="s">
        <v>1514</v>
      </c>
      <c r="BM101" s="16" t="s">
        <v>1545</v>
      </c>
    </row>
    <row r="102" spans="2:47" s="1" customFormat="1" ht="12">
      <c r="B102" s="37"/>
      <c r="C102" s="38"/>
      <c r="D102" s="219" t="s">
        <v>263</v>
      </c>
      <c r="E102" s="38"/>
      <c r="F102" s="260" t="s">
        <v>1546</v>
      </c>
      <c r="G102" s="38"/>
      <c r="H102" s="38"/>
      <c r="I102" s="131"/>
      <c r="J102" s="38"/>
      <c r="K102" s="38"/>
      <c r="L102" s="42"/>
      <c r="M102" s="261"/>
      <c r="N102" s="78"/>
      <c r="O102" s="78"/>
      <c r="P102" s="78"/>
      <c r="Q102" s="78"/>
      <c r="R102" s="78"/>
      <c r="S102" s="78"/>
      <c r="T102" s="79"/>
      <c r="AT102" s="16" t="s">
        <v>263</v>
      </c>
      <c r="AU102" s="16" t="s">
        <v>80</v>
      </c>
    </row>
    <row r="103" spans="2:63" s="10" customFormat="1" ht="22.8" customHeight="1">
      <c r="B103" s="189"/>
      <c r="C103" s="190"/>
      <c r="D103" s="191" t="s">
        <v>69</v>
      </c>
      <c r="E103" s="203" t="s">
        <v>1547</v>
      </c>
      <c r="F103" s="203" t="s">
        <v>1548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SUM(P104:P106)</f>
        <v>0</v>
      </c>
      <c r="Q103" s="197"/>
      <c r="R103" s="198">
        <f>SUM(R104:R106)</f>
        <v>0</v>
      </c>
      <c r="S103" s="197"/>
      <c r="T103" s="199">
        <f>SUM(T104:T106)</f>
        <v>0</v>
      </c>
      <c r="AR103" s="200" t="s">
        <v>170</v>
      </c>
      <c r="AT103" s="201" t="s">
        <v>69</v>
      </c>
      <c r="AU103" s="201" t="s">
        <v>78</v>
      </c>
      <c r="AY103" s="200" t="s">
        <v>139</v>
      </c>
      <c r="BK103" s="202">
        <f>SUM(BK104:BK106)</f>
        <v>0</v>
      </c>
    </row>
    <row r="104" spans="2:65" s="1" customFormat="1" ht="16.5" customHeight="1">
      <c r="B104" s="37"/>
      <c r="C104" s="205" t="s">
        <v>194</v>
      </c>
      <c r="D104" s="205" t="s">
        <v>141</v>
      </c>
      <c r="E104" s="206" t="s">
        <v>1549</v>
      </c>
      <c r="F104" s="207" t="s">
        <v>1548</v>
      </c>
      <c r="G104" s="208" t="s">
        <v>607</v>
      </c>
      <c r="H104" s="209">
        <v>1</v>
      </c>
      <c r="I104" s="210"/>
      <c r="J104" s="211">
        <f>ROUND(I104*H104,2)</f>
        <v>0</v>
      </c>
      <c r="K104" s="207" t="s">
        <v>145</v>
      </c>
      <c r="L104" s="42"/>
      <c r="M104" s="212" t="s">
        <v>1</v>
      </c>
      <c r="N104" s="213" t="s">
        <v>41</v>
      </c>
      <c r="O104" s="78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16" t="s">
        <v>1514</v>
      </c>
      <c r="AT104" s="16" t="s">
        <v>141</v>
      </c>
      <c r="AU104" s="16" t="s">
        <v>80</v>
      </c>
      <c r="AY104" s="16" t="s">
        <v>139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78</v>
      </c>
      <c r="BK104" s="216">
        <f>ROUND(I104*H104,2)</f>
        <v>0</v>
      </c>
      <c r="BL104" s="16" t="s">
        <v>1514</v>
      </c>
      <c r="BM104" s="16" t="s">
        <v>1550</v>
      </c>
    </row>
    <row r="105" spans="2:65" s="1" customFormat="1" ht="16.5" customHeight="1">
      <c r="B105" s="37"/>
      <c r="C105" s="205" t="s">
        <v>200</v>
      </c>
      <c r="D105" s="205" t="s">
        <v>141</v>
      </c>
      <c r="E105" s="206" t="s">
        <v>1551</v>
      </c>
      <c r="F105" s="207" t="s">
        <v>1552</v>
      </c>
      <c r="G105" s="208" t="s">
        <v>607</v>
      </c>
      <c r="H105" s="209">
        <v>1</v>
      </c>
      <c r="I105" s="210"/>
      <c r="J105" s="211">
        <f>ROUND(I105*H105,2)</f>
        <v>0</v>
      </c>
      <c r="K105" s="207" t="s">
        <v>145</v>
      </c>
      <c r="L105" s="42"/>
      <c r="M105" s="212" t="s">
        <v>1</v>
      </c>
      <c r="N105" s="213" t="s">
        <v>41</v>
      </c>
      <c r="O105" s="78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AR105" s="16" t="s">
        <v>1514</v>
      </c>
      <c r="AT105" s="16" t="s">
        <v>141</v>
      </c>
      <c r="AU105" s="16" t="s">
        <v>80</v>
      </c>
      <c r="AY105" s="16" t="s">
        <v>139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6" t="s">
        <v>78</v>
      </c>
      <c r="BK105" s="216">
        <f>ROUND(I105*H105,2)</f>
        <v>0</v>
      </c>
      <c r="BL105" s="16" t="s">
        <v>1514</v>
      </c>
      <c r="BM105" s="16" t="s">
        <v>1553</v>
      </c>
    </row>
    <row r="106" spans="2:65" s="1" customFormat="1" ht="16.5" customHeight="1">
      <c r="B106" s="37"/>
      <c r="C106" s="205" t="s">
        <v>210</v>
      </c>
      <c r="D106" s="205" t="s">
        <v>141</v>
      </c>
      <c r="E106" s="206" t="s">
        <v>1554</v>
      </c>
      <c r="F106" s="207" t="s">
        <v>1555</v>
      </c>
      <c r="G106" s="208" t="s">
        <v>607</v>
      </c>
      <c r="H106" s="209">
        <v>1</v>
      </c>
      <c r="I106" s="210"/>
      <c r="J106" s="211">
        <f>ROUND(I106*H106,2)</f>
        <v>0</v>
      </c>
      <c r="K106" s="207" t="s">
        <v>145</v>
      </c>
      <c r="L106" s="42"/>
      <c r="M106" s="212" t="s">
        <v>1</v>
      </c>
      <c r="N106" s="213" t="s">
        <v>41</v>
      </c>
      <c r="O106" s="78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AR106" s="16" t="s">
        <v>1514</v>
      </c>
      <c r="AT106" s="16" t="s">
        <v>141</v>
      </c>
      <c r="AU106" s="16" t="s">
        <v>80</v>
      </c>
      <c r="AY106" s="16" t="s">
        <v>139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78</v>
      </c>
      <c r="BK106" s="216">
        <f>ROUND(I106*H106,2)</f>
        <v>0</v>
      </c>
      <c r="BL106" s="16" t="s">
        <v>1514</v>
      </c>
      <c r="BM106" s="16" t="s">
        <v>1556</v>
      </c>
    </row>
    <row r="107" spans="2:63" s="10" customFormat="1" ht="22.8" customHeight="1">
      <c r="B107" s="189"/>
      <c r="C107" s="190"/>
      <c r="D107" s="191" t="s">
        <v>69</v>
      </c>
      <c r="E107" s="203" t="s">
        <v>1557</v>
      </c>
      <c r="F107" s="203" t="s">
        <v>1558</v>
      </c>
      <c r="G107" s="190"/>
      <c r="H107" s="190"/>
      <c r="I107" s="193"/>
      <c r="J107" s="204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170</v>
      </c>
      <c r="AT107" s="201" t="s">
        <v>69</v>
      </c>
      <c r="AU107" s="201" t="s">
        <v>78</v>
      </c>
      <c r="AY107" s="200" t="s">
        <v>139</v>
      </c>
      <c r="BK107" s="202">
        <f>BK108</f>
        <v>0</v>
      </c>
    </row>
    <row r="108" spans="2:65" s="1" customFormat="1" ht="16.5" customHeight="1">
      <c r="B108" s="37"/>
      <c r="C108" s="205" t="s">
        <v>214</v>
      </c>
      <c r="D108" s="205" t="s">
        <v>141</v>
      </c>
      <c r="E108" s="206" t="s">
        <v>1559</v>
      </c>
      <c r="F108" s="207" t="s">
        <v>1560</v>
      </c>
      <c r="G108" s="208" t="s">
        <v>607</v>
      </c>
      <c r="H108" s="209">
        <v>1</v>
      </c>
      <c r="I108" s="210"/>
      <c r="J108" s="211">
        <f>ROUND(I108*H108,2)</f>
        <v>0</v>
      </c>
      <c r="K108" s="207" t="s">
        <v>145</v>
      </c>
      <c r="L108" s="42"/>
      <c r="M108" s="273" t="s">
        <v>1</v>
      </c>
      <c r="N108" s="274" t="s">
        <v>41</v>
      </c>
      <c r="O108" s="275"/>
      <c r="P108" s="276">
        <f>O108*H108</f>
        <v>0</v>
      </c>
      <c r="Q108" s="276">
        <v>0</v>
      </c>
      <c r="R108" s="276">
        <f>Q108*H108</f>
        <v>0</v>
      </c>
      <c r="S108" s="276">
        <v>0</v>
      </c>
      <c r="T108" s="277">
        <f>S108*H108</f>
        <v>0</v>
      </c>
      <c r="AR108" s="16" t="s">
        <v>1514</v>
      </c>
      <c r="AT108" s="16" t="s">
        <v>141</v>
      </c>
      <c r="AU108" s="16" t="s">
        <v>80</v>
      </c>
      <c r="AY108" s="16" t="s">
        <v>139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6" t="s">
        <v>78</v>
      </c>
      <c r="BK108" s="216">
        <f>ROUND(I108*H108,2)</f>
        <v>0</v>
      </c>
      <c r="BL108" s="16" t="s">
        <v>1514</v>
      </c>
      <c r="BM108" s="16" t="s">
        <v>1561</v>
      </c>
    </row>
    <row r="109" spans="2:12" s="1" customFormat="1" ht="6.95" customHeight="1">
      <c r="B109" s="56"/>
      <c r="C109" s="57"/>
      <c r="D109" s="57"/>
      <c r="E109" s="57"/>
      <c r="F109" s="57"/>
      <c r="G109" s="57"/>
      <c r="H109" s="57"/>
      <c r="I109" s="155"/>
      <c r="J109" s="57"/>
      <c r="K109" s="57"/>
      <c r="L109" s="42"/>
    </row>
  </sheetData>
  <sheetProtection password="CC35" sheet="1" objects="1" scenarios="1" formatColumns="0" formatRows="0" autoFilter="0"/>
  <autoFilter ref="C83:K10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DESKTOP-239ODQK\Lucie</cp:lastModifiedBy>
  <dcterms:created xsi:type="dcterms:W3CDTF">2020-02-24T15:04:01Z</dcterms:created>
  <dcterms:modified xsi:type="dcterms:W3CDTF">2020-02-24T15:04:07Z</dcterms:modified>
  <cp:category/>
  <cp:version/>
  <cp:contentType/>
  <cp:contentStatus/>
</cp:coreProperties>
</file>