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 budovy " sheetId="2" r:id="rId2"/>
    <sheet name="02 - Ostatní a vedlejší n..." sheetId="3" r:id="rId3"/>
  </sheets>
  <definedNames>
    <definedName name="_xlnm.Print_Area" localSheetId="0">'Rekapitulace stavby'!$D$4:$AO$36,'Rekapitulace stavby'!$C$42:$AQ$57</definedName>
    <definedName name="_xlnm._FilterDatabase" localSheetId="1" hidden="1">'01 - Zateplení budovy '!$C$100:$K$781</definedName>
    <definedName name="_xlnm.Print_Area" localSheetId="1">'01 - Zateplení budovy '!$C$4:$J$39,'01 - Zateplení budovy '!$C$45:$J$82,'01 - Zateplení budovy '!$C$88:$K$781</definedName>
    <definedName name="_xlnm._FilterDatabase" localSheetId="2" hidden="1">'02 - Ostatní a vedlejší n...'!$C$83:$K$108</definedName>
    <definedName name="_xlnm.Print_Area" localSheetId="2">'02 - Ostatní a vedlejší n...'!$C$4:$J$39,'02 - Ostatní a vedlejší n...'!$C$45:$J$65,'02 - Ostatní a vedlejší n...'!$C$71:$K$108</definedName>
    <definedName name="_xlnm.Print_Titles" localSheetId="0">'Rekapitulace stavby'!$52:$52</definedName>
    <definedName name="_xlnm.Print_Titles" localSheetId="1">'01 - Zateplení budovy '!$100:$100</definedName>
    <definedName name="_xlnm.Print_Titles" localSheetId="2">'02 - Ostatní a vedlejší n...'!$83:$83</definedName>
  </definedNames>
  <calcPr fullCalcOnLoad="1"/>
</workbook>
</file>

<file path=xl/sharedStrings.xml><?xml version="1.0" encoding="utf-8"?>
<sst xmlns="http://schemas.openxmlformats.org/spreadsheetml/2006/main" count="8260" uniqueCount="1555">
  <si>
    <t>Export Komplet</t>
  </si>
  <si>
    <t/>
  </si>
  <si>
    <t>2.0</t>
  </si>
  <si>
    <t>ZAMOK</t>
  </si>
  <si>
    <t>False</t>
  </si>
  <si>
    <t>{1125efbe-86dd-492d-811b-6afa18eaf053}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</si>
  <si>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</si>
  <si>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</si>
  <si>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</si>
  <si>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</si>
  <si>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</si>
  <si>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</si>
  <si>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</si>
  <si>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</si>
  <si>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2019/001/1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</si>
  <si>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</si>
  <si>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</si>
  <si>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budovy č.p.1371, REV 18.2.2020</t>
  </si>
  <si>
    <t>KSO:</t>
  </si>
  <si>
    <t>CC-CZ:</t>
  </si>
  <si>
    <t>Místo:</t>
  </si>
  <si>
    <t>Na Okrouhlíku 1371/30, Hradec Králové</t>
  </si>
  <si>
    <t>Datum:</t>
  </si>
  <si>
    <t>18. 2. 2020</t>
  </si>
  <si>
    <t>Zadavatel:</t>
  </si>
  <si>
    <t>IČ:</t>
  </si>
  <si>
    <t>Královéhradecký kraj, Pivovarské náměstí 1245/2</t>
  </si>
  <si>
    <t>DIČ:</t>
  </si>
  <si>
    <t>Uchazeč:</t>
  </si>
  <si>
    <t>Vyplň údaj</t>
  </si>
  <si>
    <t>Projektant:</t>
  </si>
  <si>
    <t>Projecticon s.r.o., Nový Hrádek 151, 549 22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</si>
  <si>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</si>
  <si>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</si>
  <si>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</si>
  <si>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</si>
  <si>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</si>
  <si>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</si>
  <si>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</si>
  <si>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</si>
  <si>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</si>
  <si>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</si>
  <si>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</si>
  <si>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</si>
  <si>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</si>
  <si>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</si>
  <si>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</si>
  <si>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</si>
  <si>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</si>
  <si>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</si>
  <si>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</si>
  <si>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</si>
  <si>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</si>
  <si>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</si>
  <si>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</si>
  <si>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</si>
  <si>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</si>
  <si>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</si>
  <si>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</si>
  <si>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</si>
  <si>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</si>
  <si>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</si>
  <si>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</si>
  <si>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</si>
  <si>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</si>
  <si>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</si>
  <si>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</si>
  <si>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</si>
  <si>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</si>
  <si>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</si>
  <si>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</si>
  <si>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</si>
  <si>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</si>
  <si>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</si>
  <si>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</si>
  <si>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</si>
  <si>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Zateplení budovy </t>
  </si>
  <si>
    <t>STA</t>
  </si>
  <si>
    <t>1</t>
  </si>
  <si>
    <t>{b7bc64dc-e7e0-4159-8728-b0888834e002}</t>
  </si>
  <si>
    <t>2</t>
  </si>
  <si>
    <t>02</t>
  </si>
  <si>
    <t>Ostatní a vedlejší náklady</t>
  </si>
  <si>
    <t>{daf9fdaf-55e5-4f88-9a49-4c154ebd37cd}</t>
  </si>
  <si>
    <t>svorky_SJ_SZ_1</t>
  </si>
  <si>
    <t>svorky_SJ_SZ</t>
  </si>
  <si>
    <t>10</t>
  </si>
  <si>
    <t>svorky_SS_1</t>
  </si>
  <si>
    <t>svorky SS</t>
  </si>
  <si>
    <t>KRYCÍ LIST SOUPISU PRACÍ</t>
  </si>
  <si>
    <t>úhelník_1</t>
  </si>
  <si>
    <t>úhelník</t>
  </si>
  <si>
    <t>Objekt:</t>
  </si>
  <si>
    <t xml:space="preserve">01 - Zateplení budovy </t>
  </si>
  <si>
    <t>Na Okrouhlíku 1371/30</t>
  </si>
  <si>
    <t>Královéhradecký kraj</t>
  </si>
  <si>
    <t>Projecticon s.r.o.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</si>
  <si>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</si>
  <si>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</si>
  <si>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</si>
  <si>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</si>
  <si>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</si>
  <si>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</si>
  <si>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</si>
  <si>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</si>
  <si>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</si>
  <si>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</si>
  <si>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</si>
  <si>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</si>
  <si>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</si>
  <si>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</si>
  <si>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</si>
  <si>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</si>
  <si>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</si>
  <si>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</si>
  <si>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731 - Ústřední vytápění 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</si>
  <si>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</si>
  <si>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</si>
  <si>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</si>
  <si>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</si>
  <si>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</si>
  <si>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</si>
  <si>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</si>
  <si>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</si>
  <si>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</si>
  <si>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</si>
  <si>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</si>
  <si>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</si>
  <si>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</si>
  <si>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</si>
  <si>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</si>
  <si>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</si>
  <si>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</si>
  <si>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</si>
  <si>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</si>
  <si>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</si>
  <si>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</si>
  <si>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</si>
  <si>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</si>
  <si>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</si>
  <si>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</si>
  <si>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</si>
  <si>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</si>
  <si>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</si>
  <si>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</si>
  <si>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2019 01</t>
  </si>
  <si>
    <t>4</t>
  </si>
  <si>
    <t>1195735367</t>
  </si>
  <si>
    <t>VV</t>
  </si>
  <si>
    <t>"zadní parkoviště, š. 1,0m"</t>
  </si>
  <si>
    <t>(15,5+8,98)*1</t>
  </si>
  <si>
    <t>113107043</t>
  </si>
  <si>
    <t>Odstranění podkladu živičných tl 150 mm při překopech ručně</t>
  </si>
  <si>
    <t>634133302</t>
  </si>
  <si>
    <t>"chodník ul. Koutníkova, š.1,0m - situace zpevněných ploch"</t>
  </si>
  <si>
    <t>(1+15,59+1,8+8,3+1+0,9)*1</t>
  </si>
  <si>
    <t>"oblouk u hlavního vchodu"</t>
  </si>
  <si>
    <t>10,2*1</t>
  </si>
  <si>
    <t>Součet</t>
  </si>
  <si>
    <t>3</t>
  </si>
  <si>
    <t>122201101</t>
  </si>
  <si>
    <t>Odkopávky a prokopávky nezapažené v hornině tř. 3 objem do 100 m3</t>
  </si>
  <si>
    <t>m3</t>
  </si>
  <si>
    <t>1715453740</t>
  </si>
  <si>
    <t>"odkopávky do hl. 1,0m, bez skladby komunikace 0,34cm"</t>
  </si>
  <si>
    <t>(24,48+38,79)*0,66</t>
  </si>
  <si>
    <t>122 - R01</t>
  </si>
  <si>
    <t>Příplatek odkopávky a prokopávky nezapažené v hornině tř. 3 objem do 100 m3 za provedení ručně nebo pneu nářadím</t>
  </si>
  <si>
    <t>-1588112292</t>
  </si>
  <si>
    <t>41,758</t>
  </si>
  <si>
    <t>5</t>
  </si>
  <si>
    <t>122201109</t>
  </si>
  <si>
    <t>Příplatek za lepivost u odkopávek v hornině tř. 1 až 3</t>
  </si>
  <si>
    <t>1609760871</t>
  </si>
  <si>
    <t>6</t>
  </si>
  <si>
    <t>162201211</t>
  </si>
  <si>
    <t>Vodorovné přemístění výkopku z horniny tř. 1 až 4 stavebním kolečkem do 10 m</t>
  </si>
  <si>
    <t>2101523058</t>
  </si>
  <si>
    <t>7</t>
  </si>
  <si>
    <t>162201269</t>
  </si>
  <si>
    <t>Příplatek k vodorovnému přemístění výkopku z horniny tř. 5 až 7 stavebním kolečkem ZKD 10 m</t>
  </si>
  <si>
    <t>-1275174868</t>
  </si>
  <si>
    <t>8</t>
  </si>
  <si>
    <t>162701105</t>
  </si>
  <si>
    <t>Vodorovné přemístění do 10000 m výkopku/sypaniny z horniny tř. 1 až 4</t>
  </si>
  <si>
    <t>658063802</t>
  </si>
  <si>
    <t>9</t>
  </si>
  <si>
    <t>162701109</t>
  </si>
  <si>
    <t>Příplatek k vodorovnému přemístění výkopku/sypaniny z horniny tř. 1 až 4 ZKD 1000 m přes 10000 m</t>
  </si>
  <si>
    <t>-1718843009</t>
  </si>
  <si>
    <t>41,758*10</t>
  </si>
  <si>
    <t>171201201</t>
  </si>
  <si>
    <t>Uložení sypaniny na skládky</t>
  </si>
  <si>
    <t>2134790368</t>
  </si>
  <si>
    <t>11</t>
  </si>
  <si>
    <t>171201211</t>
  </si>
  <si>
    <t>Poplatek za uložení stavebního odpadu - zeminy a kameniva na skládce</t>
  </si>
  <si>
    <t>t</t>
  </si>
  <si>
    <t>301084241</t>
  </si>
  <si>
    <t>41,758*1,65</t>
  </si>
  <si>
    <t>12</t>
  </si>
  <si>
    <t>174101101</t>
  </si>
  <si>
    <t>Zásyp jam, šachet rýh nebo kolem objektů sypaninou se zhutněním</t>
  </si>
  <si>
    <t>1398937004</t>
  </si>
  <si>
    <t>"zadní parkoviště, tl. skladby 270mm"</t>
  </si>
  <si>
    <t>(15,5+8,98)*1*0,73</t>
  </si>
  <si>
    <t>"chodník ul. Koutníkova, š.1,0m - situace zpevněných ploch, tl. skladby 270mm"</t>
  </si>
  <si>
    <t>(1+15,59+1,8+8,3+1+0,9)*1*0,73</t>
  </si>
  <si>
    <t>"oblouk u hlavního vchodu, tl. skladby 270mm"</t>
  </si>
  <si>
    <t>10,2*1*0,73</t>
  </si>
  <si>
    <t>13</t>
  </si>
  <si>
    <t>174 - R02</t>
  </si>
  <si>
    <t>Příplatek zásyp jam, šachet rýh nebo kolem objektů - ručně</t>
  </si>
  <si>
    <t>-31706074</t>
  </si>
  <si>
    <t>14</t>
  </si>
  <si>
    <t>M</t>
  </si>
  <si>
    <t>58343930</t>
  </si>
  <si>
    <t>kamenivo drcené hrubé frakce 16-32</t>
  </si>
  <si>
    <t>1081536606</t>
  </si>
  <si>
    <t>"zásyp bez podsypu a finální vrstvy komunikace"</t>
  </si>
  <si>
    <t>46,178*1,8</t>
  </si>
  <si>
    <t>Svislé a kompletní konstrukce</t>
  </si>
  <si>
    <t>311235191</t>
  </si>
  <si>
    <t>Zdivo jednovrstvé z cihel broušených přes P10 do P15 na tenkovrstvou maltu tl 380 mm</t>
  </si>
  <si>
    <t>-1386263718</t>
  </si>
  <si>
    <t>"vyzdívka mezi okna 213 - půdorys 1.NP"</t>
  </si>
  <si>
    <t>(5,4*3,08-(2,1*3,08*2))*4</t>
  </si>
  <si>
    <t>16</t>
  </si>
  <si>
    <t>342291131</t>
  </si>
  <si>
    <t>Ukotvení příček k betonovým konstrukcím plochými kotvami</t>
  </si>
  <si>
    <t>m</t>
  </si>
  <si>
    <t>-107767403</t>
  </si>
  <si>
    <t>"napojení přizdívky do stávající bet. kce - půdorys 1.NP"</t>
  </si>
  <si>
    <t>(3,08*2+1,2)*4</t>
  </si>
  <si>
    <t>Komunikace pozemní</t>
  </si>
  <si>
    <t>17</t>
  </si>
  <si>
    <t>564251111</t>
  </si>
  <si>
    <t>Podklad nebo podsyp ze štěrkopísku ŠP tl 150 mm</t>
  </si>
  <si>
    <t>-1381113453</t>
  </si>
  <si>
    <t>"zadní parkoviště "</t>
  </si>
  <si>
    <t>(15,5+8,98)*1*</t>
  </si>
  <si>
    <t>18</t>
  </si>
  <si>
    <t>572361112</t>
  </si>
  <si>
    <t>Vyspravení krytu komunikací po překopech plochy přes 15 m2 studenou asfaltovou směsí tl 60 mm</t>
  </si>
  <si>
    <t>-532141261</t>
  </si>
  <si>
    <t>"chodník ul. Koutníkova, doplnění asfaltu k přídlažbě š. 0,75m"</t>
  </si>
  <si>
    <t>(1+15,59+1,8+8,3+1+0,9)*0,75</t>
  </si>
  <si>
    <t>"oblouk u hlavního vchodu, doplnění asfaltu k přídlažbě š. 0,75m"</t>
  </si>
  <si>
    <t>10,2*0,75</t>
  </si>
  <si>
    <t>19</t>
  </si>
  <si>
    <t>572404111</t>
  </si>
  <si>
    <t>Posyp živičného podkladu nebo krytu drobným kamenivem v množství 5 kg/m2</t>
  </si>
  <si>
    <t>299612684</t>
  </si>
  <si>
    <t>29,093</t>
  </si>
  <si>
    <t>20</t>
  </si>
  <si>
    <t>596212210</t>
  </si>
  <si>
    <t>Kladení zámkové dlažby pozemních komunikací tl 80 mm skupiny A pl do 50 m2</t>
  </si>
  <si>
    <t>-248398520</t>
  </si>
  <si>
    <t>"doplnění dlažby, typ plástev, vnitřní parkoviště, š. 0,75m"</t>
  </si>
  <si>
    <t>(15,5+8,98)*0,75</t>
  </si>
  <si>
    <t>59245090</t>
  </si>
  <si>
    <t>dlažba zámková profilová 230x140x80mm přírodní</t>
  </si>
  <si>
    <t>2083651605</t>
  </si>
  <si>
    <t>P</t>
  </si>
  <si>
    <t>Poznámka k položce:
Spotřeba: 38 kus/m2</t>
  </si>
  <si>
    <t>18,36*1,05 'Přepočtené koeficientem množství</t>
  </si>
  <si>
    <t>22</t>
  </si>
  <si>
    <t>596811220</t>
  </si>
  <si>
    <t>Kladení betonové dlažby komunikací pro pěší do lože z kameniva vel do 0,25 m2 plochy do 50 m2</t>
  </si>
  <si>
    <t>-2128873248</t>
  </si>
  <si>
    <t>"zadní parkoviště, š. 0,25m"</t>
  </si>
  <si>
    <t>(15,5+8,98)*0,25</t>
  </si>
  <si>
    <t>"chodník ul. Koutníkova, š.0,25m"</t>
  </si>
  <si>
    <t>(1+15,59+1,8+8,3+1+0,9)*0,25</t>
  </si>
  <si>
    <t>"oblouk u hlavního vchodu, š. 0,25m"</t>
  </si>
  <si>
    <t>10,2*1*0,25</t>
  </si>
  <si>
    <t>23</t>
  </si>
  <si>
    <t>PFB.2170061</t>
  </si>
  <si>
    <t>Silniční přídlažba - krajník nízký a vysoký ABK 50/25/8 II nat</t>
  </si>
  <si>
    <t>kus</t>
  </si>
  <si>
    <t>571147606</t>
  </si>
  <si>
    <t>Poznámka k položce:
ABK 50/25/8 II nat</t>
  </si>
  <si>
    <t>15,818*1,05 'Přepočtené koeficientem množství</t>
  </si>
  <si>
    <t>Úpravy povrchů, podlahy a osazování výplní</t>
  </si>
  <si>
    <t>24</t>
  </si>
  <si>
    <t>629995101</t>
  </si>
  <si>
    <t>Očištění vnějších ploch tlakovou vodou</t>
  </si>
  <si>
    <t>2104610059</t>
  </si>
  <si>
    <t>25</t>
  </si>
  <si>
    <t>622111121</t>
  </si>
  <si>
    <t>Vyspravení lokální cementovou maltou vnějších stěn</t>
  </si>
  <si>
    <t>152002047</t>
  </si>
  <si>
    <t>26</t>
  </si>
  <si>
    <t>622135002</t>
  </si>
  <si>
    <t>Vyrovnání podkladu vnějších stěn maltou cementovou tl do 10 mm</t>
  </si>
  <si>
    <t>2020656965</t>
  </si>
  <si>
    <t>27</t>
  </si>
  <si>
    <t>622135011</t>
  </si>
  <si>
    <t>Vyrovnání podkladu vnějších stěn tmelem tl do 2 mm</t>
  </si>
  <si>
    <t>899954744</t>
  </si>
  <si>
    <t>28</t>
  </si>
  <si>
    <t>622525202</t>
  </si>
  <si>
    <t>Oprava tenkovrstvé omítky stěn v rozsahu do 30%</t>
  </si>
  <si>
    <t>-76001326</t>
  </si>
  <si>
    <t>29</t>
  </si>
  <si>
    <t>621221041</t>
  </si>
  <si>
    <t>Montáž kontaktního zateplení vnějších podhledů z minerální vlny s podélnou orientací tl přes 160 mm</t>
  </si>
  <si>
    <t>-1799052750</t>
  </si>
  <si>
    <t>"Severovýchodní strana"</t>
  </si>
  <si>
    <t>19,5*30+9,05*16,7</t>
  </si>
  <si>
    <t>"Jihovýchodní strana"</t>
  </si>
  <si>
    <t>(13,424+1,9)*(11,6+0,75)</t>
  </si>
  <si>
    <t>13,39*28,2</t>
  </si>
  <si>
    <t>"nad 1871 odměřeno CAD" 26,562</t>
  </si>
  <si>
    <t>"Jihozápadní strana"</t>
  </si>
  <si>
    <t>28,145*13,39-(10,259*10,197)</t>
  </si>
  <si>
    <t>"Severozápadní strana"</t>
  </si>
  <si>
    <t>28,023*30,95</t>
  </si>
  <si>
    <t>3,6*(2*2,67+10,2)</t>
  </si>
  <si>
    <t>Mezisoučet</t>
  </si>
  <si>
    <t>"odečet okna" -787,52</t>
  </si>
  <si>
    <t>"odečet dveře" -12,936-2,48-7,006</t>
  </si>
  <si>
    <t>30</t>
  </si>
  <si>
    <t>63151539</t>
  </si>
  <si>
    <t>deska tepelně izolační minerální kontaktních fasád podélné vlákno λ=0,036-0,037 tl 180mm</t>
  </si>
  <si>
    <t>-2047880465</t>
  </si>
  <si>
    <t>1715,111*1,02 'Přepočtené koeficientem množství</t>
  </si>
  <si>
    <t>31</t>
  </si>
  <si>
    <t>621221021</t>
  </si>
  <si>
    <t>Montáž kontaktního zateplení vnějších podhledů z minerální vlny s podélnou orientací tl do 120 mm</t>
  </si>
  <si>
    <t>288225375</t>
  </si>
  <si>
    <t>"markýza na vchodem"</t>
  </si>
  <si>
    <t>4,84*2+0,4*2</t>
  </si>
  <si>
    <t>32</t>
  </si>
  <si>
    <t>63151527</t>
  </si>
  <si>
    <t>deska tepelně izolační minerální kontaktních fasád podélné vlákno λ=0,036-0,037 tl 100mm</t>
  </si>
  <si>
    <t>854164732</t>
  </si>
  <si>
    <t>10,48*1,02 'Přepočtené koeficientem množství</t>
  </si>
  <si>
    <t>33</t>
  </si>
  <si>
    <t>622211031</t>
  </si>
  <si>
    <t>Montáž kontaktního zateplení vnějších stěn z polystyrénových desek tl do 160 mm</t>
  </si>
  <si>
    <t>416971094</t>
  </si>
  <si>
    <t>"XPS tl. 160mm"</t>
  </si>
  <si>
    <t>"Severovýchodní strana"(19,5+9,05)*1</t>
  </si>
  <si>
    <t>"Severozápadní strana" 1,7*10,2</t>
  </si>
  <si>
    <t>"Jihovýchodní strana" (13,424+1,9+13,39)*1</t>
  </si>
  <si>
    <t>"rezerva anglické dvorky - dle skutečnosti" 20</t>
  </si>
  <si>
    <t>34</t>
  </si>
  <si>
    <t>28376425</t>
  </si>
  <si>
    <t>deska z polystyrénu XPS, hrana polodrážková a hladký povrch tl 160mm</t>
  </si>
  <si>
    <t>-957528192</t>
  </si>
  <si>
    <t>94,604*1,02 'Přepočtené koeficientem množství</t>
  </si>
  <si>
    <t>35</t>
  </si>
  <si>
    <t>622222001</t>
  </si>
  <si>
    <t>Montáž kontaktního zateplení vnějšího ostění hl. špalety do 200 mm z minerální vlny tl do 40 mm</t>
  </si>
  <si>
    <t>-896444727</t>
  </si>
  <si>
    <t>"201" (0,6+2*0,5)*1</t>
  </si>
  <si>
    <t>"202"  (1,2+2*0,5)*5</t>
  </si>
  <si>
    <t>"203" ((1,2+1,2)+2*0,5)*2</t>
  </si>
  <si>
    <t>"204" ((1,2+1,2+1,2+1,2)+2*0,5)*1</t>
  </si>
  <si>
    <t>"205" (2,31+2*0,92)*2</t>
  </si>
  <si>
    <t>"101" 3*0,9*43</t>
  </si>
  <si>
    <t>"206" 3*1,5*2</t>
  </si>
  <si>
    <t>"207" (1,2+2*1,8)*2</t>
  </si>
  <si>
    <t>"103A" (1,2+2*2)*3</t>
  </si>
  <si>
    <t>"104A" (1,2+2*2)*2</t>
  </si>
  <si>
    <t>"105" (1,5+2*1,8)*8</t>
  </si>
  <si>
    <t>"106" (1,5+2*1,8)*9</t>
  </si>
  <si>
    <t>"107" (1,5+2*1,8)*12</t>
  </si>
  <si>
    <t>"109" (2,4+2*1,8)*24</t>
  </si>
  <si>
    <t>"212"(1,265+2*3,08)*6</t>
  </si>
  <si>
    <t>"213" (2,1+2*3,08)*7</t>
  </si>
  <si>
    <t>"227"(0,64+2*3,08)*2</t>
  </si>
  <si>
    <t>"228" (0,64+2*3,08)*2</t>
  </si>
  <si>
    <t>"300" (2,1+2*3,08)*1</t>
  </si>
  <si>
    <t>"103" (1,2+2*1,8)*6</t>
  </si>
  <si>
    <t>"104" (1,2+2*1,8)*6</t>
  </si>
  <si>
    <t>"108" (2,4+2*1,8)*64</t>
  </si>
  <si>
    <t>"154" (2,78+2*5,4)*1</t>
  </si>
  <si>
    <t>"208" (3,3+2*1,8)*4</t>
  </si>
  <si>
    <t>"209" (5,4+2*2,78)*2</t>
  </si>
  <si>
    <t>"110" (2,7+2*1,8)*3</t>
  </si>
  <si>
    <t>"210" (3,3+2*1,8)*3</t>
  </si>
  <si>
    <t>"301" (1,957*2+1,644)+0,58</t>
  </si>
  <si>
    <t>"302" (1,031+2*1,957)*1</t>
  </si>
  <si>
    <t>"303" (1,095+2*1,957)*5</t>
  </si>
  <si>
    <t>"304" (1,095+2*1,957)*5</t>
  </si>
  <si>
    <t>"305"(1,095+2*1,82)*10</t>
  </si>
  <si>
    <t>"306" (1,03+2*1,82)*1</t>
  </si>
  <si>
    <t>"307" (1,095+2*1,82)*1</t>
  </si>
  <si>
    <t>36</t>
  </si>
  <si>
    <t>63151518</t>
  </si>
  <si>
    <t>deska tepelně izolační minerální kontaktních fasád podélné vlákno λ=0,036-0,037 tl 40mm</t>
  </si>
  <si>
    <t>216325224</t>
  </si>
  <si>
    <t>1286,158*0,15</t>
  </si>
  <si>
    <t>192,924*1,1 'Přepočtené koeficientem množství</t>
  </si>
  <si>
    <t>37</t>
  </si>
  <si>
    <t>622142001</t>
  </si>
  <si>
    <t>Potažení vnějších stěn sklovláknitým pletivem vtlačeným do tenkovrstvé hmoty</t>
  </si>
  <si>
    <t>425576667</t>
  </si>
  <si>
    <t>1715,111 + 65,99+10,48</t>
  </si>
  <si>
    <t>"boční strana schodiště a rampa, odměřeno CAD" 1,32+7,19</t>
  </si>
  <si>
    <t>38</t>
  </si>
  <si>
    <t>622143001</t>
  </si>
  <si>
    <t>Montáž omítkových plastových nebo pozinkovaných soklových profilů</t>
  </si>
  <si>
    <t>68533276</t>
  </si>
  <si>
    <t>"D1.1.NS.2 PŮDORYS 1.PP.pdf</t>
  </si>
  <si>
    <t>"obvod budovy bez dvěří - 1.NP a odskok 2.NP" (13,6+1,9+8,4+12,6+2*2,7+2*0,55+6*1,2+12,55+2,8+19,5+9,0+12,5)*2</t>
  </si>
  <si>
    <t>"dveře" -(1,25+1,35+1)</t>
  </si>
  <si>
    <t>39</t>
  </si>
  <si>
    <t>59051655</t>
  </si>
  <si>
    <t>lišta soklová Al s okapničkou zakládací U 18cm 0,95/200cm</t>
  </si>
  <si>
    <t>1516361828</t>
  </si>
  <si>
    <t>209,5*1,05 'Přepočtené koeficientem množství</t>
  </si>
  <si>
    <t>40</t>
  </si>
  <si>
    <t>622143003</t>
  </si>
  <si>
    <t>Montáž omítkových plastových nebo pozinkovaných rohových profilů</t>
  </si>
  <si>
    <t>-1478654880</t>
  </si>
  <si>
    <t>"okna" 1286,158</t>
  </si>
  <si>
    <t>"obvod" 102,95</t>
  </si>
  <si>
    <t>"rohy" 9*27,7+13,49*2+2*3,8</t>
  </si>
  <si>
    <t>41</t>
  </si>
  <si>
    <t>59051480</t>
  </si>
  <si>
    <t>profil rohový Al s tkaninou kontaktního zateplení</t>
  </si>
  <si>
    <t>2101067707</t>
  </si>
  <si>
    <t>1672,988*1,05</t>
  </si>
  <si>
    <t>1756,637*1,05 'Přepočtené koeficientem množství</t>
  </si>
  <si>
    <t>42</t>
  </si>
  <si>
    <t>622143005</t>
  </si>
  <si>
    <t>Montáž omítníků plastových nebo pozinkovaných</t>
  </si>
  <si>
    <t>194004060</t>
  </si>
  <si>
    <t>43</t>
  </si>
  <si>
    <t>590514920</t>
  </si>
  <si>
    <t>Okapnička ETICS PVC se síťovinou</t>
  </si>
  <si>
    <t>689145413</t>
  </si>
  <si>
    <t>"okna"</t>
  </si>
  <si>
    <t>0,6+1,2*5+2,4*2+4,8+2,31*2+0,9*43+1,5*2+1,2*2+1,2*3+1,2*2+1,5*8+1,5*9+1,5*12+2,4*24+1,265*6+2,1*7+0,64*2+0,64*2+2,1+1,2*6+1,2*6+2,4*64+5,4+3,3*4+5,4*2</t>
  </si>
  <si>
    <t>2,7*3+3,3*3+1,644+1,031+1,095*5+1,095*5+1,095*10+1,03+1,095</t>
  </si>
  <si>
    <t>44</t>
  </si>
  <si>
    <t>622143004</t>
  </si>
  <si>
    <t>Montáž omítkových samolepících začišťovacích profilů pro spojení s okenním rámem</t>
  </si>
  <si>
    <t>-1358116943</t>
  </si>
  <si>
    <t>"APU lišta"</t>
  </si>
  <si>
    <t>1286,158</t>
  </si>
  <si>
    <t>45</t>
  </si>
  <si>
    <t>59051476</t>
  </si>
  <si>
    <t>profil okenní začišťovací se sklovláknitou armovací tkaninou 9 mm/2,4 m</t>
  </si>
  <si>
    <t>749963247</t>
  </si>
  <si>
    <t>1286,158*1,05 'Přepočtené koeficientem množství</t>
  </si>
  <si>
    <t>46</t>
  </si>
  <si>
    <t>622531011</t>
  </si>
  <si>
    <t>Tenkovrstvá silikonová zrnitá omítka tl. 1,5 mm včetně penetrace vnějších stěn</t>
  </si>
  <si>
    <t>2028491880</t>
  </si>
  <si>
    <t>"MV 180 + špalety + XPS + rampa a schodiště"</t>
  </si>
  <si>
    <t>1773,975 +1286,158*0,2+65,99</t>
  </si>
  <si>
    <t>47</t>
  </si>
  <si>
    <t>611345215</t>
  </si>
  <si>
    <t>Sádrová hladká omítka malých ploch do 4,0 m2 na stropech</t>
  </si>
  <si>
    <t>1188844571</t>
  </si>
  <si>
    <t>Výřez plochy v podhledu</t>
  </si>
  <si>
    <t>4+7</t>
  </si>
  <si>
    <t>48</t>
  </si>
  <si>
    <t>612321141</t>
  </si>
  <si>
    <t>Vápenocementová omítka štuková dvouvrstvá vnitřních stěn nanášená ručně</t>
  </si>
  <si>
    <t>-51453853</t>
  </si>
  <si>
    <t>"vyzdívka mezi okna 213"</t>
  </si>
  <si>
    <t>49</t>
  </si>
  <si>
    <t>619991001</t>
  </si>
  <si>
    <t>Zakrytí podlah fólií přilepenou lepící páskou</t>
  </si>
  <si>
    <t>-1289881404</t>
  </si>
  <si>
    <t>"1.PP" 5,84+6,64+30,2+34,56+35,26+17,87+19,79+62,62+8,3+18,44+7,17+10,7+0,95+10,16+68,53</t>
  </si>
  <si>
    <t>"1.NP" 13,22+125,72+22,1+22,89+15,74+6,76+5,15+105,41+9,11+68,77+18,01+12,69+5,5</t>
  </si>
  <si>
    <t>"2.NP" 26,92+68,41+17,47+6,36+11,28+5,6+21,79+19,42+20,58+28,68+25,04+26,74+26,26+18,77+27,5+29,23+20,04+8,94+5,49+8,9+3,75</t>
  </si>
  <si>
    <t>"3.NP" 23,54+72,24+17,47+6,36+11,28+5,87+21,79+67+19,42+20,7+4,02+28,68+25,04+26,74+36,26+18,77+27,50+29,23+20,04+8,84+5,49+8,99+3,75</t>
  </si>
  <si>
    <t>"4.NP" 23,45+17,47+6,36+10,41+5,55+19,10+20,92+20,96+28,68+24,79+26,47+35,70+18,52+27,14+28,84+20,45+8,9+5,55+9,09+3,82+74,58</t>
  </si>
  <si>
    <t>"5.NP" 363-6,98-2,85</t>
  </si>
  <si>
    <t>"6.NP" 361,92- 6,98</t>
  </si>
  <si>
    <t>"7.NP" 353,49-6,98</t>
  </si>
  <si>
    <t>"8.NP"353,51-6,98</t>
  </si>
  <si>
    <t>50</t>
  </si>
  <si>
    <t>619995001</t>
  </si>
  <si>
    <t>Začištění omítek kolem oken, dveří, podlah nebo obkladů</t>
  </si>
  <si>
    <t>-1246841344</t>
  </si>
  <si>
    <t>51</t>
  </si>
  <si>
    <t>629991011</t>
  </si>
  <si>
    <t>Zakrytí výplní otvorů a svislých ploch fólií přilepenou lepící páskou</t>
  </si>
  <si>
    <t>724861877</t>
  </si>
  <si>
    <t>787,52+12,936+7,006+2,48</t>
  </si>
  <si>
    <t>52</t>
  </si>
  <si>
    <t>629999011</t>
  </si>
  <si>
    <t>Příplatek k úpravám povrchů za provádění styku dvou barev nebo struktur na fasádě</t>
  </si>
  <si>
    <t>165124942</t>
  </si>
  <si>
    <t>"barevné řešení"</t>
  </si>
  <si>
    <t>8,6+31,2</t>
  </si>
  <si>
    <t>53</t>
  </si>
  <si>
    <t>629- R01</t>
  </si>
  <si>
    <t>Výtažné zkoušky na hmoždinky</t>
  </si>
  <si>
    <t>1064994479</t>
  </si>
  <si>
    <t>54</t>
  </si>
  <si>
    <t>629 - R02</t>
  </si>
  <si>
    <t>Zkouška přídržnosti a soudržnosti zateplovacího systému</t>
  </si>
  <si>
    <t>772013721</t>
  </si>
  <si>
    <t>55</t>
  </si>
  <si>
    <t>629 - R03</t>
  </si>
  <si>
    <t>Požadavek na vysazení 3 barevných vzorků silikonové omítky od každé barvy dle barevného řešení</t>
  </si>
  <si>
    <t>-1411555049</t>
  </si>
  <si>
    <t>56</t>
  </si>
  <si>
    <t>629 - R04</t>
  </si>
  <si>
    <t>Zhotovéní kladečského plánu, včetně statického posouzení</t>
  </si>
  <si>
    <t>1343070148</t>
  </si>
  <si>
    <t>Ostatní konstrukce a práce, bourání</t>
  </si>
  <si>
    <t>57</t>
  </si>
  <si>
    <t>919735112</t>
  </si>
  <si>
    <t>Řezání stávajícího živičného krytu hl do 100 mm</t>
  </si>
  <si>
    <t>850028915</t>
  </si>
  <si>
    <t>"chodník ul. Koutníkova na š.1,0m - situace zpevněných ploch"</t>
  </si>
  <si>
    <t>1+15,59+1,8+8,3+1+0,9</t>
  </si>
  <si>
    <t>"oblouk vchodu"</t>
  </si>
  <si>
    <t>10,2</t>
  </si>
  <si>
    <t>"řezání na kusy po 1m"</t>
  </si>
  <si>
    <t>38,79</t>
  </si>
  <si>
    <t>58</t>
  </si>
  <si>
    <t>965081313</t>
  </si>
  <si>
    <t>Bourání podlah z dlaždic betonových, teracových nebo čedičových tl do 20 mm plochy přes 1 m2</t>
  </si>
  <si>
    <t>-632283488</t>
  </si>
  <si>
    <t>"Terasa nad vchodem, včetně celé skladby"</t>
  </si>
  <si>
    <t>34,7</t>
  </si>
  <si>
    <t>59</t>
  </si>
  <si>
    <t>966080115</t>
  </si>
  <si>
    <t>Bourání kontaktního zateplení z desek z minerální vlny tloušťky do 180 mm</t>
  </si>
  <si>
    <t>408363529</t>
  </si>
  <si>
    <t>1765,465+1286,158*0,15+65,99</t>
  </si>
  <si>
    <t>60</t>
  </si>
  <si>
    <t>968082015</t>
  </si>
  <si>
    <t>Vybourání plastových rámů oken včetně křídel plochy do 1 m2</t>
  </si>
  <si>
    <t>-1135403627</t>
  </si>
  <si>
    <t>"D1.1.BK.11 POHLEDY.pdf</t>
  </si>
  <si>
    <t>0,900*0,900*43+0,6*0,5*1+1,2*0,5*5</t>
  </si>
  <si>
    <t>61</t>
  </si>
  <si>
    <t>968082016</t>
  </si>
  <si>
    <t>Vybourání plastových rámů oken včetně křídel plochy přes 1 do 2 m2</t>
  </si>
  <si>
    <t>664317913</t>
  </si>
  <si>
    <t>2,4*0,5*2+0,64*3,08*2+0,64*3,08*2+1,95*1,82*10+1,03*1,82+1,95*1,82</t>
  </si>
  <si>
    <t>62</t>
  </si>
  <si>
    <t>968082017</t>
  </si>
  <si>
    <t>Vybourání plastových rámů oken včetně křídel plochy přes 2 do 4 m2</t>
  </si>
  <si>
    <t>-898567910</t>
  </si>
  <si>
    <t>4,8*0,5*1+1,5*1,5*2+1,2*1,8*2+1,2*2*3+1,2*2*2+1,5*1,8*8+1,5*1,8*9+1,5*1,5*12+2,4*1,2*24+1,265*3,08*6+5,4*3,08*7+2,1*3,08*1+1,2*1,8*6+1,2*1,8*6</t>
  </si>
  <si>
    <t>2,4*1,8*64+5,4*2,78*1+3,3*1,8*4+5,4*2,78*2+2,7*1,8*3+3,3*1,8*3+(1,644*1,957+(1,644*0,58/2))+1,031*1,957+1,095*1,957*5+1,095*1,957*5+2,31*0,92*2</t>
  </si>
  <si>
    <t>63</t>
  </si>
  <si>
    <t>968082022</t>
  </si>
  <si>
    <t>Vybourání plastových zárubní dveří plochy do 4 m2</t>
  </si>
  <si>
    <t>-1719521043</t>
  </si>
  <si>
    <t>1*2,48+1,45*2,48+1,375*2,48</t>
  </si>
  <si>
    <t>64</t>
  </si>
  <si>
    <t>941111122</t>
  </si>
  <si>
    <t>Montáž lešení řadového trubkového lehkého s podlahami zatížení do 200 kg/m2 š do 1,2 m v do 25 m</t>
  </si>
  <si>
    <t>-1420698720</t>
  </si>
  <si>
    <t>" fasáda + výplně  - zavešené lešení" 2525,053-231,647</t>
  </si>
  <si>
    <t>65</t>
  </si>
  <si>
    <t>941112222</t>
  </si>
  <si>
    <t>Příplatek k lešení řadovému trubkovému lehkému bez podlah š 1,2 m v 25m za první a ZKD den použití</t>
  </si>
  <si>
    <t>1655016992</t>
  </si>
  <si>
    <t>"ZOV - předpokládaná doba výstavby 240 dní"</t>
  </si>
  <si>
    <t>2293,406*240</t>
  </si>
  <si>
    <t>66</t>
  </si>
  <si>
    <t>941111822</t>
  </si>
  <si>
    <t>Demontáž lešení řadového trubkového lehkého s podlahami zatížení do 200 kg/m2 š do 1,2 m v do 25 m</t>
  </si>
  <si>
    <t>231911874</t>
  </si>
  <si>
    <t>67</t>
  </si>
  <si>
    <t>946311112</t>
  </si>
  <si>
    <t>Montáž lešení zavěšeného řadového trubkového zatížení tř. 1 do 75 kg/m2 v do 25 m</t>
  </si>
  <si>
    <t>1529903620</t>
  </si>
  <si>
    <t>"montáž nad objektem p.č.1681 - bez přístupu na střechu"</t>
  </si>
  <si>
    <t>17,3*13,39</t>
  </si>
  <si>
    <t>68</t>
  </si>
  <si>
    <t>946311212</t>
  </si>
  <si>
    <t>Příplatek k lešení zavěšenému řadovému trubkovému 75 kg/m2 v do 25 m za první a ZKD den použití</t>
  </si>
  <si>
    <t>-9427795</t>
  </si>
  <si>
    <t>231,647*240</t>
  </si>
  <si>
    <t>69</t>
  </si>
  <si>
    <t>946311822</t>
  </si>
  <si>
    <t>Demontáž lešení zavěšeného řadového trubkového zatížení tř. 2 do 100 kg/m2 v do 25 m</t>
  </si>
  <si>
    <t>-848056861</t>
  </si>
  <si>
    <t>70</t>
  </si>
  <si>
    <t>944411111</t>
  </si>
  <si>
    <t>Montáž záchytné sítě třídy A</t>
  </si>
  <si>
    <t>1230509800</t>
  </si>
  <si>
    <t>2293,406 +231,647</t>
  </si>
  <si>
    <t>71</t>
  </si>
  <si>
    <t>944411811</t>
  </si>
  <si>
    <t>Demontáž záchytné sítě typu A</t>
  </si>
  <si>
    <t>-759219034</t>
  </si>
  <si>
    <t>72</t>
  </si>
  <si>
    <t>941 - R01</t>
  </si>
  <si>
    <t>Vypracování statického posudku lešení</t>
  </si>
  <si>
    <t>1583256741</t>
  </si>
  <si>
    <t>73</t>
  </si>
  <si>
    <t>946 - R02</t>
  </si>
  <si>
    <t>Vnitřní lehké pojízdné lešení</t>
  </si>
  <si>
    <t>kpl</t>
  </si>
  <si>
    <t>-746292596</t>
  </si>
  <si>
    <t>74</t>
  </si>
  <si>
    <t>952901107</t>
  </si>
  <si>
    <t>Čištění budov omytí dvojitých nebo zdvojených oken nebo balkonových dveří plochy do 2,5m2</t>
  </si>
  <si>
    <t>-1908550601</t>
  </si>
  <si>
    <t>"okna" 787,52</t>
  </si>
  <si>
    <t>"dveře" 7,006+2,48+12,936</t>
  </si>
  <si>
    <t>75</t>
  </si>
  <si>
    <t>952902021</t>
  </si>
  <si>
    <t>Čištění budov zametení hladkých podlah</t>
  </si>
  <si>
    <t>1313864354</t>
  </si>
  <si>
    <t>Nebo jiný vhodný způsob úklidu - dle úpravy povrchu podlahy</t>
  </si>
  <si>
    <t>"užíváné podlahy" 3542,19</t>
  </si>
  <si>
    <t>76</t>
  </si>
  <si>
    <t>952902031</t>
  </si>
  <si>
    <t>Čištění budov omytí hladkých podlah</t>
  </si>
  <si>
    <t>338220412</t>
  </si>
  <si>
    <t>3542,19</t>
  </si>
  <si>
    <t>997</t>
  </si>
  <si>
    <t>Přesun sutě</t>
  </si>
  <si>
    <t>77</t>
  </si>
  <si>
    <t>997006512</t>
  </si>
  <si>
    <t>Vodorovné doprava suti s naložením a složením na skládku do 1 km</t>
  </si>
  <si>
    <t>30414579</t>
  </si>
  <si>
    <t>78</t>
  </si>
  <si>
    <t>997006519</t>
  </si>
  <si>
    <t>Příplatek k vodorovnému přemístění suti na skládku ZKD 1 km přes 1 km</t>
  </si>
  <si>
    <t>1341271564</t>
  </si>
  <si>
    <t>136,175*20</t>
  </si>
  <si>
    <t>79</t>
  </si>
  <si>
    <t>997013801</t>
  </si>
  <si>
    <t>Poplatek za uložení na skládce (skládkovné) stavebního odpadu betonového kód odpadu 170 101</t>
  </si>
  <si>
    <t>1132929550</t>
  </si>
  <si>
    <t>80</t>
  </si>
  <si>
    <t>997013812</t>
  </si>
  <si>
    <t>Poplatek za uložení na skládce (skládkovné) stavebního odpadu na bázi sádry kód odpadu 170 802</t>
  </si>
  <si>
    <t>1241200563</t>
  </si>
  <si>
    <t>81</t>
  </si>
  <si>
    <t>997013813</t>
  </si>
  <si>
    <t>Poplatek za uložení na skládce (skládkovné) stavebního odpadu z plastických hmot kód odpadu 170 203</t>
  </si>
  <si>
    <t>1637820485</t>
  </si>
  <si>
    <t>82</t>
  </si>
  <si>
    <t>997013814</t>
  </si>
  <si>
    <t>Poplatek za uložení na skládce (skládkovné) stavebního odpadu izolací kód odpadu 170 604</t>
  </si>
  <si>
    <t>-41305028</t>
  </si>
  <si>
    <t>83</t>
  </si>
  <si>
    <t>997013831</t>
  </si>
  <si>
    <t>Poplatek za uložení na skládce (skládkovné) stavebního odpadu směsného kód odpadu 170 904</t>
  </si>
  <si>
    <t>267139464</t>
  </si>
  <si>
    <t>998</t>
  </si>
  <si>
    <t>Přesun hmot</t>
  </si>
  <si>
    <t>84</t>
  </si>
  <si>
    <t>998012024</t>
  </si>
  <si>
    <t>Přesun hmot pro budovy monolitické v do 36 m</t>
  </si>
  <si>
    <t>1226504554</t>
  </si>
  <si>
    <t>PSV</t>
  </si>
  <si>
    <t>Práce a dodávky PSV</t>
  </si>
  <si>
    <t>711</t>
  </si>
  <si>
    <t>Izolace proti vodě, vlhkosti a plynům</t>
  </si>
  <si>
    <t>85</t>
  </si>
  <si>
    <t>711141559</t>
  </si>
  <si>
    <t>Provedení izolace proti zemní vlhkosti pásy přitavením vodorovné NAIP</t>
  </si>
  <si>
    <t>-2076208996</t>
  </si>
  <si>
    <t>"Terasa - skladba P01"</t>
  </si>
  <si>
    <t>86</t>
  </si>
  <si>
    <t>62832000</t>
  </si>
  <si>
    <t>pás asfaltový natavitelný oxidovaný tl. 3,0mm typu V60 S30 s vložkou ze skleněné rohože, s jemnozrnným minerálním posypem</t>
  </si>
  <si>
    <t>-1698168503</t>
  </si>
  <si>
    <t>34,7*1,15 'Přepočtené koeficientem množství</t>
  </si>
  <si>
    <t>87</t>
  </si>
  <si>
    <t>919726123</t>
  </si>
  <si>
    <t>Geotextilie pro ochranu, separaci a filtraci netkaná měrná hmotnost do 500 g/m2</t>
  </si>
  <si>
    <t>-74684556</t>
  </si>
  <si>
    <t>"převzato XPS" 90,604</t>
  </si>
  <si>
    <t>88</t>
  </si>
  <si>
    <t>711161112</t>
  </si>
  <si>
    <t>Izolace proti zemní vlhkosti nopovou fólií vodorovná, nopek v 8,0 mm, tl do 0,6 mm</t>
  </si>
  <si>
    <t>-435840344</t>
  </si>
  <si>
    <t>89</t>
  </si>
  <si>
    <t>711161383</t>
  </si>
  <si>
    <t>Izolace proti zemní vlhkosti nopovou fólií ukončení horní lištou</t>
  </si>
  <si>
    <t>445363143</t>
  </si>
  <si>
    <t>"Severovýchodní strana"(19,5+9,05)</t>
  </si>
  <si>
    <t>"Severozápadní strana" 10,2</t>
  </si>
  <si>
    <t>"Jihovýchodní strana" (13,424+1,9+13,39)</t>
  </si>
  <si>
    <t>90</t>
  </si>
  <si>
    <t>998711103</t>
  </si>
  <si>
    <t>Přesun hmot tonážní pro izolace proti vodě, vlhkosti a plynům v objektech výšky do 60 m</t>
  </si>
  <si>
    <t>1665952782</t>
  </si>
  <si>
    <t>712</t>
  </si>
  <si>
    <t>Povlakové krytiny</t>
  </si>
  <si>
    <t>91</t>
  </si>
  <si>
    <t>213141131</t>
  </si>
  <si>
    <t>Zřízení vrstvy z geotextilie ve sklonu do 1:1 š do 3 m</t>
  </si>
  <si>
    <t>647983581</t>
  </si>
  <si>
    <t>92</t>
  </si>
  <si>
    <t>28343122</t>
  </si>
  <si>
    <t>rohož separační ze skelných vláken 120g/m2 pod hydroizolační fólie</t>
  </si>
  <si>
    <t>1675350673</t>
  </si>
  <si>
    <t>93</t>
  </si>
  <si>
    <t>712363001</t>
  </si>
  <si>
    <t>Provedení povlakové krytiny střech do 10° termoplastickou fólií PVC rozvinutím a natažením v ploše</t>
  </si>
  <si>
    <t>546549335</t>
  </si>
  <si>
    <t>94</t>
  </si>
  <si>
    <t>28342411</t>
  </si>
  <si>
    <t>fólie hydroizolační střešní mPVC s nakašírovaným PES rounem určená k lepení tl 1,5mm (účinná tloušťka)</t>
  </si>
  <si>
    <t>484853688</t>
  </si>
  <si>
    <t>95</t>
  </si>
  <si>
    <t>998712104</t>
  </si>
  <si>
    <t>Přesun hmot tonážní tonážní pro krytiny povlakové v objektech v do 36 m</t>
  </si>
  <si>
    <t>931303332</t>
  </si>
  <si>
    <t>713</t>
  </si>
  <si>
    <t>Izolace tepelné</t>
  </si>
  <si>
    <t>96</t>
  </si>
  <si>
    <t>713141151</t>
  </si>
  <si>
    <t>Montáž izolace tepelné střech plochých kladené volně 1 vrstva rohoží, pásů, dílců, desek</t>
  </si>
  <si>
    <t>79060591</t>
  </si>
  <si>
    <t>11,560</t>
  </si>
  <si>
    <t>97</t>
  </si>
  <si>
    <t>28372301</t>
  </si>
  <si>
    <t>deska EPS 100 pro trvalé zatížení v tlaku (max. 2000 kg/m2) tl 20mm</t>
  </si>
  <si>
    <t>796314876</t>
  </si>
  <si>
    <t>11,56*1,02 'Přepočtené koeficientem množství</t>
  </si>
  <si>
    <t>98</t>
  </si>
  <si>
    <t>713141311</t>
  </si>
  <si>
    <t>Montáž izolace tepelné střech plochých kladené volně, spádová vrstva</t>
  </si>
  <si>
    <t>-541061871</t>
  </si>
  <si>
    <t>23,13</t>
  </si>
  <si>
    <t>99</t>
  </si>
  <si>
    <t>28376140</t>
  </si>
  <si>
    <t>klín izolační z pěnového polystyrenu EPS 70 spádový</t>
  </si>
  <si>
    <t>-1550342859</t>
  </si>
  <si>
    <t>100</t>
  </si>
  <si>
    <t>998713104</t>
  </si>
  <si>
    <t>Přesun hmot tonážní pro izolace tepelné v objektech v do 36 m</t>
  </si>
  <si>
    <t>759213332</t>
  </si>
  <si>
    <t>721</t>
  </si>
  <si>
    <t>Zdravotechnika - vnitřní kanalizace</t>
  </si>
  <si>
    <t>101</t>
  </si>
  <si>
    <t>721 - R01</t>
  </si>
  <si>
    <t>OS01 Terasová vpušt zaatiková s vodorovným odtokem vyhřívaná DN 50</t>
  </si>
  <si>
    <t>-201254163</t>
  </si>
  <si>
    <t>102</t>
  </si>
  <si>
    <t>721 - R02</t>
  </si>
  <si>
    <t>Napojení potrubí na novou vpusť a střešní souvrství</t>
  </si>
  <si>
    <t>663728246</t>
  </si>
  <si>
    <t>103</t>
  </si>
  <si>
    <t>721 - R03</t>
  </si>
  <si>
    <t>Napojení odvodnění na na stávající svod -  terasa</t>
  </si>
  <si>
    <t>706587196</t>
  </si>
  <si>
    <t>104</t>
  </si>
  <si>
    <t>721210822</t>
  </si>
  <si>
    <t>Demontáž vpustí střešních DN 100</t>
  </si>
  <si>
    <t>-1080598829</t>
  </si>
  <si>
    <t>105</t>
  </si>
  <si>
    <t>998721104</t>
  </si>
  <si>
    <t>Přesun hmot tonážní pro vnitřní kanalizace v objektech v do 36 m</t>
  </si>
  <si>
    <t>844641788</t>
  </si>
  <si>
    <t>731</t>
  </si>
  <si>
    <t xml:space="preserve">Ústřední vytápění </t>
  </si>
  <si>
    <t>106</t>
  </si>
  <si>
    <t>731190R01</t>
  </si>
  <si>
    <t>Vyregulování otopné soustavy</t>
  </si>
  <si>
    <t>699772583</t>
  </si>
  <si>
    <t>763</t>
  </si>
  <si>
    <t>Konstrukce suché výstavby</t>
  </si>
  <si>
    <t>107</t>
  </si>
  <si>
    <t>763131822</t>
  </si>
  <si>
    <t>Demontáž SDK podhledu s dvouvrstvou nosnou kcí z ocelových profilů opláštění dvojité</t>
  </si>
  <si>
    <t>1444220279</t>
  </si>
  <si>
    <t>"Demontáž SDK podhledu pro montáž výplní otvorů s ponecháním konstrukce"</t>
  </si>
  <si>
    <t>"1.NP"(1,2+5,85+5,85+2,4)*0,3</t>
  </si>
  <si>
    <t>"2.NP" 1,6*0,3</t>
  </si>
  <si>
    <t>"3.NP" 1,6*0,3</t>
  </si>
  <si>
    <t>"4.NP" 1,6*0,3</t>
  </si>
  <si>
    <t>"5.NP" 1,6*0,3</t>
  </si>
  <si>
    <t>"6.NP" 1,6*0,3</t>
  </si>
  <si>
    <t>"7.NP" 1,6*0,3</t>
  </si>
  <si>
    <t>"8.NP" 1,6*0,3</t>
  </si>
  <si>
    <t>108</t>
  </si>
  <si>
    <t>763131623</t>
  </si>
  <si>
    <t>Montáž desek tl. 2 x 12,5 mm SDK podhled</t>
  </si>
  <si>
    <t>352478955</t>
  </si>
  <si>
    <t>"Doplnění  SDK podhledu bez nosné konstrukce"</t>
  </si>
  <si>
    <t>109</t>
  </si>
  <si>
    <t>590- R02</t>
  </si>
  <si>
    <t>doplnění stávajícího podhledu - typ a skladba dle stávajícího</t>
  </si>
  <si>
    <t>-119849905</t>
  </si>
  <si>
    <t>7,95*1,1 'Přepočtené koeficientem množství</t>
  </si>
  <si>
    <t>110</t>
  </si>
  <si>
    <t>590- R03</t>
  </si>
  <si>
    <t>Spojky, profily a závěsy</t>
  </si>
  <si>
    <t>1009393082</t>
  </si>
  <si>
    <t>"Náhrada v případě poškození při montáži/demontáži" 1</t>
  </si>
  <si>
    <t>111</t>
  </si>
  <si>
    <t>763 - R02</t>
  </si>
  <si>
    <t>Zhotovení otvoru vel. do 4 m2 v SDK podhledu</t>
  </si>
  <si>
    <t>2013505283</t>
  </si>
  <si>
    <t>112</t>
  </si>
  <si>
    <t>763431871</t>
  </si>
  <si>
    <t>Demontáž vyjímatelných panelů minerálního podhledu připevněných na zavěšeném roštu</t>
  </si>
  <si>
    <t>2114320113</t>
  </si>
  <si>
    <t>Kazetový strop - demont. pro opětovnou montáž, tj. bez nosných profilů</t>
  </si>
  <si>
    <t>"1.PP" (5,7+3,5+2)*0,6</t>
  </si>
  <si>
    <t>"1.NP" (2,85+9,025+2,45+9*2+5,85+2)*0,6</t>
  </si>
  <si>
    <t>"2.NP" 5,6*0,6</t>
  </si>
  <si>
    <t>"3.NP" 5,6*0,6</t>
  </si>
  <si>
    <t>"4.NP" 5,6*0,6</t>
  </si>
  <si>
    <t>113</t>
  </si>
  <si>
    <t>763-R01</t>
  </si>
  <si>
    <t>Příplatek za zvýšenou pracnost při demontáži a uložení na vhodné místo</t>
  </si>
  <si>
    <t>392816938</t>
  </si>
  <si>
    <t>114</t>
  </si>
  <si>
    <t>763431001</t>
  </si>
  <si>
    <t>Montáž minerálního podhledu s vyjímatelnými panely vel. do 0,36 m2 na zavěšený viditelný rošt</t>
  </si>
  <si>
    <t>1402172232</t>
  </si>
  <si>
    <t>Opětovná montáž již zdemontovaných kazet bez D+M  nosné kontrukce a kazet</t>
  </si>
  <si>
    <t>115</t>
  </si>
  <si>
    <t>590- R01</t>
  </si>
  <si>
    <t>podhled kazetový kazeta 600x600mm -  typ dle použité kazety</t>
  </si>
  <si>
    <t>192395564</t>
  </si>
  <si>
    <t>Rezerva 10% pro poškození kazet při demontáží/montáží</t>
  </si>
  <si>
    <t>40,905*0,1</t>
  </si>
  <si>
    <t>116</t>
  </si>
  <si>
    <t>59030703</t>
  </si>
  <si>
    <t>profil obvodový pro kazetový podhled</t>
  </si>
  <si>
    <t>1308509989</t>
  </si>
  <si>
    <t>Rezerva 10% pro poškození obvodového profilu při montáží oken, typ dle použité kazety</t>
  </si>
  <si>
    <t>117</t>
  </si>
  <si>
    <t>998763304</t>
  </si>
  <si>
    <t>Přesun hmot tonážní pro sádrokartonové konstrukce v objektech v do 36 m</t>
  </si>
  <si>
    <t>-542497969</t>
  </si>
  <si>
    <t>764</t>
  </si>
  <si>
    <t>Konstrukce klempířské</t>
  </si>
  <si>
    <t>118</t>
  </si>
  <si>
    <t>767134801</t>
  </si>
  <si>
    <t>Demontáž oplechování stěn nýtovaných</t>
  </si>
  <si>
    <t>-1470324664</t>
  </si>
  <si>
    <t>"markýza" 4,84</t>
  </si>
  <si>
    <t>119</t>
  </si>
  <si>
    <t>764002841</t>
  </si>
  <si>
    <t>Demontáž oplechování horních ploch zdí a nadezdívek do suti</t>
  </si>
  <si>
    <t>-1558075554</t>
  </si>
  <si>
    <t>120</t>
  </si>
  <si>
    <t>764002851</t>
  </si>
  <si>
    <t>Demontáž oplechování parapetů do suti</t>
  </si>
  <si>
    <t>1157204725</t>
  </si>
  <si>
    <t>408,02+13,4+1,9+13,6</t>
  </si>
  <si>
    <t>121</t>
  </si>
  <si>
    <t>764004801</t>
  </si>
  <si>
    <t>Demontáž podokapního žlabu do suti</t>
  </si>
  <si>
    <t>-22079985</t>
  </si>
  <si>
    <t>122</t>
  </si>
  <si>
    <t>764004861</t>
  </si>
  <si>
    <t>Demontáž svodu do suti</t>
  </si>
  <si>
    <t>2010944374</t>
  </si>
  <si>
    <t>123</t>
  </si>
  <si>
    <t>764 - R01</t>
  </si>
  <si>
    <t>Oplechování parapetů rovných  z Al plechu rš 540 mm</t>
  </si>
  <si>
    <t>682510645</t>
  </si>
  <si>
    <t>"K01-K11, K13, K15, K19"</t>
  </si>
  <si>
    <t>0,6+30+4,8+62,40+4,62+38,7+46,5+155,4+8,4+1,2+23,1+10,8+13,4+8,1</t>
  </si>
  <si>
    <t>124</t>
  </si>
  <si>
    <t>764 - R02</t>
  </si>
  <si>
    <t>Oplechování parapetů rovných z Al plechu rš 650 mm</t>
  </si>
  <si>
    <t>-191651220</t>
  </si>
  <si>
    <t>"K12 a K14"</t>
  </si>
  <si>
    <t>2*2,5+1,4*6</t>
  </si>
  <si>
    <t>125</t>
  </si>
  <si>
    <t>764 - R04</t>
  </si>
  <si>
    <t>Oplechování parapetů rovných z Al plechu rš 330 mm</t>
  </si>
  <si>
    <t>2119789464</t>
  </si>
  <si>
    <t>"K17"</t>
  </si>
  <si>
    <t>1,9</t>
  </si>
  <si>
    <t>126</t>
  </si>
  <si>
    <t>764 - R03</t>
  </si>
  <si>
    <t>Okapnice z Al plechu rš 460 mm</t>
  </si>
  <si>
    <t>-468002837</t>
  </si>
  <si>
    <t>"K16"</t>
  </si>
  <si>
    <t>13,6</t>
  </si>
  <si>
    <t>127</t>
  </si>
  <si>
    <t>764 - R07</t>
  </si>
  <si>
    <t>Oplechování horních ploch a nadezdívek (atik) bez rohů z Al plechu na OSB rš 690 mm</t>
  </si>
  <si>
    <t>-1207784442</t>
  </si>
  <si>
    <t>"K21" 90</t>
  </si>
  <si>
    <t>128</t>
  </si>
  <si>
    <t>764 - R06</t>
  </si>
  <si>
    <t>Oplechování horních ploch a nadezdívek (atik) bez rohů z Al plechu rš 650 mm</t>
  </si>
  <si>
    <t>-354482053</t>
  </si>
  <si>
    <t>"K20" 30</t>
  </si>
  <si>
    <t>129</t>
  </si>
  <si>
    <t>764 - R08</t>
  </si>
  <si>
    <t>Příplatek za zvýšenou pracnost při oplechování rohů nadezdívek (atik) z Al plechu rš přes 400 mm</t>
  </si>
  <si>
    <t>2113072540</t>
  </si>
  <si>
    <t>130</t>
  </si>
  <si>
    <t>766441812</t>
  </si>
  <si>
    <t>Demontáž parapetních desek dřevěných nebo plastových šířky přes 30 cm délky do 1,0 m</t>
  </si>
  <si>
    <t>-1871391215</t>
  </si>
  <si>
    <t>131</t>
  </si>
  <si>
    <t>764 - R05</t>
  </si>
  <si>
    <t>Oplechování markýzy K27</t>
  </si>
  <si>
    <t>-964870535</t>
  </si>
  <si>
    <t>"K27" 4,84</t>
  </si>
  <si>
    <t>132</t>
  </si>
  <si>
    <t>764521403</t>
  </si>
  <si>
    <t>Žlab podokapní půlkruhový z Al plechu rš 250 mm</t>
  </si>
  <si>
    <t>-1447737369</t>
  </si>
  <si>
    <t>"K22, K24, K25"</t>
  </si>
  <si>
    <t>14+15,5</t>
  </si>
  <si>
    <t>133</t>
  </si>
  <si>
    <t>764528421</t>
  </si>
  <si>
    <t>Svody kruhové včetně objímek, kolen, odskoků z Al plechu průměru 80 mm</t>
  </si>
  <si>
    <t>-1932942465</t>
  </si>
  <si>
    <t xml:space="preserve">"K23, K26" </t>
  </si>
  <si>
    <t>4,6+15</t>
  </si>
  <si>
    <t>134</t>
  </si>
  <si>
    <t>772 - R01</t>
  </si>
  <si>
    <t>OS08  Budky peo Rorýse  4 komorová budka 1,3x0,27x0,23</t>
  </si>
  <si>
    <t>ks</t>
  </si>
  <si>
    <t>-556201727</t>
  </si>
  <si>
    <t>135</t>
  </si>
  <si>
    <t>772 - R02</t>
  </si>
  <si>
    <t>SO09 Budka pro netopýry</t>
  </si>
  <si>
    <t>-2112447147</t>
  </si>
  <si>
    <t>136</t>
  </si>
  <si>
    <t>998764104</t>
  </si>
  <si>
    <t>Přesun hmot tonážní pro konstrukce klempířské v objektech v do 36 m</t>
  </si>
  <si>
    <t>-561037721</t>
  </si>
  <si>
    <t>766</t>
  </si>
  <si>
    <t>Konstrukce truhlářské</t>
  </si>
  <si>
    <t>137</t>
  </si>
  <si>
    <t>766622116</t>
  </si>
  <si>
    <t>Montáž plastových oken plochy přes 1 m2 pevných výšky do 2,5 m s rámem do zdiva</t>
  </si>
  <si>
    <t>-1731513155</t>
  </si>
  <si>
    <t>"201" 0,6*0,5*1</t>
  </si>
  <si>
    <t>"202"  1,2*0,5*5</t>
  </si>
  <si>
    <t>"203" (1,2+1,2)*0,5*2</t>
  </si>
  <si>
    <t>"204" (1,2+1,2+1,2+1,2)*0,5*1</t>
  </si>
  <si>
    <t>"205" 2,31*0,92*2</t>
  </si>
  <si>
    <t>"101" 0,9*0,9*43</t>
  </si>
  <si>
    <t>"206" 1,5*1,5*2</t>
  </si>
  <si>
    <t>"103A" 1,2*2*3</t>
  </si>
  <si>
    <t>"104A" 1,2*2*3</t>
  </si>
  <si>
    <t>"105" 1,5*1,8*8</t>
  </si>
  <si>
    <t>"106" 1,5*1,8*9</t>
  </si>
  <si>
    <t>"107" 1,5*1,8*12</t>
  </si>
  <si>
    <t>"109" 2,4*1,8*24</t>
  </si>
  <si>
    <t>"212"1,265*3,08*6</t>
  </si>
  <si>
    <t>"103" 1,2*1,8*6</t>
  </si>
  <si>
    <t>"104" 1,2*1,8*6</t>
  </si>
  <si>
    <t>"108" 2,4*1,8*64</t>
  </si>
  <si>
    <t>"110" 2,7*1,8*3</t>
  </si>
  <si>
    <t>"210" 3,3*1,8*3</t>
  </si>
  <si>
    <t>138</t>
  </si>
  <si>
    <t>553- R01</t>
  </si>
  <si>
    <t>201 okno plastové, 1x sklopné, izolační trojsklo, 600x500 mm, specifikace dle PD</t>
  </si>
  <si>
    <t>2043000772</t>
  </si>
  <si>
    <t>139</t>
  </si>
  <si>
    <t>553- R02</t>
  </si>
  <si>
    <t>202 okno plastové, izolačí trojsklo 1200x500 mm, specifikace dle PD</t>
  </si>
  <si>
    <t>-1534476541</t>
  </si>
  <si>
    <t>140</t>
  </si>
  <si>
    <t>553- R03</t>
  </si>
  <si>
    <t>203 okno plastové, izolační trojsklo, 1200+1200x500 mm, specifikace dle PD</t>
  </si>
  <si>
    <t>1612272976</t>
  </si>
  <si>
    <t>141</t>
  </si>
  <si>
    <t>553- R04</t>
  </si>
  <si>
    <t>204 okno plastové,  izolační trojsklo, 1200+1200+1200+1200 x500 mm, specifikace dle PD</t>
  </si>
  <si>
    <t>-1886134774</t>
  </si>
  <si>
    <t>142</t>
  </si>
  <si>
    <t>553- R05</t>
  </si>
  <si>
    <t>205 okno plastové, izolační trojsklo, 2310x920 mm, specifikace dle PD</t>
  </si>
  <si>
    <t>-2077812270</t>
  </si>
  <si>
    <t>143</t>
  </si>
  <si>
    <t>553- R06</t>
  </si>
  <si>
    <t>101 okno plastové, izolační trojsklo, 900x900 mm, specifikace dle PD</t>
  </si>
  <si>
    <t>1835567938</t>
  </si>
  <si>
    <t>144</t>
  </si>
  <si>
    <t>553- R07</t>
  </si>
  <si>
    <t>206 okno plastové, izolační trojsklo, 1500x1500 mm, specifikace dle PD</t>
  </si>
  <si>
    <t>-1353970445</t>
  </si>
  <si>
    <t>145</t>
  </si>
  <si>
    <t>553- R09</t>
  </si>
  <si>
    <t>103A okno plastové, izolační trojsklo, 1200x2000 mm, specifikace dle PD</t>
  </si>
  <si>
    <t>133409237</t>
  </si>
  <si>
    <t>146</t>
  </si>
  <si>
    <t>553- R10</t>
  </si>
  <si>
    <t>104A okno plastové, izolační trojsklo, EI45DP1, 1200x2000 mm, specifikace dle PD</t>
  </si>
  <si>
    <t>623623216</t>
  </si>
  <si>
    <t>147</t>
  </si>
  <si>
    <t>553- R11</t>
  </si>
  <si>
    <t>105 okno plastové, izolační trojsklo,1500x1800 mm, specifikace dle PD</t>
  </si>
  <si>
    <t>1029633424</t>
  </si>
  <si>
    <t>148</t>
  </si>
  <si>
    <t>553- R12</t>
  </si>
  <si>
    <t>106 okno plastové, izolační trojsklo,1500x1800 mm, specifikace dle PD</t>
  </si>
  <si>
    <t>-905962838</t>
  </si>
  <si>
    <t>149</t>
  </si>
  <si>
    <t>553- R13</t>
  </si>
  <si>
    <t>107 okno plastové, izolační trojsklo,1500x1800 mm, specifikace dle PD</t>
  </si>
  <si>
    <t>-501437349</t>
  </si>
  <si>
    <t>150</t>
  </si>
  <si>
    <t>553- R14</t>
  </si>
  <si>
    <t>109 okno plastové, izolační trojsklo,2400x1800 mm, specifikace dle PD</t>
  </si>
  <si>
    <t>-2122950241</t>
  </si>
  <si>
    <t>151</t>
  </si>
  <si>
    <t>553- R15</t>
  </si>
  <si>
    <t>212 okno plastové, izolační trojsklo,1265x3080mm, specifikace dle PD</t>
  </si>
  <si>
    <t>240133128</t>
  </si>
  <si>
    <t>152</t>
  </si>
  <si>
    <t>553- R20</t>
  </si>
  <si>
    <t>103 okno plastové, izolační trojsklo, 1200x1800mm, specifikace dle PD</t>
  </si>
  <si>
    <t>-1723251092</t>
  </si>
  <si>
    <t>153</t>
  </si>
  <si>
    <t>553- R21</t>
  </si>
  <si>
    <t>104 okno plastové, izolační trojsklo 1200x1800mm, specifikace dle PD</t>
  </si>
  <si>
    <t>1831391036</t>
  </si>
  <si>
    <t>154</t>
  </si>
  <si>
    <t>553- R22</t>
  </si>
  <si>
    <t>108 okno plastové, izolační trojsklo, 2400x1800mm, specifikace dle PD</t>
  </si>
  <si>
    <t>225135048</t>
  </si>
  <si>
    <t>155</t>
  </si>
  <si>
    <t>553- R26</t>
  </si>
  <si>
    <t>110 okno plastové, izolační trojsklo,  2700x1800mm, specifikace dle PD</t>
  </si>
  <si>
    <t>509443653</t>
  </si>
  <si>
    <t>156</t>
  </si>
  <si>
    <t>553- R27</t>
  </si>
  <si>
    <t>210 okno plastové, izolační trojsklo,  3300x1800mm, specifikace dle PD</t>
  </si>
  <si>
    <t>-1592037625</t>
  </si>
  <si>
    <t>157</t>
  </si>
  <si>
    <t>766691925</t>
  </si>
  <si>
    <t>Vyvěšení nebo zavěšení křídel plastových dveří plochy přes 2 m2</t>
  </si>
  <si>
    <t>1219175554</t>
  </si>
  <si>
    <t>158</t>
  </si>
  <si>
    <t>766441811</t>
  </si>
  <si>
    <t>Demontáž parapetních desek dřevěných nebo plastových šířky do 30 cm délky do 1,0 m</t>
  </si>
  <si>
    <t>-1641564204</t>
  </si>
  <si>
    <t>159</t>
  </si>
  <si>
    <t>766441821</t>
  </si>
  <si>
    <t>Demontáž parapetních desek dřevěných nebo plastových šířky do 30 cm délky přes 1,0 m</t>
  </si>
  <si>
    <t>-370019889</t>
  </si>
  <si>
    <t>32+14+16</t>
  </si>
  <si>
    <t>160</t>
  </si>
  <si>
    <t>766441822</t>
  </si>
  <si>
    <t>Demontáž parapetních desek dřevěných nebo plastových šířky přes 30 cm délky přes 1,0 m</t>
  </si>
  <si>
    <t>-1369688996</t>
  </si>
  <si>
    <t>42+4+4</t>
  </si>
  <si>
    <t>161</t>
  </si>
  <si>
    <t>766694111</t>
  </si>
  <si>
    <t>Montáž parapetních desek dřevěných nebo plastových šířky do 30 cm délky do 1,0 m</t>
  </si>
  <si>
    <t>1596925871</t>
  </si>
  <si>
    <t>"T11"</t>
  </si>
  <si>
    <t>162</t>
  </si>
  <si>
    <t>766694112</t>
  </si>
  <si>
    <t>Montáž parapetních desek dřevěných nebo plastových šířky do 30 cm délky do 1,6 m</t>
  </si>
  <si>
    <t>-41166838</t>
  </si>
  <si>
    <t>"T12, T13, T20"</t>
  </si>
  <si>
    <t>2+11+1</t>
  </si>
  <si>
    <t>163</t>
  </si>
  <si>
    <t>766694113</t>
  </si>
  <si>
    <t>Montáž parapetních desek dřevěných nebo plastových šířky do 30 cm délky do 2,6 m</t>
  </si>
  <si>
    <t>-1496258864</t>
  </si>
  <si>
    <t>"T09, T10"</t>
  </si>
  <si>
    <t>8+24</t>
  </si>
  <si>
    <t>164</t>
  </si>
  <si>
    <t>766694114</t>
  </si>
  <si>
    <t>Montáž parapetních desek dřevěných nebo plastových šířky do 30 cm délky přes 2,6 m</t>
  </si>
  <si>
    <t>1867375471</t>
  </si>
  <si>
    <t>"T15, T16, T17, T18,T19, T21"</t>
  </si>
  <si>
    <t>3+7+1+1+1+3</t>
  </si>
  <si>
    <t>165</t>
  </si>
  <si>
    <t>766694121</t>
  </si>
  <si>
    <t>Montáž parapetních desek dřevěných nebo plastových šířky přes 30 cm délky do 1,0 m</t>
  </si>
  <si>
    <t>1075022961</t>
  </si>
  <si>
    <t>"T01 a T06"</t>
  </si>
  <si>
    <t>1+3</t>
  </si>
  <si>
    <t>166</t>
  </si>
  <si>
    <t>766694122</t>
  </si>
  <si>
    <t>Montáž parapetních dřevěných nebo plastových šířky přes 30 cm délky do 1,6 m</t>
  </si>
  <si>
    <t>-822302007</t>
  </si>
  <si>
    <t>"T02 a T07, T08"</t>
  </si>
  <si>
    <t>23+18+1</t>
  </si>
  <si>
    <t>167</t>
  </si>
  <si>
    <t>766694123</t>
  </si>
  <si>
    <t>Montáž parapetních dřevěných nebo plastových šířky přes 30 cm délky do 2,6 m</t>
  </si>
  <si>
    <t>-547432831</t>
  </si>
  <si>
    <t>"T04,T05"</t>
  </si>
  <si>
    <t>2+2</t>
  </si>
  <si>
    <t>168</t>
  </si>
  <si>
    <t>766694124</t>
  </si>
  <si>
    <t>Montáž parapetních dřevěných nebo plastových šířky přes 30 cm délky přes 2,6 m</t>
  </si>
  <si>
    <t>607659532</t>
  </si>
  <si>
    <t>"T03,T015"</t>
  </si>
  <si>
    <t>169</t>
  </si>
  <si>
    <t>607-R01</t>
  </si>
  <si>
    <t>T01 deska parapetní dřevotřísková vnitřní 600x330mm, dle specifikace PD</t>
  </si>
  <si>
    <t>799911034</t>
  </si>
  <si>
    <t>170</t>
  </si>
  <si>
    <t>607-R02</t>
  </si>
  <si>
    <t>T02 deska parapetní dřevotřísková vnitřní 1200x300mm, dle specifikace PD</t>
  </si>
  <si>
    <t>1562051903</t>
  </si>
  <si>
    <t>171</t>
  </si>
  <si>
    <t>607-R03</t>
  </si>
  <si>
    <t>T03 deska parapetní dřevotřísková vnitřní 4800x350mm, dle specifikace PD</t>
  </si>
  <si>
    <t>1171198753</t>
  </si>
  <si>
    <t>172</t>
  </si>
  <si>
    <t>607-R04</t>
  </si>
  <si>
    <t>T04 deska parapetní dřevotřísková vnitřní 2400x350mm, dle specifikace PD</t>
  </si>
  <si>
    <t>-333698381</t>
  </si>
  <si>
    <t>173</t>
  </si>
  <si>
    <t>607-R05</t>
  </si>
  <si>
    <t>T05 deska parapetní dřevotřísková vnitřní 2310x330mm, dle specifikace PD</t>
  </si>
  <si>
    <t>-1226451430</t>
  </si>
  <si>
    <t>174</t>
  </si>
  <si>
    <t>607-R06</t>
  </si>
  <si>
    <t>T06 deska parapetní dřevotřísková vnitřní 900x330mm, dle specifikace PD</t>
  </si>
  <si>
    <t>1097259212</t>
  </si>
  <si>
    <t>175</t>
  </si>
  <si>
    <t>607-R07</t>
  </si>
  <si>
    <t>T07 deska parapetní dřevotřísková vnitřní 1500x330mm, dle specifikace PD</t>
  </si>
  <si>
    <t>1622499032</t>
  </si>
  <si>
    <t>176</t>
  </si>
  <si>
    <t>607-R08</t>
  </si>
  <si>
    <t>T08 deska parapetní dřevotřísková vnitřní 1500x450mm, dle specifikace PD</t>
  </si>
  <si>
    <t>572159529</t>
  </si>
  <si>
    <t>177</t>
  </si>
  <si>
    <t>607-R09</t>
  </si>
  <si>
    <t>T09 deska parapetní dřevotřísková vnitřní 2100x200mm, dle specifikace PD</t>
  </si>
  <si>
    <t>2008523741</t>
  </si>
  <si>
    <t>178</t>
  </si>
  <si>
    <t>607-R10</t>
  </si>
  <si>
    <t>T09 deska parapetní dřevotřísková vnitřní 2400x250mm, dle specifikace PD</t>
  </si>
  <si>
    <t>1094750818</t>
  </si>
  <si>
    <t>179</t>
  </si>
  <si>
    <t>607-R11</t>
  </si>
  <si>
    <t>T09 deska parapetní dřevotřísková vnitřní 900x250mm, dle specifikace PD</t>
  </si>
  <si>
    <t>-337099992</t>
  </si>
  <si>
    <t>180</t>
  </si>
  <si>
    <t>607-R12</t>
  </si>
  <si>
    <t>T12 deska parapetní dřevotřísková vnitřní 1200x250 mm, dle specifikace PD</t>
  </si>
  <si>
    <t>-749450301</t>
  </si>
  <si>
    <t>181</t>
  </si>
  <si>
    <t>607-R13</t>
  </si>
  <si>
    <t>T13 deska parapetní dřevotřísková vnitřní 1500x200mm, dle specifikace PD</t>
  </si>
  <si>
    <t>1910311848</t>
  </si>
  <si>
    <t>182</t>
  </si>
  <si>
    <t>607-R14</t>
  </si>
  <si>
    <t>T14 D+M deska parapetní dřevotřísková vnitřní  - průběžná místností s výřezem na sloupy, š. 600mm, dle specifikace</t>
  </si>
  <si>
    <t>-1375276831</t>
  </si>
  <si>
    <t>183</t>
  </si>
  <si>
    <t>607-R15</t>
  </si>
  <si>
    <t>T15 D+M deska parapetní dřevotřísková vnitřní  5400x300mm, dle specifikace PD</t>
  </si>
  <si>
    <t>-140430954</t>
  </si>
  <si>
    <t>184</t>
  </si>
  <si>
    <t>607-R16</t>
  </si>
  <si>
    <t>T16 D+M deska parapetní dřevotřísková vnitřní  3300x200mm, dle specifikace PD</t>
  </si>
  <si>
    <t>-945955387</t>
  </si>
  <si>
    <t>185</t>
  </si>
  <si>
    <t>607-R17</t>
  </si>
  <si>
    <t>T17 D+M deska parapetní dřevotřísková vnitřní  4150x180mm, dle specifikace PD</t>
  </si>
  <si>
    <t>-395952978</t>
  </si>
  <si>
    <t>186</t>
  </si>
  <si>
    <t>607-R18</t>
  </si>
  <si>
    <t>T18 D+M deska parapetní dřevotřísková vnitřní  4200x180mm, dle specifikace PD</t>
  </si>
  <si>
    <t>1062725508</t>
  </si>
  <si>
    <t>187</t>
  </si>
  <si>
    <t>607-R19</t>
  </si>
  <si>
    <t>T19 D+M deska parapetní dřevotřísková vnitřní  4400x180mm, dle specifikace PD</t>
  </si>
  <si>
    <t>-1271406547</t>
  </si>
  <si>
    <t>188</t>
  </si>
  <si>
    <t>607-R20</t>
  </si>
  <si>
    <t>T20 D+M deska parapetní dřevotřísková vnitřní  1600x180mm, dle specifikace PD</t>
  </si>
  <si>
    <t>-1087985582</t>
  </si>
  <si>
    <t>189</t>
  </si>
  <si>
    <t>607-R21</t>
  </si>
  <si>
    <t>T21 D+M deska parapetní dřevotřísková vnitřní  2700x250mm, dle specifikace PD</t>
  </si>
  <si>
    <t>-536612072</t>
  </si>
  <si>
    <t>190</t>
  </si>
  <si>
    <t>998766104</t>
  </si>
  <si>
    <t>Přesun hmot tonážní pro konstrukce truhlářské v objektech v do 36 m</t>
  </si>
  <si>
    <t>-1253056817</t>
  </si>
  <si>
    <t>767</t>
  </si>
  <si>
    <t>Konstrukce zámečnické</t>
  </si>
  <si>
    <t>191</t>
  </si>
  <si>
    <t>767 - R08</t>
  </si>
  <si>
    <t>Montáž oken kovových jednoduchých otevíravých do zdiva</t>
  </si>
  <si>
    <t>109614342</t>
  </si>
  <si>
    <t>"207" 1,2*1,8*2</t>
  </si>
  <si>
    <t>"213" 2,1*3,08*7</t>
  </si>
  <si>
    <t>"227"0,64*3,08*2</t>
  </si>
  <si>
    <t>"228" 0,64*3,08*2</t>
  </si>
  <si>
    <t>"300" 2,1*3,08*1</t>
  </si>
  <si>
    <t>"154" 2,78*5,4*1</t>
  </si>
  <si>
    <t>"208" 3,3*1,8*4</t>
  </si>
  <si>
    <t>"209" 5,4*2,78*2</t>
  </si>
  <si>
    <t>"301" 1,957*1,644+(1,644*0,58/2)*1</t>
  </si>
  <si>
    <t>"302" 1,031*1,957*1</t>
  </si>
  <si>
    <t>"303" 1,095*1,957*5</t>
  </si>
  <si>
    <t>"304" 1,095*1,957*6</t>
  </si>
  <si>
    <t>"305"1,095*1,82*10</t>
  </si>
  <si>
    <t>"306" 1,03*1,82*1</t>
  </si>
  <si>
    <t>"307" 1,095*1,82*1</t>
  </si>
  <si>
    <t>192</t>
  </si>
  <si>
    <t>553- R08</t>
  </si>
  <si>
    <t>207 okno Al, izolační trojsklo,EI45DP1, 1200x1800 mm, specifikace dle PD</t>
  </si>
  <si>
    <t>-1539742770</t>
  </si>
  <si>
    <t>193</t>
  </si>
  <si>
    <t>553- R16</t>
  </si>
  <si>
    <t>213 okno Al, izolační trojsklo, 2100x3080mm, specifikace dle PD</t>
  </si>
  <si>
    <t>-379073239</t>
  </si>
  <si>
    <t>194</t>
  </si>
  <si>
    <t>553- R17</t>
  </si>
  <si>
    <t>227 okno Al, izolační trojsklo, 640x3080mm, specifikace dle PD</t>
  </si>
  <si>
    <t>-1544124418</t>
  </si>
  <si>
    <t>195</t>
  </si>
  <si>
    <t>553- R18</t>
  </si>
  <si>
    <t>228 okno Al, izolační trojsklo, 640x3080mm, specifikace dle PD</t>
  </si>
  <si>
    <t>-1424519555</t>
  </si>
  <si>
    <t>196</t>
  </si>
  <si>
    <t>553- R19</t>
  </si>
  <si>
    <t>300 okno Al, izolační trojsklo, EI45DP1, 2100x3080mm, specifikace dle PD - provedení jako požární nenosná stěna</t>
  </si>
  <si>
    <t>589333944</t>
  </si>
  <si>
    <t>197</t>
  </si>
  <si>
    <t>553- R23</t>
  </si>
  <si>
    <t>154 okno Al, izolační trojsklo, 5400x2780mm, specifikace dle PD</t>
  </si>
  <si>
    <t>-1105609035</t>
  </si>
  <si>
    <t>198</t>
  </si>
  <si>
    <t>553- R24</t>
  </si>
  <si>
    <t>208 okno Al, izolační trojsklo, EI45DP1,  3300x1800mm, specifikace dle PD</t>
  </si>
  <si>
    <t>-2049316601</t>
  </si>
  <si>
    <t>199</t>
  </si>
  <si>
    <t>553- R25</t>
  </si>
  <si>
    <t>209 okno Al, izolační trojsklo,  5400x2780mm, specifikace dle PD</t>
  </si>
  <si>
    <t>-1178516808</t>
  </si>
  <si>
    <t>200</t>
  </si>
  <si>
    <t>553- R28</t>
  </si>
  <si>
    <t>301  okno Al, izolační trojsklo, 1644 x2537mm, specifikace dle PD</t>
  </si>
  <si>
    <t>915335953</t>
  </si>
  <si>
    <t>201</t>
  </si>
  <si>
    <t>553- R29</t>
  </si>
  <si>
    <t>302  okno Al, izolační trojsklo, 1031 x1957mm, specifikace dle PD</t>
  </si>
  <si>
    <t>1734226072</t>
  </si>
  <si>
    <t>202</t>
  </si>
  <si>
    <t>553- R30</t>
  </si>
  <si>
    <t>303  okno Al, izolační trojsklo, 1095 x1957mm, specifikace dle PD</t>
  </si>
  <si>
    <t>-1553480719</t>
  </si>
  <si>
    <t>203</t>
  </si>
  <si>
    <t>553- R31</t>
  </si>
  <si>
    <t>304  okno Al, izolační trojsklo, 1095x1957mm, specifikace dle PD</t>
  </si>
  <si>
    <t>-1192834542</t>
  </si>
  <si>
    <t>204</t>
  </si>
  <si>
    <t>553- R32</t>
  </si>
  <si>
    <t>305  okno Al, izolační trojsklo, 1095x1820mm, specifikace dle PD - střešní okno do sestavy</t>
  </si>
  <si>
    <t>-1246551473</t>
  </si>
  <si>
    <t>205</t>
  </si>
  <si>
    <t>553- R33</t>
  </si>
  <si>
    <t xml:space="preserve">306  okno Al, izolační trojsklo, 1030x1820 mm, specifikace dle PD </t>
  </si>
  <si>
    <t>800893620</t>
  </si>
  <si>
    <t>206</t>
  </si>
  <si>
    <t>553- R34</t>
  </si>
  <si>
    <t xml:space="preserve">307  okno Al, izolační trojsklo, 1095x1820 mm, specifikace dle PD </t>
  </si>
  <si>
    <t>1827367451</t>
  </si>
  <si>
    <t>207</t>
  </si>
  <si>
    <t>767 - R36</t>
  </si>
  <si>
    <t>Montáž hliníkových posuvných dveří výšky do 3000 mm a šířky do 2000 mm, , vč. zárubně</t>
  </si>
  <si>
    <t>-2000402413</t>
  </si>
  <si>
    <t>"238" 2,1*3,08*2</t>
  </si>
  <si>
    <t>208</t>
  </si>
  <si>
    <t>553- R35</t>
  </si>
  <si>
    <t>238 dveře AL automatické vnější posuvné, 1500x3080mm,dodávka včetně zárubně, specifikace dle PD - sestava s bočními okny 227 a 228</t>
  </si>
  <si>
    <t>-190396160</t>
  </si>
  <si>
    <t>209</t>
  </si>
  <si>
    <t>767 - R37</t>
  </si>
  <si>
    <t>Montáž hliníkových dvěří otočných jednokřídlových, vč. zárubně</t>
  </si>
  <si>
    <t>1567383056</t>
  </si>
  <si>
    <t>"116L" 1*2,48</t>
  </si>
  <si>
    <t>210</t>
  </si>
  <si>
    <t>553- R38</t>
  </si>
  <si>
    <t>116L dveře Al vchodové jednokřídlové otočné s nadsvětlíkem plné, EI45DP1</t>
  </si>
  <si>
    <t>-2143580175</t>
  </si>
  <si>
    <t>211</t>
  </si>
  <si>
    <t>767 - R39</t>
  </si>
  <si>
    <t>Montáž hliníkových dvoukřídlých otočných dvěří, vč. zárubně</t>
  </si>
  <si>
    <t>-18138936</t>
  </si>
  <si>
    <t>"117L a 118L" 1,45*2,48+1,375*2,48</t>
  </si>
  <si>
    <t>212</t>
  </si>
  <si>
    <t>553- R40</t>
  </si>
  <si>
    <t>117L dveře AL vchodové dvoukřídlé otočné,hl. křídlo 800mm s nadsvětlíkem,1 dodávka včetně zárubně,1450x2480 mm - dle specifikace PD</t>
  </si>
  <si>
    <t>1623724075</t>
  </si>
  <si>
    <t>213</t>
  </si>
  <si>
    <t>553- R41</t>
  </si>
  <si>
    <t>118L dveře AL vchodové dvoukřídlé otočné,hl. křídlo 800mm s nadsvětlíkem, dodávka včetně zárubně, 1375x2480 mm - dle specifikace PD</t>
  </si>
  <si>
    <t>34538582</t>
  </si>
  <si>
    <t>214</t>
  </si>
  <si>
    <t>767161814</t>
  </si>
  <si>
    <t>Demontáž zábradlí rovného nerozebíratelného hmotnosti 1m zábradlí přes 20 kg</t>
  </si>
  <si>
    <t>-1448839746</t>
  </si>
  <si>
    <t>1x zábradlí terasa, 2x zabradlí okna</t>
  </si>
  <si>
    <t>5,6*2+15,6</t>
  </si>
  <si>
    <t>215</t>
  </si>
  <si>
    <t>767 - R01</t>
  </si>
  <si>
    <t>Z01 D+M Zábradlí terasy nad vstupem, včetně povrchové úpravy zinkováním dle PD a kotvení</t>
  </si>
  <si>
    <t>kg</t>
  </si>
  <si>
    <t>438475942</t>
  </si>
  <si>
    <t>"jakl 50/50/3 - 4,383 kg/m"</t>
  </si>
  <si>
    <t>28*4,383*1,1</t>
  </si>
  <si>
    <t>"pásovina 30/5 - 1,05kg/m"</t>
  </si>
  <si>
    <t>112*1,05*1,1</t>
  </si>
  <si>
    <t>"kotevní pásnice"</t>
  </si>
  <si>
    <t>1,2*5,7*1,1</t>
  </si>
  <si>
    <t>"kotevní plech"</t>
  </si>
  <si>
    <t>11*0,2*0,12*3,926*1,1</t>
  </si>
  <si>
    <t>216</t>
  </si>
  <si>
    <t>767 - R02</t>
  </si>
  <si>
    <t>Z02 Zábradlí sestavy oken bez parapetu, včetně povrhové úpravy zinkováním dle PD a kotvení</t>
  </si>
  <si>
    <t>-2017807302</t>
  </si>
  <si>
    <t>"jakl 50/30/3 - 3,404 kg/m"</t>
  </si>
  <si>
    <t>13*3,404*1,1</t>
  </si>
  <si>
    <t>"pásovina 30/5  - 1,05kg/m"</t>
  </si>
  <si>
    <t>41*1,05*1,1</t>
  </si>
  <si>
    <t>"kotevní pásnice</t>
  </si>
  <si>
    <t>0,9*5,7*1,1</t>
  </si>
  <si>
    <t>5*0,2*0,12*3,926*1,1</t>
  </si>
  <si>
    <t>102,193*2</t>
  </si>
  <si>
    <t>217</t>
  </si>
  <si>
    <t>767 - R09</t>
  </si>
  <si>
    <t>OS02 - D+M Větrací mřížky AL 300x300mm</t>
  </si>
  <si>
    <t>-178724970</t>
  </si>
  <si>
    <t>218</t>
  </si>
  <si>
    <t>767 - R03</t>
  </si>
  <si>
    <t>OS03 - D+M Větrací mřížky AL 1250x490mm</t>
  </si>
  <si>
    <t>1175215810</t>
  </si>
  <si>
    <t>219</t>
  </si>
  <si>
    <t>767 - R04</t>
  </si>
  <si>
    <t>OS04 - D+M Větrací mřížky AL 300x290 včetně ventilátoru</t>
  </si>
  <si>
    <t>1015133799</t>
  </si>
  <si>
    <t>220</t>
  </si>
  <si>
    <t>767 - R05</t>
  </si>
  <si>
    <t>OS05 - D+M Fasádní mřížka AL 1000x300 mm</t>
  </si>
  <si>
    <t>1276653649</t>
  </si>
  <si>
    <t>221</t>
  </si>
  <si>
    <t>767 - R06</t>
  </si>
  <si>
    <t>OS06 - D+M Fasádní mřížka AL 1500x300 mm</t>
  </si>
  <si>
    <t>1377248311</t>
  </si>
  <si>
    <t>222</t>
  </si>
  <si>
    <t>767 - R07</t>
  </si>
  <si>
    <t>OS07 - D+M Fasádní mřížka AL 800x400mm</t>
  </si>
  <si>
    <t>-1201100300</t>
  </si>
  <si>
    <t>223</t>
  </si>
  <si>
    <t>998767104</t>
  </si>
  <si>
    <t>Přesun hmot tonážní pro zámečnické konstrukce v objektech v do 36 m</t>
  </si>
  <si>
    <t>-1983084532</t>
  </si>
  <si>
    <t>771</t>
  </si>
  <si>
    <t>Podlahy z dlaždic</t>
  </si>
  <si>
    <t>224</t>
  </si>
  <si>
    <t>771121011</t>
  </si>
  <si>
    <t>Nátěr penetrační na podlahu</t>
  </si>
  <si>
    <t>1919819897</t>
  </si>
  <si>
    <t>"Terasa - skladba P01, emulze asfaltová penetrační"</t>
  </si>
  <si>
    <t>225</t>
  </si>
  <si>
    <t>771591217</t>
  </si>
  <si>
    <t>Montáž roznášecí rohože lepené do podlah pod dlažbu</t>
  </si>
  <si>
    <t>-1868199334</t>
  </si>
  <si>
    <t>"Terasa - skladba P01, plocha + 25% přířezy"</t>
  </si>
  <si>
    <t>34,7*1,25</t>
  </si>
  <si>
    <t>226</t>
  </si>
  <si>
    <t>283-R08</t>
  </si>
  <si>
    <t>rohož separační ze skelného rouna 500g/m2</t>
  </si>
  <si>
    <t>-504643139</t>
  </si>
  <si>
    <t>43,375*1,05 'Přepočtené koeficientem množství</t>
  </si>
  <si>
    <t>227</t>
  </si>
  <si>
    <t>772528121</t>
  </si>
  <si>
    <t>Kladení dlažby z kamene na sucho na terče plochy do 0,25 m2 o výšce terče do 25 mm</t>
  </si>
  <si>
    <t>311806419</t>
  </si>
  <si>
    <t>228</t>
  </si>
  <si>
    <t>59246014</t>
  </si>
  <si>
    <t>dlažba plošná betonová terasová vymývaná 600x600x60mm</t>
  </si>
  <si>
    <t>1688286855</t>
  </si>
  <si>
    <t>34,7*1,04 'Přepočtené koeficientem množství</t>
  </si>
  <si>
    <t>229</t>
  </si>
  <si>
    <t>998771104</t>
  </si>
  <si>
    <t>Přesun hmot tonážní pro podlahy z dlaždic v objektech v do 36 m</t>
  </si>
  <si>
    <t>-484302420</t>
  </si>
  <si>
    <t>784</t>
  </si>
  <si>
    <t>Dokončovací práce - malby a tapety</t>
  </si>
  <si>
    <t>230</t>
  </si>
  <si>
    <t>784181121</t>
  </si>
  <si>
    <t>Hloubková jednonásobná penetrace podkladu v místnostech výšky do 3,80 m</t>
  </si>
  <si>
    <t>-2062137874</t>
  </si>
  <si>
    <t>Penetrace po výměně oken, počítána vždy celá stěna, SV. výška dle PD</t>
  </si>
  <si>
    <t>"1.PP" (5,7+5,5+5,7+4,5+1,85+1,85+4,45+1,6+5,4+5,5+5,6)*2,65</t>
  </si>
  <si>
    <t>"1.NP" ((5,85*4+5,85+9,025+2,85+4,48+1,2+2,4+9*2+1,6+4,48+2,6+5,85))*3,2</t>
  </si>
  <si>
    <t>"2.NP" ((3,42+4,2*2+5,6+3+4,4+4,7+1,9+4,1+3,9+4,6+2,5+2,1+1,5*2+3,59+2,825+4,025+8,29))*2,9</t>
  </si>
  <si>
    <t>"3.NP" (30,045-(4*0,1+2*0,15)+2,026+12,874-(0,1+0,15)+9,31-(0,1-+0,15)+3,59+15,95-(2*0,25+3*0,1))*2,9</t>
  </si>
  <si>
    <t>"4.NP" (30,045-(4*0,1+2*0,15)+2,026+12,874-(0,1+0,15)+9,31-(0,1-+0,15)+3,59+15,95-(2*0,25+3*0,1))*2,9</t>
  </si>
  <si>
    <t>"5.NP" (30,045-(6*0,1)+(11,6*2-(0,1*2))+30,045-(3*0,25+3*0,1))*2,9</t>
  </si>
  <si>
    <t>"6.NP" (30,045-(6*0,1)+(11,6*2-(0,1*2))+30,045-(3*0,25+3*0,1))*2,9</t>
  </si>
  <si>
    <t>"7.NP" (30,045-(7*0,1)+5,8+30,045-(3*0,25+3*0,1))*2,9</t>
  </si>
  <si>
    <t>" odečet plocha okna a dveře" -(787,52+2,48+7,006)</t>
  </si>
  <si>
    <t>231</t>
  </si>
  <si>
    <t>784221101</t>
  </si>
  <si>
    <t>Dvojnásobné bílé malby ze směsí za sucha dobře otěruvzdorných v místnostech do 3,80 m</t>
  </si>
  <si>
    <t>1431340610</t>
  </si>
  <si>
    <t>"Malba po výměně oken, počítána vždy celá stěna, SV. výška dle PD"</t>
  </si>
  <si>
    <t>1057,35</t>
  </si>
  <si>
    <t>"Malba po výměně SDK podhledum počítána vždy celá plocha dané místnosti"</t>
  </si>
  <si>
    <t>"1.NP" (22,89+22,10+6,76+5,15)</t>
  </si>
  <si>
    <t>"2.NP - 8.NP" 3,5*1,5*7</t>
  </si>
  <si>
    <t>Práce a dodávky M</t>
  </si>
  <si>
    <t>21-M</t>
  </si>
  <si>
    <t>Elektromontáže</t>
  </si>
  <si>
    <t>232</t>
  </si>
  <si>
    <t>210220101</t>
  </si>
  <si>
    <t>Montáž hromosvodného vedení svodových vodičů s podpěrami průměru do 10 mm</t>
  </si>
  <si>
    <t>1823074955</t>
  </si>
  <si>
    <t>Poznámka k položce:
Hromosvod na fasádě</t>
  </si>
  <si>
    <t>"5 svodů" 150</t>
  </si>
  <si>
    <t>"vodorovné vedení" 92</t>
  </si>
  <si>
    <t>vodič_1</t>
  </si>
  <si>
    <t>233</t>
  </si>
  <si>
    <t>354410770</t>
  </si>
  <si>
    <t>drát průměr 8 mm AlMgSi</t>
  </si>
  <si>
    <t>-1480050902</t>
  </si>
  <si>
    <t>Poznámka k položce:
Hmotnost: 0,135 kg/m</t>
  </si>
  <si>
    <t>242*0,035</t>
  </si>
  <si>
    <t>234</t>
  </si>
  <si>
    <t>210220231</t>
  </si>
  <si>
    <t>Montáž tyčí jímacích délky do 3 m na stojan</t>
  </si>
  <si>
    <t>478033512</t>
  </si>
  <si>
    <t>235</t>
  </si>
  <si>
    <t>354411290a</t>
  </si>
  <si>
    <t>tyč jímací  JT 20 (trubka AlMgSi)</t>
  </si>
  <si>
    <t>-1361834358</t>
  </si>
  <si>
    <t>236</t>
  </si>
  <si>
    <t>210220301</t>
  </si>
  <si>
    <t>Montáž svorek hromosvodných se 2 šrouby</t>
  </si>
  <si>
    <t>1874917633</t>
  </si>
  <si>
    <t>"5 svodů" 5*2</t>
  </si>
  <si>
    <t>237</t>
  </si>
  <si>
    <t>354420330</t>
  </si>
  <si>
    <t>svorka uzemnění  SS nerez spojovací</t>
  </si>
  <si>
    <t>1669573353</t>
  </si>
  <si>
    <t>238</t>
  </si>
  <si>
    <t>210220302</t>
  </si>
  <si>
    <t>Montáž svorek hromosvodných typu ST, SJ, SK, SZ, SR 01, 02 se 3 a více šrouby</t>
  </si>
  <si>
    <t>111664678</t>
  </si>
  <si>
    <t>"5 svodů" 2*5</t>
  </si>
  <si>
    <t>239</t>
  </si>
  <si>
    <t>354420410</t>
  </si>
  <si>
    <t>svorka uzemnění SJ1b nerez k jímací tyči</t>
  </si>
  <si>
    <t>256</t>
  </si>
  <si>
    <t>1264499638</t>
  </si>
  <si>
    <t>240</t>
  </si>
  <si>
    <t>354420340</t>
  </si>
  <si>
    <t>svorka uzemnění  SZa nerez zkušební</t>
  </si>
  <si>
    <t>-1595328030</t>
  </si>
  <si>
    <t>241</t>
  </si>
  <si>
    <t>210220362</t>
  </si>
  <si>
    <t>Montáž tyčí zemnicích délky do 4,5 m</t>
  </si>
  <si>
    <t>721325272</t>
  </si>
  <si>
    <t>3*5</t>
  </si>
  <si>
    <t>242</t>
  </si>
  <si>
    <t>354420900</t>
  </si>
  <si>
    <t>tyč zemnící ZT 2,0  2m, FeZn</t>
  </si>
  <si>
    <t>-557255772</t>
  </si>
  <si>
    <t>243</t>
  </si>
  <si>
    <t>210220372</t>
  </si>
  <si>
    <t>Montáž ochranných prvků - úhelníků nebo trubek do zdiva</t>
  </si>
  <si>
    <t>2057506893</t>
  </si>
  <si>
    <t>"5 svodů " 2*5</t>
  </si>
  <si>
    <t>244</t>
  </si>
  <si>
    <t>354418440</t>
  </si>
  <si>
    <t>držák ochranného úhelníku boční se středovým  vrutem DUDa-18 nerez</t>
  </si>
  <si>
    <t>-1910535647</t>
  </si>
  <si>
    <t>úhelník_1*4</t>
  </si>
  <si>
    <t>245</t>
  </si>
  <si>
    <t>354418020</t>
  </si>
  <si>
    <t>úhelník ochranný  OU 1,7 nerez</t>
  </si>
  <si>
    <t>-2049070309</t>
  </si>
  <si>
    <t>246</t>
  </si>
  <si>
    <t>210220411</t>
  </si>
  <si>
    <t>Montáž vedení hromosvodné - napínacích šroubů s okem včetně dodávky a vypnutí svodu</t>
  </si>
  <si>
    <t>812328444</t>
  </si>
  <si>
    <t>"5 svodů "5*2</t>
  </si>
  <si>
    <t>247</t>
  </si>
  <si>
    <t>R- 001</t>
  </si>
  <si>
    <t xml:space="preserve">D+M podpěr vedení hromosvodu PV21d pro ploché střechy </t>
  </si>
  <si>
    <t xml:space="preserve">ks </t>
  </si>
  <si>
    <t>-915379728</t>
  </si>
  <si>
    <t>248</t>
  </si>
  <si>
    <t>R-2102HZS</t>
  </si>
  <si>
    <t>Revize hromosvodu</t>
  </si>
  <si>
    <t>hod</t>
  </si>
  <si>
    <t>-1235407909</t>
  </si>
  <si>
    <t>02 - Ostatní a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</si>
  <si>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</si>
  <si>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</si>
  <si>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</si>
  <si>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</si>
  <si>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</si>
  <si>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</si>
  <si>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</si>
  <si>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</si>
  <si>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</si>
  <si>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</si>
  <si>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</si>
  <si>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1024</t>
  </si>
  <si>
    <t>1061063852</t>
  </si>
  <si>
    <t>Vytýčení podzemních sítí</t>
  </si>
  <si>
    <t>012002000</t>
  </si>
  <si>
    <t>Geodetické práce</t>
  </si>
  <si>
    <t>592789747</t>
  </si>
  <si>
    <t>013254000</t>
  </si>
  <si>
    <t>Dokumentace skutečného provedení stavby - 6x tištěná verze a 1x CD</t>
  </si>
  <si>
    <t>-563000343</t>
  </si>
  <si>
    <t>VRN3</t>
  </si>
  <si>
    <t>Zařízení staveniště</t>
  </si>
  <si>
    <t>030001000</t>
  </si>
  <si>
    <t>1168145316</t>
  </si>
  <si>
    <t>034103000</t>
  </si>
  <si>
    <t>Oplocení staveniště</t>
  </si>
  <si>
    <t>-726880588</t>
  </si>
  <si>
    <t>034303000</t>
  </si>
  <si>
    <t>Dopravní značení na staveništi</t>
  </si>
  <si>
    <t>-1410359013</t>
  </si>
  <si>
    <t>doačené dopravní značení</t>
  </si>
  <si>
    <t>034503000</t>
  </si>
  <si>
    <t>Informační tabule na staveništi</t>
  </si>
  <si>
    <t>1989676524</t>
  </si>
  <si>
    <t>039002000</t>
  </si>
  <si>
    <t>Zrušení zařízení staveniště</t>
  </si>
  <si>
    <t>-966458673</t>
  </si>
  <si>
    <t>039203000</t>
  </si>
  <si>
    <t>Úprava terénu po zrušení zařízení staveniště</t>
  </si>
  <si>
    <t>716070343</t>
  </si>
  <si>
    <t>039204000</t>
  </si>
  <si>
    <t>Zábor ploch po dobu výstavby</t>
  </si>
  <si>
    <t>688555142</t>
  </si>
  <si>
    <t xml:space="preserve">Poznámka k položce:
Vyřízení záboru chodníku nebo komunikace. Včetně správního poplatku a místního poplatku. Předpokládáná doba výstavby 240 dní.
</t>
  </si>
  <si>
    <t>VRN4</t>
  </si>
  <si>
    <t>Inženýrská činnost</t>
  </si>
  <si>
    <t>040001000</t>
  </si>
  <si>
    <t>-1593329226</t>
  </si>
  <si>
    <t>042103000</t>
  </si>
  <si>
    <t>Průkaz energetické náročnosti budovy</t>
  </si>
  <si>
    <t>1027612095</t>
  </si>
  <si>
    <t>042503000</t>
  </si>
  <si>
    <t>Plán BOZP na staveništi</t>
  </si>
  <si>
    <t>-2040126910</t>
  </si>
  <si>
    <t>VRN5</t>
  </si>
  <si>
    <t>Finanční náklady</t>
  </si>
  <si>
    <t>051303000</t>
  </si>
  <si>
    <t>Náklady spojené s pojištěním  odpovědnosti za škodu  způsobenou třetím osobám</t>
  </si>
  <si>
    <t>-1934421954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</si>
</sst>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2019/001/1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Stavební úpravy budovy č.p.1371, REV 18.2.2020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Na Okrouhlíku 1371/30, Hradec Králové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18. 2. 2020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24.9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>Královéhradecký kraj, Pivovarské náměstí 1245/2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>Projecticon s.r.o., Nový Hrádek 151, 549 22</v>
      </c>
      <c r="AN49" s="38"/>
      <c r="AO49" s="38"/>
      <c r="AP49" s="38"/>
      <c r="AQ49" s="38"/>
      <c r="AR49" s="42"/>
      <c r="AS49" s="68" t="s">
        <v>50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67" t="str">
        <f>IF(E20="","",E20)</f>
        <v xml:space="preserve"> 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51</v>
      </c>
      <c r="D52" s="81"/>
      <c r="E52" s="81"/>
      <c r="F52" s="81"/>
      <c r="G52" s="81"/>
      <c r="H52" s="82"/>
      <c r="I52" s="83" t="s">
        <v>52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53</v>
      </c>
      <c r="AH52" s="81"/>
      <c r="AI52" s="81"/>
      <c r="AJ52" s="81"/>
      <c r="AK52" s="81"/>
      <c r="AL52" s="81"/>
      <c r="AM52" s="81"/>
      <c r="AN52" s="83" t="s">
        <v>54</v>
      </c>
      <c r="AO52" s="81"/>
      <c r="AP52" s="85"/>
      <c r="AQ52" s="86" t="s">
        <v>55</v>
      </c>
      <c r="AR52" s="42"/>
      <c r="AS52" s="87" t="s">
        <v>56</v>
      </c>
      <c r="AT52" s="88" t="s">
        <v>57</v>
      </c>
      <c r="AU52" s="88" t="s">
        <v>58</v>
      </c>
      <c r="AV52" s="88" t="s">
        <v>59</v>
      </c>
      <c r="AW52" s="88" t="s">
        <v>60</v>
      </c>
      <c r="AX52" s="88" t="s">
        <v>61</v>
      </c>
      <c r="AY52" s="88" t="s">
        <v>62</v>
      </c>
      <c r="AZ52" s="88" t="s">
        <v>63</v>
      </c>
      <c r="BA52" s="88" t="s">
        <v>64</v>
      </c>
      <c r="BB52" s="88" t="s">
        <v>65</v>
      </c>
      <c r="BC52" s="88" t="s">
        <v>66</v>
      </c>
      <c r="BD52" s="89" t="s">
        <v>67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68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ROUND(SUM(AG55:AG56),2)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ROUND(SUM(AS55:AS56),2)</f>
        <v>0</v>
      </c>
      <c r="AT54" s="101">
        <f>ROUND(SUM(AV54:AW54),2)</f>
        <v>0</v>
      </c>
      <c r="AU54" s="102">
        <f>ROUND(SUM(AU55:AU56),5)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ROUND(SUM(AZ55:AZ56),2)</f>
        <v>0</v>
      </c>
      <c r="BA54" s="101">
        <f>ROUND(SUM(BA55:BA56),2)</f>
        <v>0</v>
      </c>
      <c r="BB54" s="101">
        <f>ROUND(SUM(BB55:BB56),2)</f>
        <v>0</v>
      </c>
      <c r="BC54" s="101">
        <f>ROUND(SUM(BC55:BC56),2)</f>
        <v>0</v>
      </c>
      <c r="BD54" s="103">
        <f>ROUND(SUM(BD55:BD56),2)</f>
        <v>0</v>
      </c>
      <c r="BS54" s="104" t="s">
        <v>69</v>
      </c>
      <c r="BT54" s="104" t="s">
        <v>70</v>
      </c>
      <c r="BU54" s="105" t="s">
        <v>71</v>
      </c>
      <c r="BV54" s="104" t="s">
        <v>72</v>
      </c>
      <c r="BW54" s="104" t="s">
        <v>5</v>
      </c>
      <c r="BX54" s="104" t="s">
        <v>73</v>
      </c>
      <c r="CL54" s="104" t="s">
        <v>1</v>
      </c>
    </row>
    <row r="55" spans="1:91" s="5" customFormat="1" ht="16.5" customHeight="1">
      <c r="A55" s="106" t="s">
        <v>74</v>
      </c>
      <c r="B55" s="107"/>
      <c r="C55" s="108"/>
      <c r="D55" s="109" t="s">
        <v>75</v>
      </c>
      <c r="E55" s="109"/>
      <c r="F55" s="109"/>
      <c r="G55" s="109"/>
      <c r="H55" s="109"/>
      <c r="I55" s="110"/>
      <c r="J55" s="109" t="s">
        <v>76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'01 - Zateplení budovy 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77</v>
      </c>
      <c r="AR55" s="113"/>
      <c r="AS55" s="114">
        <v>0</v>
      </c>
      <c r="AT55" s="115">
        <f>ROUND(SUM(AV55:AW55),2)</f>
        <v>0</v>
      </c>
      <c r="AU55" s="116">
        <f>'01 - Zateplení budovy '!P101</f>
        <v>0</v>
      </c>
      <c r="AV55" s="115">
        <f>'01 - Zateplení budovy '!J33</f>
        <v>0</v>
      </c>
      <c r="AW55" s="115">
        <f>'01 - Zateplení budovy '!J34</f>
        <v>0</v>
      </c>
      <c r="AX55" s="115">
        <f>'01 - Zateplení budovy '!J35</f>
        <v>0</v>
      </c>
      <c r="AY55" s="115">
        <f>'01 - Zateplení budovy '!J36</f>
        <v>0</v>
      </c>
      <c r="AZ55" s="115">
        <f>'01 - Zateplení budovy '!F33</f>
        <v>0</v>
      </c>
      <c r="BA55" s="115">
        <f>'01 - Zateplení budovy '!F34</f>
        <v>0</v>
      </c>
      <c r="BB55" s="115">
        <f>'01 - Zateplení budovy '!F35</f>
        <v>0</v>
      </c>
      <c r="BC55" s="115">
        <f>'01 - Zateplení budovy '!F36</f>
        <v>0</v>
      </c>
      <c r="BD55" s="117">
        <f>'01 - Zateplení budovy '!F37</f>
        <v>0</v>
      </c>
      <c r="BT55" s="118" t="s">
        <v>78</v>
      </c>
      <c r="BV55" s="118" t="s">
        <v>72</v>
      </c>
      <c r="BW55" s="118" t="s">
        <v>79</v>
      </c>
      <c r="BX55" s="118" t="s">
        <v>5</v>
      </c>
      <c r="CL55" s="118" t="s">
        <v>1</v>
      </c>
      <c r="CM55" s="118" t="s">
        <v>80</v>
      </c>
    </row>
    <row r="56" spans="1:91" s="5" customFormat="1" ht="16.5" customHeight="1">
      <c r="A56" s="106" t="s">
        <v>74</v>
      </c>
      <c r="B56" s="107"/>
      <c r="C56" s="108"/>
      <c r="D56" s="109" t="s">
        <v>81</v>
      </c>
      <c r="E56" s="109"/>
      <c r="F56" s="109"/>
      <c r="G56" s="109"/>
      <c r="H56" s="109"/>
      <c r="I56" s="110"/>
      <c r="J56" s="109" t="s">
        <v>82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'02 - Ostatní a vedlejší n...'!J30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77</v>
      </c>
      <c r="AR56" s="113"/>
      <c r="AS56" s="119">
        <v>0</v>
      </c>
      <c r="AT56" s="120">
        <f>ROUND(SUM(AV56:AW56),2)</f>
        <v>0</v>
      </c>
      <c r="AU56" s="121">
        <f>'02 - Ostatní a vedlejší n...'!P84</f>
        <v>0</v>
      </c>
      <c r="AV56" s="120">
        <f>'02 - Ostatní a vedlejší n...'!J33</f>
        <v>0</v>
      </c>
      <c r="AW56" s="120">
        <f>'02 - Ostatní a vedlejší n...'!J34</f>
        <v>0</v>
      </c>
      <c r="AX56" s="120">
        <f>'02 - Ostatní a vedlejší n...'!J35</f>
        <v>0</v>
      </c>
      <c r="AY56" s="120">
        <f>'02 - Ostatní a vedlejší n...'!J36</f>
        <v>0</v>
      </c>
      <c r="AZ56" s="120">
        <f>'02 - Ostatní a vedlejší n...'!F33</f>
        <v>0</v>
      </c>
      <c r="BA56" s="120">
        <f>'02 - Ostatní a vedlejší n...'!F34</f>
        <v>0</v>
      </c>
      <c r="BB56" s="120">
        <f>'02 - Ostatní a vedlejší n...'!F35</f>
        <v>0</v>
      </c>
      <c r="BC56" s="120">
        <f>'02 - Ostatní a vedlejší n...'!F36</f>
        <v>0</v>
      </c>
      <c r="BD56" s="122">
        <f>'02 - Ostatní a vedlejší n...'!F37</f>
        <v>0</v>
      </c>
      <c r="BT56" s="118" t="s">
        <v>78</v>
      </c>
      <c r="BV56" s="118" t="s">
        <v>72</v>
      </c>
      <c r="BW56" s="118" t="s">
        <v>83</v>
      </c>
      <c r="BX56" s="118" t="s">
        <v>5</v>
      </c>
      <c r="CL56" s="118" t="s">
        <v>1</v>
      </c>
      <c r="CM56" s="118" t="s">
        <v>80</v>
      </c>
    </row>
    <row r="57" spans="2:44" s="1" customFormat="1" ht="30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</row>
    <row r="58" spans="2:44" s="1" customFormat="1" ht="6.95" customHeight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2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01 - Zateplení budovy '!C2" display="/"/>
    <hyperlink ref="A56" location="'02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78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79</v>
      </c>
      <c r="AZ2" s="124" t="s">
        <v>84</v>
      </c>
      <c r="BA2" s="124" t="s">
        <v>85</v>
      </c>
      <c r="BB2" s="124" t="s">
        <v>1</v>
      </c>
      <c r="BC2" s="124" t="s">
        <v>86</v>
      </c>
      <c r="BD2" s="124" t="s">
        <v>80</v>
      </c>
    </row>
    <row r="3" spans="2:56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9"/>
      <c r="AT3" s="16" t="s">
        <v>80</v>
      </c>
      <c r="AZ3" s="124" t="s">
        <v>87</v>
      </c>
      <c r="BA3" s="124" t="s">
        <v>88</v>
      </c>
      <c r="BB3" s="124" t="s">
        <v>1</v>
      </c>
      <c r="BC3" s="124" t="s">
        <v>86</v>
      </c>
      <c r="BD3" s="124" t="s">
        <v>80</v>
      </c>
    </row>
    <row r="4" spans="2:56" ht="24.95" customHeight="1">
      <c r="B4" s="19"/>
      <c r="D4" s="128" t="s">
        <v>89</v>
      </c>
      <c r="L4" s="19"/>
      <c r="M4" s="23" t="s">
        <v>10</v>
      </c>
      <c r="AT4" s="16" t="s">
        <v>4</v>
      </c>
      <c r="AZ4" s="124" t="s">
        <v>90</v>
      </c>
      <c r="BA4" s="124" t="s">
        <v>91</v>
      </c>
      <c r="BB4" s="124" t="s">
        <v>1</v>
      </c>
      <c r="BC4" s="124" t="s">
        <v>86</v>
      </c>
      <c r="BD4" s="124" t="s">
        <v>80</v>
      </c>
    </row>
    <row r="5" spans="2:12" ht="6.95" customHeight="1">
      <c r="B5" s="19"/>
      <c r="L5" s="19"/>
    </row>
    <row r="6" spans="2:12" ht="12" customHeight="1">
      <c r="B6" s="19"/>
      <c r="D6" s="129" t="s">
        <v>16</v>
      </c>
      <c r="L6" s="19"/>
    </row>
    <row r="7" spans="2:12" ht="16.5" customHeight="1">
      <c r="B7" s="19"/>
      <c r="E7" s="130" t="str">
        <f>'Rekapitulace stavby'!K6</f>
        <v>Stavební úpravy budovy č.p.1371, REV 18.2.2020</v>
      </c>
      <c r="F7" s="129"/>
      <c r="G7" s="129"/>
      <c r="H7" s="129"/>
      <c r="L7" s="19"/>
    </row>
    <row r="8" spans="2:12" s="1" customFormat="1" ht="12" customHeight="1">
      <c r="B8" s="42"/>
      <c r="D8" s="129" t="s">
        <v>92</v>
      </c>
      <c r="I8" s="131"/>
      <c r="L8" s="42"/>
    </row>
    <row r="9" spans="2:12" s="1" customFormat="1" ht="36.95" customHeight="1">
      <c r="B9" s="42"/>
      <c r="E9" s="132" t="s">
        <v>93</v>
      </c>
      <c r="F9" s="1"/>
      <c r="G9" s="1"/>
      <c r="H9" s="1"/>
      <c r="I9" s="131"/>
      <c r="L9" s="42"/>
    </row>
    <row r="10" spans="2:12" s="1" customFormat="1" ht="12">
      <c r="B10" s="42"/>
      <c r="I10" s="131"/>
      <c r="L10" s="42"/>
    </row>
    <row r="11" spans="2:12" s="1" customFormat="1" ht="12" customHeight="1">
      <c r="B11" s="42"/>
      <c r="D11" s="129" t="s">
        <v>18</v>
      </c>
      <c r="F11" s="16" t="s">
        <v>1</v>
      </c>
      <c r="I11" s="133" t="s">
        <v>19</v>
      </c>
      <c r="J11" s="16" t="s">
        <v>1</v>
      </c>
      <c r="L11" s="42"/>
    </row>
    <row r="12" spans="2:12" s="1" customFormat="1" ht="12" customHeight="1">
      <c r="B12" s="42"/>
      <c r="D12" s="129" t="s">
        <v>20</v>
      </c>
      <c r="F12" s="16" t="s">
        <v>94</v>
      </c>
      <c r="I12" s="133" t="s">
        <v>22</v>
      </c>
      <c r="J12" s="134" t="str">
        <f>'Rekapitulace stavby'!AN8</f>
        <v>18. 2. 2020</v>
      </c>
      <c r="L12" s="42"/>
    </row>
    <row r="13" spans="2:12" s="1" customFormat="1" ht="10.8" customHeight="1">
      <c r="B13" s="42"/>
      <c r="I13" s="131"/>
      <c r="L13" s="42"/>
    </row>
    <row r="14" spans="2:12" s="1" customFormat="1" ht="12" customHeight="1">
      <c r="B14" s="42"/>
      <c r="D14" s="129" t="s">
        <v>24</v>
      </c>
      <c r="I14" s="133" t="s">
        <v>25</v>
      </c>
      <c r="J14" s="16" t="s">
        <v>1</v>
      </c>
      <c r="L14" s="42"/>
    </row>
    <row r="15" spans="2:12" s="1" customFormat="1" ht="18" customHeight="1">
      <c r="B15" s="42"/>
      <c r="E15" s="16" t="s">
        <v>95</v>
      </c>
      <c r="I15" s="133" t="s">
        <v>27</v>
      </c>
      <c r="J15" s="16" t="s">
        <v>1</v>
      </c>
      <c r="L15" s="42"/>
    </row>
    <row r="16" spans="2:12" s="1" customFormat="1" ht="6.95" customHeight="1">
      <c r="B16" s="42"/>
      <c r="I16" s="131"/>
      <c r="L16" s="42"/>
    </row>
    <row r="17" spans="2:12" s="1" customFormat="1" ht="12" customHeight="1">
      <c r="B17" s="42"/>
      <c r="D17" s="129" t="s">
        <v>28</v>
      </c>
      <c r="I17" s="133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3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1"/>
      <c r="L19" s="42"/>
    </row>
    <row r="20" spans="2:12" s="1" customFormat="1" ht="12" customHeight="1">
      <c r="B20" s="42"/>
      <c r="D20" s="129" t="s">
        <v>30</v>
      </c>
      <c r="I20" s="133" t="s">
        <v>25</v>
      </c>
      <c r="J20" s="16" t="s">
        <v>1</v>
      </c>
      <c r="L20" s="42"/>
    </row>
    <row r="21" spans="2:12" s="1" customFormat="1" ht="18" customHeight="1">
      <c r="B21" s="42"/>
      <c r="E21" s="16" t="s">
        <v>96</v>
      </c>
      <c r="I21" s="133" t="s">
        <v>27</v>
      </c>
      <c r="J21" s="16" t="s">
        <v>1</v>
      </c>
      <c r="L21" s="42"/>
    </row>
    <row r="22" spans="2:12" s="1" customFormat="1" ht="6.95" customHeight="1">
      <c r="B22" s="42"/>
      <c r="I22" s="131"/>
      <c r="L22" s="42"/>
    </row>
    <row r="23" spans="2:12" s="1" customFormat="1" ht="12" customHeight="1">
      <c r="B23" s="42"/>
      <c r="D23" s="129" t="s">
        <v>33</v>
      </c>
      <c r="I23" s="133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33" t="s">
        <v>27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1"/>
      <c r="L25" s="42"/>
    </row>
    <row r="26" spans="2:12" s="1" customFormat="1" ht="12" customHeight="1">
      <c r="B26" s="42"/>
      <c r="D26" s="129" t="s">
        <v>35</v>
      </c>
      <c r="I26" s="131"/>
      <c r="L26" s="42"/>
    </row>
    <row r="27" spans="2:12" s="6" customFormat="1" ht="16.5" customHeight="1">
      <c r="B27" s="135"/>
      <c r="E27" s="136" t="s">
        <v>1</v>
      </c>
      <c r="F27" s="136"/>
      <c r="G27" s="136"/>
      <c r="H27" s="136"/>
      <c r="I27" s="137"/>
      <c r="L27" s="135"/>
    </row>
    <row r="28" spans="2:12" s="1" customFormat="1" ht="6.95" customHeight="1">
      <c r="B28" s="42"/>
      <c r="I28" s="131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8"/>
      <c r="J29" s="70"/>
      <c r="K29" s="70"/>
      <c r="L29" s="42"/>
    </row>
    <row r="30" spans="2:12" s="1" customFormat="1" ht="25.4" customHeight="1">
      <c r="B30" s="42"/>
      <c r="D30" s="139" t="s">
        <v>36</v>
      </c>
      <c r="I30" s="131"/>
      <c r="J30" s="140">
        <f>ROUND(J101,2)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8"/>
      <c r="J31" s="70"/>
      <c r="K31" s="70"/>
      <c r="L31" s="42"/>
    </row>
    <row r="32" spans="2:12" s="1" customFormat="1" ht="14.4" customHeight="1">
      <c r="B32" s="42"/>
      <c r="F32" s="141" t="s">
        <v>38</v>
      </c>
      <c r="I32" s="142" t="s">
        <v>37</v>
      </c>
      <c r="J32" s="141" t="s">
        <v>39</v>
      </c>
      <c r="L32" s="42"/>
    </row>
    <row r="33" spans="2:12" s="1" customFormat="1" ht="14.4" customHeight="1">
      <c r="B33" s="42"/>
      <c r="D33" s="129" t="s">
        <v>40</v>
      </c>
      <c r="E33" s="129" t="s">
        <v>41</v>
      </c>
      <c r="F33" s="143">
        <f>ROUND((SUM(BE101:BE781)),2)</f>
        <v>0</v>
      </c>
      <c r="I33" s="144">
        <v>0.21</v>
      </c>
      <c r="J33" s="143">
        <f>ROUND(((SUM(BE101:BE781))*I33),2)</f>
        <v>0</v>
      </c>
      <c r="L33" s="42"/>
    </row>
    <row r="34" spans="2:12" s="1" customFormat="1" ht="14.4" customHeight="1">
      <c r="B34" s="42"/>
      <c r="E34" s="129" t="s">
        <v>42</v>
      </c>
      <c r="F34" s="143">
        <f>ROUND((SUM(BF101:BF781)),2)</f>
        <v>0</v>
      </c>
      <c r="I34" s="144">
        <v>0.15</v>
      </c>
      <c r="J34" s="143">
        <f>ROUND(((SUM(BF101:BF781))*I34),2)</f>
        <v>0</v>
      </c>
      <c r="L34" s="42"/>
    </row>
    <row r="35" spans="2:12" s="1" customFormat="1" ht="14.4" customHeight="1" hidden="1">
      <c r="B35" s="42"/>
      <c r="E35" s="129" t="s">
        <v>43</v>
      </c>
      <c r="F35" s="143">
        <f>ROUND((SUM(BG101:BG781)),2)</f>
        <v>0</v>
      </c>
      <c r="I35" s="144">
        <v>0.21</v>
      </c>
      <c r="J35" s="143">
        <f>0</f>
        <v>0</v>
      </c>
      <c r="L35" s="42"/>
    </row>
    <row r="36" spans="2:12" s="1" customFormat="1" ht="14.4" customHeight="1" hidden="1">
      <c r="B36" s="42"/>
      <c r="E36" s="129" t="s">
        <v>44</v>
      </c>
      <c r="F36" s="143">
        <f>ROUND((SUM(BH101:BH781)),2)</f>
        <v>0</v>
      </c>
      <c r="I36" s="144">
        <v>0.15</v>
      </c>
      <c r="J36" s="143">
        <f>0</f>
        <v>0</v>
      </c>
      <c r="L36" s="42"/>
    </row>
    <row r="37" spans="2:12" s="1" customFormat="1" ht="14.4" customHeight="1" hidden="1">
      <c r="B37" s="42"/>
      <c r="E37" s="129" t="s">
        <v>45</v>
      </c>
      <c r="F37" s="143">
        <f>ROUND((SUM(BI101:BI781)),2)</f>
        <v>0</v>
      </c>
      <c r="I37" s="144">
        <v>0</v>
      </c>
      <c r="J37" s="143">
        <f>0</f>
        <v>0</v>
      </c>
      <c r="L37" s="42"/>
    </row>
    <row r="38" spans="2:12" s="1" customFormat="1" ht="6.95" customHeight="1">
      <c r="B38" s="42"/>
      <c r="I38" s="131"/>
      <c r="L38" s="42"/>
    </row>
    <row r="39" spans="2:12" s="1" customFormat="1" ht="25.4" customHeight="1">
      <c r="B39" s="42"/>
      <c r="C39" s="145"/>
      <c r="D39" s="146" t="s">
        <v>46</v>
      </c>
      <c r="E39" s="147"/>
      <c r="F39" s="147"/>
      <c r="G39" s="148" t="s">
        <v>47</v>
      </c>
      <c r="H39" s="149" t="s">
        <v>48</v>
      </c>
      <c r="I39" s="150"/>
      <c r="J39" s="151">
        <f>SUM(J30:J37)</f>
        <v>0</v>
      </c>
      <c r="K39" s="152"/>
      <c r="L39" s="42"/>
    </row>
    <row r="40" spans="2:12" s="1" customFormat="1" ht="14.4" customHeight="1">
      <c r="B40" s="153"/>
      <c r="C40" s="154"/>
      <c r="D40" s="154"/>
      <c r="E40" s="154"/>
      <c r="F40" s="154"/>
      <c r="G40" s="154"/>
      <c r="H40" s="154"/>
      <c r="I40" s="155"/>
      <c r="J40" s="154"/>
      <c r="K40" s="154"/>
      <c r="L40" s="42"/>
    </row>
    <row r="44" spans="2:12" s="1" customFormat="1" ht="6.95" customHeight="1">
      <c r="B44" s="156"/>
      <c r="C44" s="157"/>
      <c r="D44" s="157"/>
      <c r="E44" s="157"/>
      <c r="F44" s="157"/>
      <c r="G44" s="157"/>
      <c r="H44" s="157"/>
      <c r="I44" s="158"/>
      <c r="J44" s="157"/>
      <c r="K44" s="157"/>
      <c r="L44" s="42"/>
    </row>
    <row r="45" spans="2:12" s="1" customFormat="1" ht="24.95" customHeight="1">
      <c r="B45" s="37"/>
      <c r="C45" s="22" t="s">
        <v>97</v>
      </c>
      <c r="D45" s="38"/>
      <c r="E45" s="38"/>
      <c r="F45" s="38"/>
      <c r="G45" s="38"/>
      <c r="H45" s="38"/>
      <c r="I45" s="131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1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1"/>
      <c r="J47" s="38"/>
      <c r="K47" s="38"/>
      <c r="L47" s="42"/>
    </row>
    <row r="48" spans="2:12" s="1" customFormat="1" ht="16.5" customHeight="1">
      <c r="B48" s="37"/>
      <c r="C48" s="38"/>
      <c r="D48" s="38"/>
      <c r="E48" s="159" t="str">
        <f>E7</f>
        <v>Stavební úpravy budovy č.p.1371, REV 18.2.2020</v>
      </c>
      <c r="F48" s="31"/>
      <c r="G48" s="31"/>
      <c r="H48" s="31"/>
      <c r="I48" s="131"/>
      <c r="J48" s="38"/>
      <c r="K48" s="38"/>
      <c r="L48" s="42"/>
    </row>
    <row r="49" spans="2:12" s="1" customFormat="1" ht="12" customHeight="1">
      <c r="B49" s="37"/>
      <c r="C49" s="31" t="s">
        <v>92</v>
      </c>
      <c r="D49" s="38"/>
      <c r="E49" s="38"/>
      <c r="F49" s="38"/>
      <c r="G49" s="38"/>
      <c r="H49" s="38"/>
      <c r="I49" s="131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 xml:space="preserve">01 - Zateplení budovy </v>
      </c>
      <c r="F50" s="38"/>
      <c r="G50" s="38"/>
      <c r="H50" s="38"/>
      <c r="I50" s="131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1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>Na Okrouhlíku 1371/30</v>
      </c>
      <c r="G52" s="38"/>
      <c r="H52" s="38"/>
      <c r="I52" s="133" t="s">
        <v>22</v>
      </c>
      <c r="J52" s="66" t="str">
        <f>IF(J12="","",J12)</f>
        <v>18. 2. 2020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1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>Královéhradecký kraj</v>
      </c>
      <c r="G54" s="38"/>
      <c r="H54" s="38"/>
      <c r="I54" s="133" t="s">
        <v>30</v>
      </c>
      <c r="J54" s="35" t="str">
        <f>E21</f>
        <v>Projecticon s.r.o.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3" t="s">
        <v>33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1"/>
      <c r="J56" s="38"/>
      <c r="K56" s="38"/>
      <c r="L56" s="42"/>
    </row>
    <row r="57" spans="2:12" s="1" customFormat="1" ht="29.25" customHeight="1">
      <c r="B57" s="37"/>
      <c r="C57" s="160" t="s">
        <v>98</v>
      </c>
      <c r="D57" s="161"/>
      <c r="E57" s="161"/>
      <c r="F57" s="161"/>
      <c r="G57" s="161"/>
      <c r="H57" s="161"/>
      <c r="I57" s="162"/>
      <c r="J57" s="163" t="s">
        <v>99</v>
      </c>
      <c r="K57" s="161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1"/>
      <c r="J58" s="38"/>
      <c r="K58" s="38"/>
      <c r="L58" s="42"/>
    </row>
    <row r="59" spans="2:47" s="1" customFormat="1" ht="22.8" customHeight="1">
      <c r="B59" s="37"/>
      <c r="C59" s="164" t="s">
        <v>100</v>
      </c>
      <c r="D59" s="38"/>
      <c r="E59" s="38"/>
      <c r="F59" s="38"/>
      <c r="G59" s="38"/>
      <c r="H59" s="38"/>
      <c r="I59" s="131"/>
      <c r="J59" s="97">
        <f>J101</f>
        <v>0</v>
      </c>
      <c r="K59" s="38"/>
      <c r="L59" s="42"/>
      <c r="AU59" s="16" t="s">
        <v>101</v>
      </c>
    </row>
    <row r="60" spans="2:12" s="7" customFormat="1" ht="24.95" customHeight="1">
      <c r="B60" s="165"/>
      <c r="C60" s="166"/>
      <c r="D60" s="167" t="s">
        <v>102</v>
      </c>
      <c r="E60" s="168"/>
      <c r="F60" s="168"/>
      <c r="G60" s="168"/>
      <c r="H60" s="168"/>
      <c r="I60" s="169"/>
      <c r="J60" s="170">
        <f>J102</f>
        <v>0</v>
      </c>
      <c r="K60" s="166"/>
      <c r="L60" s="171"/>
    </row>
    <row r="61" spans="2:12" s="8" customFormat="1" ht="19.9" customHeight="1">
      <c r="B61" s="172"/>
      <c r="C61" s="173"/>
      <c r="D61" s="174" t="s">
        <v>103</v>
      </c>
      <c r="E61" s="175"/>
      <c r="F61" s="175"/>
      <c r="G61" s="175"/>
      <c r="H61" s="175"/>
      <c r="I61" s="176"/>
      <c r="J61" s="177">
        <f>J103</f>
        <v>0</v>
      </c>
      <c r="K61" s="173"/>
      <c r="L61" s="178"/>
    </row>
    <row r="62" spans="2:12" s="8" customFormat="1" ht="19.9" customHeight="1">
      <c r="B62" s="172"/>
      <c r="C62" s="173"/>
      <c r="D62" s="174" t="s">
        <v>104</v>
      </c>
      <c r="E62" s="175"/>
      <c r="F62" s="175"/>
      <c r="G62" s="175"/>
      <c r="H62" s="175"/>
      <c r="I62" s="176"/>
      <c r="J62" s="177">
        <f>J144</f>
        <v>0</v>
      </c>
      <c r="K62" s="173"/>
      <c r="L62" s="178"/>
    </row>
    <row r="63" spans="2:12" s="8" customFormat="1" ht="19.9" customHeight="1">
      <c r="B63" s="172"/>
      <c r="C63" s="173"/>
      <c r="D63" s="174" t="s">
        <v>105</v>
      </c>
      <c r="E63" s="175"/>
      <c r="F63" s="175"/>
      <c r="G63" s="175"/>
      <c r="H63" s="175"/>
      <c r="I63" s="176"/>
      <c r="J63" s="177">
        <f>J151</f>
        <v>0</v>
      </c>
      <c r="K63" s="173"/>
      <c r="L63" s="178"/>
    </row>
    <row r="64" spans="2:12" s="8" customFormat="1" ht="19.9" customHeight="1">
      <c r="B64" s="172"/>
      <c r="C64" s="173"/>
      <c r="D64" s="174" t="s">
        <v>106</v>
      </c>
      <c r="E64" s="175"/>
      <c r="F64" s="175"/>
      <c r="G64" s="175"/>
      <c r="H64" s="175"/>
      <c r="I64" s="176"/>
      <c r="J64" s="177">
        <f>J185</f>
        <v>0</v>
      </c>
      <c r="K64" s="173"/>
      <c r="L64" s="178"/>
    </row>
    <row r="65" spans="2:12" s="8" customFormat="1" ht="19.9" customHeight="1">
      <c r="B65" s="172"/>
      <c r="C65" s="173"/>
      <c r="D65" s="174" t="s">
        <v>107</v>
      </c>
      <c r="E65" s="175"/>
      <c r="F65" s="175"/>
      <c r="G65" s="175"/>
      <c r="H65" s="175"/>
      <c r="I65" s="176"/>
      <c r="J65" s="177">
        <f>J325</f>
        <v>0</v>
      </c>
      <c r="K65" s="173"/>
      <c r="L65" s="178"/>
    </row>
    <row r="66" spans="2:12" s="8" customFormat="1" ht="19.9" customHeight="1">
      <c r="B66" s="172"/>
      <c r="C66" s="173"/>
      <c r="D66" s="174" t="s">
        <v>108</v>
      </c>
      <c r="E66" s="175"/>
      <c r="F66" s="175"/>
      <c r="G66" s="175"/>
      <c r="H66" s="175"/>
      <c r="I66" s="176"/>
      <c r="J66" s="177">
        <f>J381</f>
        <v>0</v>
      </c>
      <c r="K66" s="173"/>
      <c r="L66" s="178"/>
    </row>
    <row r="67" spans="2:12" s="8" customFormat="1" ht="19.9" customHeight="1">
      <c r="B67" s="172"/>
      <c r="C67" s="173"/>
      <c r="D67" s="174" t="s">
        <v>109</v>
      </c>
      <c r="E67" s="175"/>
      <c r="F67" s="175"/>
      <c r="G67" s="175"/>
      <c r="H67" s="175"/>
      <c r="I67" s="176"/>
      <c r="J67" s="177">
        <f>J390</f>
        <v>0</v>
      </c>
      <c r="K67" s="173"/>
      <c r="L67" s="178"/>
    </row>
    <row r="68" spans="2:12" s="7" customFormat="1" ht="24.95" customHeight="1">
      <c r="B68" s="165"/>
      <c r="C68" s="166"/>
      <c r="D68" s="167" t="s">
        <v>110</v>
      </c>
      <c r="E68" s="168"/>
      <c r="F68" s="168"/>
      <c r="G68" s="168"/>
      <c r="H68" s="168"/>
      <c r="I68" s="169"/>
      <c r="J68" s="170">
        <f>J392</f>
        <v>0</v>
      </c>
      <c r="K68" s="166"/>
      <c r="L68" s="171"/>
    </row>
    <row r="69" spans="2:12" s="8" customFormat="1" ht="19.9" customHeight="1">
      <c r="B69" s="172"/>
      <c r="C69" s="173"/>
      <c r="D69" s="174" t="s">
        <v>111</v>
      </c>
      <c r="E69" s="175"/>
      <c r="F69" s="175"/>
      <c r="G69" s="175"/>
      <c r="H69" s="175"/>
      <c r="I69" s="176"/>
      <c r="J69" s="177">
        <f>J393</f>
        <v>0</v>
      </c>
      <c r="K69" s="173"/>
      <c r="L69" s="178"/>
    </row>
    <row r="70" spans="2:12" s="8" customFormat="1" ht="19.9" customHeight="1">
      <c r="B70" s="172"/>
      <c r="C70" s="173"/>
      <c r="D70" s="174" t="s">
        <v>112</v>
      </c>
      <c r="E70" s="175"/>
      <c r="F70" s="175"/>
      <c r="G70" s="175"/>
      <c r="H70" s="175"/>
      <c r="I70" s="176"/>
      <c r="J70" s="177">
        <f>J409</f>
        <v>0</v>
      </c>
      <c r="K70" s="173"/>
      <c r="L70" s="178"/>
    </row>
    <row r="71" spans="2:12" s="8" customFormat="1" ht="19.9" customHeight="1">
      <c r="B71" s="172"/>
      <c r="C71" s="173"/>
      <c r="D71" s="174" t="s">
        <v>113</v>
      </c>
      <c r="E71" s="175"/>
      <c r="F71" s="175"/>
      <c r="G71" s="175"/>
      <c r="H71" s="175"/>
      <c r="I71" s="176"/>
      <c r="J71" s="177">
        <f>J419</f>
        <v>0</v>
      </c>
      <c r="K71" s="173"/>
      <c r="L71" s="178"/>
    </row>
    <row r="72" spans="2:12" s="8" customFormat="1" ht="19.9" customHeight="1">
      <c r="B72" s="172"/>
      <c r="C72" s="173"/>
      <c r="D72" s="174" t="s">
        <v>114</v>
      </c>
      <c r="E72" s="175"/>
      <c r="F72" s="175"/>
      <c r="G72" s="175"/>
      <c r="H72" s="175"/>
      <c r="I72" s="176"/>
      <c r="J72" s="177">
        <f>J430</f>
        <v>0</v>
      </c>
      <c r="K72" s="173"/>
      <c r="L72" s="178"/>
    </row>
    <row r="73" spans="2:12" s="8" customFormat="1" ht="19.9" customHeight="1">
      <c r="B73" s="172"/>
      <c r="C73" s="173"/>
      <c r="D73" s="174" t="s">
        <v>115</v>
      </c>
      <c r="E73" s="175"/>
      <c r="F73" s="175"/>
      <c r="G73" s="175"/>
      <c r="H73" s="175"/>
      <c r="I73" s="176"/>
      <c r="J73" s="177">
        <f>J436</f>
        <v>0</v>
      </c>
      <c r="K73" s="173"/>
      <c r="L73" s="178"/>
    </row>
    <row r="74" spans="2:12" s="8" customFormat="1" ht="19.9" customHeight="1">
      <c r="B74" s="172"/>
      <c r="C74" s="173"/>
      <c r="D74" s="174" t="s">
        <v>116</v>
      </c>
      <c r="E74" s="175"/>
      <c r="F74" s="175"/>
      <c r="G74" s="175"/>
      <c r="H74" s="175"/>
      <c r="I74" s="176"/>
      <c r="J74" s="177">
        <f>J438</f>
        <v>0</v>
      </c>
      <c r="K74" s="173"/>
      <c r="L74" s="178"/>
    </row>
    <row r="75" spans="2:12" s="8" customFormat="1" ht="19.9" customHeight="1">
      <c r="B75" s="172"/>
      <c r="C75" s="173"/>
      <c r="D75" s="174" t="s">
        <v>117</v>
      </c>
      <c r="E75" s="175"/>
      <c r="F75" s="175"/>
      <c r="G75" s="175"/>
      <c r="H75" s="175"/>
      <c r="I75" s="176"/>
      <c r="J75" s="177">
        <f>J499</f>
        <v>0</v>
      </c>
      <c r="K75" s="173"/>
      <c r="L75" s="178"/>
    </row>
    <row r="76" spans="2:12" s="8" customFormat="1" ht="19.9" customHeight="1">
      <c r="B76" s="172"/>
      <c r="C76" s="173"/>
      <c r="D76" s="174" t="s">
        <v>118</v>
      </c>
      <c r="E76" s="175"/>
      <c r="F76" s="175"/>
      <c r="G76" s="175"/>
      <c r="H76" s="175"/>
      <c r="I76" s="176"/>
      <c r="J76" s="177">
        <f>J537</f>
        <v>0</v>
      </c>
      <c r="K76" s="173"/>
      <c r="L76" s="178"/>
    </row>
    <row r="77" spans="2:12" s="8" customFormat="1" ht="19.9" customHeight="1">
      <c r="B77" s="172"/>
      <c r="C77" s="173"/>
      <c r="D77" s="174" t="s">
        <v>119</v>
      </c>
      <c r="E77" s="175"/>
      <c r="F77" s="175"/>
      <c r="G77" s="175"/>
      <c r="H77" s="175"/>
      <c r="I77" s="176"/>
      <c r="J77" s="177">
        <f>J631</f>
        <v>0</v>
      </c>
      <c r="K77" s="173"/>
      <c r="L77" s="178"/>
    </row>
    <row r="78" spans="2:12" s="8" customFormat="1" ht="19.9" customHeight="1">
      <c r="B78" s="172"/>
      <c r="C78" s="173"/>
      <c r="D78" s="174" t="s">
        <v>120</v>
      </c>
      <c r="E78" s="175"/>
      <c r="F78" s="175"/>
      <c r="G78" s="175"/>
      <c r="H78" s="175"/>
      <c r="I78" s="176"/>
      <c r="J78" s="177">
        <f>J705</f>
        <v>0</v>
      </c>
      <c r="K78" s="173"/>
      <c r="L78" s="178"/>
    </row>
    <row r="79" spans="2:12" s="8" customFormat="1" ht="19.9" customHeight="1">
      <c r="B79" s="172"/>
      <c r="C79" s="173"/>
      <c r="D79" s="174" t="s">
        <v>121</v>
      </c>
      <c r="E79" s="175"/>
      <c r="F79" s="175"/>
      <c r="G79" s="175"/>
      <c r="H79" s="175"/>
      <c r="I79" s="176"/>
      <c r="J79" s="177">
        <f>J720</f>
        <v>0</v>
      </c>
      <c r="K79" s="173"/>
      <c r="L79" s="178"/>
    </row>
    <row r="80" spans="2:12" s="7" customFormat="1" ht="24.95" customHeight="1">
      <c r="B80" s="165"/>
      <c r="C80" s="166"/>
      <c r="D80" s="167" t="s">
        <v>122</v>
      </c>
      <c r="E80" s="168"/>
      <c r="F80" s="168"/>
      <c r="G80" s="168"/>
      <c r="H80" s="168"/>
      <c r="I80" s="169"/>
      <c r="J80" s="170">
        <f>J743</f>
        <v>0</v>
      </c>
      <c r="K80" s="166"/>
      <c r="L80" s="171"/>
    </row>
    <row r="81" spans="2:12" s="8" customFormat="1" ht="19.9" customHeight="1">
      <c r="B81" s="172"/>
      <c r="C81" s="173"/>
      <c r="D81" s="174" t="s">
        <v>123</v>
      </c>
      <c r="E81" s="175"/>
      <c r="F81" s="175"/>
      <c r="G81" s="175"/>
      <c r="H81" s="175"/>
      <c r="I81" s="176"/>
      <c r="J81" s="177">
        <f>J744</f>
        <v>0</v>
      </c>
      <c r="K81" s="173"/>
      <c r="L81" s="178"/>
    </row>
    <row r="82" spans="2:12" s="1" customFormat="1" ht="21.8" customHeight="1">
      <c r="B82" s="37"/>
      <c r="C82" s="38"/>
      <c r="D82" s="38"/>
      <c r="E82" s="38"/>
      <c r="F82" s="38"/>
      <c r="G82" s="38"/>
      <c r="H82" s="38"/>
      <c r="I82" s="131"/>
      <c r="J82" s="38"/>
      <c r="K82" s="38"/>
      <c r="L82" s="42"/>
    </row>
    <row r="83" spans="2:12" s="1" customFormat="1" ht="6.95" customHeight="1">
      <c r="B83" s="56"/>
      <c r="C83" s="57"/>
      <c r="D83" s="57"/>
      <c r="E83" s="57"/>
      <c r="F83" s="57"/>
      <c r="G83" s="57"/>
      <c r="H83" s="57"/>
      <c r="I83" s="155"/>
      <c r="J83" s="57"/>
      <c r="K83" s="57"/>
      <c r="L83" s="42"/>
    </row>
    <row r="87" spans="2:12" s="1" customFormat="1" ht="6.95" customHeight="1">
      <c r="B87" s="58"/>
      <c r="C87" s="59"/>
      <c r="D87" s="59"/>
      <c r="E87" s="59"/>
      <c r="F87" s="59"/>
      <c r="G87" s="59"/>
      <c r="H87" s="59"/>
      <c r="I87" s="158"/>
      <c r="J87" s="59"/>
      <c r="K87" s="59"/>
      <c r="L87" s="42"/>
    </row>
    <row r="88" spans="2:12" s="1" customFormat="1" ht="24.95" customHeight="1">
      <c r="B88" s="37"/>
      <c r="C88" s="22" t="s">
        <v>124</v>
      </c>
      <c r="D88" s="38"/>
      <c r="E88" s="38"/>
      <c r="F88" s="38"/>
      <c r="G88" s="38"/>
      <c r="H88" s="38"/>
      <c r="I88" s="131"/>
      <c r="J88" s="38"/>
      <c r="K88" s="38"/>
      <c r="L88" s="42"/>
    </row>
    <row r="89" spans="2:12" s="1" customFormat="1" ht="6.95" customHeight="1">
      <c r="B89" s="37"/>
      <c r="C89" s="38"/>
      <c r="D89" s="38"/>
      <c r="E89" s="38"/>
      <c r="F89" s="38"/>
      <c r="G89" s="38"/>
      <c r="H89" s="38"/>
      <c r="I89" s="131"/>
      <c r="J89" s="38"/>
      <c r="K89" s="38"/>
      <c r="L89" s="42"/>
    </row>
    <row r="90" spans="2:12" s="1" customFormat="1" ht="12" customHeight="1">
      <c r="B90" s="37"/>
      <c r="C90" s="31" t="s">
        <v>16</v>
      </c>
      <c r="D90" s="38"/>
      <c r="E90" s="38"/>
      <c r="F90" s="38"/>
      <c r="G90" s="38"/>
      <c r="H90" s="38"/>
      <c r="I90" s="131"/>
      <c r="J90" s="38"/>
      <c r="K90" s="38"/>
      <c r="L90" s="42"/>
    </row>
    <row r="91" spans="2:12" s="1" customFormat="1" ht="16.5" customHeight="1">
      <c r="B91" s="37"/>
      <c r="C91" s="38"/>
      <c r="D91" s="38"/>
      <c r="E91" s="159" t="str">
        <f>E7</f>
        <v>Stavební úpravy budovy č.p.1371, REV 18.2.2020</v>
      </c>
      <c r="F91" s="31"/>
      <c r="G91" s="31"/>
      <c r="H91" s="31"/>
      <c r="I91" s="131"/>
      <c r="J91" s="38"/>
      <c r="K91" s="38"/>
      <c r="L91" s="42"/>
    </row>
    <row r="92" spans="2:12" s="1" customFormat="1" ht="12" customHeight="1">
      <c r="B92" s="37"/>
      <c r="C92" s="31" t="s">
        <v>92</v>
      </c>
      <c r="D92" s="38"/>
      <c r="E92" s="38"/>
      <c r="F92" s="38"/>
      <c r="G92" s="38"/>
      <c r="H92" s="38"/>
      <c r="I92" s="131"/>
      <c r="J92" s="38"/>
      <c r="K92" s="38"/>
      <c r="L92" s="42"/>
    </row>
    <row r="93" spans="2:12" s="1" customFormat="1" ht="16.5" customHeight="1">
      <c r="B93" s="37"/>
      <c r="C93" s="38"/>
      <c r="D93" s="38"/>
      <c r="E93" s="63" t="str">
        <f>E9</f>
        <v xml:space="preserve">01 - Zateplení budovy </v>
      </c>
      <c r="F93" s="38"/>
      <c r="G93" s="38"/>
      <c r="H93" s="38"/>
      <c r="I93" s="131"/>
      <c r="J93" s="38"/>
      <c r="K93" s="38"/>
      <c r="L93" s="42"/>
    </row>
    <row r="94" spans="2:12" s="1" customFormat="1" ht="6.95" customHeight="1">
      <c r="B94" s="37"/>
      <c r="C94" s="38"/>
      <c r="D94" s="38"/>
      <c r="E94" s="38"/>
      <c r="F94" s="38"/>
      <c r="G94" s="38"/>
      <c r="H94" s="38"/>
      <c r="I94" s="131"/>
      <c r="J94" s="38"/>
      <c r="K94" s="38"/>
      <c r="L94" s="42"/>
    </row>
    <row r="95" spans="2:12" s="1" customFormat="1" ht="12" customHeight="1">
      <c r="B95" s="37"/>
      <c r="C95" s="31" t="s">
        <v>20</v>
      </c>
      <c r="D95" s="38"/>
      <c r="E95" s="38"/>
      <c r="F95" s="26" t="str">
        <f>F12</f>
        <v>Na Okrouhlíku 1371/30</v>
      </c>
      <c r="G95" s="38"/>
      <c r="H95" s="38"/>
      <c r="I95" s="133" t="s">
        <v>22</v>
      </c>
      <c r="J95" s="66" t="str">
        <f>IF(J12="","",J12)</f>
        <v>18. 2. 2020</v>
      </c>
      <c r="K95" s="38"/>
      <c r="L95" s="42"/>
    </row>
    <row r="96" spans="2:12" s="1" customFormat="1" ht="6.95" customHeight="1">
      <c r="B96" s="37"/>
      <c r="C96" s="38"/>
      <c r="D96" s="38"/>
      <c r="E96" s="38"/>
      <c r="F96" s="38"/>
      <c r="G96" s="38"/>
      <c r="H96" s="38"/>
      <c r="I96" s="131"/>
      <c r="J96" s="38"/>
      <c r="K96" s="38"/>
      <c r="L96" s="42"/>
    </row>
    <row r="97" spans="2:12" s="1" customFormat="1" ht="13.65" customHeight="1">
      <c r="B97" s="37"/>
      <c r="C97" s="31" t="s">
        <v>24</v>
      </c>
      <c r="D97" s="38"/>
      <c r="E97" s="38"/>
      <c r="F97" s="26" t="str">
        <f>E15</f>
        <v>Královéhradecký kraj</v>
      </c>
      <c r="G97" s="38"/>
      <c r="H97" s="38"/>
      <c r="I97" s="133" t="s">
        <v>30</v>
      </c>
      <c r="J97" s="35" t="str">
        <f>E21</f>
        <v>Projecticon s.r.o.</v>
      </c>
      <c r="K97" s="38"/>
      <c r="L97" s="42"/>
    </row>
    <row r="98" spans="2:12" s="1" customFormat="1" ht="13.65" customHeight="1">
      <c r="B98" s="37"/>
      <c r="C98" s="31" t="s">
        <v>28</v>
      </c>
      <c r="D98" s="38"/>
      <c r="E98" s="38"/>
      <c r="F98" s="26" t="str">
        <f>IF(E18="","",E18)</f>
        <v>Vyplň údaj</v>
      </c>
      <c r="G98" s="38"/>
      <c r="H98" s="38"/>
      <c r="I98" s="133" t="s">
        <v>33</v>
      </c>
      <c r="J98" s="35" t="str">
        <f>E24</f>
        <v xml:space="preserve"> </v>
      </c>
      <c r="K98" s="38"/>
      <c r="L98" s="42"/>
    </row>
    <row r="99" spans="2:12" s="1" customFormat="1" ht="10.3" customHeight="1">
      <c r="B99" s="37"/>
      <c r="C99" s="38"/>
      <c r="D99" s="38"/>
      <c r="E99" s="38"/>
      <c r="F99" s="38"/>
      <c r="G99" s="38"/>
      <c r="H99" s="38"/>
      <c r="I99" s="131"/>
      <c r="J99" s="38"/>
      <c r="K99" s="38"/>
      <c r="L99" s="42"/>
    </row>
    <row r="100" spans="2:20" s="9" customFormat="1" ht="29.25" customHeight="1">
      <c r="B100" s="179"/>
      <c r="C100" s="180" t="s">
        <v>125</v>
      </c>
      <c r="D100" s="181" t="s">
        <v>55</v>
      </c>
      <c r="E100" s="181" t="s">
        <v>51</v>
      </c>
      <c r="F100" s="181" t="s">
        <v>52</v>
      </c>
      <c r="G100" s="181" t="s">
        <v>126</v>
      </c>
      <c r="H100" s="181" t="s">
        <v>127</v>
      </c>
      <c r="I100" s="182" t="s">
        <v>128</v>
      </c>
      <c r="J100" s="181" t="s">
        <v>99</v>
      </c>
      <c r="K100" s="183" t="s">
        <v>129</v>
      </c>
      <c r="L100" s="184"/>
      <c r="M100" s="87" t="s">
        <v>1</v>
      </c>
      <c r="N100" s="88" t="s">
        <v>40</v>
      </c>
      <c r="O100" s="88" t="s">
        <v>130</v>
      </c>
      <c r="P100" s="88" t="s">
        <v>131</v>
      </c>
      <c r="Q100" s="88" t="s">
        <v>132</v>
      </c>
      <c r="R100" s="88" t="s">
        <v>133</v>
      </c>
      <c r="S100" s="88" t="s">
        <v>134</v>
      </c>
      <c r="T100" s="89" t="s">
        <v>135</v>
      </c>
    </row>
    <row r="101" spans="2:63" s="1" customFormat="1" ht="22.8" customHeight="1">
      <c r="B101" s="37"/>
      <c r="C101" s="94" t="s">
        <v>136</v>
      </c>
      <c r="D101" s="38"/>
      <c r="E101" s="38"/>
      <c r="F101" s="38"/>
      <c r="G101" s="38"/>
      <c r="H101" s="38"/>
      <c r="I101" s="131"/>
      <c r="J101" s="185">
        <f>BK101</f>
        <v>0</v>
      </c>
      <c r="K101" s="38"/>
      <c r="L101" s="42"/>
      <c r="M101" s="90"/>
      <c r="N101" s="91"/>
      <c r="O101" s="91"/>
      <c r="P101" s="186">
        <f>P102+P392+P743</f>
        <v>0</v>
      </c>
      <c r="Q101" s="91"/>
      <c r="R101" s="186">
        <f>R102+R392+R743</f>
        <v>209.89600039000007</v>
      </c>
      <c r="S101" s="91"/>
      <c r="T101" s="187">
        <f>T102+T392+T743</f>
        <v>136.17303520000002</v>
      </c>
      <c r="AT101" s="16" t="s">
        <v>69</v>
      </c>
      <c r="AU101" s="16" t="s">
        <v>101</v>
      </c>
      <c r="BK101" s="188">
        <f>BK102+BK392+BK743</f>
        <v>0</v>
      </c>
    </row>
    <row r="102" spans="2:63" s="10" customFormat="1" ht="25.9" customHeight="1">
      <c r="B102" s="189"/>
      <c r="C102" s="190"/>
      <c r="D102" s="191" t="s">
        <v>69</v>
      </c>
      <c r="E102" s="192" t="s">
        <v>137</v>
      </c>
      <c r="F102" s="192" t="s">
        <v>138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P103+P144+P151+P185+P325+P381+P390</f>
        <v>0</v>
      </c>
      <c r="Q102" s="197"/>
      <c r="R102" s="198">
        <f>R103+R144+R151+R185+R325+R381+R390</f>
        <v>192.81287989000006</v>
      </c>
      <c r="S102" s="197"/>
      <c r="T102" s="199">
        <f>T103+T144+T151+T185+T325+T381+T390</f>
        <v>131.815447</v>
      </c>
      <c r="AR102" s="200" t="s">
        <v>78</v>
      </c>
      <c r="AT102" s="201" t="s">
        <v>69</v>
      </c>
      <c r="AU102" s="201" t="s">
        <v>70</v>
      </c>
      <c r="AY102" s="200" t="s">
        <v>139</v>
      </c>
      <c r="BK102" s="202">
        <f>BK103+BK144+BK151+BK185+BK325+BK381+BK390</f>
        <v>0</v>
      </c>
    </row>
    <row r="103" spans="2:63" s="10" customFormat="1" ht="22.8" customHeight="1">
      <c r="B103" s="189"/>
      <c r="C103" s="190"/>
      <c r="D103" s="191" t="s">
        <v>69</v>
      </c>
      <c r="E103" s="203" t="s">
        <v>78</v>
      </c>
      <c r="F103" s="203" t="s">
        <v>140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SUM(P104:P143)</f>
        <v>0</v>
      </c>
      <c r="Q103" s="197"/>
      <c r="R103" s="198">
        <f>SUM(R104:R143)</f>
        <v>83.12</v>
      </c>
      <c r="S103" s="197"/>
      <c r="T103" s="199">
        <f>SUM(T104:T143)</f>
        <v>18.50004</v>
      </c>
      <c r="AR103" s="200" t="s">
        <v>78</v>
      </c>
      <c r="AT103" s="201" t="s">
        <v>69</v>
      </c>
      <c r="AU103" s="201" t="s">
        <v>78</v>
      </c>
      <c r="AY103" s="200" t="s">
        <v>139</v>
      </c>
      <c r="BK103" s="202">
        <f>SUM(BK104:BK143)</f>
        <v>0</v>
      </c>
    </row>
    <row r="104" spans="2:65" s="1" customFormat="1" ht="16.5" customHeight="1">
      <c r="B104" s="37"/>
      <c r="C104" s="205" t="s">
        <v>78</v>
      </c>
      <c r="D104" s="205" t="s">
        <v>141</v>
      </c>
      <c r="E104" s="206" t="s">
        <v>142</v>
      </c>
      <c r="F104" s="207" t="s">
        <v>143</v>
      </c>
      <c r="G104" s="208" t="s">
        <v>144</v>
      </c>
      <c r="H104" s="209">
        <v>24.48</v>
      </c>
      <c r="I104" s="210"/>
      <c r="J104" s="211">
        <f>ROUND(I104*H104,2)</f>
        <v>0</v>
      </c>
      <c r="K104" s="207" t="s">
        <v>145</v>
      </c>
      <c r="L104" s="42"/>
      <c r="M104" s="212" t="s">
        <v>1</v>
      </c>
      <c r="N104" s="213" t="s">
        <v>41</v>
      </c>
      <c r="O104" s="78"/>
      <c r="P104" s="214">
        <f>O104*H104</f>
        <v>0</v>
      </c>
      <c r="Q104" s="214">
        <v>0</v>
      </c>
      <c r="R104" s="214">
        <f>Q104*H104</f>
        <v>0</v>
      </c>
      <c r="S104" s="214">
        <v>0.255</v>
      </c>
      <c r="T104" s="215">
        <f>S104*H104</f>
        <v>6.2424</v>
      </c>
      <c r="AR104" s="16" t="s">
        <v>146</v>
      </c>
      <c r="AT104" s="16" t="s">
        <v>141</v>
      </c>
      <c r="AU104" s="16" t="s">
        <v>80</v>
      </c>
      <c r="AY104" s="16" t="s">
        <v>139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78</v>
      </c>
      <c r="BK104" s="216">
        <f>ROUND(I104*H104,2)</f>
        <v>0</v>
      </c>
      <c r="BL104" s="16" t="s">
        <v>146</v>
      </c>
      <c r="BM104" s="16" t="s">
        <v>147</v>
      </c>
    </row>
    <row r="105" spans="2:51" s="11" customFormat="1" ht="12">
      <c r="B105" s="217"/>
      <c r="C105" s="218"/>
      <c r="D105" s="219" t="s">
        <v>148</v>
      </c>
      <c r="E105" s="220" t="s">
        <v>1</v>
      </c>
      <c r="F105" s="221" t="s">
        <v>149</v>
      </c>
      <c r="G105" s="218"/>
      <c r="H105" s="220" t="s">
        <v>1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148</v>
      </c>
      <c r="AU105" s="227" t="s">
        <v>80</v>
      </c>
      <c r="AV105" s="11" t="s">
        <v>78</v>
      </c>
      <c r="AW105" s="11" t="s">
        <v>32</v>
      </c>
      <c r="AX105" s="11" t="s">
        <v>70</v>
      </c>
      <c r="AY105" s="227" t="s">
        <v>139</v>
      </c>
    </row>
    <row r="106" spans="2:51" s="12" customFormat="1" ht="12">
      <c r="B106" s="228"/>
      <c r="C106" s="229"/>
      <c r="D106" s="219" t="s">
        <v>148</v>
      </c>
      <c r="E106" s="230" t="s">
        <v>1</v>
      </c>
      <c r="F106" s="231" t="s">
        <v>150</v>
      </c>
      <c r="G106" s="229"/>
      <c r="H106" s="232">
        <v>24.48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148</v>
      </c>
      <c r="AU106" s="238" t="s">
        <v>80</v>
      </c>
      <c r="AV106" s="12" t="s">
        <v>80</v>
      </c>
      <c r="AW106" s="12" t="s">
        <v>32</v>
      </c>
      <c r="AX106" s="12" t="s">
        <v>78</v>
      </c>
      <c r="AY106" s="238" t="s">
        <v>139</v>
      </c>
    </row>
    <row r="107" spans="2:65" s="1" customFormat="1" ht="16.5" customHeight="1">
      <c r="B107" s="37"/>
      <c r="C107" s="205" t="s">
        <v>80</v>
      </c>
      <c r="D107" s="205" t="s">
        <v>141</v>
      </c>
      <c r="E107" s="206" t="s">
        <v>151</v>
      </c>
      <c r="F107" s="207" t="s">
        <v>152</v>
      </c>
      <c r="G107" s="208" t="s">
        <v>144</v>
      </c>
      <c r="H107" s="209">
        <v>38.79</v>
      </c>
      <c r="I107" s="210"/>
      <c r="J107" s="211">
        <f>ROUND(I107*H107,2)</f>
        <v>0</v>
      </c>
      <c r="K107" s="207" t="s">
        <v>145</v>
      </c>
      <c r="L107" s="42"/>
      <c r="M107" s="212" t="s">
        <v>1</v>
      </c>
      <c r="N107" s="213" t="s">
        <v>41</v>
      </c>
      <c r="O107" s="78"/>
      <c r="P107" s="214">
        <f>O107*H107</f>
        <v>0</v>
      </c>
      <c r="Q107" s="214">
        <v>0</v>
      </c>
      <c r="R107" s="214">
        <f>Q107*H107</f>
        <v>0</v>
      </c>
      <c r="S107" s="214">
        <v>0.316</v>
      </c>
      <c r="T107" s="215">
        <f>S107*H107</f>
        <v>12.25764</v>
      </c>
      <c r="AR107" s="16" t="s">
        <v>146</v>
      </c>
      <c r="AT107" s="16" t="s">
        <v>141</v>
      </c>
      <c r="AU107" s="16" t="s">
        <v>80</v>
      </c>
      <c r="AY107" s="16" t="s">
        <v>139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78</v>
      </c>
      <c r="BK107" s="216">
        <f>ROUND(I107*H107,2)</f>
        <v>0</v>
      </c>
      <c r="BL107" s="16" t="s">
        <v>146</v>
      </c>
      <c r="BM107" s="16" t="s">
        <v>153</v>
      </c>
    </row>
    <row r="108" spans="2:51" s="11" customFormat="1" ht="12">
      <c r="B108" s="217"/>
      <c r="C108" s="218"/>
      <c r="D108" s="219" t="s">
        <v>148</v>
      </c>
      <c r="E108" s="220" t="s">
        <v>1</v>
      </c>
      <c r="F108" s="221" t="s">
        <v>154</v>
      </c>
      <c r="G108" s="218"/>
      <c r="H108" s="220" t="s">
        <v>1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148</v>
      </c>
      <c r="AU108" s="227" t="s">
        <v>80</v>
      </c>
      <c r="AV108" s="11" t="s">
        <v>78</v>
      </c>
      <c r="AW108" s="11" t="s">
        <v>32</v>
      </c>
      <c r="AX108" s="11" t="s">
        <v>70</v>
      </c>
      <c r="AY108" s="227" t="s">
        <v>139</v>
      </c>
    </row>
    <row r="109" spans="2:51" s="12" customFormat="1" ht="12">
      <c r="B109" s="228"/>
      <c r="C109" s="229"/>
      <c r="D109" s="219" t="s">
        <v>148</v>
      </c>
      <c r="E109" s="230" t="s">
        <v>1</v>
      </c>
      <c r="F109" s="231" t="s">
        <v>155</v>
      </c>
      <c r="G109" s="229"/>
      <c r="H109" s="232">
        <v>28.59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148</v>
      </c>
      <c r="AU109" s="238" t="s">
        <v>80</v>
      </c>
      <c r="AV109" s="12" t="s">
        <v>80</v>
      </c>
      <c r="AW109" s="12" t="s">
        <v>32</v>
      </c>
      <c r="AX109" s="12" t="s">
        <v>70</v>
      </c>
      <c r="AY109" s="238" t="s">
        <v>139</v>
      </c>
    </row>
    <row r="110" spans="2:51" s="11" customFormat="1" ht="12">
      <c r="B110" s="217"/>
      <c r="C110" s="218"/>
      <c r="D110" s="219" t="s">
        <v>148</v>
      </c>
      <c r="E110" s="220" t="s">
        <v>1</v>
      </c>
      <c r="F110" s="221" t="s">
        <v>156</v>
      </c>
      <c r="G110" s="218"/>
      <c r="H110" s="220" t="s">
        <v>1</v>
      </c>
      <c r="I110" s="222"/>
      <c r="J110" s="218"/>
      <c r="K110" s="218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148</v>
      </c>
      <c r="AU110" s="227" t="s">
        <v>80</v>
      </c>
      <c r="AV110" s="11" t="s">
        <v>78</v>
      </c>
      <c r="AW110" s="11" t="s">
        <v>32</v>
      </c>
      <c r="AX110" s="11" t="s">
        <v>70</v>
      </c>
      <c r="AY110" s="227" t="s">
        <v>139</v>
      </c>
    </row>
    <row r="111" spans="2:51" s="12" customFormat="1" ht="12">
      <c r="B111" s="228"/>
      <c r="C111" s="229"/>
      <c r="D111" s="219" t="s">
        <v>148</v>
      </c>
      <c r="E111" s="230" t="s">
        <v>1</v>
      </c>
      <c r="F111" s="231" t="s">
        <v>157</v>
      </c>
      <c r="G111" s="229"/>
      <c r="H111" s="232">
        <v>10.2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148</v>
      </c>
      <c r="AU111" s="238" t="s">
        <v>80</v>
      </c>
      <c r="AV111" s="12" t="s">
        <v>80</v>
      </c>
      <c r="AW111" s="12" t="s">
        <v>32</v>
      </c>
      <c r="AX111" s="12" t="s">
        <v>70</v>
      </c>
      <c r="AY111" s="238" t="s">
        <v>139</v>
      </c>
    </row>
    <row r="112" spans="2:51" s="13" customFormat="1" ht="12">
      <c r="B112" s="239"/>
      <c r="C112" s="240"/>
      <c r="D112" s="219" t="s">
        <v>148</v>
      </c>
      <c r="E112" s="241" t="s">
        <v>1</v>
      </c>
      <c r="F112" s="242" t="s">
        <v>158</v>
      </c>
      <c r="G112" s="240"/>
      <c r="H112" s="243">
        <v>38.79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148</v>
      </c>
      <c r="AU112" s="249" t="s">
        <v>80</v>
      </c>
      <c r="AV112" s="13" t="s">
        <v>146</v>
      </c>
      <c r="AW112" s="13" t="s">
        <v>32</v>
      </c>
      <c r="AX112" s="13" t="s">
        <v>78</v>
      </c>
      <c r="AY112" s="249" t="s">
        <v>139</v>
      </c>
    </row>
    <row r="113" spans="2:65" s="1" customFormat="1" ht="16.5" customHeight="1">
      <c r="B113" s="37"/>
      <c r="C113" s="205" t="s">
        <v>159</v>
      </c>
      <c r="D113" s="205" t="s">
        <v>141</v>
      </c>
      <c r="E113" s="206" t="s">
        <v>160</v>
      </c>
      <c r="F113" s="207" t="s">
        <v>161</v>
      </c>
      <c r="G113" s="208" t="s">
        <v>162</v>
      </c>
      <c r="H113" s="209">
        <v>41.758</v>
      </c>
      <c r="I113" s="210"/>
      <c r="J113" s="211">
        <f>ROUND(I113*H113,2)</f>
        <v>0</v>
      </c>
      <c r="K113" s="207" t="s">
        <v>145</v>
      </c>
      <c r="L113" s="42"/>
      <c r="M113" s="212" t="s">
        <v>1</v>
      </c>
      <c r="N113" s="213" t="s">
        <v>41</v>
      </c>
      <c r="O113" s="78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AR113" s="16" t="s">
        <v>146</v>
      </c>
      <c r="AT113" s="16" t="s">
        <v>141</v>
      </c>
      <c r="AU113" s="16" t="s">
        <v>80</v>
      </c>
      <c r="AY113" s="16" t="s">
        <v>139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6" t="s">
        <v>78</v>
      </c>
      <c r="BK113" s="216">
        <f>ROUND(I113*H113,2)</f>
        <v>0</v>
      </c>
      <c r="BL113" s="16" t="s">
        <v>146</v>
      </c>
      <c r="BM113" s="16" t="s">
        <v>163</v>
      </c>
    </row>
    <row r="114" spans="2:51" s="11" customFormat="1" ht="12">
      <c r="B114" s="217"/>
      <c r="C114" s="218"/>
      <c r="D114" s="219" t="s">
        <v>148</v>
      </c>
      <c r="E114" s="220" t="s">
        <v>1</v>
      </c>
      <c r="F114" s="221" t="s">
        <v>164</v>
      </c>
      <c r="G114" s="218"/>
      <c r="H114" s="220" t="s">
        <v>1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148</v>
      </c>
      <c r="AU114" s="227" t="s">
        <v>80</v>
      </c>
      <c r="AV114" s="11" t="s">
        <v>78</v>
      </c>
      <c r="AW114" s="11" t="s">
        <v>32</v>
      </c>
      <c r="AX114" s="11" t="s">
        <v>70</v>
      </c>
      <c r="AY114" s="227" t="s">
        <v>139</v>
      </c>
    </row>
    <row r="115" spans="2:51" s="12" customFormat="1" ht="12">
      <c r="B115" s="228"/>
      <c r="C115" s="229"/>
      <c r="D115" s="219" t="s">
        <v>148</v>
      </c>
      <c r="E115" s="230" t="s">
        <v>1</v>
      </c>
      <c r="F115" s="231" t="s">
        <v>165</v>
      </c>
      <c r="G115" s="229"/>
      <c r="H115" s="232">
        <v>41.758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148</v>
      </c>
      <c r="AU115" s="238" t="s">
        <v>80</v>
      </c>
      <c r="AV115" s="12" t="s">
        <v>80</v>
      </c>
      <c r="AW115" s="12" t="s">
        <v>32</v>
      </c>
      <c r="AX115" s="12" t="s">
        <v>78</v>
      </c>
      <c r="AY115" s="238" t="s">
        <v>139</v>
      </c>
    </row>
    <row r="116" spans="2:65" s="1" customFormat="1" ht="16.5" customHeight="1">
      <c r="B116" s="37"/>
      <c r="C116" s="205" t="s">
        <v>146</v>
      </c>
      <c r="D116" s="205" t="s">
        <v>141</v>
      </c>
      <c r="E116" s="206" t="s">
        <v>166</v>
      </c>
      <c r="F116" s="207" t="s">
        <v>167</v>
      </c>
      <c r="G116" s="208" t="s">
        <v>162</v>
      </c>
      <c r="H116" s="209">
        <v>41.758</v>
      </c>
      <c r="I116" s="210"/>
      <c r="J116" s="211">
        <f>ROUND(I116*H116,2)</f>
        <v>0</v>
      </c>
      <c r="K116" s="207" t="s">
        <v>1</v>
      </c>
      <c r="L116" s="42"/>
      <c r="M116" s="212" t="s">
        <v>1</v>
      </c>
      <c r="N116" s="213" t="s">
        <v>41</v>
      </c>
      <c r="O116" s="78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AR116" s="16" t="s">
        <v>146</v>
      </c>
      <c r="AT116" s="16" t="s">
        <v>141</v>
      </c>
      <c r="AU116" s="16" t="s">
        <v>80</v>
      </c>
      <c r="AY116" s="16" t="s">
        <v>139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6" t="s">
        <v>78</v>
      </c>
      <c r="BK116" s="216">
        <f>ROUND(I116*H116,2)</f>
        <v>0</v>
      </c>
      <c r="BL116" s="16" t="s">
        <v>146</v>
      </c>
      <c r="BM116" s="16" t="s">
        <v>168</v>
      </c>
    </row>
    <row r="117" spans="2:51" s="12" customFormat="1" ht="12">
      <c r="B117" s="228"/>
      <c r="C117" s="229"/>
      <c r="D117" s="219" t="s">
        <v>148</v>
      </c>
      <c r="E117" s="230" t="s">
        <v>1</v>
      </c>
      <c r="F117" s="231" t="s">
        <v>169</v>
      </c>
      <c r="G117" s="229"/>
      <c r="H117" s="232">
        <v>41.758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AT117" s="238" t="s">
        <v>148</v>
      </c>
      <c r="AU117" s="238" t="s">
        <v>80</v>
      </c>
      <c r="AV117" s="12" t="s">
        <v>80</v>
      </c>
      <c r="AW117" s="12" t="s">
        <v>32</v>
      </c>
      <c r="AX117" s="12" t="s">
        <v>78</v>
      </c>
      <c r="AY117" s="238" t="s">
        <v>139</v>
      </c>
    </row>
    <row r="118" spans="2:65" s="1" customFormat="1" ht="16.5" customHeight="1">
      <c r="B118" s="37"/>
      <c r="C118" s="205" t="s">
        <v>170</v>
      </c>
      <c r="D118" s="205" t="s">
        <v>141</v>
      </c>
      <c r="E118" s="206" t="s">
        <v>171</v>
      </c>
      <c r="F118" s="207" t="s">
        <v>172</v>
      </c>
      <c r="G118" s="208" t="s">
        <v>162</v>
      </c>
      <c r="H118" s="209">
        <v>41.758</v>
      </c>
      <c r="I118" s="210"/>
      <c r="J118" s="211">
        <f>ROUND(I118*H118,2)</f>
        <v>0</v>
      </c>
      <c r="K118" s="207" t="s">
        <v>145</v>
      </c>
      <c r="L118" s="42"/>
      <c r="M118" s="212" t="s">
        <v>1</v>
      </c>
      <c r="N118" s="213" t="s">
        <v>41</v>
      </c>
      <c r="O118" s="78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AR118" s="16" t="s">
        <v>146</v>
      </c>
      <c r="AT118" s="16" t="s">
        <v>141</v>
      </c>
      <c r="AU118" s="16" t="s">
        <v>80</v>
      </c>
      <c r="AY118" s="16" t="s">
        <v>139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6" t="s">
        <v>78</v>
      </c>
      <c r="BK118" s="216">
        <f>ROUND(I118*H118,2)</f>
        <v>0</v>
      </c>
      <c r="BL118" s="16" t="s">
        <v>146</v>
      </c>
      <c r="BM118" s="16" t="s">
        <v>173</v>
      </c>
    </row>
    <row r="119" spans="2:51" s="12" customFormat="1" ht="12">
      <c r="B119" s="228"/>
      <c r="C119" s="229"/>
      <c r="D119" s="219" t="s">
        <v>148</v>
      </c>
      <c r="E119" s="230" t="s">
        <v>1</v>
      </c>
      <c r="F119" s="231" t="s">
        <v>169</v>
      </c>
      <c r="G119" s="229"/>
      <c r="H119" s="232">
        <v>41.758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148</v>
      </c>
      <c r="AU119" s="238" t="s">
        <v>80</v>
      </c>
      <c r="AV119" s="12" t="s">
        <v>80</v>
      </c>
      <c r="AW119" s="12" t="s">
        <v>32</v>
      </c>
      <c r="AX119" s="12" t="s">
        <v>78</v>
      </c>
      <c r="AY119" s="238" t="s">
        <v>139</v>
      </c>
    </row>
    <row r="120" spans="2:65" s="1" customFormat="1" ht="16.5" customHeight="1">
      <c r="B120" s="37"/>
      <c r="C120" s="205" t="s">
        <v>174</v>
      </c>
      <c r="D120" s="205" t="s">
        <v>141</v>
      </c>
      <c r="E120" s="206" t="s">
        <v>175</v>
      </c>
      <c r="F120" s="207" t="s">
        <v>176</v>
      </c>
      <c r="G120" s="208" t="s">
        <v>162</v>
      </c>
      <c r="H120" s="209">
        <v>41.758</v>
      </c>
      <c r="I120" s="210"/>
      <c r="J120" s="211">
        <f>ROUND(I120*H120,2)</f>
        <v>0</v>
      </c>
      <c r="K120" s="207" t="s">
        <v>145</v>
      </c>
      <c r="L120" s="42"/>
      <c r="M120" s="212" t="s">
        <v>1</v>
      </c>
      <c r="N120" s="213" t="s">
        <v>41</v>
      </c>
      <c r="O120" s="78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AR120" s="16" t="s">
        <v>146</v>
      </c>
      <c r="AT120" s="16" t="s">
        <v>141</v>
      </c>
      <c r="AU120" s="16" t="s">
        <v>80</v>
      </c>
      <c r="AY120" s="16" t="s">
        <v>139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6" t="s">
        <v>78</v>
      </c>
      <c r="BK120" s="216">
        <f>ROUND(I120*H120,2)</f>
        <v>0</v>
      </c>
      <c r="BL120" s="16" t="s">
        <v>146</v>
      </c>
      <c r="BM120" s="16" t="s">
        <v>177</v>
      </c>
    </row>
    <row r="121" spans="2:51" s="12" customFormat="1" ht="12">
      <c r="B121" s="228"/>
      <c r="C121" s="229"/>
      <c r="D121" s="219" t="s">
        <v>148</v>
      </c>
      <c r="E121" s="230" t="s">
        <v>1</v>
      </c>
      <c r="F121" s="231" t="s">
        <v>169</v>
      </c>
      <c r="G121" s="229"/>
      <c r="H121" s="232">
        <v>41.758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148</v>
      </c>
      <c r="AU121" s="238" t="s">
        <v>80</v>
      </c>
      <c r="AV121" s="12" t="s">
        <v>80</v>
      </c>
      <c r="AW121" s="12" t="s">
        <v>32</v>
      </c>
      <c r="AX121" s="12" t="s">
        <v>78</v>
      </c>
      <c r="AY121" s="238" t="s">
        <v>139</v>
      </c>
    </row>
    <row r="122" spans="2:65" s="1" customFormat="1" ht="16.5" customHeight="1">
      <c r="B122" s="37"/>
      <c r="C122" s="205" t="s">
        <v>178</v>
      </c>
      <c r="D122" s="205" t="s">
        <v>141</v>
      </c>
      <c r="E122" s="206" t="s">
        <v>179</v>
      </c>
      <c r="F122" s="207" t="s">
        <v>180</v>
      </c>
      <c r="G122" s="208" t="s">
        <v>162</v>
      </c>
      <c r="H122" s="209">
        <v>41.758</v>
      </c>
      <c r="I122" s="210"/>
      <c r="J122" s="211">
        <f>ROUND(I122*H122,2)</f>
        <v>0</v>
      </c>
      <c r="K122" s="207" t="s">
        <v>145</v>
      </c>
      <c r="L122" s="42"/>
      <c r="M122" s="212" t="s">
        <v>1</v>
      </c>
      <c r="N122" s="213" t="s">
        <v>41</v>
      </c>
      <c r="O122" s="78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AR122" s="16" t="s">
        <v>146</v>
      </c>
      <c r="AT122" s="16" t="s">
        <v>141</v>
      </c>
      <c r="AU122" s="16" t="s">
        <v>80</v>
      </c>
      <c r="AY122" s="16" t="s">
        <v>139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78</v>
      </c>
      <c r="BK122" s="216">
        <f>ROUND(I122*H122,2)</f>
        <v>0</v>
      </c>
      <c r="BL122" s="16" t="s">
        <v>146</v>
      </c>
      <c r="BM122" s="16" t="s">
        <v>181</v>
      </c>
    </row>
    <row r="123" spans="2:51" s="12" customFormat="1" ht="12">
      <c r="B123" s="228"/>
      <c r="C123" s="229"/>
      <c r="D123" s="219" t="s">
        <v>148</v>
      </c>
      <c r="E123" s="230" t="s">
        <v>1</v>
      </c>
      <c r="F123" s="231" t="s">
        <v>169</v>
      </c>
      <c r="G123" s="229"/>
      <c r="H123" s="232">
        <v>41.758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148</v>
      </c>
      <c r="AU123" s="238" t="s">
        <v>80</v>
      </c>
      <c r="AV123" s="12" t="s">
        <v>80</v>
      </c>
      <c r="AW123" s="12" t="s">
        <v>32</v>
      </c>
      <c r="AX123" s="12" t="s">
        <v>78</v>
      </c>
      <c r="AY123" s="238" t="s">
        <v>139</v>
      </c>
    </row>
    <row r="124" spans="2:65" s="1" customFormat="1" ht="16.5" customHeight="1">
      <c r="B124" s="37"/>
      <c r="C124" s="205" t="s">
        <v>182</v>
      </c>
      <c r="D124" s="205" t="s">
        <v>141</v>
      </c>
      <c r="E124" s="206" t="s">
        <v>183</v>
      </c>
      <c r="F124" s="207" t="s">
        <v>184</v>
      </c>
      <c r="G124" s="208" t="s">
        <v>162</v>
      </c>
      <c r="H124" s="209">
        <v>41.758</v>
      </c>
      <c r="I124" s="210"/>
      <c r="J124" s="211">
        <f>ROUND(I124*H124,2)</f>
        <v>0</v>
      </c>
      <c r="K124" s="207" t="s">
        <v>145</v>
      </c>
      <c r="L124" s="42"/>
      <c r="M124" s="212" t="s">
        <v>1</v>
      </c>
      <c r="N124" s="213" t="s">
        <v>41</v>
      </c>
      <c r="O124" s="78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AR124" s="16" t="s">
        <v>146</v>
      </c>
      <c r="AT124" s="16" t="s">
        <v>141</v>
      </c>
      <c r="AU124" s="16" t="s">
        <v>80</v>
      </c>
      <c r="AY124" s="16" t="s">
        <v>139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6" t="s">
        <v>78</v>
      </c>
      <c r="BK124" s="216">
        <f>ROUND(I124*H124,2)</f>
        <v>0</v>
      </c>
      <c r="BL124" s="16" t="s">
        <v>146</v>
      </c>
      <c r="BM124" s="16" t="s">
        <v>185</v>
      </c>
    </row>
    <row r="125" spans="2:51" s="12" customFormat="1" ht="12">
      <c r="B125" s="228"/>
      <c r="C125" s="229"/>
      <c r="D125" s="219" t="s">
        <v>148</v>
      </c>
      <c r="E125" s="230" t="s">
        <v>1</v>
      </c>
      <c r="F125" s="231" t="s">
        <v>169</v>
      </c>
      <c r="G125" s="229"/>
      <c r="H125" s="232">
        <v>41.758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148</v>
      </c>
      <c r="AU125" s="238" t="s">
        <v>80</v>
      </c>
      <c r="AV125" s="12" t="s">
        <v>80</v>
      </c>
      <c r="AW125" s="12" t="s">
        <v>32</v>
      </c>
      <c r="AX125" s="12" t="s">
        <v>78</v>
      </c>
      <c r="AY125" s="238" t="s">
        <v>139</v>
      </c>
    </row>
    <row r="126" spans="2:65" s="1" customFormat="1" ht="16.5" customHeight="1">
      <c r="B126" s="37"/>
      <c r="C126" s="205" t="s">
        <v>186</v>
      </c>
      <c r="D126" s="205" t="s">
        <v>141</v>
      </c>
      <c r="E126" s="206" t="s">
        <v>187</v>
      </c>
      <c r="F126" s="207" t="s">
        <v>188</v>
      </c>
      <c r="G126" s="208" t="s">
        <v>162</v>
      </c>
      <c r="H126" s="209">
        <v>417.58</v>
      </c>
      <c r="I126" s="210"/>
      <c r="J126" s="211">
        <f>ROUND(I126*H126,2)</f>
        <v>0</v>
      </c>
      <c r="K126" s="207" t="s">
        <v>145</v>
      </c>
      <c r="L126" s="42"/>
      <c r="M126" s="212" t="s">
        <v>1</v>
      </c>
      <c r="N126" s="213" t="s">
        <v>41</v>
      </c>
      <c r="O126" s="78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AR126" s="16" t="s">
        <v>146</v>
      </c>
      <c r="AT126" s="16" t="s">
        <v>141</v>
      </c>
      <c r="AU126" s="16" t="s">
        <v>80</v>
      </c>
      <c r="AY126" s="16" t="s">
        <v>139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6" t="s">
        <v>78</v>
      </c>
      <c r="BK126" s="216">
        <f>ROUND(I126*H126,2)</f>
        <v>0</v>
      </c>
      <c r="BL126" s="16" t="s">
        <v>146</v>
      </c>
      <c r="BM126" s="16" t="s">
        <v>189</v>
      </c>
    </row>
    <row r="127" spans="2:51" s="12" customFormat="1" ht="12">
      <c r="B127" s="228"/>
      <c r="C127" s="229"/>
      <c r="D127" s="219" t="s">
        <v>148</v>
      </c>
      <c r="E127" s="230" t="s">
        <v>1</v>
      </c>
      <c r="F127" s="231" t="s">
        <v>190</v>
      </c>
      <c r="G127" s="229"/>
      <c r="H127" s="232">
        <v>417.58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148</v>
      </c>
      <c r="AU127" s="238" t="s">
        <v>80</v>
      </c>
      <c r="AV127" s="12" t="s">
        <v>80</v>
      </c>
      <c r="AW127" s="12" t="s">
        <v>32</v>
      </c>
      <c r="AX127" s="12" t="s">
        <v>78</v>
      </c>
      <c r="AY127" s="238" t="s">
        <v>139</v>
      </c>
    </row>
    <row r="128" spans="2:65" s="1" customFormat="1" ht="16.5" customHeight="1">
      <c r="B128" s="37"/>
      <c r="C128" s="205" t="s">
        <v>86</v>
      </c>
      <c r="D128" s="205" t="s">
        <v>141</v>
      </c>
      <c r="E128" s="206" t="s">
        <v>191</v>
      </c>
      <c r="F128" s="207" t="s">
        <v>192</v>
      </c>
      <c r="G128" s="208" t="s">
        <v>162</v>
      </c>
      <c r="H128" s="209">
        <v>41.758</v>
      </c>
      <c r="I128" s="210"/>
      <c r="J128" s="211">
        <f>ROUND(I128*H128,2)</f>
        <v>0</v>
      </c>
      <c r="K128" s="207" t="s">
        <v>145</v>
      </c>
      <c r="L128" s="42"/>
      <c r="M128" s="212" t="s">
        <v>1</v>
      </c>
      <c r="N128" s="213" t="s">
        <v>41</v>
      </c>
      <c r="O128" s="78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AR128" s="16" t="s">
        <v>146</v>
      </c>
      <c r="AT128" s="16" t="s">
        <v>141</v>
      </c>
      <c r="AU128" s="16" t="s">
        <v>80</v>
      </c>
      <c r="AY128" s="16" t="s">
        <v>139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78</v>
      </c>
      <c r="BK128" s="216">
        <f>ROUND(I128*H128,2)</f>
        <v>0</v>
      </c>
      <c r="BL128" s="16" t="s">
        <v>146</v>
      </c>
      <c r="BM128" s="16" t="s">
        <v>193</v>
      </c>
    </row>
    <row r="129" spans="2:51" s="12" customFormat="1" ht="12">
      <c r="B129" s="228"/>
      <c r="C129" s="229"/>
      <c r="D129" s="219" t="s">
        <v>148</v>
      </c>
      <c r="E129" s="230" t="s">
        <v>1</v>
      </c>
      <c r="F129" s="231" t="s">
        <v>169</v>
      </c>
      <c r="G129" s="229"/>
      <c r="H129" s="232">
        <v>41.758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148</v>
      </c>
      <c r="AU129" s="238" t="s">
        <v>80</v>
      </c>
      <c r="AV129" s="12" t="s">
        <v>80</v>
      </c>
      <c r="AW129" s="12" t="s">
        <v>32</v>
      </c>
      <c r="AX129" s="12" t="s">
        <v>78</v>
      </c>
      <c r="AY129" s="238" t="s">
        <v>139</v>
      </c>
    </row>
    <row r="130" spans="2:65" s="1" customFormat="1" ht="16.5" customHeight="1">
      <c r="B130" s="37"/>
      <c r="C130" s="205" t="s">
        <v>194</v>
      </c>
      <c r="D130" s="205" t="s">
        <v>141</v>
      </c>
      <c r="E130" s="206" t="s">
        <v>195</v>
      </c>
      <c r="F130" s="207" t="s">
        <v>196</v>
      </c>
      <c r="G130" s="208" t="s">
        <v>197</v>
      </c>
      <c r="H130" s="209">
        <v>68.901</v>
      </c>
      <c r="I130" s="210"/>
      <c r="J130" s="211">
        <f>ROUND(I130*H130,2)</f>
        <v>0</v>
      </c>
      <c r="K130" s="207" t="s">
        <v>145</v>
      </c>
      <c r="L130" s="42"/>
      <c r="M130" s="212" t="s">
        <v>1</v>
      </c>
      <c r="N130" s="213" t="s">
        <v>41</v>
      </c>
      <c r="O130" s="78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AR130" s="16" t="s">
        <v>146</v>
      </c>
      <c r="AT130" s="16" t="s">
        <v>141</v>
      </c>
      <c r="AU130" s="16" t="s">
        <v>80</v>
      </c>
      <c r="AY130" s="16" t="s">
        <v>139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6" t="s">
        <v>78</v>
      </c>
      <c r="BK130" s="216">
        <f>ROUND(I130*H130,2)</f>
        <v>0</v>
      </c>
      <c r="BL130" s="16" t="s">
        <v>146</v>
      </c>
      <c r="BM130" s="16" t="s">
        <v>198</v>
      </c>
    </row>
    <row r="131" spans="2:51" s="12" customFormat="1" ht="12">
      <c r="B131" s="228"/>
      <c r="C131" s="229"/>
      <c r="D131" s="219" t="s">
        <v>148</v>
      </c>
      <c r="E131" s="230" t="s">
        <v>1</v>
      </c>
      <c r="F131" s="231" t="s">
        <v>199</v>
      </c>
      <c r="G131" s="229"/>
      <c r="H131" s="232">
        <v>68.901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148</v>
      </c>
      <c r="AU131" s="238" t="s">
        <v>80</v>
      </c>
      <c r="AV131" s="12" t="s">
        <v>80</v>
      </c>
      <c r="AW131" s="12" t="s">
        <v>32</v>
      </c>
      <c r="AX131" s="12" t="s">
        <v>78</v>
      </c>
      <c r="AY131" s="238" t="s">
        <v>139</v>
      </c>
    </row>
    <row r="132" spans="2:65" s="1" customFormat="1" ht="16.5" customHeight="1">
      <c r="B132" s="37"/>
      <c r="C132" s="205" t="s">
        <v>200</v>
      </c>
      <c r="D132" s="205" t="s">
        <v>141</v>
      </c>
      <c r="E132" s="206" t="s">
        <v>201</v>
      </c>
      <c r="F132" s="207" t="s">
        <v>202</v>
      </c>
      <c r="G132" s="208" t="s">
        <v>162</v>
      </c>
      <c r="H132" s="209">
        <v>46.187</v>
      </c>
      <c r="I132" s="210"/>
      <c r="J132" s="211">
        <f>ROUND(I132*H132,2)</f>
        <v>0</v>
      </c>
      <c r="K132" s="207" t="s">
        <v>145</v>
      </c>
      <c r="L132" s="42"/>
      <c r="M132" s="212" t="s">
        <v>1</v>
      </c>
      <c r="N132" s="213" t="s">
        <v>41</v>
      </c>
      <c r="O132" s="78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AR132" s="16" t="s">
        <v>146</v>
      </c>
      <c r="AT132" s="16" t="s">
        <v>141</v>
      </c>
      <c r="AU132" s="16" t="s">
        <v>80</v>
      </c>
      <c r="AY132" s="16" t="s">
        <v>139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6" t="s">
        <v>78</v>
      </c>
      <c r="BK132" s="216">
        <f>ROUND(I132*H132,2)</f>
        <v>0</v>
      </c>
      <c r="BL132" s="16" t="s">
        <v>146</v>
      </c>
      <c r="BM132" s="16" t="s">
        <v>203</v>
      </c>
    </row>
    <row r="133" spans="2:51" s="11" customFormat="1" ht="12">
      <c r="B133" s="217"/>
      <c r="C133" s="218"/>
      <c r="D133" s="219" t="s">
        <v>148</v>
      </c>
      <c r="E133" s="220" t="s">
        <v>1</v>
      </c>
      <c r="F133" s="221" t="s">
        <v>204</v>
      </c>
      <c r="G133" s="218"/>
      <c r="H133" s="220" t="s">
        <v>1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148</v>
      </c>
      <c r="AU133" s="227" t="s">
        <v>80</v>
      </c>
      <c r="AV133" s="11" t="s">
        <v>78</v>
      </c>
      <c r="AW133" s="11" t="s">
        <v>32</v>
      </c>
      <c r="AX133" s="11" t="s">
        <v>70</v>
      </c>
      <c r="AY133" s="227" t="s">
        <v>139</v>
      </c>
    </row>
    <row r="134" spans="2:51" s="12" customFormat="1" ht="12">
      <c r="B134" s="228"/>
      <c r="C134" s="229"/>
      <c r="D134" s="219" t="s">
        <v>148</v>
      </c>
      <c r="E134" s="230" t="s">
        <v>1</v>
      </c>
      <c r="F134" s="231" t="s">
        <v>205</v>
      </c>
      <c r="G134" s="229"/>
      <c r="H134" s="232">
        <v>17.87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AT134" s="238" t="s">
        <v>148</v>
      </c>
      <c r="AU134" s="238" t="s">
        <v>80</v>
      </c>
      <c r="AV134" s="12" t="s">
        <v>80</v>
      </c>
      <c r="AW134" s="12" t="s">
        <v>32</v>
      </c>
      <c r="AX134" s="12" t="s">
        <v>70</v>
      </c>
      <c r="AY134" s="238" t="s">
        <v>139</v>
      </c>
    </row>
    <row r="135" spans="2:51" s="11" customFormat="1" ht="12">
      <c r="B135" s="217"/>
      <c r="C135" s="218"/>
      <c r="D135" s="219" t="s">
        <v>148</v>
      </c>
      <c r="E135" s="220" t="s">
        <v>1</v>
      </c>
      <c r="F135" s="221" t="s">
        <v>206</v>
      </c>
      <c r="G135" s="218"/>
      <c r="H135" s="220" t="s">
        <v>1</v>
      </c>
      <c r="I135" s="222"/>
      <c r="J135" s="218"/>
      <c r="K135" s="218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148</v>
      </c>
      <c r="AU135" s="227" t="s">
        <v>80</v>
      </c>
      <c r="AV135" s="11" t="s">
        <v>78</v>
      </c>
      <c r="AW135" s="11" t="s">
        <v>32</v>
      </c>
      <c r="AX135" s="11" t="s">
        <v>70</v>
      </c>
      <c r="AY135" s="227" t="s">
        <v>139</v>
      </c>
    </row>
    <row r="136" spans="2:51" s="12" customFormat="1" ht="12">
      <c r="B136" s="228"/>
      <c r="C136" s="229"/>
      <c r="D136" s="219" t="s">
        <v>148</v>
      </c>
      <c r="E136" s="230" t="s">
        <v>1</v>
      </c>
      <c r="F136" s="231" t="s">
        <v>207</v>
      </c>
      <c r="G136" s="229"/>
      <c r="H136" s="232">
        <v>20.871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148</v>
      </c>
      <c r="AU136" s="238" t="s">
        <v>80</v>
      </c>
      <c r="AV136" s="12" t="s">
        <v>80</v>
      </c>
      <c r="AW136" s="12" t="s">
        <v>32</v>
      </c>
      <c r="AX136" s="12" t="s">
        <v>70</v>
      </c>
      <c r="AY136" s="238" t="s">
        <v>139</v>
      </c>
    </row>
    <row r="137" spans="2:51" s="11" customFormat="1" ht="12">
      <c r="B137" s="217"/>
      <c r="C137" s="218"/>
      <c r="D137" s="219" t="s">
        <v>148</v>
      </c>
      <c r="E137" s="220" t="s">
        <v>1</v>
      </c>
      <c r="F137" s="221" t="s">
        <v>208</v>
      </c>
      <c r="G137" s="218"/>
      <c r="H137" s="220" t="s">
        <v>1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148</v>
      </c>
      <c r="AU137" s="227" t="s">
        <v>80</v>
      </c>
      <c r="AV137" s="11" t="s">
        <v>78</v>
      </c>
      <c r="AW137" s="11" t="s">
        <v>32</v>
      </c>
      <c r="AX137" s="11" t="s">
        <v>70</v>
      </c>
      <c r="AY137" s="227" t="s">
        <v>139</v>
      </c>
    </row>
    <row r="138" spans="2:51" s="12" customFormat="1" ht="12">
      <c r="B138" s="228"/>
      <c r="C138" s="229"/>
      <c r="D138" s="219" t="s">
        <v>148</v>
      </c>
      <c r="E138" s="230" t="s">
        <v>1</v>
      </c>
      <c r="F138" s="231" t="s">
        <v>209</v>
      </c>
      <c r="G138" s="229"/>
      <c r="H138" s="232">
        <v>7.446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148</v>
      </c>
      <c r="AU138" s="238" t="s">
        <v>80</v>
      </c>
      <c r="AV138" s="12" t="s">
        <v>80</v>
      </c>
      <c r="AW138" s="12" t="s">
        <v>32</v>
      </c>
      <c r="AX138" s="12" t="s">
        <v>70</v>
      </c>
      <c r="AY138" s="238" t="s">
        <v>139</v>
      </c>
    </row>
    <row r="139" spans="2:51" s="13" customFormat="1" ht="12">
      <c r="B139" s="239"/>
      <c r="C139" s="240"/>
      <c r="D139" s="219" t="s">
        <v>148</v>
      </c>
      <c r="E139" s="241" t="s">
        <v>1</v>
      </c>
      <c r="F139" s="242" t="s">
        <v>158</v>
      </c>
      <c r="G139" s="240"/>
      <c r="H139" s="243">
        <v>46.187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148</v>
      </c>
      <c r="AU139" s="249" t="s">
        <v>80</v>
      </c>
      <c r="AV139" s="13" t="s">
        <v>146</v>
      </c>
      <c r="AW139" s="13" t="s">
        <v>32</v>
      </c>
      <c r="AX139" s="13" t="s">
        <v>78</v>
      </c>
      <c r="AY139" s="249" t="s">
        <v>139</v>
      </c>
    </row>
    <row r="140" spans="2:65" s="1" customFormat="1" ht="16.5" customHeight="1">
      <c r="B140" s="37"/>
      <c r="C140" s="205" t="s">
        <v>210</v>
      </c>
      <c r="D140" s="205" t="s">
        <v>141</v>
      </c>
      <c r="E140" s="206" t="s">
        <v>211</v>
      </c>
      <c r="F140" s="207" t="s">
        <v>212</v>
      </c>
      <c r="G140" s="208" t="s">
        <v>162</v>
      </c>
      <c r="H140" s="209">
        <v>46.187</v>
      </c>
      <c r="I140" s="210"/>
      <c r="J140" s="211">
        <f>ROUND(I140*H140,2)</f>
        <v>0</v>
      </c>
      <c r="K140" s="207" t="s">
        <v>1</v>
      </c>
      <c r="L140" s="42"/>
      <c r="M140" s="212" t="s">
        <v>1</v>
      </c>
      <c r="N140" s="213" t="s">
        <v>41</v>
      </c>
      <c r="O140" s="78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AR140" s="16" t="s">
        <v>146</v>
      </c>
      <c r="AT140" s="16" t="s">
        <v>141</v>
      </c>
      <c r="AU140" s="16" t="s">
        <v>80</v>
      </c>
      <c r="AY140" s="16" t="s">
        <v>139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6" t="s">
        <v>78</v>
      </c>
      <c r="BK140" s="216">
        <f>ROUND(I140*H140,2)</f>
        <v>0</v>
      </c>
      <c r="BL140" s="16" t="s">
        <v>146</v>
      </c>
      <c r="BM140" s="16" t="s">
        <v>213</v>
      </c>
    </row>
    <row r="141" spans="2:65" s="1" customFormat="1" ht="16.5" customHeight="1">
      <c r="B141" s="37"/>
      <c r="C141" s="250" t="s">
        <v>214</v>
      </c>
      <c r="D141" s="250" t="s">
        <v>215</v>
      </c>
      <c r="E141" s="251" t="s">
        <v>216</v>
      </c>
      <c r="F141" s="252" t="s">
        <v>217</v>
      </c>
      <c r="G141" s="253" t="s">
        <v>197</v>
      </c>
      <c r="H141" s="254">
        <v>83.12</v>
      </c>
      <c r="I141" s="255"/>
      <c r="J141" s="256">
        <f>ROUND(I141*H141,2)</f>
        <v>0</v>
      </c>
      <c r="K141" s="252" t="s">
        <v>145</v>
      </c>
      <c r="L141" s="257"/>
      <c r="M141" s="258" t="s">
        <v>1</v>
      </c>
      <c r="N141" s="259" t="s">
        <v>41</v>
      </c>
      <c r="O141" s="78"/>
      <c r="P141" s="214">
        <f>O141*H141</f>
        <v>0</v>
      </c>
      <c r="Q141" s="214">
        <v>1</v>
      </c>
      <c r="R141" s="214">
        <f>Q141*H141</f>
        <v>83.12</v>
      </c>
      <c r="S141" s="214">
        <v>0</v>
      </c>
      <c r="T141" s="215">
        <f>S141*H141</f>
        <v>0</v>
      </c>
      <c r="AR141" s="16" t="s">
        <v>182</v>
      </c>
      <c r="AT141" s="16" t="s">
        <v>215</v>
      </c>
      <c r="AU141" s="16" t="s">
        <v>80</v>
      </c>
      <c r="AY141" s="16" t="s">
        <v>139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6" t="s">
        <v>78</v>
      </c>
      <c r="BK141" s="216">
        <f>ROUND(I141*H141,2)</f>
        <v>0</v>
      </c>
      <c r="BL141" s="16" t="s">
        <v>146</v>
      </c>
      <c r="BM141" s="16" t="s">
        <v>218</v>
      </c>
    </row>
    <row r="142" spans="2:51" s="11" customFormat="1" ht="12">
      <c r="B142" s="217"/>
      <c r="C142" s="218"/>
      <c r="D142" s="219" t="s">
        <v>148</v>
      </c>
      <c r="E142" s="220" t="s">
        <v>1</v>
      </c>
      <c r="F142" s="221" t="s">
        <v>219</v>
      </c>
      <c r="G142" s="218"/>
      <c r="H142" s="220" t="s">
        <v>1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148</v>
      </c>
      <c r="AU142" s="227" t="s">
        <v>80</v>
      </c>
      <c r="AV142" s="11" t="s">
        <v>78</v>
      </c>
      <c r="AW142" s="11" t="s">
        <v>32</v>
      </c>
      <c r="AX142" s="11" t="s">
        <v>70</v>
      </c>
      <c r="AY142" s="227" t="s">
        <v>139</v>
      </c>
    </row>
    <row r="143" spans="2:51" s="12" customFormat="1" ht="12">
      <c r="B143" s="228"/>
      <c r="C143" s="229"/>
      <c r="D143" s="219" t="s">
        <v>148</v>
      </c>
      <c r="E143" s="230" t="s">
        <v>1</v>
      </c>
      <c r="F143" s="231" t="s">
        <v>220</v>
      </c>
      <c r="G143" s="229"/>
      <c r="H143" s="232">
        <v>83.12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148</v>
      </c>
      <c r="AU143" s="238" t="s">
        <v>80</v>
      </c>
      <c r="AV143" s="12" t="s">
        <v>80</v>
      </c>
      <c r="AW143" s="12" t="s">
        <v>32</v>
      </c>
      <c r="AX143" s="12" t="s">
        <v>78</v>
      </c>
      <c r="AY143" s="238" t="s">
        <v>139</v>
      </c>
    </row>
    <row r="144" spans="2:63" s="10" customFormat="1" ht="22.8" customHeight="1">
      <c r="B144" s="189"/>
      <c r="C144" s="190"/>
      <c r="D144" s="191" t="s">
        <v>69</v>
      </c>
      <c r="E144" s="203" t="s">
        <v>159</v>
      </c>
      <c r="F144" s="203" t="s">
        <v>221</v>
      </c>
      <c r="G144" s="190"/>
      <c r="H144" s="190"/>
      <c r="I144" s="193"/>
      <c r="J144" s="204">
        <f>BK144</f>
        <v>0</v>
      </c>
      <c r="K144" s="190"/>
      <c r="L144" s="195"/>
      <c r="M144" s="196"/>
      <c r="N144" s="197"/>
      <c r="O144" s="197"/>
      <c r="P144" s="198">
        <f>SUM(P145:P150)</f>
        <v>0</v>
      </c>
      <c r="Q144" s="197"/>
      <c r="R144" s="198">
        <f>SUM(R145:R150)</f>
        <v>4.327694719999999</v>
      </c>
      <c r="S144" s="197"/>
      <c r="T144" s="199">
        <f>SUM(T145:T150)</f>
        <v>0</v>
      </c>
      <c r="AR144" s="200" t="s">
        <v>78</v>
      </c>
      <c r="AT144" s="201" t="s">
        <v>69</v>
      </c>
      <c r="AU144" s="201" t="s">
        <v>78</v>
      </c>
      <c r="AY144" s="200" t="s">
        <v>139</v>
      </c>
      <c r="BK144" s="202">
        <f>SUM(BK145:BK150)</f>
        <v>0</v>
      </c>
    </row>
    <row r="145" spans="2:65" s="1" customFormat="1" ht="16.5" customHeight="1">
      <c r="B145" s="37"/>
      <c r="C145" s="205" t="s">
        <v>8</v>
      </c>
      <c r="D145" s="205" t="s">
        <v>141</v>
      </c>
      <c r="E145" s="206" t="s">
        <v>222</v>
      </c>
      <c r="F145" s="207" t="s">
        <v>223</v>
      </c>
      <c r="G145" s="208" t="s">
        <v>144</v>
      </c>
      <c r="H145" s="209">
        <v>14.784</v>
      </c>
      <c r="I145" s="210"/>
      <c r="J145" s="211">
        <f>ROUND(I145*H145,2)</f>
        <v>0</v>
      </c>
      <c r="K145" s="207" t="s">
        <v>145</v>
      </c>
      <c r="L145" s="42"/>
      <c r="M145" s="212" t="s">
        <v>1</v>
      </c>
      <c r="N145" s="213" t="s">
        <v>41</v>
      </c>
      <c r="O145" s="78"/>
      <c r="P145" s="214">
        <f>O145*H145</f>
        <v>0</v>
      </c>
      <c r="Q145" s="214">
        <v>0.29233</v>
      </c>
      <c r="R145" s="214">
        <f>Q145*H145</f>
        <v>4.32180672</v>
      </c>
      <c r="S145" s="214">
        <v>0</v>
      </c>
      <c r="T145" s="215">
        <f>S145*H145</f>
        <v>0</v>
      </c>
      <c r="AR145" s="16" t="s">
        <v>146</v>
      </c>
      <c r="AT145" s="16" t="s">
        <v>141</v>
      </c>
      <c r="AU145" s="16" t="s">
        <v>80</v>
      </c>
      <c r="AY145" s="16" t="s">
        <v>139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6" t="s">
        <v>78</v>
      </c>
      <c r="BK145" s="216">
        <f>ROUND(I145*H145,2)</f>
        <v>0</v>
      </c>
      <c r="BL145" s="16" t="s">
        <v>146</v>
      </c>
      <c r="BM145" s="16" t="s">
        <v>224</v>
      </c>
    </row>
    <row r="146" spans="2:51" s="11" customFormat="1" ht="12">
      <c r="B146" s="217"/>
      <c r="C146" s="218"/>
      <c r="D146" s="219" t="s">
        <v>148</v>
      </c>
      <c r="E146" s="220" t="s">
        <v>1</v>
      </c>
      <c r="F146" s="221" t="s">
        <v>225</v>
      </c>
      <c r="G146" s="218"/>
      <c r="H146" s="220" t="s">
        <v>1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148</v>
      </c>
      <c r="AU146" s="227" t="s">
        <v>80</v>
      </c>
      <c r="AV146" s="11" t="s">
        <v>78</v>
      </c>
      <c r="AW146" s="11" t="s">
        <v>32</v>
      </c>
      <c r="AX146" s="11" t="s">
        <v>70</v>
      </c>
      <c r="AY146" s="227" t="s">
        <v>139</v>
      </c>
    </row>
    <row r="147" spans="2:51" s="12" customFormat="1" ht="12">
      <c r="B147" s="228"/>
      <c r="C147" s="229"/>
      <c r="D147" s="219" t="s">
        <v>148</v>
      </c>
      <c r="E147" s="230" t="s">
        <v>1</v>
      </c>
      <c r="F147" s="231" t="s">
        <v>226</v>
      </c>
      <c r="G147" s="229"/>
      <c r="H147" s="232">
        <v>14.784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148</v>
      </c>
      <c r="AU147" s="238" t="s">
        <v>80</v>
      </c>
      <c r="AV147" s="12" t="s">
        <v>80</v>
      </c>
      <c r="AW147" s="12" t="s">
        <v>32</v>
      </c>
      <c r="AX147" s="12" t="s">
        <v>78</v>
      </c>
      <c r="AY147" s="238" t="s">
        <v>139</v>
      </c>
    </row>
    <row r="148" spans="2:65" s="1" customFormat="1" ht="16.5" customHeight="1">
      <c r="B148" s="37"/>
      <c r="C148" s="205" t="s">
        <v>227</v>
      </c>
      <c r="D148" s="205" t="s">
        <v>141</v>
      </c>
      <c r="E148" s="206" t="s">
        <v>228</v>
      </c>
      <c r="F148" s="207" t="s">
        <v>229</v>
      </c>
      <c r="G148" s="208" t="s">
        <v>230</v>
      </c>
      <c r="H148" s="209">
        <v>29.44</v>
      </c>
      <c r="I148" s="210"/>
      <c r="J148" s="211">
        <f>ROUND(I148*H148,2)</f>
        <v>0</v>
      </c>
      <c r="K148" s="207" t="s">
        <v>145</v>
      </c>
      <c r="L148" s="42"/>
      <c r="M148" s="212" t="s">
        <v>1</v>
      </c>
      <c r="N148" s="213" t="s">
        <v>41</v>
      </c>
      <c r="O148" s="78"/>
      <c r="P148" s="214">
        <f>O148*H148</f>
        <v>0</v>
      </c>
      <c r="Q148" s="214">
        <v>0.0002</v>
      </c>
      <c r="R148" s="214">
        <f>Q148*H148</f>
        <v>0.005888000000000001</v>
      </c>
      <c r="S148" s="214">
        <v>0</v>
      </c>
      <c r="T148" s="215">
        <f>S148*H148</f>
        <v>0</v>
      </c>
      <c r="AR148" s="16" t="s">
        <v>146</v>
      </c>
      <c r="AT148" s="16" t="s">
        <v>141</v>
      </c>
      <c r="AU148" s="16" t="s">
        <v>80</v>
      </c>
      <c r="AY148" s="16" t="s">
        <v>139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6" t="s">
        <v>78</v>
      </c>
      <c r="BK148" s="216">
        <f>ROUND(I148*H148,2)</f>
        <v>0</v>
      </c>
      <c r="BL148" s="16" t="s">
        <v>146</v>
      </c>
      <c r="BM148" s="16" t="s">
        <v>231</v>
      </c>
    </row>
    <row r="149" spans="2:51" s="11" customFormat="1" ht="12">
      <c r="B149" s="217"/>
      <c r="C149" s="218"/>
      <c r="D149" s="219" t="s">
        <v>148</v>
      </c>
      <c r="E149" s="220" t="s">
        <v>1</v>
      </c>
      <c r="F149" s="221" t="s">
        <v>232</v>
      </c>
      <c r="G149" s="218"/>
      <c r="H149" s="220" t="s">
        <v>1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148</v>
      </c>
      <c r="AU149" s="227" t="s">
        <v>80</v>
      </c>
      <c r="AV149" s="11" t="s">
        <v>78</v>
      </c>
      <c r="AW149" s="11" t="s">
        <v>32</v>
      </c>
      <c r="AX149" s="11" t="s">
        <v>70</v>
      </c>
      <c r="AY149" s="227" t="s">
        <v>139</v>
      </c>
    </row>
    <row r="150" spans="2:51" s="12" customFormat="1" ht="12">
      <c r="B150" s="228"/>
      <c r="C150" s="229"/>
      <c r="D150" s="219" t="s">
        <v>148</v>
      </c>
      <c r="E150" s="230" t="s">
        <v>1</v>
      </c>
      <c r="F150" s="231" t="s">
        <v>233</v>
      </c>
      <c r="G150" s="229"/>
      <c r="H150" s="232">
        <v>29.44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148</v>
      </c>
      <c r="AU150" s="238" t="s">
        <v>80</v>
      </c>
      <c r="AV150" s="12" t="s">
        <v>80</v>
      </c>
      <c r="AW150" s="12" t="s">
        <v>32</v>
      </c>
      <c r="AX150" s="12" t="s">
        <v>78</v>
      </c>
      <c r="AY150" s="238" t="s">
        <v>139</v>
      </c>
    </row>
    <row r="151" spans="2:63" s="10" customFormat="1" ht="22.8" customHeight="1">
      <c r="B151" s="189"/>
      <c r="C151" s="190"/>
      <c r="D151" s="191" t="s">
        <v>69</v>
      </c>
      <c r="E151" s="203" t="s">
        <v>170</v>
      </c>
      <c r="F151" s="203" t="s">
        <v>234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SUM(P152:P184)</f>
        <v>0</v>
      </c>
      <c r="Q151" s="197"/>
      <c r="R151" s="198">
        <f>SUM(R152:R184)</f>
        <v>11.27997413</v>
      </c>
      <c r="S151" s="197"/>
      <c r="T151" s="199">
        <f>SUM(T152:T184)</f>
        <v>0</v>
      </c>
      <c r="AR151" s="200" t="s">
        <v>78</v>
      </c>
      <c r="AT151" s="201" t="s">
        <v>69</v>
      </c>
      <c r="AU151" s="201" t="s">
        <v>78</v>
      </c>
      <c r="AY151" s="200" t="s">
        <v>139</v>
      </c>
      <c r="BK151" s="202">
        <f>SUM(BK152:BK184)</f>
        <v>0</v>
      </c>
    </row>
    <row r="152" spans="2:65" s="1" customFormat="1" ht="16.5" customHeight="1">
      <c r="B152" s="37"/>
      <c r="C152" s="205" t="s">
        <v>235</v>
      </c>
      <c r="D152" s="205" t="s">
        <v>141</v>
      </c>
      <c r="E152" s="206" t="s">
        <v>236</v>
      </c>
      <c r="F152" s="207" t="s">
        <v>237</v>
      </c>
      <c r="G152" s="208" t="s">
        <v>144</v>
      </c>
      <c r="H152" s="209">
        <v>38.79</v>
      </c>
      <c r="I152" s="210"/>
      <c r="J152" s="211">
        <f>ROUND(I152*H152,2)</f>
        <v>0</v>
      </c>
      <c r="K152" s="207" t="s">
        <v>145</v>
      </c>
      <c r="L152" s="42"/>
      <c r="M152" s="212" t="s">
        <v>1</v>
      </c>
      <c r="N152" s="213" t="s">
        <v>41</v>
      </c>
      <c r="O152" s="78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AR152" s="16" t="s">
        <v>146</v>
      </c>
      <c r="AT152" s="16" t="s">
        <v>141</v>
      </c>
      <c r="AU152" s="16" t="s">
        <v>80</v>
      </c>
      <c r="AY152" s="16" t="s">
        <v>139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6" t="s">
        <v>78</v>
      </c>
      <c r="BK152" s="216">
        <f>ROUND(I152*H152,2)</f>
        <v>0</v>
      </c>
      <c r="BL152" s="16" t="s">
        <v>146</v>
      </c>
      <c r="BM152" s="16" t="s">
        <v>238</v>
      </c>
    </row>
    <row r="153" spans="2:51" s="11" customFormat="1" ht="12">
      <c r="B153" s="217"/>
      <c r="C153" s="218"/>
      <c r="D153" s="219" t="s">
        <v>148</v>
      </c>
      <c r="E153" s="220" t="s">
        <v>1</v>
      </c>
      <c r="F153" s="221" t="s">
        <v>239</v>
      </c>
      <c r="G153" s="218"/>
      <c r="H153" s="220" t="s">
        <v>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148</v>
      </c>
      <c r="AU153" s="227" t="s">
        <v>80</v>
      </c>
      <c r="AV153" s="11" t="s">
        <v>78</v>
      </c>
      <c r="AW153" s="11" t="s">
        <v>32</v>
      </c>
      <c r="AX153" s="11" t="s">
        <v>70</v>
      </c>
      <c r="AY153" s="227" t="s">
        <v>139</v>
      </c>
    </row>
    <row r="154" spans="2:51" s="11" customFormat="1" ht="12">
      <c r="B154" s="217"/>
      <c r="C154" s="218"/>
      <c r="D154" s="219" t="s">
        <v>148</v>
      </c>
      <c r="E154" s="220" t="s">
        <v>1</v>
      </c>
      <c r="F154" s="221" t="s">
        <v>240</v>
      </c>
      <c r="G154" s="218"/>
      <c r="H154" s="220" t="s">
        <v>1</v>
      </c>
      <c r="I154" s="222"/>
      <c r="J154" s="218"/>
      <c r="K154" s="218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148</v>
      </c>
      <c r="AU154" s="227" t="s">
        <v>80</v>
      </c>
      <c r="AV154" s="11" t="s">
        <v>78</v>
      </c>
      <c r="AW154" s="11" t="s">
        <v>32</v>
      </c>
      <c r="AX154" s="11" t="s">
        <v>70</v>
      </c>
      <c r="AY154" s="227" t="s">
        <v>139</v>
      </c>
    </row>
    <row r="155" spans="2:51" s="11" customFormat="1" ht="12">
      <c r="B155" s="217"/>
      <c r="C155" s="218"/>
      <c r="D155" s="219" t="s">
        <v>148</v>
      </c>
      <c r="E155" s="220" t="s">
        <v>1</v>
      </c>
      <c r="F155" s="221" t="s">
        <v>154</v>
      </c>
      <c r="G155" s="218"/>
      <c r="H155" s="220" t="s">
        <v>1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148</v>
      </c>
      <c r="AU155" s="227" t="s">
        <v>80</v>
      </c>
      <c r="AV155" s="11" t="s">
        <v>78</v>
      </c>
      <c r="AW155" s="11" t="s">
        <v>32</v>
      </c>
      <c r="AX155" s="11" t="s">
        <v>70</v>
      </c>
      <c r="AY155" s="227" t="s">
        <v>139</v>
      </c>
    </row>
    <row r="156" spans="2:51" s="12" customFormat="1" ht="12">
      <c r="B156" s="228"/>
      <c r="C156" s="229"/>
      <c r="D156" s="219" t="s">
        <v>148</v>
      </c>
      <c r="E156" s="230" t="s">
        <v>1</v>
      </c>
      <c r="F156" s="231" t="s">
        <v>155</v>
      </c>
      <c r="G156" s="229"/>
      <c r="H156" s="232">
        <v>28.59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148</v>
      </c>
      <c r="AU156" s="238" t="s">
        <v>80</v>
      </c>
      <c r="AV156" s="12" t="s">
        <v>80</v>
      </c>
      <c r="AW156" s="12" t="s">
        <v>32</v>
      </c>
      <c r="AX156" s="12" t="s">
        <v>70</v>
      </c>
      <c r="AY156" s="238" t="s">
        <v>139</v>
      </c>
    </row>
    <row r="157" spans="2:51" s="11" customFormat="1" ht="12">
      <c r="B157" s="217"/>
      <c r="C157" s="218"/>
      <c r="D157" s="219" t="s">
        <v>148</v>
      </c>
      <c r="E157" s="220" t="s">
        <v>1</v>
      </c>
      <c r="F157" s="221" t="s">
        <v>156</v>
      </c>
      <c r="G157" s="218"/>
      <c r="H157" s="220" t="s">
        <v>1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148</v>
      </c>
      <c r="AU157" s="227" t="s">
        <v>80</v>
      </c>
      <c r="AV157" s="11" t="s">
        <v>78</v>
      </c>
      <c r="AW157" s="11" t="s">
        <v>32</v>
      </c>
      <c r="AX157" s="11" t="s">
        <v>70</v>
      </c>
      <c r="AY157" s="227" t="s">
        <v>139</v>
      </c>
    </row>
    <row r="158" spans="2:51" s="12" customFormat="1" ht="12">
      <c r="B158" s="228"/>
      <c r="C158" s="229"/>
      <c r="D158" s="219" t="s">
        <v>148</v>
      </c>
      <c r="E158" s="230" t="s">
        <v>1</v>
      </c>
      <c r="F158" s="231" t="s">
        <v>157</v>
      </c>
      <c r="G158" s="229"/>
      <c r="H158" s="232">
        <v>10.2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148</v>
      </c>
      <c r="AU158" s="238" t="s">
        <v>80</v>
      </c>
      <c r="AV158" s="12" t="s">
        <v>80</v>
      </c>
      <c r="AW158" s="12" t="s">
        <v>32</v>
      </c>
      <c r="AX158" s="12" t="s">
        <v>70</v>
      </c>
      <c r="AY158" s="238" t="s">
        <v>139</v>
      </c>
    </row>
    <row r="159" spans="2:51" s="13" customFormat="1" ht="12">
      <c r="B159" s="239"/>
      <c r="C159" s="240"/>
      <c r="D159" s="219" t="s">
        <v>148</v>
      </c>
      <c r="E159" s="241" t="s">
        <v>1</v>
      </c>
      <c r="F159" s="242" t="s">
        <v>158</v>
      </c>
      <c r="G159" s="240"/>
      <c r="H159" s="243">
        <v>38.79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148</v>
      </c>
      <c r="AU159" s="249" t="s">
        <v>80</v>
      </c>
      <c r="AV159" s="13" t="s">
        <v>146</v>
      </c>
      <c r="AW159" s="13" t="s">
        <v>32</v>
      </c>
      <c r="AX159" s="13" t="s">
        <v>78</v>
      </c>
      <c r="AY159" s="249" t="s">
        <v>139</v>
      </c>
    </row>
    <row r="160" spans="2:65" s="1" customFormat="1" ht="16.5" customHeight="1">
      <c r="B160" s="37"/>
      <c r="C160" s="205" t="s">
        <v>241</v>
      </c>
      <c r="D160" s="205" t="s">
        <v>141</v>
      </c>
      <c r="E160" s="206" t="s">
        <v>242</v>
      </c>
      <c r="F160" s="207" t="s">
        <v>243</v>
      </c>
      <c r="G160" s="208" t="s">
        <v>144</v>
      </c>
      <c r="H160" s="209">
        <v>29.093</v>
      </c>
      <c r="I160" s="210"/>
      <c r="J160" s="211">
        <f>ROUND(I160*H160,2)</f>
        <v>0</v>
      </c>
      <c r="K160" s="207" t="s">
        <v>145</v>
      </c>
      <c r="L160" s="42"/>
      <c r="M160" s="212" t="s">
        <v>1</v>
      </c>
      <c r="N160" s="213" t="s">
        <v>41</v>
      </c>
      <c r="O160" s="78"/>
      <c r="P160" s="214">
        <f>O160*H160</f>
        <v>0</v>
      </c>
      <c r="Q160" s="214">
        <v>0.13</v>
      </c>
      <c r="R160" s="214">
        <f>Q160*H160</f>
        <v>3.78209</v>
      </c>
      <c r="S160" s="214">
        <v>0</v>
      </c>
      <c r="T160" s="215">
        <f>S160*H160</f>
        <v>0</v>
      </c>
      <c r="AR160" s="16" t="s">
        <v>146</v>
      </c>
      <c r="AT160" s="16" t="s">
        <v>141</v>
      </c>
      <c r="AU160" s="16" t="s">
        <v>80</v>
      </c>
      <c r="AY160" s="16" t="s">
        <v>139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6" t="s">
        <v>78</v>
      </c>
      <c r="BK160" s="216">
        <f>ROUND(I160*H160,2)</f>
        <v>0</v>
      </c>
      <c r="BL160" s="16" t="s">
        <v>146</v>
      </c>
      <c r="BM160" s="16" t="s">
        <v>244</v>
      </c>
    </row>
    <row r="161" spans="2:51" s="11" customFormat="1" ht="12">
      <c r="B161" s="217"/>
      <c r="C161" s="218"/>
      <c r="D161" s="219" t="s">
        <v>148</v>
      </c>
      <c r="E161" s="220" t="s">
        <v>1</v>
      </c>
      <c r="F161" s="221" t="s">
        <v>245</v>
      </c>
      <c r="G161" s="218"/>
      <c r="H161" s="220" t="s">
        <v>1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148</v>
      </c>
      <c r="AU161" s="227" t="s">
        <v>80</v>
      </c>
      <c r="AV161" s="11" t="s">
        <v>78</v>
      </c>
      <c r="AW161" s="11" t="s">
        <v>32</v>
      </c>
      <c r="AX161" s="11" t="s">
        <v>70</v>
      </c>
      <c r="AY161" s="227" t="s">
        <v>139</v>
      </c>
    </row>
    <row r="162" spans="2:51" s="12" customFormat="1" ht="12">
      <c r="B162" s="228"/>
      <c r="C162" s="229"/>
      <c r="D162" s="219" t="s">
        <v>148</v>
      </c>
      <c r="E162" s="230" t="s">
        <v>1</v>
      </c>
      <c r="F162" s="231" t="s">
        <v>246</v>
      </c>
      <c r="G162" s="229"/>
      <c r="H162" s="232">
        <v>21.443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148</v>
      </c>
      <c r="AU162" s="238" t="s">
        <v>80</v>
      </c>
      <c r="AV162" s="12" t="s">
        <v>80</v>
      </c>
      <c r="AW162" s="12" t="s">
        <v>32</v>
      </c>
      <c r="AX162" s="12" t="s">
        <v>70</v>
      </c>
      <c r="AY162" s="238" t="s">
        <v>139</v>
      </c>
    </row>
    <row r="163" spans="2:51" s="11" customFormat="1" ht="12">
      <c r="B163" s="217"/>
      <c r="C163" s="218"/>
      <c r="D163" s="219" t="s">
        <v>148</v>
      </c>
      <c r="E163" s="220" t="s">
        <v>1</v>
      </c>
      <c r="F163" s="221" t="s">
        <v>247</v>
      </c>
      <c r="G163" s="218"/>
      <c r="H163" s="220" t="s">
        <v>1</v>
      </c>
      <c r="I163" s="222"/>
      <c r="J163" s="218"/>
      <c r="K163" s="218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148</v>
      </c>
      <c r="AU163" s="227" t="s">
        <v>80</v>
      </c>
      <c r="AV163" s="11" t="s">
        <v>78</v>
      </c>
      <c r="AW163" s="11" t="s">
        <v>32</v>
      </c>
      <c r="AX163" s="11" t="s">
        <v>70</v>
      </c>
      <c r="AY163" s="227" t="s">
        <v>139</v>
      </c>
    </row>
    <row r="164" spans="2:51" s="12" customFormat="1" ht="12">
      <c r="B164" s="228"/>
      <c r="C164" s="229"/>
      <c r="D164" s="219" t="s">
        <v>148</v>
      </c>
      <c r="E164" s="230" t="s">
        <v>1</v>
      </c>
      <c r="F164" s="231" t="s">
        <v>248</v>
      </c>
      <c r="G164" s="229"/>
      <c r="H164" s="232">
        <v>7.65</v>
      </c>
      <c r="I164" s="233"/>
      <c r="J164" s="229"/>
      <c r="K164" s="229"/>
      <c r="L164" s="234"/>
      <c r="M164" s="235"/>
      <c r="N164" s="236"/>
      <c r="O164" s="236"/>
      <c r="P164" s="236"/>
      <c r="Q164" s="236"/>
      <c r="R164" s="236"/>
      <c r="S164" s="236"/>
      <c r="T164" s="237"/>
      <c r="AT164" s="238" t="s">
        <v>148</v>
      </c>
      <c r="AU164" s="238" t="s">
        <v>80</v>
      </c>
      <c r="AV164" s="12" t="s">
        <v>80</v>
      </c>
      <c r="AW164" s="12" t="s">
        <v>32</v>
      </c>
      <c r="AX164" s="12" t="s">
        <v>70</v>
      </c>
      <c r="AY164" s="238" t="s">
        <v>139</v>
      </c>
    </row>
    <row r="165" spans="2:51" s="13" customFormat="1" ht="12">
      <c r="B165" s="239"/>
      <c r="C165" s="240"/>
      <c r="D165" s="219" t="s">
        <v>148</v>
      </c>
      <c r="E165" s="241" t="s">
        <v>1</v>
      </c>
      <c r="F165" s="242" t="s">
        <v>158</v>
      </c>
      <c r="G165" s="240"/>
      <c r="H165" s="243">
        <v>29.093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148</v>
      </c>
      <c r="AU165" s="249" t="s">
        <v>80</v>
      </c>
      <c r="AV165" s="13" t="s">
        <v>146</v>
      </c>
      <c r="AW165" s="13" t="s">
        <v>32</v>
      </c>
      <c r="AX165" s="13" t="s">
        <v>78</v>
      </c>
      <c r="AY165" s="249" t="s">
        <v>139</v>
      </c>
    </row>
    <row r="166" spans="2:65" s="1" customFormat="1" ht="16.5" customHeight="1">
      <c r="B166" s="37"/>
      <c r="C166" s="205" t="s">
        <v>249</v>
      </c>
      <c r="D166" s="205" t="s">
        <v>141</v>
      </c>
      <c r="E166" s="206" t="s">
        <v>250</v>
      </c>
      <c r="F166" s="207" t="s">
        <v>251</v>
      </c>
      <c r="G166" s="208" t="s">
        <v>144</v>
      </c>
      <c r="H166" s="209">
        <v>29.093</v>
      </c>
      <c r="I166" s="210"/>
      <c r="J166" s="211">
        <f>ROUND(I166*H166,2)</f>
        <v>0</v>
      </c>
      <c r="K166" s="207" t="s">
        <v>145</v>
      </c>
      <c r="L166" s="42"/>
      <c r="M166" s="212" t="s">
        <v>1</v>
      </c>
      <c r="N166" s="213" t="s">
        <v>41</v>
      </c>
      <c r="O166" s="78"/>
      <c r="P166" s="214">
        <f>O166*H166</f>
        <v>0</v>
      </c>
      <c r="Q166" s="214">
        <v>0.00501</v>
      </c>
      <c r="R166" s="214">
        <f>Q166*H166</f>
        <v>0.14575592999999998</v>
      </c>
      <c r="S166" s="214">
        <v>0</v>
      </c>
      <c r="T166" s="215">
        <f>S166*H166</f>
        <v>0</v>
      </c>
      <c r="AR166" s="16" t="s">
        <v>146</v>
      </c>
      <c r="AT166" s="16" t="s">
        <v>141</v>
      </c>
      <c r="AU166" s="16" t="s">
        <v>80</v>
      </c>
      <c r="AY166" s="16" t="s">
        <v>139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6" t="s">
        <v>78</v>
      </c>
      <c r="BK166" s="216">
        <f>ROUND(I166*H166,2)</f>
        <v>0</v>
      </c>
      <c r="BL166" s="16" t="s">
        <v>146</v>
      </c>
      <c r="BM166" s="16" t="s">
        <v>252</v>
      </c>
    </row>
    <row r="167" spans="2:51" s="12" customFormat="1" ht="12">
      <c r="B167" s="228"/>
      <c r="C167" s="229"/>
      <c r="D167" s="219" t="s">
        <v>148</v>
      </c>
      <c r="E167" s="230" t="s">
        <v>1</v>
      </c>
      <c r="F167" s="231" t="s">
        <v>253</v>
      </c>
      <c r="G167" s="229"/>
      <c r="H167" s="232">
        <v>29.093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148</v>
      </c>
      <c r="AU167" s="238" t="s">
        <v>80</v>
      </c>
      <c r="AV167" s="12" t="s">
        <v>80</v>
      </c>
      <c r="AW167" s="12" t="s">
        <v>32</v>
      </c>
      <c r="AX167" s="12" t="s">
        <v>78</v>
      </c>
      <c r="AY167" s="238" t="s">
        <v>139</v>
      </c>
    </row>
    <row r="168" spans="2:65" s="1" customFormat="1" ht="16.5" customHeight="1">
      <c r="B168" s="37"/>
      <c r="C168" s="205" t="s">
        <v>254</v>
      </c>
      <c r="D168" s="205" t="s">
        <v>141</v>
      </c>
      <c r="E168" s="206" t="s">
        <v>255</v>
      </c>
      <c r="F168" s="207" t="s">
        <v>256</v>
      </c>
      <c r="G168" s="208" t="s">
        <v>144</v>
      </c>
      <c r="H168" s="209">
        <v>18.36</v>
      </c>
      <c r="I168" s="210"/>
      <c r="J168" s="211">
        <f>ROUND(I168*H168,2)</f>
        <v>0</v>
      </c>
      <c r="K168" s="207" t="s">
        <v>145</v>
      </c>
      <c r="L168" s="42"/>
      <c r="M168" s="212" t="s">
        <v>1</v>
      </c>
      <c r="N168" s="213" t="s">
        <v>41</v>
      </c>
      <c r="O168" s="78"/>
      <c r="P168" s="214">
        <f>O168*H168</f>
        <v>0</v>
      </c>
      <c r="Q168" s="214">
        <v>0.10362</v>
      </c>
      <c r="R168" s="214">
        <f>Q168*H168</f>
        <v>1.9024632</v>
      </c>
      <c r="S168" s="214">
        <v>0</v>
      </c>
      <c r="T168" s="215">
        <f>S168*H168</f>
        <v>0</v>
      </c>
      <c r="AR168" s="16" t="s">
        <v>146</v>
      </c>
      <c r="AT168" s="16" t="s">
        <v>141</v>
      </c>
      <c r="AU168" s="16" t="s">
        <v>80</v>
      </c>
      <c r="AY168" s="16" t="s">
        <v>139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6" t="s">
        <v>78</v>
      </c>
      <c r="BK168" s="216">
        <f>ROUND(I168*H168,2)</f>
        <v>0</v>
      </c>
      <c r="BL168" s="16" t="s">
        <v>146</v>
      </c>
      <c r="BM168" s="16" t="s">
        <v>257</v>
      </c>
    </row>
    <row r="169" spans="2:51" s="11" customFormat="1" ht="12">
      <c r="B169" s="217"/>
      <c r="C169" s="218"/>
      <c r="D169" s="219" t="s">
        <v>148</v>
      </c>
      <c r="E169" s="220" t="s">
        <v>1</v>
      </c>
      <c r="F169" s="221" t="s">
        <v>258</v>
      </c>
      <c r="G169" s="218"/>
      <c r="H169" s="220" t="s">
        <v>1</v>
      </c>
      <c r="I169" s="222"/>
      <c r="J169" s="218"/>
      <c r="K169" s="218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148</v>
      </c>
      <c r="AU169" s="227" t="s">
        <v>80</v>
      </c>
      <c r="AV169" s="11" t="s">
        <v>78</v>
      </c>
      <c r="AW169" s="11" t="s">
        <v>32</v>
      </c>
      <c r="AX169" s="11" t="s">
        <v>70</v>
      </c>
      <c r="AY169" s="227" t="s">
        <v>139</v>
      </c>
    </row>
    <row r="170" spans="2:51" s="12" customFormat="1" ht="12">
      <c r="B170" s="228"/>
      <c r="C170" s="229"/>
      <c r="D170" s="219" t="s">
        <v>148</v>
      </c>
      <c r="E170" s="230" t="s">
        <v>1</v>
      </c>
      <c r="F170" s="231" t="s">
        <v>259</v>
      </c>
      <c r="G170" s="229"/>
      <c r="H170" s="232">
        <v>18.36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148</v>
      </c>
      <c r="AU170" s="238" t="s">
        <v>80</v>
      </c>
      <c r="AV170" s="12" t="s">
        <v>80</v>
      </c>
      <c r="AW170" s="12" t="s">
        <v>32</v>
      </c>
      <c r="AX170" s="12" t="s">
        <v>78</v>
      </c>
      <c r="AY170" s="238" t="s">
        <v>139</v>
      </c>
    </row>
    <row r="171" spans="2:65" s="1" customFormat="1" ht="16.5" customHeight="1">
      <c r="B171" s="37"/>
      <c r="C171" s="250" t="s">
        <v>7</v>
      </c>
      <c r="D171" s="250" t="s">
        <v>215</v>
      </c>
      <c r="E171" s="251" t="s">
        <v>260</v>
      </c>
      <c r="F171" s="252" t="s">
        <v>261</v>
      </c>
      <c r="G171" s="253" t="s">
        <v>144</v>
      </c>
      <c r="H171" s="254">
        <v>19.278</v>
      </c>
      <c r="I171" s="255"/>
      <c r="J171" s="256">
        <f>ROUND(I171*H171,2)</f>
        <v>0</v>
      </c>
      <c r="K171" s="252" t="s">
        <v>145</v>
      </c>
      <c r="L171" s="257"/>
      <c r="M171" s="258" t="s">
        <v>1</v>
      </c>
      <c r="N171" s="259" t="s">
        <v>41</v>
      </c>
      <c r="O171" s="78"/>
      <c r="P171" s="214">
        <f>O171*H171</f>
        <v>0</v>
      </c>
      <c r="Q171" s="214">
        <v>0.18</v>
      </c>
      <c r="R171" s="214">
        <f>Q171*H171</f>
        <v>3.4700399999999996</v>
      </c>
      <c r="S171" s="214">
        <v>0</v>
      </c>
      <c r="T171" s="215">
        <f>S171*H171</f>
        <v>0</v>
      </c>
      <c r="AR171" s="16" t="s">
        <v>182</v>
      </c>
      <c r="AT171" s="16" t="s">
        <v>215</v>
      </c>
      <c r="AU171" s="16" t="s">
        <v>80</v>
      </c>
      <c r="AY171" s="16" t="s">
        <v>139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6" t="s">
        <v>78</v>
      </c>
      <c r="BK171" s="216">
        <f>ROUND(I171*H171,2)</f>
        <v>0</v>
      </c>
      <c r="BL171" s="16" t="s">
        <v>146</v>
      </c>
      <c r="BM171" s="16" t="s">
        <v>262</v>
      </c>
    </row>
    <row r="172" spans="2:47" s="1" customFormat="1" ht="12">
      <c r="B172" s="37"/>
      <c r="C172" s="38"/>
      <c r="D172" s="219" t="s">
        <v>263</v>
      </c>
      <c r="E172" s="38"/>
      <c r="F172" s="260" t="s">
        <v>264</v>
      </c>
      <c r="G172" s="38"/>
      <c r="H172" s="38"/>
      <c r="I172" s="131"/>
      <c r="J172" s="38"/>
      <c r="K172" s="38"/>
      <c r="L172" s="42"/>
      <c r="M172" s="261"/>
      <c r="N172" s="78"/>
      <c r="O172" s="78"/>
      <c r="P172" s="78"/>
      <c r="Q172" s="78"/>
      <c r="R172" s="78"/>
      <c r="S172" s="78"/>
      <c r="T172" s="79"/>
      <c r="AT172" s="16" t="s">
        <v>263</v>
      </c>
      <c r="AU172" s="16" t="s">
        <v>80</v>
      </c>
    </row>
    <row r="173" spans="2:51" s="12" customFormat="1" ht="12">
      <c r="B173" s="228"/>
      <c r="C173" s="229"/>
      <c r="D173" s="219" t="s">
        <v>148</v>
      </c>
      <c r="E173" s="229"/>
      <c r="F173" s="231" t="s">
        <v>265</v>
      </c>
      <c r="G173" s="229"/>
      <c r="H173" s="232">
        <v>19.278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148</v>
      </c>
      <c r="AU173" s="238" t="s">
        <v>80</v>
      </c>
      <c r="AV173" s="12" t="s">
        <v>80</v>
      </c>
      <c r="AW173" s="12" t="s">
        <v>4</v>
      </c>
      <c r="AX173" s="12" t="s">
        <v>78</v>
      </c>
      <c r="AY173" s="238" t="s">
        <v>139</v>
      </c>
    </row>
    <row r="174" spans="2:65" s="1" customFormat="1" ht="16.5" customHeight="1">
      <c r="B174" s="37"/>
      <c r="C174" s="205" t="s">
        <v>266</v>
      </c>
      <c r="D174" s="205" t="s">
        <v>141</v>
      </c>
      <c r="E174" s="206" t="s">
        <v>267</v>
      </c>
      <c r="F174" s="207" t="s">
        <v>268</v>
      </c>
      <c r="G174" s="208" t="s">
        <v>144</v>
      </c>
      <c r="H174" s="209">
        <v>15.818</v>
      </c>
      <c r="I174" s="210"/>
      <c r="J174" s="211">
        <f>ROUND(I174*H174,2)</f>
        <v>0</v>
      </c>
      <c r="K174" s="207" t="s">
        <v>145</v>
      </c>
      <c r="L174" s="42"/>
      <c r="M174" s="212" t="s">
        <v>1</v>
      </c>
      <c r="N174" s="213" t="s">
        <v>41</v>
      </c>
      <c r="O174" s="78"/>
      <c r="P174" s="214">
        <f>O174*H174</f>
        <v>0</v>
      </c>
      <c r="Q174" s="214">
        <v>0.101</v>
      </c>
      <c r="R174" s="214">
        <f>Q174*H174</f>
        <v>1.597618</v>
      </c>
      <c r="S174" s="214">
        <v>0</v>
      </c>
      <c r="T174" s="215">
        <f>S174*H174</f>
        <v>0</v>
      </c>
      <c r="AR174" s="16" t="s">
        <v>146</v>
      </c>
      <c r="AT174" s="16" t="s">
        <v>141</v>
      </c>
      <c r="AU174" s="16" t="s">
        <v>80</v>
      </c>
      <c r="AY174" s="16" t="s">
        <v>139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6" t="s">
        <v>78</v>
      </c>
      <c r="BK174" s="216">
        <f>ROUND(I174*H174,2)</f>
        <v>0</v>
      </c>
      <c r="BL174" s="16" t="s">
        <v>146</v>
      </c>
      <c r="BM174" s="16" t="s">
        <v>269</v>
      </c>
    </row>
    <row r="175" spans="2:51" s="11" customFormat="1" ht="12">
      <c r="B175" s="217"/>
      <c r="C175" s="218"/>
      <c r="D175" s="219" t="s">
        <v>148</v>
      </c>
      <c r="E175" s="220" t="s">
        <v>1</v>
      </c>
      <c r="F175" s="221" t="s">
        <v>270</v>
      </c>
      <c r="G175" s="218"/>
      <c r="H175" s="220" t="s">
        <v>1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148</v>
      </c>
      <c r="AU175" s="227" t="s">
        <v>80</v>
      </c>
      <c r="AV175" s="11" t="s">
        <v>78</v>
      </c>
      <c r="AW175" s="11" t="s">
        <v>32</v>
      </c>
      <c r="AX175" s="11" t="s">
        <v>70</v>
      </c>
      <c r="AY175" s="227" t="s">
        <v>139</v>
      </c>
    </row>
    <row r="176" spans="2:51" s="12" customFormat="1" ht="12">
      <c r="B176" s="228"/>
      <c r="C176" s="229"/>
      <c r="D176" s="219" t="s">
        <v>148</v>
      </c>
      <c r="E176" s="230" t="s">
        <v>1</v>
      </c>
      <c r="F176" s="231" t="s">
        <v>271</v>
      </c>
      <c r="G176" s="229"/>
      <c r="H176" s="232">
        <v>6.12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148</v>
      </c>
      <c r="AU176" s="238" t="s">
        <v>80</v>
      </c>
      <c r="AV176" s="12" t="s">
        <v>80</v>
      </c>
      <c r="AW176" s="12" t="s">
        <v>32</v>
      </c>
      <c r="AX176" s="12" t="s">
        <v>70</v>
      </c>
      <c r="AY176" s="238" t="s">
        <v>139</v>
      </c>
    </row>
    <row r="177" spans="2:51" s="11" customFormat="1" ht="12">
      <c r="B177" s="217"/>
      <c r="C177" s="218"/>
      <c r="D177" s="219" t="s">
        <v>148</v>
      </c>
      <c r="E177" s="220" t="s">
        <v>1</v>
      </c>
      <c r="F177" s="221" t="s">
        <v>272</v>
      </c>
      <c r="G177" s="218"/>
      <c r="H177" s="220" t="s">
        <v>1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148</v>
      </c>
      <c r="AU177" s="227" t="s">
        <v>80</v>
      </c>
      <c r="AV177" s="11" t="s">
        <v>78</v>
      </c>
      <c r="AW177" s="11" t="s">
        <v>32</v>
      </c>
      <c r="AX177" s="11" t="s">
        <v>70</v>
      </c>
      <c r="AY177" s="227" t="s">
        <v>139</v>
      </c>
    </row>
    <row r="178" spans="2:51" s="12" customFormat="1" ht="12">
      <c r="B178" s="228"/>
      <c r="C178" s="229"/>
      <c r="D178" s="219" t="s">
        <v>148</v>
      </c>
      <c r="E178" s="230" t="s">
        <v>1</v>
      </c>
      <c r="F178" s="231" t="s">
        <v>273</v>
      </c>
      <c r="G178" s="229"/>
      <c r="H178" s="232">
        <v>7.148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148</v>
      </c>
      <c r="AU178" s="238" t="s">
        <v>80</v>
      </c>
      <c r="AV178" s="12" t="s">
        <v>80</v>
      </c>
      <c r="AW178" s="12" t="s">
        <v>32</v>
      </c>
      <c r="AX178" s="12" t="s">
        <v>70</v>
      </c>
      <c r="AY178" s="238" t="s">
        <v>139</v>
      </c>
    </row>
    <row r="179" spans="2:51" s="11" customFormat="1" ht="12">
      <c r="B179" s="217"/>
      <c r="C179" s="218"/>
      <c r="D179" s="219" t="s">
        <v>148</v>
      </c>
      <c r="E179" s="220" t="s">
        <v>1</v>
      </c>
      <c r="F179" s="221" t="s">
        <v>274</v>
      </c>
      <c r="G179" s="218"/>
      <c r="H179" s="220" t="s">
        <v>1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148</v>
      </c>
      <c r="AU179" s="227" t="s">
        <v>80</v>
      </c>
      <c r="AV179" s="11" t="s">
        <v>78</v>
      </c>
      <c r="AW179" s="11" t="s">
        <v>32</v>
      </c>
      <c r="AX179" s="11" t="s">
        <v>70</v>
      </c>
      <c r="AY179" s="227" t="s">
        <v>139</v>
      </c>
    </row>
    <row r="180" spans="2:51" s="12" customFormat="1" ht="12">
      <c r="B180" s="228"/>
      <c r="C180" s="229"/>
      <c r="D180" s="219" t="s">
        <v>148</v>
      </c>
      <c r="E180" s="230" t="s">
        <v>1</v>
      </c>
      <c r="F180" s="231" t="s">
        <v>275</v>
      </c>
      <c r="G180" s="229"/>
      <c r="H180" s="232">
        <v>2.55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148</v>
      </c>
      <c r="AU180" s="238" t="s">
        <v>80</v>
      </c>
      <c r="AV180" s="12" t="s">
        <v>80</v>
      </c>
      <c r="AW180" s="12" t="s">
        <v>32</v>
      </c>
      <c r="AX180" s="12" t="s">
        <v>70</v>
      </c>
      <c r="AY180" s="238" t="s">
        <v>139</v>
      </c>
    </row>
    <row r="181" spans="2:51" s="13" customFormat="1" ht="12">
      <c r="B181" s="239"/>
      <c r="C181" s="240"/>
      <c r="D181" s="219" t="s">
        <v>148</v>
      </c>
      <c r="E181" s="241" t="s">
        <v>1</v>
      </c>
      <c r="F181" s="242" t="s">
        <v>158</v>
      </c>
      <c r="G181" s="240"/>
      <c r="H181" s="243">
        <v>15.818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AT181" s="249" t="s">
        <v>148</v>
      </c>
      <c r="AU181" s="249" t="s">
        <v>80</v>
      </c>
      <c r="AV181" s="13" t="s">
        <v>146</v>
      </c>
      <c r="AW181" s="13" t="s">
        <v>32</v>
      </c>
      <c r="AX181" s="13" t="s">
        <v>78</v>
      </c>
      <c r="AY181" s="249" t="s">
        <v>139</v>
      </c>
    </row>
    <row r="182" spans="2:65" s="1" customFormat="1" ht="16.5" customHeight="1">
      <c r="B182" s="37"/>
      <c r="C182" s="250" t="s">
        <v>276</v>
      </c>
      <c r="D182" s="250" t="s">
        <v>215</v>
      </c>
      <c r="E182" s="251" t="s">
        <v>277</v>
      </c>
      <c r="F182" s="252" t="s">
        <v>278</v>
      </c>
      <c r="G182" s="253" t="s">
        <v>279</v>
      </c>
      <c r="H182" s="254">
        <v>16.609</v>
      </c>
      <c r="I182" s="255"/>
      <c r="J182" s="256">
        <f>ROUND(I182*H182,2)</f>
        <v>0</v>
      </c>
      <c r="K182" s="252" t="s">
        <v>145</v>
      </c>
      <c r="L182" s="257"/>
      <c r="M182" s="258" t="s">
        <v>1</v>
      </c>
      <c r="N182" s="259" t="s">
        <v>41</v>
      </c>
      <c r="O182" s="78"/>
      <c r="P182" s="214">
        <f>O182*H182</f>
        <v>0</v>
      </c>
      <c r="Q182" s="214">
        <v>0.023</v>
      </c>
      <c r="R182" s="214">
        <f>Q182*H182</f>
        <v>0.38200700000000004</v>
      </c>
      <c r="S182" s="214">
        <v>0</v>
      </c>
      <c r="T182" s="215">
        <f>S182*H182</f>
        <v>0</v>
      </c>
      <c r="AR182" s="16" t="s">
        <v>182</v>
      </c>
      <c r="AT182" s="16" t="s">
        <v>215</v>
      </c>
      <c r="AU182" s="16" t="s">
        <v>80</v>
      </c>
      <c r="AY182" s="16" t="s">
        <v>139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6" t="s">
        <v>78</v>
      </c>
      <c r="BK182" s="216">
        <f>ROUND(I182*H182,2)</f>
        <v>0</v>
      </c>
      <c r="BL182" s="16" t="s">
        <v>146</v>
      </c>
      <c r="BM182" s="16" t="s">
        <v>280</v>
      </c>
    </row>
    <row r="183" spans="2:47" s="1" customFormat="1" ht="12">
      <c r="B183" s="37"/>
      <c r="C183" s="38"/>
      <c r="D183" s="219" t="s">
        <v>263</v>
      </c>
      <c r="E183" s="38"/>
      <c r="F183" s="260" t="s">
        <v>281</v>
      </c>
      <c r="G183" s="38"/>
      <c r="H183" s="38"/>
      <c r="I183" s="131"/>
      <c r="J183" s="38"/>
      <c r="K183" s="38"/>
      <c r="L183" s="42"/>
      <c r="M183" s="261"/>
      <c r="N183" s="78"/>
      <c r="O183" s="78"/>
      <c r="P183" s="78"/>
      <c r="Q183" s="78"/>
      <c r="R183" s="78"/>
      <c r="S183" s="78"/>
      <c r="T183" s="79"/>
      <c r="AT183" s="16" t="s">
        <v>263</v>
      </c>
      <c r="AU183" s="16" t="s">
        <v>80</v>
      </c>
    </row>
    <row r="184" spans="2:51" s="12" customFormat="1" ht="12">
      <c r="B184" s="228"/>
      <c r="C184" s="229"/>
      <c r="D184" s="219" t="s">
        <v>148</v>
      </c>
      <c r="E184" s="229"/>
      <c r="F184" s="231" t="s">
        <v>282</v>
      </c>
      <c r="G184" s="229"/>
      <c r="H184" s="232">
        <v>16.609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148</v>
      </c>
      <c r="AU184" s="238" t="s">
        <v>80</v>
      </c>
      <c r="AV184" s="12" t="s">
        <v>80</v>
      </c>
      <c r="AW184" s="12" t="s">
        <v>4</v>
      </c>
      <c r="AX184" s="12" t="s">
        <v>78</v>
      </c>
      <c r="AY184" s="238" t="s">
        <v>139</v>
      </c>
    </row>
    <row r="185" spans="2:63" s="10" customFormat="1" ht="22.8" customHeight="1">
      <c r="B185" s="189"/>
      <c r="C185" s="190"/>
      <c r="D185" s="191" t="s">
        <v>69</v>
      </c>
      <c r="E185" s="203" t="s">
        <v>174</v>
      </c>
      <c r="F185" s="203" t="s">
        <v>283</v>
      </c>
      <c r="G185" s="190"/>
      <c r="H185" s="190"/>
      <c r="I185" s="193"/>
      <c r="J185" s="204">
        <f>BK185</f>
        <v>0</v>
      </c>
      <c r="K185" s="190"/>
      <c r="L185" s="195"/>
      <c r="M185" s="196"/>
      <c r="N185" s="197"/>
      <c r="O185" s="197"/>
      <c r="P185" s="198">
        <f>SUM(P186:P324)</f>
        <v>0</v>
      </c>
      <c r="Q185" s="197"/>
      <c r="R185" s="198">
        <f>SUM(R186:R324)</f>
        <v>94.03359030000004</v>
      </c>
      <c r="S185" s="197"/>
      <c r="T185" s="199">
        <f>SUM(T186:T324)</f>
        <v>0</v>
      </c>
      <c r="AR185" s="200" t="s">
        <v>78</v>
      </c>
      <c r="AT185" s="201" t="s">
        <v>69</v>
      </c>
      <c r="AU185" s="201" t="s">
        <v>78</v>
      </c>
      <c r="AY185" s="200" t="s">
        <v>139</v>
      </c>
      <c r="BK185" s="202">
        <f>SUM(BK186:BK324)</f>
        <v>0</v>
      </c>
    </row>
    <row r="186" spans="2:65" s="1" customFormat="1" ht="16.5" customHeight="1">
      <c r="B186" s="37"/>
      <c r="C186" s="205" t="s">
        <v>284</v>
      </c>
      <c r="D186" s="205" t="s">
        <v>141</v>
      </c>
      <c r="E186" s="206" t="s">
        <v>285</v>
      </c>
      <c r="F186" s="207" t="s">
        <v>286</v>
      </c>
      <c r="G186" s="208" t="s">
        <v>144</v>
      </c>
      <c r="H186" s="209">
        <v>588.3</v>
      </c>
      <c r="I186" s="210"/>
      <c r="J186" s="211">
        <f>ROUND(I186*H186,2)</f>
        <v>0</v>
      </c>
      <c r="K186" s="207" t="s">
        <v>145</v>
      </c>
      <c r="L186" s="42"/>
      <c r="M186" s="212" t="s">
        <v>1</v>
      </c>
      <c r="N186" s="213" t="s">
        <v>41</v>
      </c>
      <c r="O186" s="78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AR186" s="16" t="s">
        <v>146</v>
      </c>
      <c r="AT186" s="16" t="s">
        <v>141</v>
      </c>
      <c r="AU186" s="16" t="s">
        <v>80</v>
      </c>
      <c r="AY186" s="16" t="s">
        <v>139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6" t="s">
        <v>78</v>
      </c>
      <c r="BK186" s="216">
        <f>ROUND(I186*H186,2)</f>
        <v>0</v>
      </c>
      <c r="BL186" s="16" t="s">
        <v>146</v>
      </c>
      <c r="BM186" s="16" t="s">
        <v>287</v>
      </c>
    </row>
    <row r="187" spans="2:65" s="1" customFormat="1" ht="16.5" customHeight="1">
      <c r="B187" s="37"/>
      <c r="C187" s="205" t="s">
        <v>288</v>
      </c>
      <c r="D187" s="205" t="s">
        <v>141</v>
      </c>
      <c r="E187" s="206" t="s">
        <v>289</v>
      </c>
      <c r="F187" s="207" t="s">
        <v>290</v>
      </c>
      <c r="G187" s="208" t="s">
        <v>144</v>
      </c>
      <c r="H187" s="209">
        <v>588.3</v>
      </c>
      <c r="I187" s="210"/>
      <c r="J187" s="211">
        <f>ROUND(I187*H187,2)</f>
        <v>0</v>
      </c>
      <c r="K187" s="207" t="s">
        <v>145</v>
      </c>
      <c r="L187" s="42"/>
      <c r="M187" s="212" t="s">
        <v>1</v>
      </c>
      <c r="N187" s="213" t="s">
        <v>41</v>
      </c>
      <c r="O187" s="78"/>
      <c r="P187" s="214">
        <f>O187*H187</f>
        <v>0</v>
      </c>
      <c r="Q187" s="214">
        <v>0.0021</v>
      </c>
      <c r="R187" s="214">
        <f>Q187*H187</f>
        <v>1.2354299999999998</v>
      </c>
      <c r="S187" s="214">
        <v>0</v>
      </c>
      <c r="T187" s="215">
        <f>S187*H187</f>
        <v>0</v>
      </c>
      <c r="AR187" s="16" t="s">
        <v>146</v>
      </c>
      <c r="AT187" s="16" t="s">
        <v>141</v>
      </c>
      <c r="AU187" s="16" t="s">
        <v>80</v>
      </c>
      <c r="AY187" s="16" t="s">
        <v>139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6" t="s">
        <v>78</v>
      </c>
      <c r="BK187" s="216">
        <f>ROUND(I187*H187,2)</f>
        <v>0</v>
      </c>
      <c r="BL187" s="16" t="s">
        <v>146</v>
      </c>
      <c r="BM187" s="16" t="s">
        <v>291</v>
      </c>
    </row>
    <row r="188" spans="2:65" s="1" customFormat="1" ht="16.5" customHeight="1">
      <c r="B188" s="37"/>
      <c r="C188" s="205" t="s">
        <v>292</v>
      </c>
      <c r="D188" s="205" t="s">
        <v>141</v>
      </c>
      <c r="E188" s="206" t="s">
        <v>293</v>
      </c>
      <c r="F188" s="207" t="s">
        <v>294</v>
      </c>
      <c r="G188" s="208" t="s">
        <v>144</v>
      </c>
      <c r="H188" s="209">
        <v>588.3</v>
      </c>
      <c r="I188" s="210"/>
      <c r="J188" s="211">
        <f>ROUND(I188*H188,2)</f>
        <v>0</v>
      </c>
      <c r="K188" s="207" t="s">
        <v>145</v>
      </c>
      <c r="L188" s="42"/>
      <c r="M188" s="212" t="s">
        <v>1</v>
      </c>
      <c r="N188" s="213" t="s">
        <v>41</v>
      </c>
      <c r="O188" s="78"/>
      <c r="P188" s="214">
        <f>O188*H188</f>
        <v>0</v>
      </c>
      <c r="Q188" s="214">
        <v>0.0273</v>
      </c>
      <c r="R188" s="214">
        <f>Q188*H188</f>
        <v>16.06059</v>
      </c>
      <c r="S188" s="214">
        <v>0</v>
      </c>
      <c r="T188" s="215">
        <f>S188*H188</f>
        <v>0</v>
      </c>
      <c r="AR188" s="16" t="s">
        <v>146</v>
      </c>
      <c r="AT188" s="16" t="s">
        <v>141</v>
      </c>
      <c r="AU188" s="16" t="s">
        <v>80</v>
      </c>
      <c r="AY188" s="16" t="s">
        <v>139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6" t="s">
        <v>78</v>
      </c>
      <c r="BK188" s="216">
        <f>ROUND(I188*H188,2)</f>
        <v>0</v>
      </c>
      <c r="BL188" s="16" t="s">
        <v>146</v>
      </c>
      <c r="BM188" s="16" t="s">
        <v>295</v>
      </c>
    </row>
    <row r="189" spans="2:65" s="1" customFormat="1" ht="16.5" customHeight="1">
      <c r="B189" s="37"/>
      <c r="C189" s="205" t="s">
        <v>296</v>
      </c>
      <c r="D189" s="205" t="s">
        <v>141</v>
      </c>
      <c r="E189" s="206" t="s">
        <v>297</v>
      </c>
      <c r="F189" s="207" t="s">
        <v>298</v>
      </c>
      <c r="G189" s="208" t="s">
        <v>144</v>
      </c>
      <c r="H189" s="209">
        <v>588.3</v>
      </c>
      <c r="I189" s="210"/>
      <c r="J189" s="211">
        <f>ROUND(I189*H189,2)</f>
        <v>0</v>
      </c>
      <c r="K189" s="207" t="s">
        <v>145</v>
      </c>
      <c r="L189" s="42"/>
      <c r="M189" s="212" t="s">
        <v>1</v>
      </c>
      <c r="N189" s="213" t="s">
        <v>41</v>
      </c>
      <c r="O189" s="78"/>
      <c r="P189" s="214">
        <f>O189*H189</f>
        <v>0</v>
      </c>
      <c r="Q189" s="214">
        <v>0.00546</v>
      </c>
      <c r="R189" s="214">
        <f>Q189*H189</f>
        <v>3.2121179999999994</v>
      </c>
      <c r="S189" s="214">
        <v>0</v>
      </c>
      <c r="T189" s="215">
        <f>S189*H189</f>
        <v>0</v>
      </c>
      <c r="AR189" s="16" t="s">
        <v>146</v>
      </c>
      <c r="AT189" s="16" t="s">
        <v>141</v>
      </c>
      <c r="AU189" s="16" t="s">
        <v>80</v>
      </c>
      <c r="AY189" s="16" t="s">
        <v>139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6" t="s">
        <v>78</v>
      </c>
      <c r="BK189" s="216">
        <f>ROUND(I189*H189,2)</f>
        <v>0</v>
      </c>
      <c r="BL189" s="16" t="s">
        <v>146</v>
      </c>
      <c r="BM189" s="16" t="s">
        <v>299</v>
      </c>
    </row>
    <row r="190" spans="2:65" s="1" customFormat="1" ht="16.5" customHeight="1">
      <c r="B190" s="37"/>
      <c r="C190" s="205" t="s">
        <v>300</v>
      </c>
      <c r="D190" s="205" t="s">
        <v>141</v>
      </c>
      <c r="E190" s="206" t="s">
        <v>301</v>
      </c>
      <c r="F190" s="207" t="s">
        <v>302</v>
      </c>
      <c r="G190" s="208" t="s">
        <v>144</v>
      </c>
      <c r="H190" s="209">
        <v>588.3</v>
      </c>
      <c r="I190" s="210"/>
      <c r="J190" s="211">
        <f>ROUND(I190*H190,2)</f>
        <v>0</v>
      </c>
      <c r="K190" s="207" t="s">
        <v>145</v>
      </c>
      <c r="L190" s="42"/>
      <c r="M190" s="212" t="s">
        <v>1</v>
      </c>
      <c r="N190" s="213" t="s">
        <v>41</v>
      </c>
      <c r="O190" s="78"/>
      <c r="P190" s="214">
        <f>O190*H190</f>
        <v>0</v>
      </c>
      <c r="Q190" s="214">
        <v>0.00117</v>
      </c>
      <c r="R190" s="214">
        <f>Q190*H190</f>
        <v>0.688311</v>
      </c>
      <c r="S190" s="214">
        <v>0</v>
      </c>
      <c r="T190" s="215">
        <f>S190*H190</f>
        <v>0</v>
      </c>
      <c r="AR190" s="16" t="s">
        <v>146</v>
      </c>
      <c r="AT190" s="16" t="s">
        <v>141</v>
      </c>
      <c r="AU190" s="16" t="s">
        <v>80</v>
      </c>
      <c r="AY190" s="16" t="s">
        <v>139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6" t="s">
        <v>78</v>
      </c>
      <c r="BK190" s="216">
        <f>ROUND(I190*H190,2)</f>
        <v>0</v>
      </c>
      <c r="BL190" s="16" t="s">
        <v>146</v>
      </c>
      <c r="BM190" s="16" t="s">
        <v>303</v>
      </c>
    </row>
    <row r="191" spans="2:65" s="1" customFormat="1" ht="16.5" customHeight="1">
      <c r="B191" s="37"/>
      <c r="C191" s="205" t="s">
        <v>304</v>
      </c>
      <c r="D191" s="205" t="s">
        <v>141</v>
      </c>
      <c r="E191" s="206" t="s">
        <v>305</v>
      </c>
      <c r="F191" s="207" t="s">
        <v>306</v>
      </c>
      <c r="G191" s="208" t="s">
        <v>144</v>
      </c>
      <c r="H191" s="209">
        <v>1715.111</v>
      </c>
      <c r="I191" s="210"/>
      <c r="J191" s="211">
        <f>ROUND(I191*H191,2)</f>
        <v>0</v>
      </c>
      <c r="K191" s="207" t="s">
        <v>145</v>
      </c>
      <c r="L191" s="42"/>
      <c r="M191" s="212" t="s">
        <v>1</v>
      </c>
      <c r="N191" s="213" t="s">
        <v>41</v>
      </c>
      <c r="O191" s="78"/>
      <c r="P191" s="214">
        <f>O191*H191</f>
        <v>0</v>
      </c>
      <c r="Q191" s="214">
        <v>0.00965</v>
      </c>
      <c r="R191" s="214">
        <f>Q191*H191</f>
        <v>16.55082115</v>
      </c>
      <c r="S191" s="214">
        <v>0</v>
      </c>
      <c r="T191" s="215">
        <f>S191*H191</f>
        <v>0</v>
      </c>
      <c r="AR191" s="16" t="s">
        <v>146</v>
      </c>
      <c r="AT191" s="16" t="s">
        <v>141</v>
      </c>
      <c r="AU191" s="16" t="s">
        <v>80</v>
      </c>
      <c r="AY191" s="16" t="s">
        <v>139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6" t="s">
        <v>78</v>
      </c>
      <c r="BK191" s="216">
        <f>ROUND(I191*H191,2)</f>
        <v>0</v>
      </c>
      <c r="BL191" s="16" t="s">
        <v>146</v>
      </c>
      <c r="BM191" s="16" t="s">
        <v>307</v>
      </c>
    </row>
    <row r="192" spans="2:51" s="11" customFormat="1" ht="12">
      <c r="B192" s="217"/>
      <c r="C192" s="218"/>
      <c r="D192" s="219" t="s">
        <v>148</v>
      </c>
      <c r="E192" s="220" t="s">
        <v>1</v>
      </c>
      <c r="F192" s="221" t="s">
        <v>308</v>
      </c>
      <c r="G192" s="218"/>
      <c r="H192" s="220" t="s">
        <v>1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148</v>
      </c>
      <c r="AU192" s="227" t="s">
        <v>80</v>
      </c>
      <c r="AV192" s="11" t="s">
        <v>78</v>
      </c>
      <c r="AW192" s="11" t="s">
        <v>32</v>
      </c>
      <c r="AX192" s="11" t="s">
        <v>70</v>
      </c>
      <c r="AY192" s="227" t="s">
        <v>139</v>
      </c>
    </row>
    <row r="193" spans="2:51" s="12" customFormat="1" ht="12">
      <c r="B193" s="228"/>
      <c r="C193" s="229"/>
      <c r="D193" s="219" t="s">
        <v>148</v>
      </c>
      <c r="E193" s="230" t="s">
        <v>1</v>
      </c>
      <c r="F193" s="231" t="s">
        <v>309</v>
      </c>
      <c r="G193" s="229"/>
      <c r="H193" s="232">
        <v>736.135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148</v>
      </c>
      <c r="AU193" s="238" t="s">
        <v>80</v>
      </c>
      <c r="AV193" s="12" t="s">
        <v>80</v>
      </c>
      <c r="AW193" s="12" t="s">
        <v>32</v>
      </c>
      <c r="AX193" s="12" t="s">
        <v>70</v>
      </c>
      <c r="AY193" s="238" t="s">
        <v>139</v>
      </c>
    </row>
    <row r="194" spans="2:51" s="11" customFormat="1" ht="12">
      <c r="B194" s="217"/>
      <c r="C194" s="218"/>
      <c r="D194" s="219" t="s">
        <v>148</v>
      </c>
      <c r="E194" s="220" t="s">
        <v>1</v>
      </c>
      <c r="F194" s="221" t="s">
        <v>310</v>
      </c>
      <c r="G194" s="218"/>
      <c r="H194" s="220" t="s">
        <v>1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148</v>
      </c>
      <c r="AU194" s="227" t="s">
        <v>80</v>
      </c>
      <c r="AV194" s="11" t="s">
        <v>78</v>
      </c>
      <c r="AW194" s="11" t="s">
        <v>32</v>
      </c>
      <c r="AX194" s="11" t="s">
        <v>70</v>
      </c>
      <c r="AY194" s="227" t="s">
        <v>139</v>
      </c>
    </row>
    <row r="195" spans="2:51" s="12" customFormat="1" ht="12">
      <c r="B195" s="228"/>
      <c r="C195" s="229"/>
      <c r="D195" s="219" t="s">
        <v>148</v>
      </c>
      <c r="E195" s="230" t="s">
        <v>1</v>
      </c>
      <c r="F195" s="231" t="s">
        <v>311</v>
      </c>
      <c r="G195" s="229"/>
      <c r="H195" s="232">
        <v>189.251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148</v>
      </c>
      <c r="AU195" s="238" t="s">
        <v>80</v>
      </c>
      <c r="AV195" s="12" t="s">
        <v>80</v>
      </c>
      <c r="AW195" s="12" t="s">
        <v>32</v>
      </c>
      <c r="AX195" s="12" t="s">
        <v>70</v>
      </c>
      <c r="AY195" s="238" t="s">
        <v>139</v>
      </c>
    </row>
    <row r="196" spans="2:51" s="12" customFormat="1" ht="12">
      <c r="B196" s="228"/>
      <c r="C196" s="229"/>
      <c r="D196" s="219" t="s">
        <v>148</v>
      </c>
      <c r="E196" s="230" t="s">
        <v>1</v>
      </c>
      <c r="F196" s="231" t="s">
        <v>312</v>
      </c>
      <c r="G196" s="229"/>
      <c r="H196" s="232">
        <v>377.598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148</v>
      </c>
      <c r="AU196" s="238" t="s">
        <v>80</v>
      </c>
      <c r="AV196" s="12" t="s">
        <v>80</v>
      </c>
      <c r="AW196" s="12" t="s">
        <v>32</v>
      </c>
      <c r="AX196" s="12" t="s">
        <v>70</v>
      </c>
      <c r="AY196" s="238" t="s">
        <v>139</v>
      </c>
    </row>
    <row r="197" spans="2:51" s="12" customFormat="1" ht="12">
      <c r="B197" s="228"/>
      <c r="C197" s="229"/>
      <c r="D197" s="219" t="s">
        <v>148</v>
      </c>
      <c r="E197" s="230" t="s">
        <v>1</v>
      </c>
      <c r="F197" s="231" t="s">
        <v>313</v>
      </c>
      <c r="G197" s="229"/>
      <c r="H197" s="232">
        <v>26.562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148</v>
      </c>
      <c r="AU197" s="238" t="s">
        <v>80</v>
      </c>
      <c r="AV197" s="12" t="s">
        <v>80</v>
      </c>
      <c r="AW197" s="12" t="s">
        <v>32</v>
      </c>
      <c r="AX197" s="12" t="s">
        <v>70</v>
      </c>
      <c r="AY197" s="238" t="s">
        <v>139</v>
      </c>
    </row>
    <row r="198" spans="2:51" s="11" customFormat="1" ht="12">
      <c r="B198" s="217"/>
      <c r="C198" s="218"/>
      <c r="D198" s="219" t="s">
        <v>148</v>
      </c>
      <c r="E198" s="220" t="s">
        <v>1</v>
      </c>
      <c r="F198" s="221" t="s">
        <v>314</v>
      </c>
      <c r="G198" s="218"/>
      <c r="H198" s="220" t="s">
        <v>1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148</v>
      </c>
      <c r="AU198" s="227" t="s">
        <v>80</v>
      </c>
      <c r="AV198" s="11" t="s">
        <v>78</v>
      </c>
      <c r="AW198" s="11" t="s">
        <v>32</v>
      </c>
      <c r="AX198" s="11" t="s">
        <v>70</v>
      </c>
      <c r="AY198" s="227" t="s">
        <v>139</v>
      </c>
    </row>
    <row r="199" spans="2:51" s="12" customFormat="1" ht="12">
      <c r="B199" s="228"/>
      <c r="C199" s="229"/>
      <c r="D199" s="219" t="s">
        <v>148</v>
      </c>
      <c r="E199" s="230" t="s">
        <v>1</v>
      </c>
      <c r="F199" s="231" t="s">
        <v>315</v>
      </c>
      <c r="G199" s="229"/>
      <c r="H199" s="232">
        <v>272.251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148</v>
      </c>
      <c r="AU199" s="238" t="s">
        <v>80</v>
      </c>
      <c r="AV199" s="12" t="s">
        <v>80</v>
      </c>
      <c r="AW199" s="12" t="s">
        <v>32</v>
      </c>
      <c r="AX199" s="12" t="s">
        <v>70</v>
      </c>
      <c r="AY199" s="238" t="s">
        <v>139</v>
      </c>
    </row>
    <row r="200" spans="2:51" s="11" customFormat="1" ht="12">
      <c r="B200" s="217"/>
      <c r="C200" s="218"/>
      <c r="D200" s="219" t="s">
        <v>148</v>
      </c>
      <c r="E200" s="220" t="s">
        <v>1</v>
      </c>
      <c r="F200" s="221" t="s">
        <v>316</v>
      </c>
      <c r="G200" s="218"/>
      <c r="H200" s="220" t="s">
        <v>1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148</v>
      </c>
      <c r="AU200" s="227" t="s">
        <v>80</v>
      </c>
      <c r="AV200" s="11" t="s">
        <v>78</v>
      </c>
      <c r="AW200" s="11" t="s">
        <v>32</v>
      </c>
      <c r="AX200" s="11" t="s">
        <v>70</v>
      </c>
      <c r="AY200" s="227" t="s">
        <v>139</v>
      </c>
    </row>
    <row r="201" spans="2:51" s="12" customFormat="1" ht="12">
      <c r="B201" s="228"/>
      <c r="C201" s="229"/>
      <c r="D201" s="219" t="s">
        <v>148</v>
      </c>
      <c r="E201" s="230" t="s">
        <v>1</v>
      </c>
      <c r="F201" s="231" t="s">
        <v>317</v>
      </c>
      <c r="G201" s="229"/>
      <c r="H201" s="232">
        <v>867.312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148</v>
      </c>
      <c r="AU201" s="238" t="s">
        <v>80</v>
      </c>
      <c r="AV201" s="12" t="s">
        <v>80</v>
      </c>
      <c r="AW201" s="12" t="s">
        <v>32</v>
      </c>
      <c r="AX201" s="12" t="s">
        <v>70</v>
      </c>
      <c r="AY201" s="238" t="s">
        <v>139</v>
      </c>
    </row>
    <row r="202" spans="2:51" s="12" customFormat="1" ht="12">
      <c r="B202" s="228"/>
      <c r="C202" s="229"/>
      <c r="D202" s="219" t="s">
        <v>148</v>
      </c>
      <c r="E202" s="230" t="s">
        <v>1</v>
      </c>
      <c r="F202" s="231" t="s">
        <v>318</v>
      </c>
      <c r="G202" s="229"/>
      <c r="H202" s="232">
        <v>55.944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148</v>
      </c>
      <c r="AU202" s="238" t="s">
        <v>80</v>
      </c>
      <c r="AV202" s="12" t="s">
        <v>80</v>
      </c>
      <c r="AW202" s="12" t="s">
        <v>32</v>
      </c>
      <c r="AX202" s="12" t="s">
        <v>70</v>
      </c>
      <c r="AY202" s="238" t="s">
        <v>139</v>
      </c>
    </row>
    <row r="203" spans="2:51" s="14" customFormat="1" ht="12">
      <c r="B203" s="262"/>
      <c r="C203" s="263"/>
      <c r="D203" s="219" t="s">
        <v>148</v>
      </c>
      <c r="E203" s="264" t="s">
        <v>1</v>
      </c>
      <c r="F203" s="265" t="s">
        <v>319</v>
      </c>
      <c r="G203" s="263"/>
      <c r="H203" s="266">
        <v>2525.053</v>
      </c>
      <c r="I203" s="267"/>
      <c r="J203" s="263"/>
      <c r="K203" s="263"/>
      <c r="L203" s="268"/>
      <c r="M203" s="269"/>
      <c r="N203" s="270"/>
      <c r="O203" s="270"/>
      <c r="P203" s="270"/>
      <c r="Q203" s="270"/>
      <c r="R203" s="270"/>
      <c r="S203" s="270"/>
      <c r="T203" s="271"/>
      <c r="AT203" s="272" t="s">
        <v>148</v>
      </c>
      <c r="AU203" s="272" t="s">
        <v>80</v>
      </c>
      <c r="AV203" s="14" t="s">
        <v>159</v>
      </c>
      <c r="AW203" s="14" t="s">
        <v>32</v>
      </c>
      <c r="AX203" s="14" t="s">
        <v>70</v>
      </c>
      <c r="AY203" s="272" t="s">
        <v>139</v>
      </c>
    </row>
    <row r="204" spans="2:51" s="12" customFormat="1" ht="12">
      <c r="B204" s="228"/>
      <c r="C204" s="229"/>
      <c r="D204" s="219" t="s">
        <v>148</v>
      </c>
      <c r="E204" s="230" t="s">
        <v>1</v>
      </c>
      <c r="F204" s="231" t="s">
        <v>320</v>
      </c>
      <c r="G204" s="229"/>
      <c r="H204" s="232">
        <v>-787.52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148</v>
      </c>
      <c r="AU204" s="238" t="s">
        <v>80</v>
      </c>
      <c r="AV204" s="12" t="s">
        <v>80</v>
      </c>
      <c r="AW204" s="12" t="s">
        <v>32</v>
      </c>
      <c r="AX204" s="12" t="s">
        <v>70</v>
      </c>
      <c r="AY204" s="238" t="s">
        <v>139</v>
      </c>
    </row>
    <row r="205" spans="2:51" s="12" customFormat="1" ht="12">
      <c r="B205" s="228"/>
      <c r="C205" s="229"/>
      <c r="D205" s="219" t="s">
        <v>148</v>
      </c>
      <c r="E205" s="230" t="s">
        <v>1</v>
      </c>
      <c r="F205" s="231" t="s">
        <v>321</v>
      </c>
      <c r="G205" s="229"/>
      <c r="H205" s="232">
        <v>-22.422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148</v>
      </c>
      <c r="AU205" s="238" t="s">
        <v>80</v>
      </c>
      <c r="AV205" s="12" t="s">
        <v>80</v>
      </c>
      <c r="AW205" s="12" t="s">
        <v>32</v>
      </c>
      <c r="AX205" s="12" t="s">
        <v>70</v>
      </c>
      <c r="AY205" s="238" t="s">
        <v>139</v>
      </c>
    </row>
    <row r="206" spans="2:51" s="14" customFormat="1" ht="12">
      <c r="B206" s="262"/>
      <c r="C206" s="263"/>
      <c r="D206" s="219" t="s">
        <v>148</v>
      </c>
      <c r="E206" s="264" t="s">
        <v>1</v>
      </c>
      <c r="F206" s="265" t="s">
        <v>319</v>
      </c>
      <c r="G206" s="263"/>
      <c r="H206" s="266">
        <v>-809.942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148</v>
      </c>
      <c r="AU206" s="272" t="s">
        <v>80</v>
      </c>
      <c r="AV206" s="14" t="s">
        <v>159</v>
      </c>
      <c r="AW206" s="14" t="s">
        <v>32</v>
      </c>
      <c r="AX206" s="14" t="s">
        <v>70</v>
      </c>
      <c r="AY206" s="272" t="s">
        <v>139</v>
      </c>
    </row>
    <row r="207" spans="2:51" s="13" customFormat="1" ht="12">
      <c r="B207" s="239"/>
      <c r="C207" s="240"/>
      <c r="D207" s="219" t="s">
        <v>148</v>
      </c>
      <c r="E207" s="241" t="s">
        <v>1</v>
      </c>
      <c r="F207" s="242" t="s">
        <v>158</v>
      </c>
      <c r="G207" s="240"/>
      <c r="H207" s="243">
        <v>1715.1109999999999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AT207" s="249" t="s">
        <v>148</v>
      </c>
      <c r="AU207" s="249" t="s">
        <v>80</v>
      </c>
      <c r="AV207" s="13" t="s">
        <v>146</v>
      </c>
      <c r="AW207" s="13" t="s">
        <v>32</v>
      </c>
      <c r="AX207" s="13" t="s">
        <v>78</v>
      </c>
      <c r="AY207" s="249" t="s">
        <v>139</v>
      </c>
    </row>
    <row r="208" spans="2:65" s="1" customFormat="1" ht="16.5" customHeight="1">
      <c r="B208" s="37"/>
      <c r="C208" s="250" t="s">
        <v>322</v>
      </c>
      <c r="D208" s="250" t="s">
        <v>215</v>
      </c>
      <c r="E208" s="251" t="s">
        <v>323</v>
      </c>
      <c r="F208" s="252" t="s">
        <v>324</v>
      </c>
      <c r="G208" s="253" t="s">
        <v>144</v>
      </c>
      <c r="H208" s="254">
        <v>1749.413</v>
      </c>
      <c r="I208" s="255"/>
      <c r="J208" s="256">
        <f>ROUND(I208*H208,2)</f>
        <v>0</v>
      </c>
      <c r="K208" s="252" t="s">
        <v>145</v>
      </c>
      <c r="L208" s="257"/>
      <c r="M208" s="258" t="s">
        <v>1</v>
      </c>
      <c r="N208" s="259" t="s">
        <v>41</v>
      </c>
      <c r="O208" s="78"/>
      <c r="P208" s="214">
        <f>O208*H208</f>
        <v>0</v>
      </c>
      <c r="Q208" s="214">
        <v>0.0195</v>
      </c>
      <c r="R208" s="214">
        <f>Q208*H208</f>
        <v>34.1135535</v>
      </c>
      <c r="S208" s="214">
        <v>0</v>
      </c>
      <c r="T208" s="215">
        <f>S208*H208</f>
        <v>0</v>
      </c>
      <c r="AR208" s="16" t="s">
        <v>182</v>
      </c>
      <c r="AT208" s="16" t="s">
        <v>215</v>
      </c>
      <c r="AU208" s="16" t="s">
        <v>80</v>
      </c>
      <c r="AY208" s="16" t="s">
        <v>139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6" t="s">
        <v>78</v>
      </c>
      <c r="BK208" s="216">
        <f>ROUND(I208*H208,2)</f>
        <v>0</v>
      </c>
      <c r="BL208" s="16" t="s">
        <v>146</v>
      </c>
      <c r="BM208" s="16" t="s">
        <v>325</v>
      </c>
    </row>
    <row r="209" spans="2:51" s="12" customFormat="1" ht="12">
      <c r="B209" s="228"/>
      <c r="C209" s="229"/>
      <c r="D209" s="219" t="s">
        <v>148</v>
      </c>
      <c r="E209" s="229"/>
      <c r="F209" s="231" t="s">
        <v>326</v>
      </c>
      <c r="G209" s="229"/>
      <c r="H209" s="232">
        <v>1749.413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148</v>
      </c>
      <c r="AU209" s="238" t="s">
        <v>80</v>
      </c>
      <c r="AV209" s="12" t="s">
        <v>80</v>
      </c>
      <c r="AW209" s="12" t="s">
        <v>4</v>
      </c>
      <c r="AX209" s="12" t="s">
        <v>78</v>
      </c>
      <c r="AY209" s="238" t="s">
        <v>139</v>
      </c>
    </row>
    <row r="210" spans="2:65" s="1" customFormat="1" ht="16.5" customHeight="1">
      <c r="B210" s="37"/>
      <c r="C210" s="205" t="s">
        <v>327</v>
      </c>
      <c r="D210" s="205" t="s">
        <v>141</v>
      </c>
      <c r="E210" s="206" t="s">
        <v>328</v>
      </c>
      <c r="F210" s="207" t="s">
        <v>329</v>
      </c>
      <c r="G210" s="208" t="s">
        <v>144</v>
      </c>
      <c r="H210" s="209">
        <v>10.48</v>
      </c>
      <c r="I210" s="210"/>
      <c r="J210" s="211">
        <f>ROUND(I210*H210,2)</f>
        <v>0</v>
      </c>
      <c r="K210" s="207" t="s">
        <v>145</v>
      </c>
      <c r="L210" s="42"/>
      <c r="M210" s="212" t="s">
        <v>1</v>
      </c>
      <c r="N210" s="213" t="s">
        <v>41</v>
      </c>
      <c r="O210" s="78"/>
      <c r="P210" s="214">
        <f>O210*H210</f>
        <v>0</v>
      </c>
      <c r="Q210" s="214">
        <v>0.00947</v>
      </c>
      <c r="R210" s="214">
        <f>Q210*H210</f>
        <v>0.09924559999999999</v>
      </c>
      <c r="S210" s="214">
        <v>0</v>
      </c>
      <c r="T210" s="215">
        <f>S210*H210</f>
        <v>0</v>
      </c>
      <c r="AR210" s="16" t="s">
        <v>146</v>
      </c>
      <c r="AT210" s="16" t="s">
        <v>141</v>
      </c>
      <c r="AU210" s="16" t="s">
        <v>80</v>
      </c>
      <c r="AY210" s="16" t="s">
        <v>139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6" t="s">
        <v>78</v>
      </c>
      <c r="BK210" s="216">
        <f>ROUND(I210*H210,2)</f>
        <v>0</v>
      </c>
      <c r="BL210" s="16" t="s">
        <v>146</v>
      </c>
      <c r="BM210" s="16" t="s">
        <v>330</v>
      </c>
    </row>
    <row r="211" spans="2:51" s="11" customFormat="1" ht="12">
      <c r="B211" s="217"/>
      <c r="C211" s="218"/>
      <c r="D211" s="219" t="s">
        <v>148</v>
      </c>
      <c r="E211" s="220" t="s">
        <v>1</v>
      </c>
      <c r="F211" s="221" t="s">
        <v>331</v>
      </c>
      <c r="G211" s="218"/>
      <c r="H211" s="220" t="s">
        <v>1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148</v>
      </c>
      <c r="AU211" s="227" t="s">
        <v>80</v>
      </c>
      <c r="AV211" s="11" t="s">
        <v>78</v>
      </c>
      <c r="AW211" s="11" t="s">
        <v>32</v>
      </c>
      <c r="AX211" s="11" t="s">
        <v>70</v>
      </c>
      <c r="AY211" s="227" t="s">
        <v>139</v>
      </c>
    </row>
    <row r="212" spans="2:51" s="12" customFormat="1" ht="12">
      <c r="B212" s="228"/>
      <c r="C212" s="229"/>
      <c r="D212" s="219" t="s">
        <v>148</v>
      </c>
      <c r="E212" s="230" t="s">
        <v>1</v>
      </c>
      <c r="F212" s="231" t="s">
        <v>332</v>
      </c>
      <c r="G212" s="229"/>
      <c r="H212" s="232">
        <v>10.48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148</v>
      </c>
      <c r="AU212" s="238" t="s">
        <v>80</v>
      </c>
      <c r="AV212" s="12" t="s">
        <v>80</v>
      </c>
      <c r="AW212" s="12" t="s">
        <v>32</v>
      </c>
      <c r="AX212" s="12" t="s">
        <v>78</v>
      </c>
      <c r="AY212" s="238" t="s">
        <v>139</v>
      </c>
    </row>
    <row r="213" spans="2:65" s="1" customFormat="1" ht="16.5" customHeight="1">
      <c r="B213" s="37"/>
      <c r="C213" s="250" t="s">
        <v>333</v>
      </c>
      <c r="D213" s="250" t="s">
        <v>215</v>
      </c>
      <c r="E213" s="251" t="s">
        <v>334</v>
      </c>
      <c r="F213" s="252" t="s">
        <v>335</v>
      </c>
      <c r="G213" s="253" t="s">
        <v>144</v>
      </c>
      <c r="H213" s="254">
        <v>10.69</v>
      </c>
      <c r="I213" s="255"/>
      <c r="J213" s="256">
        <f>ROUND(I213*H213,2)</f>
        <v>0</v>
      </c>
      <c r="K213" s="252" t="s">
        <v>145</v>
      </c>
      <c r="L213" s="257"/>
      <c r="M213" s="258" t="s">
        <v>1</v>
      </c>
      <c r="N213" s="259" t="s">
        <v>41</v>
      </c>
      <c r="O213" s="78"/>
      <c r="P213" s="214">
        <f>O213*H213</f>
        <v>0</v>
      </c>
      <c r="Q213" s="214">
        <v>0.0135</v>
      </c>
      <c r="R213" s="214">
        <f>Q213*H213</f>
        <v>0.144315</v>
      </c>
      <c r="S213" s="214">
        <v>0</v>
      </c>
      <c r="T213" s="215">
        <f>S213*H213</f>
        <v>0</v>
      </c>
      <c r="AR213" s="16" t="s">
        <v>182</v>
      </c>
      <c r="AT213" s="16" t="s">
        <v>215</v>
      </c>
      <c r="AU213" s="16" t="s">
        <v>80</v>
      </c>
      <c r="AY213" s="16" t="s">
        <v>139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6" t="s">
        <v>78</v>
      </c>
      <c r="BK213" s="216">
        <f>ROUND(I213*H213,2)</f>
        <v>0</v>
      </c>
      <c r="BL213" s="16" t="s">
        <v>146</v>
      </c>
      <c r="BM213" s="16" t="s">
        <v>336</v>
      </c>
    </row>
    <row r="214" spans="2:51" s="12" customFormat="1" ht="12">
      <c r="B214" s="228"/>
      <c r="C214" s="229"/>
      <c r="D214" s="219" t="s">
        <v>148</v>
      </c>
      <c r="E214" s="229"/>
      <c r="F214" s="231" t="s">
        <v>337</v>
      </c>
      <c r="G214" s="229"/>
      <c r="H214" s="232">
        <v>10.69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148</v>
      </c>
      <c r="AU214" s="238" t="s">
        <v>80</v>
      </c>
      <c r="AV214" s="12" t="s">
        <v>80</v>
      </c>
      <c r="AW214" s="12" t="s">
        <v>4</v>
      </c>
      <c r="AX214" s="12" t="s">
        <v>78</v>
      </c>
      <c r="AY214" s="238" t="s">
        <v>139</v>
      </c>
    </row>
    <row r="215" spans="2:65" s="1" customFormat="1" ht="16.5" customHeight="1">
      <c r="B215" s="37"/>
      <c r="C215" s="205" t="s">
        <v>338</v>
      </c>
      <c r="D215" s="205" t="s">
        <v>141</v>
      </c>
      <c r="E215" s="206" t="s">
        <v>339</v>
      </c>
      <c r="F215" s="207" t="s">
        <v>340</v>
      </c>
      <c r="G215" s="208" t="s">
        <v>144</v>
      </c>
      <c r="H215" s="209">
        <v>94.604</v>
      </c>
      <c r="I215" s="210"/>
      <c r="J215" s="211">
        <f>ROUND(I215*H215,2)</f>
        <v>0</v>
      </c>
      <c r="K215" s="207" t="s">
        <v>145</v>
      </c>
      <c r="L215" s="42"/>
      <c r="M215" s="212" t="s">
        <v>1</v>
      </c>
      <c r="N215" s="213" t="s">
        <v>41</v>
      </c>
      <c r="O215" s="78"/>
      <c r="P215" s="214">
        <f>O215*H215</f>
        <v>0</v>
      </c>
      <c r="Q215" s="214">
        <v>0.0085</v>
      </c>
      <c r="R215" s="214">
        <f>Q215*H215</f>
        <v>0.804134</v>
      </c>
      <c r="S215" s="214">
        <v>0</v>
      </c>
      <c r="T215" s="215">
        <f>S215*H215</f>
        <v>0</v>
      </c>
      <c r="AR215" s="16" t="s">
        <v>146</v>
      </c>
      <c r="AT215" s="16" t="s">
        <v>141</v>
      </c>
      <c r="AU215" s="16" t="s">
        <v>80</v>
      </c>
      <c r="AY215" s="16" t="s">
        <v>139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6" t="s">
        <v>78</v>
      </c>
      <c r="BK215" s="216">
        <f>ROUND(I215*H215,2)</f>
        <v>0</v>
      </c>
      <c r="BL215" s="16" t="s">
        <v>146</v>
      </c>
      <c r="BM215" s="16" t="s">
        <v>341</v>
      </c>
    </row>
    <row r="216" spans="2:51" s="11" customFormat="1" ht="12">
      <c r="B216" s="217"/>
      <c r="C216" s="218"/>
      <c r="D216" s="219" t="s">
        <v>148</v>
      </c>
      <c r="E216" s="220" t="s">
        <v>1</v>
      </c>
      <c r="F216" s="221" t="s">
        <v>342</v>
      </c>
      <c r="G216" s="218"/>
      <c r="H216" s="220" t="s">
        <v>1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148</v>
      </c>
      <c r="AU216" s="227" t="s">
        <v>80</v>
      </c>
      <c r="AV216" s="11" t="s">
        <v>78</v>
      </c>
      <c r="AW216" s="11" t="s">
        <v>32</v>
      </c>
      <c r="AX216" s="11" t="s">
        <v>70</v>
      </c>
      <c r="AY216" s="227" t="s">
        <v>139</v>
      </c>
    </row>
    <row r="217" spans="2:51" s="12" customFormat="1" ht="12">
      <c r="B217" s="228"/>
      <c r="C217" s="229"/>
      <c r="D217" s="219" t="s">
        <v>148</v>
      </c>
      <c r="E217" s="230" t="s">
        <v>1</v>
      </c>
      <c r="F217" s="231" t="s">
        <v>343</v>
      </c>
      <c r="G217" s="229"/>
      <c r="H217" s="232">
        <v>28.55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148</v>
      </c>
      <c r="AU217" s="238" t="s">
        <v>80</v>
      </c>
      <c r="AV217" s="12" t="s">
        <v>80</v>
      </c>
      <c r="AW217" s="12" t="s">
        <v>32</v>
      </c>
      <c r="AX217" s="12" t="s">
        <v>70</v>
      </c>
      <c r="AY217" s="238" t="s">
        <v>139</v>
      </c>
    </row>
    <row r="218" spans="2:51" s="12" customFormat="1" ht="12">
      <c r="B218" s="228"/>
      <c r="C218" s="229"/>
      <c r="D218" s="219" t="s">
        <v>148</v>
      </c>
      <c r="E218" s="230" t="s">
        <v>1</v>
      </c>
      <c r="F218" s="231" t="s">
        <v>344</v>
      </c>
      <c r="G218" s="229"/>
      <c r="H218" s="232">
        <v>17.34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148</v>
      </c>
      <c r="AU218" s="238" t="s">
        <v>80</v>
      </c>
      <c r="AV218" s="12" t="s">
        <v>80</v>
      </c>
      <c r="AW218" s="12" t="s">
        <v>32</v>
      </c>
      <c r="AX218" s="12" t="s">
        <v>70</v>
      </c>
      <c r="AY218" s="238" t="s">
        <v>139</v>
      </c>
    </row>
    <row r="219" spans="2:51" s="12" customFormat="1" ht="12">
      <c r="B219" s="228"/>
      <c r="C219" s="229"/>
      <c r="D219" s="219" t="s">
        <v>148</v>
      </c>
      <c r="E219" s="230" t="s">
        <v>1</v>
      </c>
      <c r="F219" s="231" t="s">
        <v>345</v>
      </c>
      <c r="G219" s="229"/>
      <c r="H219" s="232">
        <v>28.714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148</v>
      </c>
      <c r="AU219" s="238" t="s">
        <v>80</v>
      </c>
      <c r="AV219" s="12" t="s">
        <v>80</v>
      </c>
      <c r="AW219" s="12" t="s">
        <v>32</v>
      </c>
      <c r="AX219" s="12" t="s">
        <v>70</v>
      </c>
      <c r="AY219" s="238" t="s">
        <v>139</v>
      </c>
    </row>
    <row r="220" spans="2:51" s="12" customFormat="1" ht="12">
      <c r="B220" s="228"/>
      <c r="C220" s="229"/>
      <c r="D220" s="219" t="s">
        <v>148</v>
      </c>
      <c r="E220" s="230" t="s">
        <v>1</v>
      </c>
      <c r="F220" s="231" t="s">
        <v>346</v>
      </c>
      <c r="G220" s="229"/>
      <c r="H220" s="232">
        <v>20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AT220" s="238" t="s">
        <v>148</v>
      </c>
      <c r="AU220" s="238" t="s">
        <v>80</v>
      </c>
      <c r="AV220" s="12" t="s">
        <v>80</v>
      </c>
      <c r="AW220" s="12" t="s">
        <v>32</v>
      </c>
      <c r="AX220" s="12" t="s">
        <v>70</v>
      </c>
      <c r="AY220" s="238" t="s">
        <v>139</v>
      </c>
    </row>
    <row r="221" spans="2:51" s="13" customFormat="1" ht="12">
      <c r="B221" s="239"/>
      <c r="C221" s="240"/>
      <c r="D221" s="219" t="s">
        <v>148</v>
      </c>
      <c r="E221" s="241" t="s">
        <v>1</v>
      </c>
      <c r="F221" s="242" t="s">
        <v>158</v>
      </c>
      <c r="G221" s="240"/>
      <c r="H221" s="243">
        <v>94.604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148</v>
      </c>
      <c r="AU221" s="249" t="s">
        <v>80</v>
      </c>
      <c r="AV221" s="13" t="s">
        <v>146</v>
      </c>
      <c r="AW221" s="13" t="s">
        <v>32</v>
      </c>
      <c r="AX221" s="13" t="s">
        <v>78</v>
      </c>
      <c r="AY221" s="249" t="s">
        <v>139</v>
      </c>
    </row>
    <row r="222" spans="2:65" s="1" customFormat="1" ht="16.5" customHeight="1">
      <c r="B222" s="37"/>
      <c r="C222" s="250" t="s">
        <v>347</v>
      </c>
      <c r="D222" s="250" t="s">
        <v>215</v>
      </c>
      <c r="E222" s="251" t="s">
        <v>348</v>
      </c>
      <c r="F222" s="252" t="s">
        <v>349</v>
      </c>
      <c r="G222" s="253" t="s">
        <v>144</v>
      </c>
      <c r="H222" s="254">
        <v>96.496</v>
      </c>
      <c r="I222" s="255"/>
      <c r="J222" s="256">
        <f>ROUND(I222*H222,2)</f>
        <v>0</v>
      </c>
      <c r="K222" s="252" t="s">
        <v>145</v>
      </c>
      <c r="L222" s="257"/>
      <c r="M222" s="258" t="s">
        <v>1</v>
      </c>
      <c r="N222" s="259" t="s">
        <v>41</v>
      </c>
      <c r="O222" s="78"/>
      <c r="P222" s="214">
        <f>O222*H222</f>
        <v>0</v>
      </c>
      <c r="Q222" s="214">
        <v>0.0048</v>
      </c>
      <c r="R222" s="214">
        <f>Q222*H222</f>
        <v>0.46318079999999995</v>
      </c>
      <c r="S222" s="214">
        <v>0</v>
      </c>
      <c r="T222" s="215">
        <f>S222*H222</f>
        <v>0</v>
      </c>
      <c r="AR222" s="16" t="s">
        <v>182</v>
      </c>
      <c r="AT222" s="16" t="s">
        <v>215</v>
      </c>
      <c r="AU222" s="16" t="s">
        <v>80</v>
      </c>
      <c r="AY222" s="16" t="s">
        <v>139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6" t="s">
        <v>78</v>
      </c>
      <c r="BK222" s="216">
        <f>ROUND(I222*H222,2)</f>
        <v>0</v>
      </c>
      <c r="BL222" s="16" t="s">
        <v>146</v>
      </c>
      <c r="BM222" s="16" t="s">
        <v>350</v>
      </c>
    </row>
    <row r="223" spans="2:51" s="12" customFormat="1" ht="12">
      <c r="B223" s="228"/>
      <c r="C223" s="229"/>
      <c r="D223" s="219" t="s">
        <v>148</v>
      </c>
      <c r="E223" s="229"/>
      <c r="F223" s="231" t="s">
        <v>351</v>
      </c>
      <c r="G223" s="229"/>
      <c r="H223" s="232">
        <v>96.496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148</v>
      </c>
      <c r="AU223" s="238" t="s">
        <v>80</v>
      </c>
      <c r="AV223" s="12" t="s">
        <v>80</v>
      </c>
      <c r="AW223" s="12" t="s">
        <v>4</v>
      </c>
      <c r="AX223" s="12" t="s">
        <v>78</v>
      </c>
      <c r="AY223" s="238" t="s">
        <v>139</v>
      </c>
    </row>
    <row r="224" spans="2:65" s="1" customFormat="1" ht="16.5" customHeight="1">
      <c r="B224" s="37"/>
      <c r="C224" s="205" t="s">
        <v>352</v>
      </c>
      <c r="D224" s="205" t="s">
        <v>141</v>
      </c>
      <c r="E224" s="206" t="s">
        <v>353</v>
      </c>
      <c r="F224" s="207" t="s">
        <v>354</v>
      </c>
      <c r="G224" s="208" t="s">
        <v>230</v>
      </c>
      <c r="H224" s="209">
        <v>1286.158</v>
      </c>
      <c r="I224" s="210"/>
      <c r="J224" s="211">
        <f>ROUND(I224*H224,2)</f>
        <v>0</v>
      </c>
      <c r="K224" s="207" t="s">
        <v>145</v>
      </c>
      <c r="L224" s="42"/>
      <c r="M224" s="212" t="s">
        <v>1</v>
      </c>
      <c r="N224" s="213" t="s">
        <v>41</v>
      </c>
      <c r="O224" s="78"/>
      <c r="P224" s="214">
        <f>O224*H224</f>
        <v>0</v>
      </c>
      <c r="Q224" s="214">
        <v>0.00176</v>
      </c>
      <c r="R224" s="214">
        <f>Q224*H224</f>
        <v>2.2636380799999998</v>
      </c>
      <c r="S224" s="214">
        <v>0</v>
      </c>
      <c r="T224" s="215">
        <f>S224*H224</f>
        <v>0</v>
      </c>
      <c r="AR224" s="16" t="s">
        <v>146</v>
      </c>
      <c r="AT224" s="16" t="s">
        <v>141</v>
      </c>
      <c r="AU224" s="16" t="s">
        <v>80</v>
      </c>
      <c r="AY224" s="16" t="s">
        <v>139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6" t="s">
        <v>78</v>
      </c>
      <c r="BK224" s="216">
        <f>ROUND(I224*H224,2)</f>
        <v>0</v>
      </c>
      <c r="BL224" s="16" t="s">
        <v>146</v>
      </c>
      <c r="BM224" s="16" t="s">
        <v>355</v>
      </c>
    </row>
    <row r="225" spans="2:51" s="12" customFormat="1" ht="12">
      <c r="B225" s="228"/>
      <c r="C225" s="229"/>
      <c r="D225" s="219" t="s">
        <v>148</v>
      </c>
      <c r="E225" s="230" t="s">
        <v>1</v>
      </c>
      <c r="F225" s="231" t="s">
        <v>356</v>
      </c>
      <c r="G225" s="229"/>
      <c r="H225" s="232">
        <v>1.6</v>
      </c>
      <c r="I225" s="233"/>
      <c r="J225" s="229"/>
      <c r="K225" s="229"/>
      <c r="L225" s="234"/>
      <c r="M225" s="235"/>
      <c r="N225" s="236"/>
      <c r="O225" s="236"/>
      <c r="P225" s="236"/>
      <c r="Q225" s="236"/>
      <c r="R225" s="236"/>
      <c r="S225" s="236"/>
      <c r="T225" s="237"/>
      <c r="AT225" s="238" t="s">
        <v>148</v>
      </c>
      <c r="AU225" s="238" t="s">
        <v>80</v>
      </c>
      <c r="AV225" s="12" t="s">
        <v>80</v>
      </c>
      <c r="AW225" s="12" t="s">
        <v>32</v>
      </c>
      <c r="AX225" s="12" t="s">
        <v>70</v>
      </c>
      <c r="AY225" s="238" t="s">
        <v>139</v>
      </c>
    </row>
    <row r="226" spans="2:51" s="12" customFormat="1" ht="12">
      <c r="B226" s="228"/>
      <c r="C226" s="229"/>
      <c r="D226" s="219" t="s">
        <v>148</v>
      </c>
      <c r="E226" s="230" t="s">
        <v>1</v>
      </c>
      <c r="F226" s="231" t="s">
        <v>357</v>
      </c>
      <c r="G226" s="229"/>
      <c r="H226" s="232">
        <v>11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148</v>
      </c>
      <c r="AU226" s="238" t="s">
        <v>80</v>
      </c>
      <c r="AV226" s="12" t="s">
        <v>80</v>
      </c>
      <c r="AW226" s="12" t="s">
        <v>32</v>
      </c>
      <c r="AX226" s="12" t="s">
        <v>70</v>
      </c>
      <c r="AY226" s="238" t="s">
        <v>139</v>
      </c>
    </row>
    <row r="227" spans="2:51" s="12" customFormat="1" ht="12">
      <c r="B227" s="228"/>
      <c r="C227" s="229"/>
      <c r="D227" s="219" t="s">
        <v>148</v>
      </c>
      <c r="E227" s="230" t="s">
        <v>1</v>
      </c>
      <c r="F227" s="231" t="s">
        <v>358</v>
      </c>
      <c r="G227" s="229"/>
      <c r="H227" s="232">
        <v>6.8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148</v>
      </c>
      <c r="AU227" s="238" t="s">
        <v>80</v>
      </c>
      <c r="AV227" s="12" t="s">
        <v>80</v>
      </c>
      <c r="AW227" s="12" t="s">
        <v>32</v>
      </c>
      <c r="AX227" s="12" t="s">
        <v>70</v>
      </c>
      <c r="AY227" s="238" t="s">
        <v>139</v>
      </c>
    </row>
    <row r="228" spans="2:51" s="12" customFormat="1" ht="12">
      <c r="B228" s="228"/>
      <c r="C228" s="229"/>
      <c r="D228" s="219" t="s">
        <v>148</v>
      </c>
      <c r="E228" s="230" t="s">
        <v>1</v>
      </c>
      <c r="F228" s="231" t="s">
        <v>359</v>
      </c>
      <c r="G228" s="229"/>
      <c r="H228" s="232">
        <v>5.8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148</v>
      </c>
      <c r="AU228" s="238" t="s">
        <v>80</v>
      </c>
      <c r="AV228" s="12" t="s">
        <v>80</v>
      </c>
      <c r="AW228" s="12" t="s">
        <v>32</v>
      </c>
      <c r="AX228" s="12" t="s">
        <v>70</v>
      </c>
      <c r="AY228" s="238" t="s">
        <v>139</v>
      </c>
    </row>
    <row r="229" spans="2:51" s="12" customFormat="1" ht="12">
      <c r="B229" s="228"/>
      <c r="C229" s="229"/>
      <c r="D229" s="219" t="s">
        <v>148</v>
      </c>
      <c r="E229" s="230" t="s">
        <v>1</v>
      </c>
      <c r="F229" s="231" t="s">
        <v>360</v>
      </c>
      <c r="G229" s="229"/>
      <c r="H229" s="232">
        <v>8.3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148</v>
      </c>
      <c r="AU229" s="238" t="s">
        <v>80</v>
      </c>
      <c r="AV229" s="12" t="s">
        <v>80</v>
      </c>
      <c r="AW229" s="12" t="s">
        <v>32</v>
      </c>
      <c r="AX229" s="12" t="s">
        <v>70</v>
      </c>
      <c r="AY229" s="238" t="s">
        <v>139</v>
      </c>
    </row>
    <row r="230" spans="2:51" s="12" customFormat="1" ht="12">
      <c r="B230" s="228"/>
      <c r="C230" s="229"/>
      <c r="D230" s="219" t="s">
        <v>148</v>
      </c>
      <c r="E230" s="230" t="s">
        <v>1</v>
      </c>
      <c r="F230" s="231" t="s">
        <v>361</v>
      </c>
      <c r="G230" s="229"/>
      <c r="H230" s="232">
        <v>116.1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148</v>
      </c>
      <c r="AU230" s="238" t="s">
        <v>80</v>
      </c>
      <c r="AV230" s="12" t="s">
        <v>80</v>
      </c>
      <c r="AW230" s="12" t="s">
        <v>32</v>
      </c>
      <c r="AX230" s="12" t="s">
        <v>70</v>
      </c>
      <c r="AY230" s="238" t="s">
        <v>139</v>
      </c>
    </row>
    <row r="231" spans="2:51" s="12" customFormat="1" ht="12">
      <c r="B231" s="228"/>
      <c r="C231" s="229"/>
      <c r="D231" s="219" t="s">
        <v>148</v>
      </c>
      <c r="E231" s="230" t="s">
        <v>1</v>
      </c>
      <c r="F231" s="231" t="s">
        <v>362</v>
      </c>
      <c r="G231" s="229"/>
      <c r="H231" s="232">
        <v>9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148</v>
      </c>
      <c r="AU231" s="238" t="s">
        <v>80</v>
      </c>
      <c r="AV231" s="12" t="s">
        <v>80</v>
      </c>
      <c r="AW231" s="12" t="s">
        <v>32</v>
      </c>
      <c r="AX231" s="12" t="s">
        <v>70</v>
      </c>
      <c r="AY231" s="238" t="s">
        <v>139</v>
      </c>
    </row>
    <row r="232" spans="2:51" s="12" customFormat="1" ht="12">
      <c r="B232" s="228"/>
      <c r="C232" s="229"/>
      <c r="D232" s="219" t="s">
        <v>148</v>
      </c>
      <c r="E232" s="230" t="s">
        <v>1</v>
      </c>
      <c r="F232" s="231" t="s">
        <v>363</v>
      </c>
      <c r="G232" s="229"/>
      <c r="H232" s="232">
        <v>9.6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148</v>
      </c>
      <c r="AU232" s="238" t="s">
        <v>80</v>
      </c>
      <c r="AV232" s="12" t="s">
        <v>80</v>
      </c>
      <c r="AW232" s="12" t="s">
        <v>32</v>
      </c>
      <c r="AX232" s="12" t="s">
        <v>70</v>
      </c>
      <c r="AY232" s="238" t="s">
        <v>139</v>
      </c>
    </row>
    <row r="233" spans="2:51" s="12" customFormat="1" ht="12">
      <c r="B233" s="228"/>
      <c r="C233" s="229"/>
      <c r="D233" s="219" t="s">
        <v>148</v>
      </c>
      <c r="E233" s="230" t="s">
        <v>1</v>
      </c>
      <c r="F233" s="231" t="s">
        <v>364</v>
      </c>
      <c r="G233" s="229"/>
      <c r="H233" s="232">
        <v>15.6</v>
      </c>
      <c r="I233" s="233"/>
      <c r="J233" s="229"/>
      <c r="K233" s="229"/>
      <c r="L233" s="234"/>
      <c r="M233" s="235"/>
      <c r="N233" s="236"/>
      <c r="O233" s="236"/>
      <c r="P233" s="236"/>
      <c r="Q233" s="236"/>
      <c r="R233" s="236"/>
      <c r="S233" s="236"/>
      <c r="T233" s="237"/>
      <c r="AT233" s="238" t="s">
        <v>148</v>
      </c>
      <c r="AU233" s="238" t="s">
        <v>80</v>
      </c>
      <c r="AV233" s="12" t="s">
        <v>80</v>
      </c>
      <c r="AW233" s="12" t="s">
        <v>32</v>
      </c>
      <c r="AX233" s="12" t="s">
        <v>70</v>
      </c>
      <c r="AY233" s="238" t="s">
        <v>139</v>
      </c>
    </row>
    <row r="234" spans="2:51" s="12" customFormat="1" ht="12">
      <c r="B234" s="228"/>
      <c r="C234" s="229"/>
      <c r="D234" s="219" t="s">
        <v>148</v>
      </c>
      <c r="E234" s="230" t="s">
        <v>1</v>
      </c>
      <c r="F234" s="231" t="s">
        <v>365</v>
      </c>
      <c r="G234" s="229"/>
      <c r="H234" s="232">
        <v>10.4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148</v>
      </c>
      <c r="AU234" s="238" t="s">
        <v>80</v>
      </c>
      <c r="AV234" s="12" t="s">
        <v>80</v>
      </c>
      <c r="AW234" s="12" t="s">
        <v>32</v>
      </c>
      <c r="AX234" s="12" t="s">
        <v>70</v>
      </c>
      <c r="AY234" s="238" t="s">
        <v>139</v>
      </c>
    </row>
    <row r="235" spans="2:51" s="12" customFormat="1" ht="12">
      <c r="B235" s="228"/>
      <c r="C235" s="229"/>
      <c r="D235" s="219" t="s">
        <v>148</v>
      </c>
      <c r="E235" s="230" t="s">
        <v>1</v>
      </c>
      <c r="F235" s="231" t="s">
        <v>366</v>
      </c>
      <c r="G235" s="229"/>
      <c r="H235" s="232">
        <v>40.8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148</v>
      </c>
      <c r="AU235" s="238" t="s">
        <v>80</v>
      </c>
      <c r="AV235" s="12" t="s">
        <v>80</v>
      </c>
      <c r="AW235" s="12" t="s">
        <v>32</v>
      </c>
      <c r="AX235" s="12" t="s">
        <v>70</v>
      </c>
      <c r="AY235" s="238" t="s">
        <v>139</v>
      </c>
    </row>
    <row r="236" spans="2:51" s="12" customFormat="1" ht="12">
      <c r="B236" s="228"/>
      <c r="C236" s="229"/>
      <c r="D236" s="219" t="s">
        <v>148</v>
      </c>
      <c r="E236" s="230" t="s">
        <v>1</v>
      </c>
      <c r="F236" s="231" t="s">
        <v>367</v>
      </c>
      <c r="G236" s="229"/>
      <c r="H236" s="232">
        <v>45.9</v>
      </c>
      <c r="I236" s="233"/>
      <c r="J236" s="229"/>
      <c r="K236" s="229"/>
      <c r="L236" s="234"/>
      <c r="M236" s="235"/>
      <c r="N236" s="236"/>
      <c r="O236" s="236"/>
      <c r="P236" s="236"/>
      <c r="Q236" s="236"/>
      <c r="R236" s="236"/>
      <c r="S236" s="236"/>
      <c r="T236" s="237"/>
      <c r="AT236" s="238" t="s">
        <v>148</v>
      </c>
      <c r="AU236" s="238" t="s">
        <v>80</v>
      </c>
      <c r="AV236" s="12" t="s">
        <v>80</v>
      </c>
      <c r="AW236" s="12" t="s">
        <v>32</v>
      </c>
      <c r="AX236" s="12" t="s">
        <v>70</v>
      </c>
      <c r="AY236" s="238" t="s">
        <v>139</v>
      </c>
    </row>
    <row r="237" spans="2:51" s="12" customFormat="1" ht="12">
      <c r="B237" s="228"/>
      <c r="C237" s="229"/>
      <c r="D237" s="219" t="s">
        <v>148</v>
      </c>
      <c r="E237" s="230" t="s">
        <v>1</v>
      </c>
      <c r="F237" s="231" t="s">
        <v>368</v>
      </c>
      <c r="G237" s="229"/>
      <c r="H237" s="232">
        <v>61.2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148</v>
      </c>
      <c r="AU237" s="238" t="s">
        <v>80</v>
      </c>
      <c r="AV237" s="12" t="s">
        <v>80</v>
      </c>
      <c r="AW237" s="12" t="s">
        <v>32</v>
      </c>
      <c r="AX237" s="12" t="s">
        <v>70</v>
      </c>
      <c r="AY237" s="238" t="s">
        <v>139</v>
      </c>
    </row>
    <row r="238" spans="2:51" s="12" customFormat="1" ht="12">
      <c r="B238" s="228"/>
      <c r="C238" s="229"/>
      <c r="D238" s="219" t="s">
        <v>148</v>
      </c>
      <c r="E238" s="230" t="s">
        <v>1</v>
      </c>
      <c r="F238" s="231" t="s">
        <v>369</v>
      </c>
      <c r="G238" s="229"/>
      <c r="H238" s="232">
        <v>144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148</v>
      </c>
      <c r="AU238" s="238" t="s">
        <v>80</v>
      </c>
      <c r="AV238" s="12" t="s">
        <v>80</v>
      </c>
      <c r="AW238" s="12" t="s">
        <v>32</v>
      </c>
      <c r="AX238" s="12" t="s">
        <v>70</v>
      </c>
      <c r="AY238" s="238" t="s">
        <v>139</v>
      </c>
    </row>
    <row r="239" spans="2:51" s="12" customFormat="1" ht="12">
      <c r="B239" s="228"/>
      <c r="C239" s="229"/>
      <c r="D239" s="219" t="s">
        <v>148</v>
      </c>
      <c r="E239" s="230" t="s">
        <v>1</v>
      </c>
      <c r="F239" s="231" t="s">
        <v>370</v>
      </c>
      <c r="G239" s="229"/>
      <c r="H239" s="232">
        <v>44.55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148</v>
      </c>
      <c r="AU239" s="238" t="s">
        <v>80</v>
      </c>
      <c r="AV239" s="12" t="s">
        <v>80</v>
      </c>
      <c r="AW239" s="12" t="s">
        <v>32</v>
      </c>
      <c r="AX239" s="12" t="s">
        <v>70</v>
      </c>
      <c r="AY239" s="238" t="s">
        <v>139</v>
      </c>
    </row>
    <row r="240" spans="2:51" s="12" customFormat="1" ht="12">
      <c r="B240" s="228"/>
      <c r="C240" s="229"/>
      <c r="D240" s="219" t="s">
        <v>148</v>
      </c>
      <c r="E240" s="230" t="s">
        <v>1</v>
      </c>
      <c r="F240" s="231" t="s">
        <v>371</v>
      </c>
      <c r="G240" s="229"/>
      <c r="H240" s="232">
        <v>57.82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148</v>
      </c>
      <c r="AU240" s="238" t="s">
        <v>80</v>
      </c>
      <c r="AV240" s="12" t="s">
        <v>80</v>
      </c>
      <c r="AW240" s="12" t="s">
        <v>32</v>
      </c>
      <c r="AX240" s="12" t="s">
        <v>70</v>
      </c>
      <c r="AY240" s="238" t="s">
        <v>139</v>
      </c>
    </row>
    <row r="241" spans="2:51" s="12" customFormat="1" ht="12">
      <c r="B241" s="228"/>
      <c r="C241" s="229"/>
      <c r="D241" s="219" t="s">
        <v>148</v>
      </c>
      <c r="E241" s="230" t="s">
        <v>1</v>
      </c>
      <c r="F241" s="231" t="s">
        <v>372</v>
      </c>
      <c r="G241" s="229"/>
      <c r="H241" s="232">
        <v>13.6</v>
      </c>
      <c r="I241" s="233"/>
      <c r="J241" s="229"/>
      <c r="K241" s="229"/>
      <c r="L241" s="234"/>
      <c r="M241" s="235"/>
      <c r="N241" s="236"/>
      <c r="O241" s="236"/>
      <c r="P241" s="236"/>
      <c r="Q241" s="236"/>
      <c r="R241" s="236"/>
      <c r="S241" s="236"/>
      <c r="T241" s="237"/>
      <c r="AT241" s="238" t="s">
        <v>148</v>
      </c>
      <c r="AU241" s="238" t="s">
        <v>80</v>
      </c>
      <c r="AV241" s="12" t="s">
        <v>80</v>
      </c>
      <c r="AW241" s="12" t="s">
        <v>32</v>
      </c>
      <c r="AX241" s="12" t="s">
        <v>70</v>
      </c>
      <c r="AY241" s="238" t="s">
        <v>139</v>
      </c>
    </row>
    <row r="242" spans="2:51" s="12" customFormat="1" ht="12">
      <c r="B242" s="228"/>
      <c r="C242" s="229"/>
      <c r="D242" s="219" t="s">
        <v>148</v>
      </c>
      <c r="E242" s="230" t="s">
        <v>1</v>
      </c>
      <c r="F242" s="231" t="s">
        <v>373</v>
      </c>
      <c r="G242" s="229"/>
      <c r="H242" s="232">
        <v>13.6</v>
      </c>
      <c r="I242" s="233"/>
      <c r="J242" s="229"/>
      <c r="K242" s="229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148</v>
      </c>
      <c r="AU242" s="238" t="s">
        <v>80</v>
      </c>
      <c r="AV242" s="12" t="s">
        <v>80</v>
      </c>
      <c r="AW242" s="12" t="s">
        <v>32</v>
      </c>
      <c r="AX242" s="12" t="s">
        <v>70</v>
      </c>
      <c r="AY242" s="238" t="s">
        <v>139</v>
      </c>
    </row>
    <row r="243" spans="2:51" s="12" customFormat="1" ht="12">
      <c r="B243" s="228"/>
      <c r="C243" s="229"/>
      <c r="D243" s="219" t="s">
        <v>148</v>
      </c>
      <c r="E243" s="230" t="s">
        <v>1</v>
      </c>
      <c r="F243" s="231" t="s">
        <v>374</v>
      </c>
      <c r="G243" s="229"/>
      <c r="H243" s="232">
        <v>8.26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148</v>
      </c>
      <c r="AU243" s="238" t="s">
        <v>80</v>
      </c>
      <c r="AV243" s="12" t="s">
        <v>80</v>
      </c>
      <c r="AW243" s="12" t="s">
        <v>32</v>
      </c>
      <c r="AX243" s="12" t="s">
        <v>70</v>
      </c>
      <c r="AY243" s="238" t="s">
        <v>139</v>
      </c>
    </row>
    <row r="244" spans="2:51" s="12" customFormat="1" ht="12">
      <c r="B244" s="228"/>
      <c r="C244" s="229"/>
      <c r="D244" s="219" t="s">
        <v>148</v>
      </c>
      <c r="E244" s="230" t="s">
        <v>1</v>
      </c>
      <c r="F244" s="231" t="s">
        <v>375</v>
      </c>
      <c r="G244" s="229"/>
      <c r="H244" s="232">
        <v>28.8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148</v>
      </c>
      <c r="AU244" s="238" t="s">
        <v>80</v>
      </c>
      <c r="AV244" s="12" t="s">
        <v>80</v>
      </c>
      <c r="AW244" s="12" t="s">
        <v>32</v>
      </c>
      <c r="AX244" s="12" t="s">
        <v>70</v>
      </c>
      <c r="AY244" s="238" t="s">
        <v>139</v>
      </c>
    </row>
    <row r="245" spans="2:51" s="12" customFormat="1" ht="12">
      <c r="B245" s="228"/>
      <c r="C245" s="229"/>
      <c r="D245" s="219" t="s">
        <v>148</v>
      </c>
      <c r="E245" s="230" t="s">
        <v>1</v>
      </c>
      <c r="F245" s="231" t="s">
        <v>376</v>
      </c>
      <c r="G245" s="229"/>
      <c r="H245" s="232">
        <v>28.8</v>
      </c>
      <c r="I245" s="233"/>
      <c r="J245" s="229"/>
      <c r="K245" s="229"/>
      <c r="L245" s="234"/>
      <c r="M245" s="235"/>
      <c r="N245" s="236"/>
      <c r="O245" s="236"/>
      <c r="P245" s="236"/>
      <c r="Q245" s="236"/>
      <c r="R245" s="236"/>
      <c r="S245" s="236"/>
      <c r="T245" s="237"/>
      <c r="AT245" s="238" t="s">
        <v>148</v>
      </c>
      <c r="AU245" s="238" t="s">
        <v>80</v>
      </c>
      <c r="AV245" s="12" t="s">
        <v>80</v>
      </c>
      <c r="AW245" s="12" t="s">
        <v>32</v>
      </c>
      <c r="AX245" s="12" t="s">
        <v>70</v>
      </c>
      <c r="AY245" s="238" t="s">
        <v>139</v>
      </c>
    </row>
    <row r="246" spans="2:51" s="12" customFormat="1" ht="12">
      <c r="B246" s="228"/>
      <c r="C246" s="229"/>
      <c r="D246" s="219" t="s">
        <v>148</v>
      </c>
      <c r="E246" s="230" t="s">
        <v>1</v>
      </c>
      <c r="F246" s="231" t="s">
        <v>377</v>
      </c>
      <c r="G246" s="229"/>
      <c r="H246" s="232">
        <v>384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148</v>
      </c>
      <c r="AU246" s="238" t="s">
        <v>80</v>
      </c>
      <c r="AV246" s="12" t="s">
        <v>80</v>
      </c>
      <c r="AW246" s="12" t="s">
        <v>32</v>
      </c>
      <c r="AX246" s="12" t="s">
        <v>70</v>
      </c>
      <c r="AY246" s="238" t="s">
        <v>139</v>
      </c>
    </row>
    <row r="247" spans="2:51" s="12" customFormat="1" ht="12">
      <c r="B247" s="228"/>
      <c r="C247" s="229"/>
      <c r="D247" s="219" t="s">
        <v>148</v>
      </c>
      <c r="E247" s="230" t="s">
        <v>1</v>
      </c>
      <c r="F247" s="231" t="s">
        <v>378</v>
      </c>
      <c r="G247" s="229"/>
      <c r="H247" s="232">
        <v>13.58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148</v>
      </c>
      <c r="AU247" s="238" t="s">
        <v>80</v>
      </c>
      <c r="AV247" s="12" t="s">
        <v>80</v>
      </c>
      <c r="AW247" s="12" t="s">
        <v>32</v>
      </c>
      <c r="AX247" s="12" t="s">
        <v>70</v>
      </c>
      <c r="AY247" s="238" t="s">
        <v>139</v>
      </c>
    </row>
    <row r="248" spans="2:51" s="12" customFormat="1" ht="12">
      <c r="B248" s="228"/>
      <c r="C248" s="229"/>
      <c r="D248" s="219" t="s">
        <v>148</v>
      </c>
      <c r="E248" s="230" t="s">
        <v>1</v>
      </c>
      <c r="F248" s="231" t="s">
        <v>379</v>
      </c>
      <c r="G248" s="229"/>
      <c r="H248" s="232">
        <v>27.6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148</v>
      </c>
      <c r="AU248" s="238" t="s">
        <v>80</v>
      </c>
      <c r="AV248" s="12" t="s">
        <v>80</v>
      </c>
      <c r="AW248" s="12" t="s">
        <v>32</v>
      </c>
      <c r="AX248" s="12" t="s">
        <v>70</v>
      </c>
      <c r="AY248" s="238" t="s">
        <v>139</v>
      </c>
    </row>
    <row r="249" spans="2:51" s="12" customFormat="1" ht="12">
      <c r="B249" s="228"/>
      <c r="C249" s="229"/>
      <c r="D249" s="219" t="s">
        <v>148</v>
      </c>
      <c r="E249" s="230" t="s">
        <v>1</v>
      </c>
      <c r="F249" s="231" t="s">
        <v>380</v>
      </c>
      <c r="G249" s="229"/>
      <c r="H249" s="232">
        <v>21.92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148</v>
      </c>
      <c r="AU249" s="238" t="s">
        <v>80</v>
      </c>
      <c r="AV249" s="12" t="s">
        <v>80</v>
      </c>
      <c r="AW249" s="12" t="s">
        <v>32</v>
      </c>
      <c r="AX249" s="12" t="s">
        <v>70</v>
      </c>
      <c r="AY249" s="238" t="s">
        <v>139</v>
      </c>
    </row>
    <row r="250" spans="2:51" s="12" customFormat="1" ht="12">
      <c r="B250" s="228"/>
      <c r="C250" s="229"/>
      <c r="D250" s="219" t="s">
        <v>148</v>
      </c>
      <c r="E250" s="230" t="s">
        <v>1</v>
      </c>
      <c r="F250" s="231" t="s">
        <v>381</v>
      </c>
      <c r="G250" s="229"/>
      <c r="H250" s="232">
        <v>18.9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148</v>
      </c>
      <c r="AU250" s="238" t="s">
        <v>80</v>
      </c>
      <c r="AV250" s="12" t="s">
        <v>80</v>
      </c>
      <c r="AW250" s="12" t="s">
        <v>32</v>
      </c>
      <c r="AX250" s="12" t="s">
        <v>70</v>
      </c>
      <c r="AY250" s="238" t="s">
        <v>139</v>
      </c>
    </row>
    <row r="251" spans="2:51" s="12" customFormat="1" ht="12">
      <c r="B251" s="228"/>
      <c r="C251" s="229"/>
      <c r="D251" s="219" t="s">
        <v>148</v>
      </c>
      <c r="E251" s="230" t="s">
        <v>1</v>
      </c>
      <c r="F251" s="231" t="s">
        <v>382</v>
      </c>
      <c r="G251" s="229"/>
      <c r="H251" s="232">
        <v>20.7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148</v>
      </c>
      <c r="AU251" s="238" t="s">
        <v>80</v>
      </c>
      <c r="AV251" s="12" t="s">
        <v>80</v>
      </c>
      <c r="AW251" s="12" t="s">
        <v>32</v>
      </c>
      <c r="AX251" s="12" t="s">
        <v>70</v>
      </c>
      <c r="AY251" s="238" t="s">
        <v>139</v>
      </c>
    </row>
    <row r="252" spans="2:51" s="12" customFormat="1" ht="12">
      <c r="B252" s="228"/>
      <c r="C252" s="229"/>
      <c r="D252" s="219" t="s">
        <v>148</v>
      </c>
      <c r="E252" s="230" t="s">
        <v>1</v>
      </c>
      <c r="F252" s="231" t="s">
        <v>383</v>
      </c>
      <c r="G252" s="229"/>
      <c r="H252" s="232">
        <v>6.138</v>
      </c>
      <c r="I252" s="233"/>
      <c r="J252" s="229"/>
      <c r="K252" s="229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148</v>
      </c>
      <c r="AU252" s="238" t="s">
        <v>80</v>
      </c>
      <c r="AV252" s="12" t="s">
        <v>80</v>
      </c>
      <c r="AW252" s="12" t="s">
        <v>32</v>
      </c>
      <c r="AX252" s="12" t="s">
        <v>70</v>
      </c>
      <c r="AY252" s="238" t="s">
        <v>139</v>
      </c>
    </row>
    <row r="253" spans="2:51" s="12" customFormat="1" ht="12">
      <c r="B253" s="228"/>
      <c r="C253" s="229"/>
      <c r="D253" s="219" t="s">
        <v>148</v>
      </c>
      <c r="E253" s="230" t="s">
        <v>1</v>
      </c>
      <c r="F253" s="231" t="s">
        <v>384</v>
      </c>
      <c r="G253" s="229"/>
      <c r="H253" s="232">
        <v>4.945</v>
      </c>
      <c r="I253" s="233"/>
      <c r="J253" s="229"/>
      <c r="K253" s="229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148</v>
      </c>
      <c r="AU253" s="238" t="s">
        <v>80</v>
      </c>
      <c r="AV253" s="12" t="s">
        <v>80</v>
      </c>
      <c r="AW253" s="12" t="s">
        <v>32</v>
      </c>
      <c r="AX253" s="12" t="s">
        <v>70</v>
      </c>
      <c r="AY253" s="238" t="s">
        <v>139</v>
      </c>
    </row>
    <row r="254" spans="2:51" s="12" customFormat="1" ht="12">
      <c r="B254" s="228"/>
      <c r="C254" s="229"/>
      <c r="D254" s="219" t="s">
        <v>148</v>
      </c>
      <c r="E254" s="230" t="s">
        <v>1</v>
      </c>
      <c r="F254" s="231" t="s">
        <v>385</v>
      </c>
      <c r="G254" s="229"/>
      <c r="H254" s="232">
        <v>25.045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148</v>
      </c>
      <c r="AU254" s="238" t="s">
        <v>80</v>
      </c>
      <c r="AV254" s="12" t="s">
        <v>80</v>
      </c>
      <c r="AW254" s="12" t="s">
        <v>32</v>
      </c>
      <c r="AX254" s="12" t="s">
        <v>70</v>
      </c>
      <c r="AY254" s="238" t="s">
        <v>139</v>
      </c>
    </row>
    <row r="255" spans="2:51" s="12" customFormat="1" ht="12">
      <c r="B255" s="228"/>
      <c r="C255" s="229"/>
      <c r="D255" s="219" t="s">
        <v>148</v>
      </c>
      <c r="E255" s="230" t="s">
        <v>1</v>
      </c>
      <c r="F255" s="231" t="s">
        <v>386</v>
      </c>
      <c r="G255" s="229"/>
      <c r="H255" s="232">
        <v>25.045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148</v>
      </c>
      <c r="AU255" s="238" t="s">
        <v>80</v>
      </c>
      <c r="AV255" s="12" t="s">
        <v>80</v>
      </c>
      <c r="AW255" s="12" t="s">
        <v>32</v>
      </c>
      <c r="AX255" s="12" t="s">
        <v>70</v>
      </c>
      <c r="AY255" s="238" t="s">
        <v>139</v>
      </c>
    </row>
    <row r="256" spans="2:51" s="12" customFormat="1" ht="12">
      <c r="B256" s="228"/>
      <c r="C256" s="229"/>
      <c r="D256" s="219" t="s">
        <v>148</v>
      </c>
      <c r="E256" s="230" t="s">
        <v>1</v>
      </c>
      <c r="F256" s="231" t="s">
        <v>387</v>
      </c>
      <c r="G256" s="229"/>
      <c r="H256" s="232">
        <v>47.35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148</v>
      </c>
      <c r="AU256" s="238" t="s">
        <v>80</v>
      </c>
      <c r="AV256" s="12" t="s">
        <v>80</v>
      </c>
      <c r="AW256" s="12" t="s">
        <v>32</v>
      </c>
      <c r="AX256" s="12" t="s">
        <v>70</v>
      </c>
      <c r="AY256" s="238" t="s">
        <v>139</v>
      </c>
    </row>
    <row r="257" spans="2:51" s="12" customFormat="1" ht="12">
      <c r="B257" s="228"/>
      <c r="C257" s="229"/>
      <c r="D257" s="219" t="s">
        <v>148</v>
      </c>
      <c r="E257" s="230" t="s">
        <v>1</v>
      </c>
      <c r="F257" s="231" t="s">
        <v>388</v>
      </c>
      <c r="G257" s="229"/>
      <c r="H257" s="232">
        <v>4.67</v>
      </c>
      <c r="I257" s="233"/>
      <c r="J257" s="229"/>
      <c r="K257" s="229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148</v>
      </c>
      <c r="AU257" s="238" t="s">
        <v>80</v>
      </c>
      <c r="AV257" s="12" t="s">
        <v>80</v>
      </c>
      <c r="AW257" s="12" t="s">
        <v>32</v>
      </c>
      <c r="AX257" s="12" t="s">
        <v>70</v>
      </c>
      <c r="AY257" s="238" t="s">
        <v>139</v>
      </c>
    </row>
    <row r="258" spans="2:51" s="12" customFormat="1" ht="12">
      <c r="B258" s="228"/>
      <c r="C258" s="229"/>
      <c r="D258" s="219" t="s">
        <v>148</v>
      </c>
      <c r="E258" s="230" t="s">
        <v>1</v>
      </c>
      <c r="F258" s="231" t="s">
        <v>389</v>
      </c>
      <c r="G258" s="229"/>
      <c r="H258" s="232">
        <v>4.735</v>
      </c>
      <c r="I258" s="233"/>
      <c r="J258" s="229"/>
      <c r="K258" s="229"/>
      <c r="L258" s="234"/>
      <c r="M258" s="235"/>
      <c r="N258" s="236"/>
      <c r="O258" s="236"/>
      <c r="P258" s="236"/>
      <c r="Q258" s="236"/>
      <c r="R258" s="236"/>
      <c r="S258" s="236"/>
      <c r="T258" s="237"/>
      <c r="AT258" s="238" t="s">
        <v>148</v>
      </c>
      <c r="AU258" s="238" t="s">
        <v>80</v>
      </c>
      <c r="AV258" s="12" t="s">
        <v>80</v>
      </c>
      <c r="AW258" s="12" t="s">
        <v>32</v>
      </c>
      <c r="AX258" s="12" t="s">
        <v>70</v>
      </c>
      <c r="AY258" s="238" t="s">
        <v>139</v>
      </c>
    </row>
    <row r="259" spans="2:51" s="13" customFormat="1" ht="12">
      <c r="B259" s="239"/>
      <c r="C259" s="240"/>
      <c r="D259" s="219" t="s">
        <v>148</v>
      </c>
      <c r="E259" s="241" t="s">
        <v>1</v>
      </c>
      <c r="F259" s="242" t="s">
        <v>158</v>
      </c>
      <c r="G259" s="240"/>
      <c r="H259" s="243">
        <v>1286.158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AT259" s="249" t="s">
        <v>148</v>
      </c>
      <c r="AU259" s="249" t="s">
        <v>80</v>
      </c>
      <c r="AV259" s="13" t="s">
        <v>146</v>
      </c>
      <c r="AW259" s="13" t="s">
        <v>32</v>
      </c>
      <c r="AX259" s="13" t="s">
        <v>78</v>
      </c>
      <c r="AY259" s="249" t="s">
        <v>139</v>
      </c>
    </row>
    <row r="260" spans="2:65" s="1" customFormat="1" ht="16.5" customHeight="1">
      <c r="B260" s="37"/>
      <c r="C260" s="250" t="s">
        <v>390</v>
      </c>
      <c r="D260" s="250" t="s">
        <v>215</v>
      </c>
      <c r="E260" s="251" t="s">
        <v>391</v>
      </c>
      <c r="F260" s="252" t="s">
        <v>392</v>
      </c>
      <c r="G260" s="253" t="s">
        <v>144</v>
      </c>
      <c r="H260" s="254">
        <v>212.216</v>
      </c>
      <c r="I260" s="255"/>
      <c r="J260" s="256">
        <f>ROUND(I260*H260,2)</f>
        <v>0</v>
      </c>
      <c r="K260" s="252" t="s">
        <v>145</v>
      </c>
      <c r="L260" s="257"/>
      <c r="M260" s="258" t="s">
        <v>1</v>
      </c>
      <c r="N260" s="259" t="s">
        <v>41</v>
      </c>
      <c r="O260" s="78"/>
      <c r="P260" s="214">
        <f>O260*H260</f>
        <v>0</v>
      </c>
      <c r="Q260" s="214">
        <v>0.006</v>
      </c>
      <c r="R260" s="214">
        <f>Q260*H260</f>
        <v>1.273296</v>
      </c>
      <c r="S260" s="214">
        <v>0</v>
      </c>
      <c r="T260" s="215">
        <f>S260*H260</f>
        <v>0</v>
      </c>
      <c r="AR260" s="16" t="s">
        <v>182</v>
      </c>
      <c r="AT260" s="16" t="s">
        <v>215</v>
      </c>
      <c r="AU260" s="16" t="s">
        <v>80</v>
      </c>
      <c r="AY260" s="16" t="s">
        <v>139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6" t="s">
        <v>78</v>
      </c>
      <c r="BK260" s="216">
        <f>ROUND(I260*H260,2)</f>
        <v>0</v>
      </c>
      <c r="BL260" s="16" t="s">
        <v>146</v>
      </c>
      <c r="BM260" s="16" t="s">
        <v>393</v>
      </c>
    </row>
    <row r="261" spans="2:51" s="12" customFormat="1" ht="12">
      <c r="B261" s="228"/>
      <c r="C261" s="229"/>
      <c r="D261" s="219" t="s">
        <v>148</v>
      </c>
      <c r="E261" s="230" t="s">
        <v>1</v>
      </c>
      <c r="F261" s="231" t="s">
        <v>394</v>
      </c>
      <c r="G261" s="229"/>
      <c r="H261" s="232">
        <v>192.924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AT261" s="238" t="s">
        <v>148</v>
      </c>
      <c r="AU261" s="238" t="s">
        <v>80</v>
      </c>
      <c r="AV261" s="12" t="s">
        <v>80</v>
      </c>
      <c r="AW261" s="12" t="s">
        <v>32</v>
      </c>
      <c r="AX261" s="12" t="s">
        <v>78</v>
      </c>
      <c r="AY261" s="238" t="s">
        <v>139</v>
      </c>
    </row>
    <row r="262" spans="2:51" s="12" customFormat="1" ht="12">
      <c r="B262" s="228"/>
      <c r="C262" s="229"/>
      <c r="D262" s="219" t="s">
        <v>148</v>
      </c>
      <c r="E262" s="229"/>
      <c r="F262" s="231" t="s">
        <v>395</v>
      </c>
      <c r="G262" s="229"/>
      <c r="H262" s="232">
        <v>212.216</v>
      </c>
      <c r="I262" s="233"/>
      <c r="J262" s="229"/>
      <c r="K262" s="229"/>
      <c r="L262" s="234"/>
      <c r="M262" s="235"/>
      <c r="N262" s="236"/>
      <c r="O262" s="236"/>
      <c r="P262" s="236"/>
      <c r="Q262" s="236"/>
      <c r="R262" s="236"/>
      <c r="S262" s="236"/>
      <c r="T262" s="237"/>
      <c r="AT262" s="238" t="s">
        <v>148</v>
      </c>
      <c r="AU262" s="238" t="s">
        <v>80</v>
      </c>
      <c r="AV262" s="12" t="s">
        <v>80</v>
      </c>
      <c r="AW262" s="12" t="s">
        <v>4</v>
      </c>
      <c r="AX262" s="12" t="s">
        <v>78</v>
      </c>
      <c r="AY262" s="238" t="s">
        <v>139</v>
      </c>
    </row>
    <row r="263" spans="2:65" s="1" customFormat="1" ht="16.5" customHeight="1">
      <c r="B263" s="37"/>
      <c r="C263" s="205" t="s">
        <v>396</v>
      </c>
      <c r="D263" s="205" t="s">
        <v>141</v>
      </c>
      <c r="E263" s="206" t="s">
        <v>397</v>
      </c>
      <c r="F263" s="207" t="s">
        <v>398</v>
      </c>
      <c r="G263" s="208" t="s">
        <v>144</v>
      </c>
      <c r="H263" s="209">
        <v>1800.091</v>
      </c>
      <c r="I263" s="210"/>
      <c r="J263" s="211">
        <f>ROUND(I263*H263,2)</f>
        <v>0</v>
      </c>
      <c r="K263" s="207" t="s">
        <v>145</v>
      </c>
      <c r="L263" s="42"/>
      <c r="M263" s="212" t="s">
        <v>1</v>
      </c>
      <c r="N263" s="213" t="s">
        <v>41</v>
      </c>
      <c r="O263" s="78"/>
      <c r="P263" s="214">
        <f>O263*H263</f>
        <v>0</v>
      </c>
      <c r="Q263" s="214">
        <v>0.00438</v>
      </c>
      <c r="R263" s="214">
        <f>Q263*H263</f>
        <v>7.88439858</v>
      </c>
      <c r="S263" s="214">
        <v>0</v>
      </c>
      <c r="T263" s="215">
        <f>S263*H263</f>
        <v>0</v>
      </c>
      <c r="AR263" s="16" t="s">
        <v>146</v>
      </c>
      <c r="AT263" s="16" t="s">
        <v>141</v>
      </c>
      <c r="AU263" s="16" t="s">
        <v>80</v>
      </c>
      <c r="AY263" s="16" t="s">
        <v>139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6" t="s">
        <v>78</v>
      </c>
      <c r="BK263" s="216">
        <f>ROUND(I263*H263,2)</f>
        <v>0</v>
      </c>
      <c r="BL263" s="16" t="s">
        <v>146</v>
      </c>
      <c r="BM263" s="16" t="s">
        <v>399</v>
      </c>
    </row>
    <row r="264" spans="2:51" s="12" customFormat="1" ht="12">
      <c r="B264" s="228"/>
      <c r="C264" s="229"/>
      <c r="D264" s="219" t="s">
        <v>148</v>
      </c>
      <c r="E264" s="230" t="s">
        <v>1</v>
      </c>
      <c r="F264" s="231" t="s">
        <v>400</v>
      </c>
      <c r="G264" s="229"/>
      <c r="H264" s="232">
        <v>1791.581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148</v>
      </c>
      <c r="AU264" s="238" t="s">
        <v>80</v>
      </c>
      <c r="AV264" s="12" t="s">
        <v>80</v>
      </c>
      <c r="AW264" s="12" t="s">
        <v>32</v>
      </c>
      <c r="AX264" s="12" t="s">
        <v>70</v>
      </c>
      <c r="AY264" s="238" t="s">
        <v>139</v>
      </c>
    </row>
    <row r="265" spans="2:51" s="12" customFormat="1" ht="12">
      <c r="B265" s="228"/>
      <c r="C265" s="229"/>
      <c r="D265" s="219" t="s">
        <v>148</v>
      </c>
      <c r="E265" s="230" t="s">
        <v>1</v>
      </c>
      <c r="F265" s="231" t="s">
        <v>401</v>
      </c>
      <c r="G265" s="229"/>
      <c r="H265" s="232">
        <v>8.51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148</v>
      </c>
      <c r="AU265" s="238" t="s">
        <v>80</v>
      </c>
      <c r="AV265" s="12" t="s">
        <v>80</v>
      </c>
      <c r="AW265" s="12" t="s">
        <v>32</v>
      </c>
      <c r="AX265" s="12" t="s">
        <v>70</v>
      </c>
      <c r="AY265" s="238" t="s">
        <v>139</v>
      </c>
    </row>
    <row r="266" spans="2:51" s="13" customFormat="1" ht="12">
      <c r="B266" s="239"/>
      <c r="C266" s="240"/>
      <c r="D266" s="219" t="s">
        <v>148</v>
      </c>
      <c r="E266" s="241" t="s">
        <v>1</v>
      </c>
      <c r="F266" s="242" t="s">
        <v>158</v>
      </c>
      <c r="G266" s="240"/>
      <c r="H266" s="243">
        <v>1800.091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AT266" s="249" t="s">
        <v>148</v>
      </c>
      <c r="AU266" s="249" t="s">
        <v>80</v>
      </c>
      <c r="AV266" s="13" t="s">
        <v>146</v>
      </c>
      <c r="AW266" s="13" t="s">
        <v>32</v>
      </c>
      <c r="AX266" s="13" t="s">
        <v>78</v>
      </c>
      <c r="AY266" s="249" t="s">
        <v>139</v>
      </c>
    </row>
    <row r="267" spans="2:65" s="1" customFormat="1" ht="16.5" customHeight="1">
      <c r="B267" s="37"/>
      <c r="C267" s="205" t="s">
        <v>402</v>
      </c>
      <c r="D267" s="205" t="s">
        <v>141</v>
      </c>
      <c r="E267" s="206" t="s">
        <v>403</v>
      </c>
      <c r="F267" s="207" t="s">
        <v>404</v>
      </c>
      <c r="G267" s="208" t="s">
        <v>230</v>
      </c>
      <c r="H267" s="209">
        <v>209.5</v>
      </c>
      <c r="I267" s="210"/>
      <c r="J267" s="211">
        <f>ROUND(I267*H267,2)</f>
        <v>0</v>
      </c>
      <c r="K267" s="207" t="s">
        <v>145</v>
      </c>
      <c r="L267" s="42"/>
      <c r="M267" s="212" t="s">
        <v>1</v>
      </c>
      <c r="N267" s="213" t="s">
        <v>41</v>
      </c>
      <c r="O267" s="78"/>
      <c r="P267" s="214">
        <f>O267*H267</f>
        <v>0</v>
      </c>
      <c r="Q267" s="214">
        <v>2E-05</v>
      </c>
      <c r="R267" s="214">
        <f>Q267*H267</f>
        <v>0.00419</v>
      </c>
      <c r="S267" s="214">
        <v>0</v>
      </c>
      <c r="T267" s="215">
        <f>S267*H267</f>
        <v>0</v>
      </c>
      <c r="AR267" s="16" t="s">
        <v>146</v>
      </c>
      <c r="AT267" s="16" t="s">
        <v>141</v>
      </c>
      <c r="AU267" s="16" t="s">
        <v>80</v>
      </c>
      <c r="AY267" s="16" t="s">
        <v>139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6" t="s">
        <v>78</v>
      </c>
      <c r="BK267" s="216">
        <f>ROUND(I267*H267,2)</f>
        <v>0</v>
      </c>
      <c r="BL267" s="16" t="s">
        <v>146</v>
      </c>
      <c r="BM267" s="16" t="s">
        <v>405</v>
      </c>
    </row>
    <row r="268" spans="2:51" s="11" customFormat="1" ht="12">
      <c r="B268" s="217"/>
      <c r="C268" s="218"/>
      <c r="D268" s="219" t="s">
        <v>148</v>
      </c>
      <c r="E268" s="220" t="s">
        <v>1</v>
      </c>
      <c r="F268" s="221" t="s">
        <v>406</v>
      </c>
      <c r="G268" s="218"/>
      <c r="H268" s="220" t="s">
        <v>1</v>
      </c>
      <c r="I268" s="222"/>
      <c r="J268" s="218"/>
      <c r="K268" s="218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148</v>
      </c>
      <c r="AU268" s="227" t="s">
        <v>80</v>
      </c>
      <c r="AV268" s="11" t="s">
        <v>78</v>
      </c>
      <c r="AW268" s="11" t="s">
        <v>32</v>
      </c>
      <c r="AX268" s="11" t="s">
        <v>70</v>
      </c>
      <c r="AY268" s="227" t="s">
        <v>139</v>
      </c>
    </row>
    <row r="269" spans="2:51" s="12" customFormat="1" ht="12">
      <c r="B269" s="228"/>
      <c r="C269" s="229"/>
      <c r="D269" s="219" t="s">
        <v>148</v>
      </c>
      <c r="E269" s="230" t="s">
        <v>1</v>
      </c>
      <c r="F269" s="231" t="s">
        <v>407</v>
      </c>
      <c r="G269" s="229"/>
      <c r="H269" s="232">
        <v>213.1</v>
      </c>
      <c r="I269" s="233"/>
      <c r="J269" s="229"/>
      <c r="K269" s="229"/>
      <c r="L269" s="234"/>
      <c r="M269" s="235"/>
      <c r="N269" s="236"/>
      <c r="O269" s="236"/>
      <c r="P269" s="236"/>
      <c r="Q269" s="236"/>
      <c r="R269" s="236"/>
      <c r="S269" s="236"/>
      <c r="T269" s="237"/>
      <c r="AT269" s="238" t="s">
        <v>148</v>
      </c>
      <c r="AU269" s="238" t="s">
        <v>80</v>
      </c>
      <c r="AV269" s="12" t="s">
        <v>80</v>
      </c>
      <c r="AW269" s="12" t="s">
        <v>32</v>
      </c>
      <c r="AX269" s="12" t="s">
        <v>70</v>
      </c>
      <c r="AY269" s="238" t="s">
        <v>139</v>
      </c>
    </row>
    <row r="270" spans="2:51" s="12" customFormat="1" ht="12">
      <c r="B270" s="228"/>
      <c r="C270" s="229"/>
      <c r="D270" s="219" t="s">
        <v>148</v>
      </c>
      <c r="E270" s="230" t="s">
        <v>1</v>
      </c>
      <c r="F270" s="231" t="s">
        <v>408</v>
      </c>
      <c r="G270" s="229"/>
      <c r="H270" s="232">
        <v>-3.6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148</v>
      </c>
      <c r="AU270" s="238" t="s">
        <v>80</v>
      </c>
      <c r="AV270" s="12" t="s">
        <v>80</v>
      </c>
      <c r="AW270" s="12" t="s">
        <v>32</v>
      </c>
      <c r="AX270" s="12" t="s">
        <v>70</v>
      </c>
      <c r="AY270" s="238" t="s">
        <v>139</v>
      </c>
    </row>
    <row r="271" spans="2:51" s="13" customFormat="1" ht="12">
      <c r="B271" s="239"/>
      <c r="C271" s="240"/>
      <c r="D271" s="219" t="s">
        <v>148</v>
      </c>
      <c r="E271" s="241" t="s">
        <v>1</v>
      </c>
      <c r="F271" s="242" t="s">
        <v>158</v>
      </c>
      <c r="G271" s="240"/>
      <c r="H271" s="243">
        <v>209.5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AT271" s="249" t="s">
        <v>148</v>
      </c>
      <c r="AU271" s="249" t="s">
        <v>80</v>
      </c>
      <c r="AV271" s="13" t="s">
        <v>146</v>
      </c>
      <c r="AW271" s="13" t="s">
        <v>32</v>
      </c>
      <c r="AX271" s="13" t="s">
        <v>78</v>
      </c>
      <c r="AY271" s="249" t="s">
        <v>139</v>
      </c>
    </row>
    <row r="272" spans="2:65" s="1" customFormat="1" ht="16.5" customHeight="1">
      <c r="B272" s="37"/>
      <c r="C272" s="250" t="s">
        <v>409</v>
      </c>
      <c r="D272" s="250" t="s">
        <v>215</v>
      </c>
      <c r="E272" s="251" t="s">
        <v>410</v>
      </c>
      <c r="F272" s="252" t="s">
        <v>411</v>
      </c>
      <c r="G272" s="253" t="s">
        <v>230</v>
      </c>
      <c r="H272" s="254">
        <v>219.975</v>
      </c>
      <c r="I272" s="255"/>
      <c r="J272" s="256">
        <f>ROUND(I272*H272,2)</f>
        <v>0</v>
      </c>
      <c r="K272" s="252" t="s">
        <v>145</v>
      </c>
      <c r="L272" s="257"/>
      <c r="M272" s="258" t="s">
        <v>1</v>
      </c>
      <c r="N272" s="259" t="s">
        <v>41</v>
      </c>
      <c r="O272" s="78"/>
      <c r="P272" s="214">
        <f>O272*H272</f>
        <v>0</v>
      </c>
      <c r="Q272" s="214">
        <v>0.00068</v>
      </c>
      <c r="R272" s="214">
        <f>Q272*H272</f>
        <v>0.149583</v>
      </c>
      <c r="S272" s="214">
        <v>0</v>
      </c>
      <c r="T272" s="215">
        <f>S272*H272</f>
        <v>0</v>
      </c>
      <c r="AR272" s="16" t="s">
        <v>182</v>
      </c>
      <c r="AT272" s="16" t="s">
        <v>215</v>
      </c>
      <c r="AU272" s="16" t="s">
        <v>80</v>
      </c>
      <c r="AY272" s="16" t="s">
        <v>139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6" t="s">
        <v>78</v>
      </c>
      <c r="BK272" s="216">
        <f>ROUND(I272*H272,2)</f>
        <v>0</v>
      </c>
      <c r="BL272" s="16" t="s">
        <v>146</v>
      </c>
      <c r="BM272" s="16" t="s">
        <v>412</v>
      </c>
    </row>
    <row r="273" spans="2:51" s="12" customFormat="1" ht="12">
      <c r="B273" s="228"/>
      <c r="C273" s="229"/>
      <c r="D273" s="219" t="s">
        <v>148</v>
      </c>
      <c r="E273" s="229"/>
      <c r="F273" s="231" t="s">
        <v>413</v>
      </c>
      <c r="G273" s="229"/>
      <c r="H273" s="232">
        <v>219.975</v>
      </c>
      <c r="I273" s="233"/>
      <c r="J273" s="229"/>
      <c r="K273" s="229"/>
      <c r="L273" s="234"/>
      <c r="M273" s="235"/>
      <c r="N273" s="236"/>
      <c r="O273" s="236"/>
      <c r="P273" s="236"/>
      <c r="Q273" s="236"/>
      <c r="R273" s="236"/>
      <c r="S273" s="236"/>
      <c r="T273" s="237"/>
      <c r="AT273" s="238" t="s">
        <v>148</v>
      </c>
      <c r="AU273" s="238" t="s">
        <v>80</v>
      </c>
      <c r="AV273" s="12" t="s">
        <v>80</v>
      </c>
      <c r="AW273" s="12" t="s">
        <v>4</v>
      </c>
      <c r="AX273" s="12" t="s">
        <v>78</v>
      </c>
      <c r="AY273" s="238" t="s">
        <v>139</v>
      </c>
    </row>
    <row r="274" spans="2:65" s="1" customFormat="1" ht="16.5" customHeight="1">
      <c r="B274" s="37"/>
      <c r="C274" s="205" t="s">
        <v>414</v>
      </c>
      <c r="D274" s="205" t="s">
        <v>141</v>
      </c>
      <c r="E274" s="206" t="s">
        <v>415</v>
      </c>
      <c r="F274" s="207" t="s">
        <v>416</v>
      </c>
      <c r="G274" s="208" t="s">
        <v>230</v>
      </c>
      <c r="H274" s="209">
        <v>1672.988</v>
      </c>
      <c r="I274" s="210"/>
      <c r="J274" s="211">
        <f>ROUND(I274*H274,2)</f>
        <v>0</v>
      </c>
      <c r="K274" s="207" t="s">
        <v>145</v>
      </c>
      <c r="L274" s="42"/>
      <c r="M274" s="212" t="s">
        <v>1</v>
      </c>
      <c r="N274" s="213" t="s">
        <v>41</v>
      </c>
      <c r="O274" s="78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AR274" s="16" t="s">
        <v>146</v>
      </c>
      <c r="AT274" s="16" t="s">
        <v>141</v>
      </c>
      <c r="AU274" s="16" t="s">
        <v>80</v>
      </c>
      <c r="AY274" s="16" t="s">
        <v>139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6" t="s">
        <v>78</v>
      </c>
      <c r="BK274" s="216">
        <f>ROUND(I274*H274,2)</f>
        <v>0</v>
      </c>
      <c r="BL274" s="16" t="s">
        <v>146</v>
      </c>
      <c r="BM274" s="16" t="s">
        <v>417</v>
      </c>
    </row>
    <row r="275" spans="2:51" s="12" customFormat="1" ht="12">
      <c r="B275" s="228"/>
      <c r="C275" s="229"/>
      <c r="D275" s="219" t="s">
        <v>148</v>
      </c>
      <c r="E275" s="230" t="s">
        <v>1</v>
      </c>
      <c r="F275" s="231" t="s">
        <v>418</v>
      </c>
      <c r="G275" s="229"/>
      <c r="H275" s="232">
        <v>1286.158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148</v>
      </c>
      <c r="AU275" s="238" t="s">
        <v>80</v>
      </c>
      <c r="AV275" s="12" t="s">
        <v>80</v>
      </c>
      <c r="AW275" s="12" t="s">
        <v>32</v>
      </c>
      <c r="AX275" s="12" t="s">
        <v>70</v>
      </c>
      <c r="AY275" s="238" t="s">
        <v>139</v>
      </c>
    </row>
    <row r="276" spans="2:51" s="12" customFormat="1" ht="12">
      <c r="B276" s="228"/>
      <c r="C276" s="229"/>
      <c r="D276" s="219" t="s">
        <v>148</v>
      </c>
      <c r="E276" s="230" t="s">
        <v>1</v>
      </c>
      <c r="F276" s="231" t="s">
        <v>419</v>
      </c>
      <c r="G276" s="229"/>
      <c r="H276" s="232">
        <v>102.95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148</v>
      </c>
      <c r="AU276" s="238" t="s">
        <v>80</v>
      </c>
      <c r="AV276" s="12" t="s">
        <v>80</v>
      </c>
      <c r="AW276" s="12" t="s">
        <v>32</v>
      </c>
      <c r="AX276" s="12" t="s">
        <v>70</v>
      </c>
      <c r="AY276" s="238" t="s">
        <v>139</v>
      </c>
    </row>
    <row r="277" spans="2:51" s="12" customFormat="1" ht="12">
      <c r="B277" s="228"/>
      <c r="C277" s="229"/>
      <c r="D277" s="219" t="s">
        <v>148</v>
      </c>
      <c r="E277" s="230" t="s">
        <v>1</v>
      </c>
      <c r="F277" s="231" t="s">
        <v>420</v>
      </c>
      <c r="G277" s="229"/>
      <c r="H277" s="232">
        <v>283.88</v>
      </c>
      <c r="I277" s="233"/>
      <c r="J277" s="229"/>
      <c r="K277" s="229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148</v>
      </c>
      <c r="AU277" s="238" t="s">
        <v>80</v>
      </c>
      <c r="AV277" s="12" t="s">
        <v>80</v>
      </c>
      <c r="AW277" s="12" t="s">
        <v>32</v>
      </c>
      <c r="AX277" s="12" t="s">
        <v>70</v>
      </c>
      <c r="AY277" s="238" t="s">
        <v>139</v>
      </c>
    </row>
    <row r="278" spans="2:51" s="13" customFormat="1" ht="12">
      <c r="B278" s="239"/>
      <c r="C278" s="240"/>
      <c r="D278" s="219" t="s">
        <v>148</v>
      </c>
      <c r="E278" s="241" t="s">
        <v>1</v>
      </c>
      <c r="F278" s="242" t="s">
        <v>158</v>
      </c>
      <c r="G278" s="240"/>
      <c r="H278" s="243">
        <v>1672.988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AT278" s="249" t="s">
        <v>148</v>
      </c>
      <c r="AU278" s="249" t="s">
        <v>80</v>
      </c>
      <c r="AV278" s="13" t="s">
        <v>146</v>
      </c>
      <c r="AW278" s="13" t="s">
        <v>32</v>
      </c>
      <c r="AX278" s="13" t="s">
        <v>78</v>
      </c>
      <c r="AY278" s="249" t="s">
        <v>139</v>
      </c>
    </row>
    <row r="279" spans="2:65" s="1" customFormat="1" ht="16.5" customHeight="1">
      <c r="B279" s="37"/>
      <c r="C279" s="250" t="s">
        <v>421</v>
      </c>
      <c r="D279" s="250" t="s">
        <v>215</v>
      </c>
      <c r="E279" s="251" t="s">
        <v>422</v>
      </c>
      <c r="F279" s="252" t="s">
        <v>423</v>
      </c>
      <c r="G279" s="253" t="s">
        <v>230</v>
      </c>
      <c r="H279" s="254">
        <v>1844.469</v>
      </c>
      <c r="I279" s="255"/>
      <c r="J279" s="256">
        <f>ROUND(I279*H279,2)</f>
        <v>0</v>
      </c>
      <c r="K279" s="252" t="s">
        <v>145</v>
      </c>
      <c r="L279" s="257"/>
      <c r="M279" s="258" t="s">
        <v>1</v>
      </c>
      <c r="N279" s="259" t="s">
        <v>41</v>
      </c>
      <c r="O279" s="78"/>
      <c r="P279" s="214">
        <f>O279*H279</f>
        <v>0</v>
      </c>
      <c r="Q279" s="214">
        <v>3E-05</v>
      </c>
      <c r="R279" s="214">
        <f>Q279*H279</f>
        <v>0.055334070000000006</v>
      </c>
      <c r="S279" s="214">
        <v>0</v>
      </c>
      <c r="T279" s="215">
        <f>S279*H279</f>
        <v>0</v>
      </c>
      <c r="AR279" s="16" t="s">
        <v>182</v>
      </c>
      <c r="AT279" s="16" t="s">
        <v>215</v>
      </c>
      <c r="AU279" s="16" t="s">
        <v>80</v>
      </c>
      <c r="AY279" s="16" t="s">
        <v>139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6" t="s">
        <v>78</v>
      </c>
      <c r="BK279" s="216">
        <f>ROUND(I279*H279,2)</f>
        <v>0</v>
      </c>
      <c r="BL279" s="16" t="s">
        <v>146</v>
      </c>
      <c r="BM279" s="16" t="s">
        <v>424</v>
      </c>
    </row>
    <row r="280" spans="2:51" s="12" customFormat="1" ht="12">
      <c r="B280" s="228"/>
      <c r="C280" s="229"/>
      <c r="D280" s="219" t="s">
        <v>148</v>
      </c>
      <c r="E280" s="230" t="s">
        <v>1</v>
      </c>
      <c r="F280" s="231" t="s">
        <v>425</v>
      </c>
      <c r="G280" s="229"/>
      <c r="H280" s="232">
        <v>1756.637</v>
      </c>
      <c r="I280" s="233"/>
      <c r="J280" s="229"/>
      <c r="K280" s="229"/>
      <c r="L280" s="234"/>
      <c r="M280" s="235"/>
      <c r="N280" s="236"/>
      <c r="O280" s="236"/>
      <c r="P280" s="236"/>
      <c r="Q280" s="236"/>
      <c r="R280" s="236"/>
      <c r="S280" s="236"/>
      <c r="T280" s="237"/>
      <c r="AT280" s="238" t="s">
        <v>148</v>
      </c>
      <c r="AU280" s="238" t="s">
        <v>80</v>
      </c>
      <c r="AV280" s="12" t="s">
        <v>80</v>
      </c>
      <c r="AW280" s="12" t="s">
        <v>32</v>
      </c>
      <c r="AX280" s="12" t="s">
        <v>78</v>
      </c>
      <c r="AY280" s="238" t="s">
        <v>139</v>
      </c>
    </row>
    <row r="281" spans="2:51" s="12" customFormat="1" ht="12">
      <c r="B281" s="228"/>
      <c r="C281" s="229"/>
      <c r="D281" s="219" t="s">
        <v>148</v>
      </c>
      <c r="E281" s="229"/>
      <c r="F281" s="231" t="s">
        <v>426</v>
      </c>
      <c r="G281" s="229"/>
      <c r="H281" s="232">
        <v>1844.469</v>
      </c>
      <c r="I281" s="233"/>
      <c r="J281" s="229"/>
      <c r="K281" s="229"/>
      <c r="L281" s="234"/>
      <c r="M281" s="235"/>
      <c r="N281" s="236"/>
      <c r="O281" s="236"/>
      <c r="P281" s="236"/>
      <c r="Q281" s="236"/>
      <c r="R281" s="236"/>
      <c r="S281" s="236"/>
      <c r="T281" s="237"/>
      <c r="AT281" s="238" t="s">
        <v>148</v>
      </c>
      <c r="AU281" s="238" t="s">
        <v>80</v>
      </c>
      <c r="AV281" s="12" t="s">
        <v>80</v>
      </c>
      <c r="AW281" s="12" t="s">
        <v>4</v>
      </c>
      <c r="AX281" s="12" t="s">
        <v>78</v>
      </c>
      <c r="AY281" s="238" t="s">
        <v>139</v>
      </c>
    </row>
    <row r="282" spans="2:65" s="1" customFormat="1" ht="16.5" customHeight="1">
      <c r="B282" s="37"/>
      <c r="C282" s="205" t="s">
        <v>427</v>
      </c>
      <c r="D282" s="205" t="s">
        <v>141</v>
      </c>
      <c r="E282" s="206" t="s">
        <v>428</v>
      </c>
      <c r="F282" s="207" t="s">
        <v>429</v>
      </c>
      <c r="G282" s="208" t="s">
        <v>230</v>
      </c>
      <c r="H282" s="209">
        <v>441.07</v>
      </c>
      <c r="I282" s="210"/>
      <c r="J282" s="211">
        <f>ROUND(I282*H282,2)</f>
        <v>0</v>
      </c>
      <c r="K282" s="207" t="s">
        <v>145</v>
      </c>
      <c r="L282" s="42"/>
      <c r="M282" s="212" t="s">
        <v>1</v>
      </c>
      <c r="N282" s="213" t="s">
        <v>41</v>
      </c>
      <c r="O282" s="78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AR282" s="16" t="s">
        <v>146</v>
      </c>
      <c r="AT282" s="16" t="s">
        <v>141</v>
      </c>
      <c r="AU282" s="16" t="s">
        <v>80</v>
      </c>
      <c r="AY282" s="16" t="s">
        <v>139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6" t="s">
        <v>78</v>
      </c>
      <c r="BK282" s="216">
        <f>ROUND(I282*H282,2)</f>
        <v>0</v>
      </c>
      <c r="BL282" s="16" t="s">
        <v>146</v>
      </c>
      <c r="BM282" s="16" t="s">
        <v>430</v>
      </c>
    </row>
    <row r="283" spans="2:65" s="1" customFormat="1" ht="16.5" customHeight="1">
      <c r="B283" s="37"/>
      <c r="C283" s="250" t="s">
        <v>431</v>
      </c>
      <c r="D283" s="250" t="s">
        <v>215</v>
      </c>
      <c r="E283" s="251" t="s">
        <v>432</v>
      </c>
      <c r="F283" s="252" t="s">
        <v>433</v>
      </c>
      <c r="G283" s="253" t="s">
        <v>230</v>
      </c>
      <c r="H283" s="254">
        <v>441.07</v>
      </c>
      <c r="I283" s="255"/>
      <c r="J283" s="256">
        <f>ROUND(I283*H283,2)</f>
        <v>0</v>
      </c>
      <c r="K283" s="252" t="s">
        <v>1</v>
      </c>
      <c r="L283" s="257"/>
      <c r="M283" s="258" t="s">
        <v>1</v>
      </c>
      <c r="N283" s="259" t="s">
        <v>41</v>
      </c>
      <c r="O283" s="78"/>
      <c r="P283" s="214">
        <f>O283*H283</f>
        <v>0</v>
      </c>
      <c r="Q283" s="214">
        <v>0.0004</v>
      </c>
      <c r="R283" s="214">
        <f>Q283*H283</f>
        <v>0.176428</v>
      </c>
      <c r="S283" s="214">
        <v>0</v>
      </c>
      <c r="T283" s="215">
        <f>S283*H283</f>
        <v>0</v>
      </c>
      <c r="AR283" s="16" t="s">
        <v>182</v>
      </c>
      <c r="AT283" s="16" t="s">
        <v>215</v>
      </c>
      <c r="AU283" s="16" t="s">
        <v>80</v>
      </c>
      <c r="AY283" s="16" t="s">
        <v>139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6" t="s">
        <v>78</v>
      </c>
      <c r="BK283" s="216">
        <f>ROUND(I283*H283,2)</f>
        <v>0</v>
      </c>
      <c r="BL283" s="16" t="s">
        <v>146</v>
      </c>
      <c r="BM283" s="16" t="s">
        <v>434</v>
      </c>
    </row>
    <row r="284" spans="2:51" s="11" customFormat="1" ht="12">
      <c r="B284" s="217"/>
      <c r="C284" s="218"/>
      <c r="D284" s="219" t="s">
        <v>148</v>
      </c>
      <c r="E284" s="220" t="s">
        <v>1</v>
      </c>
      <c r="F284" s="221" t="s">
        <v>435</v>
      </c>
      <c r="G284" s="218"/>
      <c r="H284" s="220" t="s">
        <v>1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148</v>
      </c>
      <c r="AU284" s="227" t="s">
        <v>80</v>
      </c>
      <c r="AV284" s="11" t="s">
        <v>78</v>
      </c>
      <c r="AW284" s="11" t="s">
        <v>32</v>
      </c>
      <c r="AX284" s="11" t="s">
        <v>70</v>
      </c>
      <c r="AY284" s="227" t="s">
        <v>139</v>
      </c>
    </row>
    <row r="285" spans="2:51" s="12" customFormat="1" ht="12">
      <c r="B285" s="228"/>
      <c r="C285" s="229"/>
      <c r="D285" s="219" t="s">
        <v>148</v>
      </c>
      <c r="E285" s="230" t="s">
        <v>1</v>
      </c>
      <c r="F285" s="231" t="s">
        <v>436</v>
      </c>
      <c r="G285" s="229"/>
      <c r="H285" s="232">
        <v>396.37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148</v>
      </c>
      <c r="AU285" s="238" t="s">
        <v>80</v>
      </c>
      <c r="AV285" s="12" t="s">
        <v>80</v>
      </c>
      <c r="AW285" s="12" t="s">
        <v>32</v>
      </c>
      <c r="AX285" s="12" t="s">
        <v>70</v>
      </c>
      <c r="AY285" s="238" t="s">
        <v>139</v>
      </c>
    </row>
    <row r="286" spans="2:51" s="12" customFormat="1" ht="12">
      <c r="B286" s="228"/>
      <c r="C286" s="229"/>
      <c r="D286" s="219" t="s">
        <v>148</v>
      </c>
      <c r="E286" s="230" t="s">
        <v>1</v>
      </c>
      <c r="F286" s="231" t="s">
        <v>437</v>
      </c>
      <c r="G286" s="229"/>
      <c r="H286" s="232">
        <v>44.7</v>
      </c>
      <c r="I286" s="233"/>
      <c r="J286" s="229"/>
      <c r="K286" s="229"/>
      <c r="L286" s="234"/>
      <c r="M286" s="235"/>
      <c r="N286" s="236"/>
      <c r="O286" s="236"/>
      <c r="P286" s="236"/>
      <c r="Q286" s="236"/>
      <c r="R286" s="236"/>
      <c r="S286" s="236"/>
      <c r="T286" s="237"/>
      <c r="AT286" s="238" t="s">
        <v>148</v>
      </c>
      <c r="AU286" s="238" t="s">
        <v>80</v>
      </c>
      <c r="AV286" s="12" t="s">
        <v>80</v>
      </c>
      <c r="AW286" s="12" t="s">
        <v>32</v>
      </c>
      <c r="AX286" s="12" t="s">
        <v>70</v>
      </c>
      <c r="AY286" s="238" t="s">
        <v>139</v>
      </c>
    </row>
    <row r="287" spans="2:51" s="13" customFormat="1" ht="12">
      <c r="B287" s="239"/>
      <c r="C287" s="240"/>
      <c r="D287" s="219" t="s">
        <v>148</v>
      </c>
      <c r="E287" s="241" t="s">
        <v>1</v>
      </c>
      <c r="F287" s="242" t="s">
        <v>158</v>
      </c>
      <c r="G287" s="240"/>
      <c r="H287" s="243">
        <v>441.07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AT287" s="249" t="s">
        <v>148</v>
      </c>
      <c r="AU287" s="249" t="s">
        <v>80</v>
      </c>
      <c r="AV287" s="13" t="s">
        <v>146</v>
      </c>
      <c r="AW287" s="13" t="s">
        <v>32</v>
      </c>
      <c r="AX287" s="13" t="s">
        <v>78</v>
      </c>
      <c r="AY287" s="249" t="s">
        <v>139</v>
      </c>
    </row>
    <row r="288" spans="2:65" s="1" customFormat="1" ht="16.5" customHeight="1">
      <c r="B288" s="37"/>
      <c r="C288" s="205" t="s">
        <v>438</v>
      </c>
      <c r="D288" s="205" t="s">
        <v>141</v>
      </c>
      <c r="E288" s="206" t="s">
        <v>439</v>
      </c>
      <c r="F288" s="207" t="s">
        <v>440</v>
      </c>
      <c r="G288" s="208" t="s">
        <v>230</v>
      </c>
      <c r="H288" s="209">
        <v>1286.158</v>
      </c>
      <c r="I288" s="210"/>
      <c r="J288" s="211">
        <f>ROUND(I288*H288,2)</f>
        <v>0</v>
      </c>
      <c r="K288" s="207" t="s">
        <v>145</v>
      </c>
      <c r="L288" s="42"/>
      <c r="M288" s="212" t="s">
        <v>1</v>
      </c>
      <c r="N288" s="213" t="s">
        <v>41</v>
      </c>
      <c r="O288" s="78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AR288" s="16" t="s">
        <v>146</v>
      </c>
      <c r="AT288" s="16" t="s">
        <v>141</v>
      </c>
      <c r="AU288" s="16" t="s">
        <v>80</v>
      </c>
      <c r="AY288" s="16" t="s">
        <v>139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6" t="s">
        <v>78</v>
      </c>
      <c r="BK288" s="216">
        <f>ROUND(I288*H288,2)</f>
        <v>0</v>
      </c>
      <c r="BL288" s="16" t="s">
        <v>146</v>
      </c>
      <c r="BM288" s="16" t="s">
        <v>441</v>
      </c>
    </row>
    <row r="289" spans="2:51" s="11" customFormat="1" ht="12">
      <c r="B289" s="217"/>
      <c r="C289" s="218"/>
      <c r="D289" s="219" t="s">
        <v>148</v>
      </c>
      <c r="E289" s="220" t="s">
        <v>1</v>
      </c>
      <c r="F289" s="221" t="s">
        <v>442</v>
      </c>
      <c r="G289" s="218"/>
      <c r="H289" s="220" t="s">
        <v>1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148</v>
      </c>
      <c r="AU289" s="227" t="s">
        <v>80</v>
      </c>
      <c r="AV289" s="11" t="s">
        <v>78</v>
      </c>
      <c r="AW289" s="11" t="s">
        <v>32</v>
      </c>
      <c r="AX289" s="11" t="s">
        <v>70</v>
      </c>
      <c r="AY289" s="227" t="s">
        <v>139</v>
      </c>
    </row>
    <row r="290" spans="2:51" s="12" customFormat="1" ht="12">
      <c r="B290" s="228"/>
      <c r="C290" s="229"/>
      <c r="D290" s="219" t="s">
        <v>148</v>
      </c>
      <c r="E290" s="230" t="s">
        <v>1</v>
      </c>
      <c r="F290" s="231" t="s">
        <v>443</v>
      </c>
      <c r="G290" s="229"/>
      <c r="H290" s="232">
        <v>1286.158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148</v>
      </c>
      <c r="AU290" s="238" t="s">
        <v>80</v>
      </c>
      <c r="AV290" s="12" t="s">
        <v>80</v>
      </c>
      <c r="AW290" s="12" t="s">
        <v>32</v>
      </c>
      <c r="AX290" s="12" t="s">
        <v>78</v>
      </c>
      <c r="AY290" s="238" t="s">
        <v>139</v>
      </c>
    </row>
    <row r="291" spans="2:65" s="1" customFormat="1" ht="16.5" customHeight="1">
      <c r="B291" s="37"/>
      <c r="C291" s="250" t="s">
        <v>444</v>
      </c>
      <c r="D291" s="250" t="s">
        <v>215</v>
      </c>
      <c r="E291" s="251" t="s">
        <v>445</v>
      </c>
      <c r="F291" s="252" t="s">
        <v>446</v>
      </c>
      <c r="G291" s="253" t="s">
        <v>230</v>
      </c>
      <c r="H291" s="254">
        <v>1350.466</v>
      </c>
      <c r="I291" s="255"/>
      <c r="J291" s="256">
        <f>ROUND(I291*H291,2)</f>
        <v>0</v>
      </c>
      <c r="K291" s="252" t="s">
        <v>145</v>
      </c>
      <c r="L291" s="257"/>
      <c r="M291" s="258" t="s">
        <v>1</v>
      </c>
      <c r="N291" s="259" t="s">
        <v>41</v>
      </c>
      <c r="O291" s="78"/>
      <c r="P291" s="214">
        <f>O291*H291</f>
        <v>0</v>
      </c>
      <c r="Q291" s="214">
        <v>4E-05</v>
      </c>
      <c r="R291" s="214">
        <f>Q291*H291</f>
        <v>0.05401864</v>
      </c>
      <c r="S291" s="214">
        <v>0</v>
      </c>
      <c r="T291" s="215">
        <f>S291*H291</f>
        <v>0</v>
      </c>
      <c r="AR291" s="16" t="s">
        <v>182</v>
      </c>
      <c r="AT291" s="16" t="s">
        <v>215</v>
      </c>
      <c r="AU291" s="16" t="s">
        <v>80</v>
      </c>
      <c r="AY291" s="16" t="s">
        <v>139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6" t="s">
        <v>78</v>
      </c>
      <c r="BK291" s="216">
        <f>ROUND(I291*H291,2)</f>
        <v>0</v>
      </c>
      <c r="BL291" s="16" t="s">
        <v>146</v>
      </c>
      <c r="BM291" s="16" t="s">
        <v>447</v>
      </c>
    </row>
    <row r="292" spans="2:51" s="12" customFormat="1" ht="12">
      <c r="B292" s="228"/>
      <c r="C292" s="229"/>
      <c r="D292" s="219" t="s">
        <v>148</v>
      </c>
      <c r="E292" s="229"/>
      <c r="F292" s="231" t="s">
        <v>448</v>
      </c>
      <c r="G292" s="229"/>
      <c r="H292" s="232">
        <v>1350.466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148</v>
      </c>
      <c r="AU292" s="238" t="s">
        <v>80</v>
      </c>
      <c r="AV292" s="12" t="s">
        <v>80</v>
      </c>
      <c r="AW292" s="12" t="s">
        <v>4</v>
      </c>
      <c r="AX292" s="12" t="s">
        <v>78</v>
      </c>
      <c r="AY292" s="238" t="s">
        <v>139</v>
      </c>
    </row>
    <row r="293" spans="2:65" s="1" customFormat="1" ht="16.5" customHeight="1">
      <c r="B293" s="37"/>
      <c r="C293" s="205" t="s">
        <v>449</v>
      </c>
      <c r="D293" s="205" t="s">
        <v>141</v>
      </c>
      <c r="E293" s="206" t="s">
        <v>450</v>
      </c>
      <c r="F293" s="207" t="s">
        <v>451</v>
      </c>
      <c r="G293" s="208" t="s">
        <v>144</v>
      </c>
      <c r="H293" s="209">
        <v>2097.197</v>
      </c>
      <c r="I293" s="210"/>
      <c r="J293" s="211">
        <f>ROUND(I293*H293,2)</f>
        <v>0</v>
      </c>
      <c r="K293" s="207" t="s">
        <v>145</v>
      </c>
      <c r="L293" s="42"/>
      <c r="M293" s="212" t="s">
        <v>1</v>
      </c>
      <c r="N293" s="213" t="s">
        <v>41</v>
      </c>
      <c r="O293" s="78"/>
      <c r="P293" s="214">
        <f>O293*H293</f>
        <v>0</v>
      </c>
      <c r="Q293" s="214">
        <v>0.00268</v>
      </c>
      <c r="R293" s="214">
        <f>Q293*H293</f>
        <v>5.62048796</v>
      </c>
      <c r="S293" s="214">
        <v>0</v>
      </c>
      <c r="T293" s="215">
        <f>S293*H293</f>
        <v>0</v>
      </c>
      <c r="AR293" s="16" t="s">
        <v>146</v>
      </c>
      <c r="AT293" s="16" t="s">
        <v>141</v>
      </c>
      <c r="AU293" s="16" t="s">
        <v>80</v>
      </c>
      <c r="AY293" s="16" t="s">
        <v>139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6" t="s">
        <v>78</v>
      </c>
      <c r="BK293" s="216">
        <f>ROUND(I293*H293,2)</f>
        <v>0</v>
      </c>
      <c r="BL293" s="16" t="s">
        <v>146</v>
      </c>
      <c r="BM293" s="16" t="s">
        <v>452</v>
      </c>
    </row>
    <row r="294" spans="2:51" s="11" customFormat="1" ht="12">
      <c r="B294" s="217"/>
      <c r="C294" s="218"/>
      <c r="D294" s="219" t="s">
        <v>148</v>
      </c>
      <c r="E294" s="220" t="s">
        <v>1</v>
      </c>
      <c r="F294" s="221" t="s">
        <v>453</v>
      </c>
      <c r="G294" s="218"/>
      <c r="H294" s="220" t="s">
        <v>1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148</v>
      </c>
      <c r="AU294" s="227" t="s">
        <v>80</v>
      </c>
      <c r="AV294" s="11" t="s">
        <v>78</v>
      </c>
      <c r="AW294" s="11" t="s">
        <v>32</v>
      </c>
      <c r="AX294" s="11" t="s">
        <v>70</v>
      </c>
      <c r="AY294" s="227" t="s">
        <v>139</v>
      </c>
    </row>
    <row r="295" spans="2:51" s="12" customFormat="1" ht="12">
      <c r="B295" s="228"/>
      <c r="C295" s="229"/>
      <c r="D295" s="219" t="s">
        <v>148</v>
      </c>
      <c r="E295" s="230" t="s">
        <v>1</v>
      </c>
      <c r="F295" s="231" t="s">
        <v>454</v>
      </c>
      <c r="G295" s="229"/>
      <c r="H295" s="232">
        <v>2097.197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148</v>
      </c>
      <c r="AU295" s="238" t="s">
        <v>80</v>
      </c>
      <c r="AV295" s="12" t="s">
        <v>80</v>
      </c>
      <c r="AW295" s="12" t="s">
        <v>32</v>
      </c>
      <c r="AX295" s="12" t="s">
        <v>78</v>
      </c>
      <c r="AY295" s="238" t="s">
        <v>139</v>
      </c>
    </row>
    <row r="296" spans="2:65" s="1" customFormat="1" ht="16.5" customHeight="1">
      <c r="B296" s="37"/>
      <c r="C296" s="205" t="s">
        <v>455</v>
      </c>
      <c r="D296" s="205" t="s">
        <v>141</v>
      </c>
      <c r="E296" s="206" t="s">
        <v>456</v>
      </c>
      <c r="F296" s="207" t="s">
        <v>457</v>
      </c>
      <c r="G296" s="208" t="s">
        <v>279</v>
      </c>
      <c r="H296" s="209">
        <v>11</v>
      </c>
      <c r="I296" s="210"/>
      <c r="J296" s="211">
        <f>ROUND(I296*H296,2)</f>
        <v>0</v>
      </c>
      <c r="K296" s="207" t="s">
        <v>145</v>
      </c>
      <c r="L296" s="42"/>
      <c r="M296" s="212" t="s">
        <v>1</v>
      </c>
      <c r="N296" s="213" t="s">
        <v>41</v>
      </c>
      <c r="O296" s="78"/>
      <c r="P296" s="214">
        <f>O296*H296</f>
        <v>0</v>
      </c>
      <c r="Q296" s="214">
        <v>0.08905</v>
      </c>
      <c r="R296" s="214">
        <f>Q296*H296</f>
        <v>0.97955</v>
      </c>
      <c r="S296" s="214">
        <v>0</v>
      </c>
      <c r="T296" s="215">
        <f>S296*H296</f>
        <v>0</v>
      </c>
      <c r="AR296" s="16" t="s">
        <v>146</v>
      </c>
      <c r="AT296" s="16" t="s">
        <v>141</v>
      </c>
      <c r="AU296" s="16" t="s">
        <v>80</v>
      </c>
      <c r="AY296" s="16" t="s">
        <v>139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6" t="s">
        <v>78</v>
      </c>
      <c r="BK296" s="216">
        <f>ROUND(I296*H296,2)</f>
        <v>0</v>
      </c>
      <c r="BL296" s="16" t="s">
        <v>146</v>
      </c>
      <c r="BM296" s="16" t="s">
        <v>458</v>
      </c>
    </row>
    <row r="297" spans="2:51" s="11" customFormat="1" ht="12">
      <c r="B297" s="217"/>
      <c r="C297" s="218"/>
      <c r="D297" s="219" t="s">
        <v>148</v>
      </c>
      <c r="E297" s="220" t="s">
        <v>1</v>
      </c>
      <c r="F297" s="221" t="s">
        <v>459</v>
      </c>
      <c r="G297" s="218"/>
      <c r="H297" s="220" t="s">
        <v>1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148</v>
      </c>
      <c r="AU297" s="227" t="s">
        <v>80</v>
      </c>
      <c r="AV297" s="11" t="s">
        <v>78</v>
      </c>
      <c r="AW297" s="11" t="s">
        <v>32</v>
      </c>
      <c r="AX297" s="11" t="s">
        <v>70</v>
      </c>
      <c r="AY297" s="227" t="s">
        <v>139</v>
      </c>
    </row>
    <row r="298" spans="2:51" s="12" customFormat="1" ht="12">
      <c r="B298" s="228"/>
      <c r="C298" s="229"/>
      <c r="D298" s="219" t="s">
        <v>148</v>
      </c>
      <c r="E298" s="230" t="s">
        <v>1</v>
      </c>
      <c r="F298" s="231" t="s">
        <v>460</v>
      </c>
      <c r="G298" s="229"/>
      <c r="H298" s="232">
        <v>11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148</v>
      </c>
      <c r="AU298" s="238" t="s">
        <v>80</v>
      </c>
      <c r="AV298" s="12" t="s">
        <v>80</v>
      </c>
      <c r="AW298" s="12" t="s">
        <v>32</v>
      </c>
      <c r="AX298" s="12" t="s">
        <v>70</v>
      </c>
      <c r="AY298" s="238" t="s">
        <v>139</v>
      </c>
    </row>
    <row r="299" spans="2:51" s="13" customFormat="1" ht="12">
      <c r="B299" s="239"/>
      <c r="C299" s="240"/>
      <c r="D299" s="219" t="s">
        <v>148</v>
      </c>
      <c r="E299" s="241" t="s">
        <v>1</v>
      </c>
      <c r="F299" s="242" t="s">
        <v>158</v>
      </c>
      <c r="G299" s="240"/>
      <c r="H299" s="243">
        <v>11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AT299" s="249" t="s">
        <v>148</v>
      </c>
      <c r="AU299" s="249" t="s">
        <v>80</v>
      </c>
      <c r="AV299" s="13" t="s">
        <v>146</v>
      </c>
      <c r="AW299" s="13" t="s">
        <v>32</v>
      </c>
      <c r="AX299" s="13" t="s">
        <v>78</v>
      </c>
      <c r="AY299" s="249" t="s">
        <v>139</v>
      </c>
    </row>
    <row r="300" spans="2:65" s="1" customFormat="1" ht="16.5" customHeight="1">
      <c r="B300" s="37"/>
      <c r="C300" s="205" t="s">
        <v>461</v>
      </c>
      <c r="D300" s="205" t="s">
        <v>141</v>
      </c>
      <c r="E300" s="206" t="s">
        <v>462</v>
      </c>
      <c r="F300" s="207" t="s">
        <v>463</v>
      </c>
      <c r="G300" s="208" t="s">
        <v>144</v>
      </c>
      <c r="H300" s="209">
        <v>14.784</v>
      </c>
      <c r="I300" s="210"/>
      <c r="J300" s="211">
        <f>ROUND(I300*H300,2)</f>
        <v>0</v>
      </c>
      <c r="K300" s="207" t="s">
        <v>145</v>
      </c>
      <c r="L300" s="42"/>
      <c r="M300" s="212" t="s">
        <v>1</v>
      </c>
      <c r="N300" s="213" t="s">
        <v>41</v>
      </c>
      <c r="O300" s="78"/>
      <c r="P300" s="214">
        <f>O300*H300</f>
        <v>0</v>
      </c>
      <c r="Q300" s="214">
        <v>0.01838</v>
      </c>
      <c r="R300" s="214">
        <f>Q300*H300</f>
        <v>0.27172992</v>
      </c>
      <c r="S300" s="214">
        <v>0</v>
      </c>
      <c r="T300" s="215">
        <f>S300*H300</f>
        <v>0</v>
      </c>
      <c r="AR300" s="16" t="s">
        <v>146</v>
      </c>
      <c r="AT300" s="16" t="s">
        <v>141</v>
      </c>
      <c r="AU300" s="16" t="s">
        <v>80</v>
      </c>
      <c r="AY300" s="16" t="s">
        <v>139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6" t="s">
        <v>78</v>
      </c>
      <c r="BK300" s="216">
        <f>ROUND(I300*H300,2)</f>
        <v>0</v>
      </c>
      <c r="BL300" s="16" t="s">
        <v>146</v>
      </c>
      <c r="BM300" s="16" t="s">
        <v>464</v>
      </c>
    </row>
    <row r="301" spans="2:51" s="11" customFormat="1" ht="12">
      <c r="B301" s="217"/>
      <c r="C301" s="218"/>
      <c r="D301" s="219" t="s">
        <v>148</v>
      </c>
      <c r="E301" s="220" t="s">
        <v>1</v>
      </c>
      <c r="F301" s="221" t="s">
        <v>465</v>
      </c>
      <c r="G301" s="218"/>
      <c r="H301" s="220" t="s">
        <v>1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148</v>
      </c>
      <c r="AU301" s="227" t="s">
        <v>80</v>
      </c>
      <c r="AV301" s="11" t="s">
        <v>78</v>
      </c>
      <c r="AW301" s="11" t="s">
        <v>32</v>
      </c>
      <c r="AX301" s="11" t="s">
        <v>70</v>
      </c>
      <c r="AY301" s="227" t="s">
        <v>139</v>
      </c>
    </row>
    <row r="302" spans="2:51" s="12" customFormat="1" ht="12">
      <c r="B302" s="228"/>
      <c r="C302" s="229"/>
      <c r="D302" s="219" t="s">
        <v>148</v>
      </c>
      <c r="E302" s="230" t="s">
        <v>1</v>
      </c>
      <c r="F302" s="231" t="s">
        <v>226</v>
      </c>
      <c r="G302" s="229"/>
      <c r="H302" s="232">
        <v>14.784</v>
      </c>
      <c r="I302" s="233"/>
      <c r="J302" s="229"/>
      <c r="K302" s="229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148</v>
      </c>
      <c r="AU302" s="238" t="s">
        <v>80</v>
      </c>
      <c r="AV302" s="12" t="s">
        <v>80</v>
      </c>
      <c r="AW302" s="12" t="s">
        <v>32</v>
      </c>
      <c r="AX302" s="12" t="s">
        <v>78</v>
      </c>
      <c r="AY302" s="238" t="s">
        <v>139</v>
      </c>
    </row>
    <row r="303" spans="2:65" s="1" customFormat="1" ht="16.5" customHeight="1">
      <c r="B303" s="37"/>
      <c r="C303" s="205" t="s">
        <v>466</v>
      </c>
      <c r="D303" s="205" t="s">
        <v>141</v>
      </c>
      <c r="E303" s="206" t="s">
        <v>467</v>
      </c>
      <c r="F303" s="207" t="s">
        <v>468</v>
      </c>
      <c r="G303" s="208" t="s">
        <v>144</v>
      </c>
      <c r="H303" s="209">
        <v>3542.19</v>
      </c>
      <c r="I303" s="210"/>
      <c r="J303" s="211">
        <f>ROUND(I303*H303,2)</f>
        <v>0</v>
      </c>
      <c r="K303" s="207" t="s">
        <v>145</v>
      </c>
      <c r="L303" s="42"/>
      <c r="M303" s="212" t="s">
        <v>1</v>
      </c>
      <c r="N303" s="213" t="s">
        <v>41</v>
      </c>
      <c r="O303" s="78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AR303" s="16" t="s">
        <v>146</v>
      </c>
      <c r="AT303" s="16" t="s">
        <v>141</v>
      </c>
      <c r="AU303" s="16" t="s">
        <v>80</v>
      </c>
      <c r="AY303" s="16" t="s">
        <v>139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6" t="s">
        <v>78</v>
      </c>
      <c r="BK303" s="216">
        <f>ROUND(I303*H303,2)</f>
        <v>0</v>
      </c>
      <c r="BL303" s="16" t="s">
        <v>146</v>
      </c>
      <c r="BM303" s="16" t="s">
        <v>469</v>
      </c>
    </row>
    <row r="304" spans="2:51" s="12" customFormat="1" ht="12">
      <c r="B304" s="228"/>
      <c r="C304" s="229"/>
      <c r="D304" s="219" t="s">
        <v>148</v>
      </c>
      <c r="E304" s="230" t="s">
        <v>1</v>
      </c>
      <c r="F304" s="231" t="s">
        <v>470</v>
      </c>
      <c r="G304" s="229"/>
      <c r="H304" s="232">
        <v>337.03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148</v>
      </c>
      <c r="AU304" s="238" t="s">
        <v>80</v>
      </c>
      <c r="AV304" s="12" t="s">
        <v>80</v>
      </c>
      <c r="AW304" s="12" t="s">
        <v>32</v>
      </c>
      <c r="AX304" s="12" t="s">
        <v>70</v>
      </c>
      <c r="AY304" s="238" t="s">
        <v>139</v>
      </c>
    </row>
    <row r="305" spans="2:51" s="12" customFormat="1" ht="12">
      <c r="B305" s="228"/>
      <c r="C305" s="229"/>
      <c r="D305" s="219" t="s">
        <v>148</v>
      </c>
      <c r="E305" s="230" t="s">
        <v>1</v>
      </c>
      <c r="F305" s="231" t="s">
        <v>471</v>
      </c>
      <c r="G305" s="229"/>
      <c r="H305" s="232">
        <v>431.07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148</v>
      </c>
      <c r="AU305" s="238" t="s">
        <v>80</v>
      </c>
      <c r="AV305" s="12" t="s">
        <v>80</v>
      </c>
      <c r="AW305" s="12" t="s">
        <v>32</v>
      </c>
      <c r="AX305" s="12" t="s">
        <v>70</v>
      </c>
      <c r="AY305" s="238" t="s">
        <v>139</v>
      </c>
    </row>
    <row r="306" spans="2:51" s="12" customFormat="1" ht="12">
      <c r="B306" s="228"/>
      <c r="C306" s="229"/>
      <c r="D306" s="219" t="s">
        <v>148</v>
      </c>
      <c r="E306" s="230" t="s">
        <v>1</v>
      </c>
      <c r="F306" s="231" t="s">
        <v>472</v>
      </c>
      <c r="G306" s="229"/>
      <c r="H306" s="232">
        <v>427.17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AT306" s="238" t="s">
        <v>148</v>
      </c>
      <c r="AU306" s="238" t="s">
        <v>80</v>
      </c>
      <c r="AV306" s="12" t="s">
        <v>80</v>
      </c>
      <c r="AW306" s="12" t="s">
        <v>32</v>
      </c>
      <c r="AX306" s="12" t="s">
        <v>70</v>
      </c>
      <c r="AY306" s="238" t="s">
        <v>139</v>
      </c>
    </row>
    <row r="307" spans="2:51" s="12" customFormat="1" ht="12">
      <c r="B307" s="228"/>
      <c r="C307" s="229"/>
      <c r="D307" s="219" t="s">
        <v>148</v>
      </c>
      <c r="E307" s="230" t="s">
        <v>1</v>
      </c>
      <c r="F307" s="231" t="s">
        <v>473</v>
      </c>
      <c r="G307" s="229"/>
      <c r="H307" s="232">
        <v>509.02</v>
      </c>
      <c r="I307" s="233"/>
      <c r="J307" s="229"/>
      <c r="K307" s="229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148</v>
      </c>
      <c r="AU307" s="238" t="s">
        <v>80</v>
      </c>
      <c r="AV307" s="12" t="s">
        <v>80</v>
      </c>
      <c r="AW307" s="12" t="s">
        <v>32</v>
      </c>
      <c r="AX307" s="12" t="s">
        <v>70</v>
      </c>
      <c r="AY307" s="238" t="s">
        <v>139</v>
      </c>
    </row>
    <row r="308" spans="2:51" s="12" customFormat="1" ht="12">
      <c r="B308" s="228"/>
      <c r="C308" s="229"/>
      <c r="D308" s="219" t="s">
        <v>148</v>
      </c>
      <c r="E308" s="230" t="s">
        <v>1</v>
      </c>
      <c r="F308" s="231" t="s">
        <v>474</v>
      </c>
      <c r="G308" s="229"/>
      <c r="H308" s="232">
        <v>436.75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148</v>
      </c>
      <c r="AU308" s="238" t="s">
        <v>80</v>
      </c>
      <c r="AV308" s="12" t="s">
        <v>80</v>
      </c>
      <c r="AW308" s="12" t="s">
        <v>32</v>
      </c>
      <c r="AX308" s="12" t="s">
        <v>70</v>
      </c>
      <c r="AY308" s="238" t="s">
        <v>139</v>
      </c>
    </row>
    <row r="309" spans="2:51" s="12" customFormat="1" ht="12">
      <c r="B309" s="228"/>
      <c r="C309" s="229"/>
      <c r="D309" s="219" t="s">
        <v>148</v>
      </c>
      <c r="E309" s="230" t="s">
        <v>1</v>
      </c>
      <c r="F309" s="231" t="s">
        <v>475</v>
      </c>
      <c r="G309" s="229"/>
      <c r="H309" s="232">
        <v>353.17</v>
      </c>
      <c r="I309" s="233"/>
      <c r="J309" s="229"/>
      <c r="K309" s="229"/>
      <c r="L309" s="234"/>
      <c r="M309" s="235"/>
      <c r="N309" s="236"/>
      <c r="O309" s="236"/>
      <c r="P309" s="236"/>
      <c r="Q309" s="236"/>
      <c r="R309" s="236"/>
      <c r="S309" s="236"/>
      <c r="T309" s="237"/>
      <c r="AT309" s="238" t="s">
        <v>148</v>
      </c>
      <c r="AU309" s="238" t="s">
        <v>80</v>
      </c>
      <c r="AV309" s="12" t="s">
        <v>80</v>
      </c>
      <c r="AW309" s="12" t="s">
        <v>32</v>
      </c>
      <c r="AX309" s="12" t="s">
        <v>70</v>
      </c>
      <c r="AY309" s="238" t="s">
        <v>139</v>
      </c>
    </row>
    <row r="310" spans="2:51" s="12" customFormat="1" ht="12">
      <c r="B310" s="228"/>
      <c r="C310" s="229"/>
      <c r="D310" s="219" t="s">
        <v>148</v>
      </c>
      <c r="E310" s="230" t="s">
        <v>1</v>
      </c>
      <c r="F310" s="231" t="s">
        <v>476</v>
      </c>
      <c r="G310" s="229"/>
      <c r="H310" s="232">
        <v>354.94</v>
      </c>
      <c r="I310" s="233"/>
      <c r="J310" s="229"/>
      <c r="K310" s="229"/>
      <c r="L310" s="234"/>
      <c r="M310" s="235"/>
      <c r="N310" s="236"/>
      <c r="O310" s="236"/>
      <c r="P310" s="236"/>
      <c r="Q310" s="236"/>
      <c r="R310" s="236"/>
      <c r="S310" s="236"/>
      <c r="T310" s="237"/>
      <c r="AT310" s="238" t="s">
        <v>148</v>
      </c>
      <c r="AU310" s="238" t="s">
        <v>80</v>
      </c>
      <c r="AV310" s="12" t="s">
        <v>80</v>
      </c>
      <c r="AW310" s="12" t="s">
        <v>32</v>
      </c>
      <c r="AX310" s="12" t="s">
        <v>70</v>
      </c>
      <c r="AY310" s="238" t="s">
        <v>139</v>
      </c>
    </row>
    <row r="311" spans="2:51" s="12" customFormat="1" ht="12">
      <c r="B311" s="228"/>
      <c r="C311" s="229"/>
      <c r="D311" s="219" t="s">
        <v>148</v>
      </c>
      <c r="E311" s="230" t="s">
        <v>1</v>
      </c>
      <c r="F311" s="231" t="s">
        <v>477</v>
      </c>
      <c r="G311" s="229"/>
      <c r="H311" s="232">
        <v>346.51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148</v>
      </c>
      <c r="AU311" s="238" t="s">
        <v>80</v>
      </c>
      <c r="AV311" s="12" t="s">
        <v>80</v>
      </c>
      <c r="AW311" s="12" t="s">
        <v>32</v>
      </c>
      <c r="AX311" s="12" t="s">
        <v>70</v>
      </c>
      <c r="AY311" s="238" t="s">
        <v>139</v>
      </c>
    </row>
    <row r="312" spans="2:51" s="12" customFormat="1" ht="12">
      <c r="B312" s="228"/>
      <c r="C312" s="229"/>
      <c r="D312" s="219" t="s">
        <v>148</v>
      </c>
      <c r="E312" s="230" t="s">
        <v>1</v>
      </c>
      <c r="F312" s="231" t="s">
        <v>478</v>
      </c>
      <c r="G312" s="229"/>
      <c r="H312" s="232">
        <v>346.53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148</v>
      </c>
      <c r="AU312" s="238" t="s">
        <v>80</v>
      </c>
      <c r="AV312" s="12" t="s">
        <v>80</v>
      </c>
      <c r="AW312" s="12" t="s">
        <v>32</v>
      </c>
      <c r="AX312" s="12" t="s">
        <v>70</v>
      </c>
      <c r="AY312" s="238" t="s">
        <v>139</v>
      </c>
    </row>
    <row r="313" spans="2:51" s="13" customFormat="1" ht="12">
      <c r="B313" s="239"/>
      <c r="C313" s="240"/>
      <c r="D313" s="219" t="s">
        <v>148</v>
      </c>
      <c r="E313" s="241" t="s">
        <v>1</v>
      </c>
      <c r="F313" s="242" t="s">
        <v>158</v>
      </c>
      <c r="G313" s="240"/>
      <c r="H313" s="243">
        <v>3542.19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AT313" s="249" t="s">
        <v>148</v>
      </c>
      <c r="AU313" s="249" t="s">
        <v>80</v>
      </c>
      <c r="AV313" s="13" t="s">
        <v>146</v>
      </c>
      <c r="AW313" s="13" t="s">
        <v>32</v>
      </c>
      <c r="AX313" s="13" t="s">
        <v>78</v>
      </c>
      <c r="AY313" s="249" t="s">
        <v>139</v>
      </c>
    </row>
    <row r="314" spans="2:65" s="1" customFormat="1" ht="16.5" customHeight="1">
      <c r="B314" s="37"/>
      <c r="C314" s="205" t="s">
        <v>479</v>
      </c>
      <c r="D314" s="205" t="s">
        <v>141</v>
      </c>
      <c r="E314" s="206" t="s">
        <v>480</v>
      </c>
      <c r="F314" s="207" t="s">
        <v>481</v>
      </c>
      <c r="G314" s="208" t="s">
        <v>230</v>
      </c>
      <c r="H314" s="209">
        <v>1286.158</v>
      </c>
      <c r="I314" s="210"/>
      <c r="J314" s="211">
        <f>ROUND(I314*H314,2)</f>
        <v>0</v>
      </c>
      <c r="K314" s="207" t="s">
        <v>145</v>
      </c>
      <c r="L314" s="42"/>
      <c r="M314" s="212" t="s">
        <v>1</v>
      </c>
      <c r="N314" s="213" t="s">
        <v>41</v>
      </c>
      <c r="O314" s="78"/>
      <c r="P314" s="214">
        <f>O314*H314</f>
        <v>0</v>
      </c>
      <c r="Q314" s="214">
        <v>0.0015</v>
      </c>
      <c r="R314" s="214">
        <f>Q314*H314</f>
        <v>1.9292369999999999</v>
      </c>
      <c r="S314" s="214">
        <v>0</v>
      </c>
      <c r="T314" s="215">
        <f>S314*H314</f>
        <v>0</v>
      </c>
      <c r="AR314" s="16" t="s">
        <v>146</v>
      </c>
      <c r="AT314" s="16" t="s">
        <v>141</v>
      </c>
      <c r="AU314" s="16" t="s">
        <v>80</v>
      </c>
      <c r="AY314" s="16" t="s">
        <v>139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6" t="s">
        <v>78</v>
      </c>
      <c r="BK314" s="216">
        <f>ROUND(I314*H314,2)</f>
        <v>0</v>
      </c>
      <c r="BL314" s="16" t="s">
        <v>146</v>
      </c>
      <c r="BM314" s="16" t="s">
        <v>482</v>
      </c>
    </row>
    <row r="315" spans="2:51" s="12" customFormat="1" ht="12">
      <c r="B315" s="228"/>
      <c r="C315" s="229"/>
      <c r="D315" s="219" t="s">
        <v>148</v>
      </c>
      <c r="E315" s="230" t="s">
        <v>1</v>
      </c>
      <c r="F315" s="231" t="s">
        <v>443</v>
      </c>
      <c r="G315" s="229"/>
      <c r="H315" s="232">
        <v>1286.158</v>
      </c>
      <c r="I315" s="233"/>
      <c r="J315" s="229"/>
      <c r="K315" s="229"/>
      <c r="L315" s="234"/>
      <c r="M315" s="235"/>
      <c r="N315" s="236"/>
      <c r="O315" s="236"/>
      <c r="P315" s="236"/>
      <c r="Q315" s="236"/>
      <c r="R315" s="236"/>
      <c r="S315" s="236"/>
      <c r="T315" s="237"/>
      <c r="AT315" s="238" t="s">
        <v>148</v>
      </c>
      <c r="AU315" s="238" t="s">
        <v>80</v>
      </c>
      <c r="AV315" s="12" t="s">
        <v>80</v>
      </c>
      <c r="AW315" s="12" t="s">
        <v>32</v>
      </c>
      <c r="AX315" s="12" t="s">
        <v>78</v>
      </c>
      <c r="AY315" s="238" t="s">
        <v>139</v>
      </c>
    </row>
    <row r="316" spans="2:65" s="1" customFormat="1" ht="16.5" customHeight="1">
      <c r="B316" s="37"/>
      <c r="C316" s="205" t="s">
        <v>483</v>
      </c>
      <c r="D316" s="205" t="s">
        <v>141</v>
      </c>
      <c r="E316" s="206" t="s">
        <v>484</v>
      </c>
      <c r="F316" s="207" t="s">
        <v>485</v>
      </c>
      <c r="G316" s="208" t="s">
        <v>144</v>
      </c>
      <c r="H316" s="209">
        <v>809.942</v>
      </c>
      <c r="I316" s="210"/>
      <c r="J316" s="211">
        <f>ROUND(I316*H316,2)</f>
        <v>0</v>
      </c>
      <c r="K316" s="207" t="s">
        <v>145</v>
      </c>
      <c r="L316" s="42"/>
      <c r="M316" s="212" t="s">
        <v>1</v>
      </c>
      <c r="N316" s="213" t="s">
        <v>41</v>
      </c>
      <c r="O316" s="78"/>
      <c r="P316" s="214">
        <f>O316*H316</f>
        <v>0</v>
      </c>
      <c r="Q316" s="214">
        <v>0</v>
      </c>
      <c r="R316" s="214">
        <f>Q316*H316</f>
        <v>0</v>
      </c>
      <c r="S316" s="214">
        <v>0</v>
      </c>
      <c r="T316" s="215">
        <f>S316*H316</f>
        <v>0</v>
      </c>
      <c r="AR316" s="16" t="s">
        <v>146</v>
      </c>
      <c r="AT316" s="16" t="s">
        <v>141</v>
      </c>
      <c r="AU316" s="16" t="s">
        <v>80</v>
      </c>
      <c r="AY316" s="16" t="s">
        <v>139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6" t="s">
        <v>78</v>
      </c>
      <c r="BK316" s="216">
        <f>ROUND(I316*H316,2)</f>
        <v>0</v>
      </c>
      <c r="BL316" s="16" t="s">
        <v>146</v>
      </c>
      <c r="BM316" s="16" t="s">
        <v>486</v>
      </c>
    </row>
    <row r="317" spans="2:51" s="12" customFormat="1" ht="12">
      <c r="B317" s="228"/>
      <c r="C317" s="229"/>
      <c r="D317" s="219" t="s">
        <v>148</v>
      </c>
      <c r="E317" s="230" t="s">
        <v>1</v>
      </c>
      <c r="F317" s="231" t="s">
        <v>487</v>
      </c>
      <c r="G317" s="229"/>
      <c r="H317" s="232">
        <v>809.942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148</v>
      </c>
      <c r="AU317" s="238" t="s">
        <v>80</v>
      </c>
      <c r="AV317" s="12" t="s">
        <v>80</v>
      </c>
      <c r="AW317" s="12" t="s">
        <v>32</v>
      </c>
      <c r="AX317" s="12" t="s">
        <v>78</v>
      </c>
      <c r="AY317" s="238" t="s">
        <v>139</v>
      </c>
    </row>
    <row r="318" spans="2:65" s="1" customFormat="1" ht="16.5" customHeight="1">
      <c r="B318" s="37"/>
      <c r="C318" s="205" t="s">
        <v>488</v>
      </c>
      <c r="D318" s="205" t="s">
        <v>141</v>
      </c>
      <c r="E318" s="206" t="s">
        <v>489</v>
      </c>
      <c r="F318" s="207" t="s">
        <v>490</v>
      </c>
      <c r="G318" s="208" t="s">
        <v>230</v>
      </c>
      <c r="H318" s="209">
        <v>39.8</v>
      </c>
      <c r="I318" s="210"/>
      <c r="J318" s="211">
        <f>ROUND(I318*H318,2)</f>
        <v>0</v>
      </c>
      <c r="K318" s="207" t="s">
        <v>145</v>
      </c>
      <c r="L318" s="42"/>
      <c r="M318" s="212" t="s">
        <v>1</v>
      </c>
      <c r="N318" s="213" t="s">
        <v>41</v>
      </c>
      <c r="O318" s="78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AR318" s="16" t="s">
        <v>146</v>
      </c>
      <c r="AT318" s="16" t="s">
        <v>141</v>
      </c>
      <c r="AU318" s="16" t="s">
        <v>80</v>
      </c>
      <c r="AY318" s="16" t="s">
        <v>139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6" t="s">
        <v>78</v>
      </c>
      <c r="BK318" s="216">
        <f>ROUND(I318*H318,2)</f>
        <v>0</v>
      </c>
      <c r="BL318" s="16" t="s">
        <v>146</v>
      </c>
      <c r="BM318" s="16" t="s">
        <v>491</v>
      </c>
    </row>
    <row r="319" spans="2:51" s="11" customFormat="1" ht="12">
      <c r="B319" s="217"/>
      <c r="C319" s="218"/>
      <c r="D319" s="219" t="s">
        <v>148</v>
      </c>
      <c r="E319" s="220" t="s">
        <v>1</v>
      </c>
      <c r="F319" s="221" t="s">
        <v>492</v>
      </c>
      <c r="G319" s="218"/>
      <c r="H319" s="220" t="s">
        <v>1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148</v>
      </c>
      <c r="AU319" s="227" t="s">
        <v>80</v>
      </c>
      <c r="AV319" s="11" t="s">
        <v>78</v>
      </c>
      <c r="AW319" s="11" t="s">
        <v>32</v>
      </c>
      <c r="AX319" s="11" t="s">
        <v>70</v>
      </c>
      <c r="AY319" s="227" t="s">
        <v>139</v>
      </c>
    </row>
    <row r="320" spans="2:51" s="12" customFormat="1" ht="12">
      <c r="B320" s="228"/>
      <c r="C320" s="229"/>
      <c r="D320" s="219" t="s">
        <v>148</v>
      </c>
      <c r="E320" s="230" t="s">
        <v>1</v>
      </c>
      <c r="F320" s="231" t="s">
        <v>493</v>
      </c>
      <c r="G320" s="229"/>
      <c r="H320" s="232">
        <v>39.8</v>
      </c>
      <c r="I320" s="233"/>
      <c r="J320" s="229"/>
      <c r="K320" s="229"/>
      <c r="L320" s="234"/>
      <c r="M320" s="235"/>
      <c r="N320" s="236"/>
      <c r="O320" s="236"/>
      <c r="P320" s="236"/>
      <c r="Q320" s="236"/>
      <c r="R320" s="236"/>
      <c r="S320" s="236"/>
      <c r="T320" s="237"/>
      <c r="AT320" s="238" t="s">
        <v>148</v>
      </c>
      <c r="AU320" s="238" t="s">
        <v>80</v>
      </c>
      <c r="AV320" s="12" t="s">
        <v>80</v>
      </c>
      <c r="AW320" s="12" t="s">
        <v>32</v>
      </c>
      <c r="AX320" s="12" t="s">
        <v>78</v>
      </c>
      <c r="AY320" s="238" t="s">
        <v>139</v>
      </c>
    </row>
    <row r="321" spans="2:65" s="1" customFormat="1" ht="16.5" customHeight="1">
      <c r="B321" s="37"/>
      <c r="C321" s="205" t="s">
        <v>494</v>
      </c>
      <c r="D321" s="205" t="s">
        <v>141</v>
      </c>
      <c r="E321" s="206" t="s">
        <v>495</v>
      </c>
      <c r="F321" s="207" t="s">
        <v>496</v>
      </c>
      <c r="G321" s="208" t="s">
        <v>279</v>
      </c>
      <c r="H321" s="209">
        <v>3</v>
      </c>
      <c r="I321" s="210"/>
      <c r="J321" s="211">
        <f>ROUND(I321*H321,2)</f>
        <v>0</v>
      </c>
      <c r="K321" s="207" t="s">
        <v>1</v>
      </c>
      <c r="L321" s="42"/>
      <c r="M321" s="212" t="s">
        <v>1</v>
      </c>
      <c r="N321" s="213" t="s">
        <v>41</v>
      </c>
      <c r="O321" s="78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AR321" s="16" t="s">
        <v>146</v>
      </c>
      <c r="AT321" s="16" t="s">
        <v>141</v>
      </c>
      <c r="AU321" s="16" t="s">
        <v>80</v>
      </c>
      <c r="AY321" s="16" t="s">
        <v>139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6" t="s">
        <v>78</v>
      </c>
      <c r="BK321" s="216">
        <f>ROUND(I321*H321,2)</f>
        <v>0</v>
      </c>
      <c r="BL321" s="16" t="s">
        <v>146</v>
      </c>
      <c r="BM321" s="16" t="s">
        <v>497</v>
      </c>
    </row>
    <row r="322" spans="2:65" s="1" customFormat="1" ht="16.5" customHeight="1">
      <c r="B322" s="37"/>
      <c r="C322" s="205" t="s">
        <v>498</v>
      </c>
      <c r="D322" s="205" t="s">
        <v>141</v>
      </c>
      <c r="E322" s="206" t="s">
        <v>499</v>
      </c>
      <c r="F322" s="207" t="s">
        <v>500</v>
      </c>
      <c r="G322" s="208" t="s">
        <v>279</v>
      </c>
      <c r="H322" s="209">
        <v>4</v>
      </c>
      <c r="I322" s="210"/>
      <c r="J322" s="211">
        <f>ROUND(I322*H322,2)</f>
        <v>0</v>
      </c>
      <c r="K322" s="207" t="s">
        <v>1</v>
      </c>
      <c r="L322" s="42"/>
      <c r="M322" s="212" t="s">
        <v>1</v>
      </c>
      <c r="N322" s="213" t="s">
        <v>41</v>
      </c>
      <c r="O322" s="78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AR322" s="16" t="s">
        <v>146</v>
      </c>
      <c r="AT322" s="16" t="s">
        <v>141</v>
      </c>
      <c r="AU322" s="16" t="s">
        <v>80</v>
      </c>
      <c r="AY322" s="16" t="s">
        <v>139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6" t="s">
        <v>78</v>
      </c>
      <c r="BK322" s="216">
        <f>ROUND(I322*H322,2)</f>
        <v>0</v>
      </c>
      <c r="BL322" s="16" t="s">
        <v>146</v>
      </c>
      <c r="BM322" s="16" t="s">
        <v>501</v>
      </c>
    </row>
    <row r="323" spans="2:65" s="1" customFormat="1" ht="16.5" customHeight="1">
      <c r="B323" s="37"/>
      <c r="C323" s="205" t="s">
        <v>502</v>
      </c>
      <c r="D323" s="205" t="s">
        <v>141</v>
      </c>
      <c r="E323" s="206" t="s">
        <v>503</v>
      </c>
      <c r="F323" s="207" t="s">
        <v>504</v>
      </c>
      <c r="G323" s="208" t="s">
        <v>279</v>
      </c>
      <c r="H323" s="209">
        <v>3</v>
      </c>
      <c r="I323" s="210"/>
      <c r="J323" s="211">
        <f>ROUND(I323*H323,2)</f>
        <v>0</v>
      </c>
      <c r="K323" s="207" t="s">
        <v>1</v>
      </c>
      <c r="L323" s="42"/>
      <c r="M323" s="212" t="s">
        <v>1</v>
      </c>
      <c r="N323" s="213" t="s">
        <v>41</v>
      </c>
      <c r="O323" s="78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AR323" s="16" t="s">
        <v>146</v>
      </c>
      <c r="AT323" s="16" t="s">
        <v>141</v>
      </c>
      <c r="AU323" s="16" t="s">
        <v>80</v>
      </c>
      <c r="AY323" s="16" t="s">
        <v>139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6" t="s">
        <v>78</v>
      </c>
      <c r="BK323" s="216">
        <f>ROUND(I323*H323,2)</f>
        <v>0</v>
      </c>
      <c r="BL323" s="16" t="s">
        <v>146</v>
      </c>
      <c r="BM323" s="16" t="s">
        <v>505</v>
      </c>
    </row>
    <row r="324" spans="2:65" s="1" customFormat="1" ht="16.5" customHeight="1">
      <c r="B324" s="37"/>
      <c r="C324" s="205" t="s">
        <v>506</v>
      </c>
      <c r="D324" s="205" t="s">
        <v>141</v>
      </c>
      <c r="E324" s="206" t="s">
        <v>507</v>
      </c>
      <c r="F324" s="207" t="s">
        <v>508</v>
      </c>
      <c r="G324" s="208" t="s">
        <v>279</v>
      </c>
      <c r="H324" s="209">
        <v>1</v>
      </c>
      <c r="I324" s="210"/>
      <c r="J324" s="211">
        <f>ROUND(I324*H324,2)</f>
        <v>0</v>
      </c>
      <c r="K324" s="207" t="s">
        <v>1</v>
      </c>
      <c r="L324" s="42"/>
      <c r="M324" s="212" t="s">
        <v>1</v>
      </c>
      <c r="N324" s="213" t="s">
        <v>41</v>
      </c>
      <c r="O324" s="78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AR324" s="16" t="s">
        <v>146</v>
      </c>
      <c r="AT324" s="16" t="s">
        <v>141</v>
      </c>
      <c r="AU324" s="16" t="s">
        <v>80</v>
      </c>
      <c r="AY324" s="16" t="s">
        <v>139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6" t="s">
        <v>78</v>
      </c>
      <c r="BK324" s="216">
        <f>ROUND(I324*H324,2)</f>
        <v>0</v>
      </c>
      <c r="BL324" s="16" t="s">
        <v>146</v>
      </c>
      <c r="BM324" s="16" t="s">
        <v>509</v>
      </c>
    </row>
    <row r="325" spans="2:63" s="10" customFormat="1" ht="22.8" customHeight="1">
      <c r="B325" s="189"/>
      <c r="C325" s="190"/>
      <c r="D325" s="191" t="s">
        <v>69</v>
      </c>
      <c r="E325" s="203" t="s">
        <v>186</v>
      </c>
      <c r="F325" s="203" t="s">
        <v>510</v>
      </c>
      <c r="G325" s="190"/>
      <c r="H325" s="190"/>
      <c r="I325" s="193"/>
      <c r="J325" s="204">
        <f>BK325</f>
        <v>0</v>
      </c>
      <c r="K325" s="190"/>
      <c r="L325" s="195"/>
      <c r="M325" s="196"/>
      <c r="N325" s="197"/>
      <c r="O325" s="197"/>
      <c r="P325" s="198">
        <f>SUM(P326:P380)</f>
        <v>0</v>
      </c>
      <c r="Q325" s="197"/>
      <c r="R325" s="198">
        <f>SUM(R326:R380)</f>
        <v>0.05162074000000001</v>
      </c>
      <c r="S325" s="197"/>
      <c r="T325" s="199">
        <f>SUM(T326:T380)</f>
        <v>113.315407</v>
      </c>
      <c r="AR325" s="200" t="s">
        <v>78</v>
      </c>
      <c r="AT325" s="201" t="s">
        <v>69</v>
      </c>
      <c r="AU325" s="201" t="s">
        <v>78</v>
      </c>
      <c r="AY325" s="200" t="s">
        <v>139</v>
      </c>
      <c r="BK325" s="202">
        <f>SUM(BK326:BK380)</f>
        <v>0</v>
      </c>
    </row>
    <row r="326" spans="2:65" s="1" customFormat="1" ht="16.5" customHeight="1">
      <c r="B326" s="37"/>
      <c r="C326" s="205" t="s">
        <v>511</v>
      </c>
      <c r="D326" s="205" t="s">
        <v>141</v>
      </c>
      <c r="E326" s="206" t="s">
        <v>512</v>
      </c>
      <c r="F326" s="207" t="s">
        <v>513</v>
      </c>
      <c r="G326" s="208" t="s">
        <v>230</v>
      </c>
      <c r="H326" s="209">
        <v>77.58</v>
      </c>
      <c r="I326" s="210"/>
      <c r="J326" s="211">
        <f>ROUND(I326*H326,2)</f>
        <v>0</v>
      </c>
      <c r="K326" s="207" t="s">
        <v>145</v>
      </c>
      <c r="L326" s="42"/>
      <c r="M326" s="212" t="s">
        <v>1</v>
      </c>
      <c r="N326" s="213" t="s">
        <v>41</v>
      </c>
      <c r="O326" s="78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AR326" s="16" t="s">
        <v>146</v>
      </c>
      <c r="AT326" s="16" t="s">
        <v>141</v>
      </c>
      <c r="AU326" s="16" t="s">
        <v>80</v>
      </c>
      <c r="AY326" s="16" t="s">
        <v>139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6" t="s">
        <v>78</v>
      </c>
      <c r="BK326" s="216">
        <f>ROUND(I326*H326,2)</f>
        <v>0</v>
      </c>
      <c r="BL326" s="16" t="s">
        <v>146</v>
      </c>
      <c r="BM326" s="16" t="s">
        <v>514</v>
      </c>
    </row>
    <row r="327" spans="2:51" s="11" customFormat="1" ht="12">
      <c r="B327" s="217"/>
      <c r="C327" s="218"/>
      <c r="D327" s="219" t="s">
        <v>148</v>
      </c>
      <c r="E327" s="220" t="s">
        <v>1</v>
      </c>
      <c r="F327" s="221" t="s">
        <v>515</v>
      </c>
      <c r="G327" s="218"/>
      <c r="H327" s="220" t="s">
        <v>1</v>
      </c>
      <c r="I327" s="222"/>
      <c r="J327" s="218"/>
      <c r="K327" s="218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148</v>
      </c>
      <c r="AU327" s="227" t="s">
        <v>80</v>
      </c>
      <c r="AV327" s="11" t="s">
        <v>78</v>
      </c>
      <c r="AW327" s="11" t="s">
        <v>32</v>
      </c>
      <c r="AX327" s="11" t="s">
        <v>70</v>
      </c>
      <c r="AY327" s="227" t="s">
        <v>139</v>
      </c>
    </row>
    <row r="328" spans="2:51" s="12" customFormat="1" ht="12">
      <c r="B328" s="228"/>
      <c r="C328" s="229"/>
      <c r="D328" s="219" t="s">
        <v>148</v>
      </c>
      <c r="E328" s="230" t="s">
        <v>1</v>
      </c>
      <c r="F328" s="231" t="s">
        <v>516</v>
      </c>
      <c r="G328" s="229"/>
      <c r="H328" s="232">
        <v>28.59</v>
      </c>
      <c r="I328" s="233"/>
      <c r="J328" s="229"/>
      <c r="K328" s="229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148</v>
      </c>
      <c r="AU328" s="238" t="s">
        <v>80</v>
      </c>
      <c r="AV328" s="12" t="s">
        <v>80</v>
      </c>
      <c r="AW328" s="12" t="s">
        <v>32</v>
      </c>
      <c r="AX328" s="12" t="s">
        <v>70</v>
      </c>
      <c r="AY328" s="238" t="s">
        <v>139</v>
      </c>
    </row>
    <row r="329" spans="2:51" s="11" customFormat="1" ht="12">
      <c r="B329" s="217"/>
      <c r="C329" s="218"/>
      <c r="D329" s="219" t="s">
        <v>148</v>
      </c>
      <c r="E329" s="220" t="s">
        <v>1</v>
      </c>
      <c r="F329" s="221" t="s">
        <v>517</v>
      </c>
      <c r="G329" s="218"/>
      <c r="H329" s="220" t="s">
        <v>1</v>
      </c>
      <c r="I329" s="222"/>
      <c r="J329" s="218"/>
      <c r="K329" s="218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148</v>
      </c>
      <c r="AU329" s="227" t="s">
        <v>80</v>
      </c>
      <c r="AV329" s="11" t="s">
        <v>78</v>
      </c>
      <c r="AW329" s="11" t="s">
        <v>32</v>
      </c>
      <c r="AX329" s="11" t="s">
        <v>70</v>
      </c>
      <c r="AY329" s="227" t="s">
        <v>139</v>
      </c>
    </row>
    <row r="330" spans="2:51" s="12" customFormat="1" ht="12">
      <c r="B330" s="228"/>
      <c r="C330" s="229"/>
      <c r="D330" s="219" t="s">
        <v>148</v>
      </c>
      <c r="E330" s="230" t="s">
        <v>1</v>
      </c>
      <c r="F330" s="231" t="s">
        <v>518</v>
      </c>
      <c r="G330" s="229"/>
      <c r="H330" s="232">
        <v>10.2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AT330" s="238" t="s">
        <v>148</v>
      </c>
      <c r="AU330" s="238" t="s">
        <v>80</v>
      </c>
      <c r="AV330" s="12" t="s">
        <v>80</v>
      </c>
      <c r="AW330" s="12" t="s">
        <v>32</v>
      </c>
      <c r="AX330" s="12" t="s">
        <v>70</v>
      </c>
      <c r="AY330" s="238" t="s">
        <v>139</v>
      </c>
    </row>
    <row r="331" spans="2:51" s="14" customFormat="1" ht="12">
      <c r="B331" s="262"/>
      <c r="C331" s="263"/>
      <c r="D331" s="219" t="s">
        <v>148</v>
      </c>
      <c r="E331" s="264" t="s">
        <v>1</v>
      </c>
      <c r="F331" s="265" t="s">
        <v>319</v>
      </c>
      <c r="G331" s="263"/>
      <c r="H331" s="266">
        <v>38.79</v>
      </c>
      <c r="I331" s="267"/>
      <c r="J331" s="263"/>
      <c r="K331" s="263"/>
      <c r="L331" s="268"/>
      <c r="M331" s="269"/>
      <c r="N331" s="270"/>
      <c r="O331" s="270"/>
      <c r="P331" s="270"/>
      <c r="Q331" s="270"/>
      <c r="R331" s="270"/>
      <c r="S331" s="270"/>
      <c r="T331" s="271"/>
      <c r="AT331" s="272" t="s">
        <v>148</v>
      </c>
      <c r="AU331" s="272" t="s">
        <v>80</v>
      </c>
      <c r="AV331" s="14" t="s">
        <v>159</v>
      </c>
      <c r="AW331" s="14" t="s">
        <v>32</v>
      </c>
      <c r="AX331" s="14" t="s">
        <v>70</v>
      </c>
      <c r="AY331" s="272" t="s">
        <v>139</v>
      </c>
    </row>
    <row r="332" spans="2:51" s="11" customFormat="1" ht="12">
      <c r="B332" s="217"/>
      <c r="C332" s="218"/>
      <c r="D332" s="219" t="s">
        <v>148</v>
      </c>
      <c r="E332" s="220" t="s">
        <v>1</v>
      </c>
      <c r="F332" s="221" t="s">
        <v>519</v>
      </c>
      <c r="G332" s="218"/>
      <c r="H332" s="220" t="s">
        <v>1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148</v>
      </c>
      <c r="AU332" s="227" t="s">
        <v>80</v>
      </c>
      <c r="AV332" s="11" t="s">
        <v>78</v>
      </c>
      <c r="AW332" s="11" t="s">
        <v>32</v>
      </c>
      <c r="AX332" s="11" t="s">
        <v>70</v>
      </c>
      <c r="AY332" s="227" t="s">
        <v>139</v>
      </c>
    </row>
    <row r="333" spans="2:51" s="12" customFormat="1" ht="12">
      <c r="B333" s="228"/>
      <c r="C333" s="229"/>
      <c r="D333" s="219" t="s">
        <v>148</v>
      </c>
      <c r="E333" s="230" t="s">
        <v>1</v>
      </c>
      <c r="F333" s="231" t="s">
        <v>520</v>
      </c>
      <c r="G333" s="229"/>
      <c r="H333" s="232">
        <v>38.79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AT333" s="238" t="s">
        <v>148</v>
      </c>
      <c r="AU333" s="238" t="s">
        <v>80</v>
      </c>
      <c r="AV333" s="12" t="s">
        <v>80</v>
      </c>
      <c r="AW333" s="12" t="s">
        <v>32</v>
      </c>
      <c r="AX333" s="12" t="s">
        <v>70</v>
      </c>
      <c r="AY333" s="238" t="s">
        <v>139</v>
      </c>
    </row>
    <row r="334" spans="2:51" s="13" customFormat="1" ht="12">
      <c r="B334" s="239"/>
      <c r="C334" s="240"/>
      <c r="D334" s="219" t="s">
        <v>148</v>
      </c>
      <c r="E334" s="241" t="s">
        <v>1</v>
      </c>
      <c r="F334" s="242" t="s">
        <v>158</v>
      </c>
      <c r="G334" s="240"/>
      <c r="H334" s="243">
        <v>77.58</v>
      </c>
      <c r="I334" s="244"/>
      <c r="J334" s="240"/>
      <c r="K334" s="240"/>
      <c r="L334" s="245"/>
      <c r="M334" s="246"/>
      <c r="N334" s="247"/>
      <c r="O334" s="247"/>
      <c r="P334" s="247"/>
      <c r="Q334" s="247"/>
      <c r="R334" s="247"/>
      <c r="S334" s="247"/>
      <c r="T334" s="248"/>
      <c r="AT334" s="249" t="s">
        <v>148</v>
      </c>
      <c r="AU334" s="249" t="s">
        <v>80</v>
      </c>
      <c r="AV334" s="13" t="s">
        <v>146</v>
      </c>
      <c r="AW334" s="13" t="s">
        <v>32</v>
      </c>
      <c r="AX334" s="13" t="s">
        <v>78</v>
      </c>
      <c r="AY334" s="249" t="s">
        <v>139</v>
      </c>
    </row>
    <row r="335" spans="2:65" s="1" customFormat="1" ht="16.5" customHeight="1">
      <c r="B335" s="37"/>
      <c r="C335" s="205" t="s">
        <v>521</v>
      </c>
      <c r="D335" s="205" t="s">
        <v>141</v>
      </c>
      <c r="E335" s="206" t="s">
        <v>522</v>
      </c>
      <c r="F335" s="207" t="s">
        <v>523</v>
      </c>
      <c r="G335" s="208" t="s">
        <v>144</v>
      </c>
      <c r="H335" s="209">
        <v>34.7</v>
      </c>
      <c r="I335" s="210"/>
      <c r="J335" s="211">
        <f>ROUND(I335*H335,2)</f>
        <v>0</v>
      </c>
      <c r="K335" s="207" t="s">
        <v>145</v>
      </c>
      <c r="L335" s="42"/>
      <c r="M335" s="212" t="s">
        <v>1</v>
      </c>
      <c r="N335" s="213" t="s">
        <v>41</v>
      </c>
      <c r="O335" s="78"/>
      <c r="P335" s="214">
        <f>O335*H335</f>
        <v>0</v>
      </c>
      <c r="Q335" s="214">
        <v>0</v>
      </c>
      <c r="R335" s="214">
        <f>Q335*H335</f>
        <v>0</v>
      </c>
      <c r="S335" s="214">
        <v>0.059</v>
      </c>
      <c r="T335" s="215">
        <f>S335*H335</f>
        <v>2.0473</v>
      </c>
      <c r="AR335" s="16" t="s">
        <v>146</v>
      </c>
      <c r="AT335" s="16" t="s">
        <v>141</v>
      </c>
      <c r="AU335" s="16" t="s">
        <v>80</v>
      </c>
      <c r="AY335" s="16" t="s">
        <v>139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6" t="s">
        <v>78</v>
      </c>
      <c r="BK335" s="216">
        <f>ROUND(I335*H335,2)</f>
        <v>0</v>
      </c>
      <c r="BL335" s="16" t="s">
        <v>146</v>
      </c>
      <c r="BM335" s="16" t="s">
        <v>524</v>
      </c>
    </row>
    <row r="336" spans="2:51" s="11" customFormat="1" ht="12">
      <c r="B336" s="217"/>
      <c r="C336" s="218"/>
      <c r="D336" s="219" t="s">
        <v>148</v>
      </c>
      <c r="E336" s="220" t="s">
        <v>1</v>
      </c>
      <c r="F336" s="221" t="s">
        <v>525</v>
      </c>
      <c r="G336" s="218"/>
      <c r="H336" s="220" t="s">
        <v>1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148</v>
      </c>
      <c r="AU336" s="227" t="s">
        <v>80</v>
      </c>
      <c r="AV336" s="11" t="s">
        <v>78</v>
      </c>
      <c r="AW336" s="11" t="s">
        <v>32</v>
      </c>
      <c r="AX336" s="11" t="s">
        <v>70</v>
      </c>
      <c r="AY336" s="227" t="s">
        <v>139</v>
      </c>
    </row>
    <row r="337" spans="2:51" s="12" customFormat="1" ht="12">
      <c r="B337" s="228"/>
      <c r="C337" s="229"/>
      <c r="D337" s="219" t="s">
        <v>148</v>
      </c>
      <c r="E337" s="230" t="s">
        <v>1</v>
      </c>
      <c r="F337" s="231" t="s">
        <v>526</v>
      </c>
      <c r="G337" s="229"/>
      <c r="H337" s="232">
        <v>34.7</v>
      </c>
      <c r="I337" s="233"/>
      <c r="J337" s="229"/>
      <c r="K337" s="229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148</v>
      </c>
      <c r="AU337" s="238" t="s">
        <v>80</v>
      </c>
      <c r="AV337" s="12" t="s">
        <v>80</v>
      </c>
      <c r="AW337" s="12" t="s">
        <v>32</v>
      </c>
      <c r="AX337" s="12" t="s">
        <v>78</v>
      </c>
      <c r="AY337" s="238" t="s">
        <v>139</v>
      </c>
    </row>
    <row r="338" spans="2:65" s="1" customFormat="1" ht="16.5" customHeight="1">
      <c r="B338" s="37"/>
      <c r="C338" s="205" t="s">
        <v>527</v>
      </c>
      <c r="D338" s="205" t="s">
        <v>141</v>
      </c>
      <c r="E338" s="206" t="s">
        <v>528</v>
      </c>
      <c r="F338" s="207" t="s">
        <v>529</v>
      </c>
      <c r="G338" s="208" t="s">
        <v>144</v>
      </c>
      <c r="H338" s="209">
        <v>2024.379</v>
      </c>
      <c r="I338" s="210"/>
      <c r="J338" s="211">
        <f>ROUND(I338*H338,2)</f>
        <v>0</v>
      </c>
      <c r="K338" s="207" t="s">
        <v>145</v>
      </c>
      <c r="L338" s="42"/>
      <c r="M338" s="212" t="s">
        <v>1</v>
      </c>
      <c r="N338" s="213" t="s">
        <v>41</v>
      </c>
      <c r="O338" s="78"/>
      <c r="P338" s="214">
        <f>O338*H338</f>
        <v>0</v>
      </c>
      <c r="Q338" s="214">
        <v>0</v>
      </c>
      <c r="R338" s="214">
        <f>Q338*H338</f>
        <v>0</v>
      </c>
      <c r="S338" s="214">
        <v>0.033</v>
      </c>
      <c r="T338" s="215">
        <f>S338*H338</f>
        <v>66.804507</v>
      </c>
      <c r="AR338" s="16" t="s">
        <v>146</v>
      </c>
      <c r="AT338" s="16" t="s">
        <v>141</v>
      </c>
      <c r="AU338" s="16" t="s">
        <v>80</v>
      </c>
      <c r="AY338" s="16" t="s">
        <v>139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6" t="s">
        <v>78</v>
      </c>
      <c r="BK338" s="216">
        <f>ROUND(I338*H338,2)</f>
        <v>0</v>
      </c>
      <c r="BL338" s="16" t="s">
        <v>146</v>
      </c>
      <c r="BM338" s="16" t="s">
        <v>530</v>
      </c>
    </row>
    <row r="339" spans="2:51" s="12" customFormat="1" ht="12">
      <c r="B339" s="228"/>
      <c r="C339" s="229"/>
      <c r="D339" s="219" t="s">
        <v>148</v>
      </c>
      <c r="E339" s="230" t="s">
        <v>1</v>
      </c>
      <c r="F339" s="231" t="s">
        <v>531</v>
      </c>
      <c r="G339" s="229"/>
      <c r="H339" s="232">
        <v>2024.379</v>
      </c>
      <c r="I339" s="233"/>
      <c r="J339" s="229"/>
      <c r="K339" s="229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148</v>
      </c>
      <c r="AU339" s="238" t="s">
        <v>80</v>
      </c>
      <c r="AV339" s="12" t="s">
        <v>80</v>
      </c>
      <c r="AW339" s="12" t="s">
        <v>32</v>
      </c>
      <c r="AX339" s="12" t="s">
        <v>78</v>
      </c>
      <c r="AY339" s="238" t="s">
        <v>139</v>
      </c>
    </row>
    <row r="340" spans="2:65" s="1" customFormat="1" ht="16.5" customHeight="1">
      <c r="B340" s="37"/>
      <c r="C340" s="205" t="s">
        <v>532</v>
      </c>
      <c r="D340" s="205" t="s">
        <v>141</v>
      </c>
      <c r="E340" s="206" t="s">
        <v>533</v>
      </c>
      <c r="F340" s="207" t="s">
        <v>534</v>
      </c>
      <c r="G340" s="208" t="s">
        <v>144</v>
      </c>
      <c r="H340" s="209">
        <v>38.13</v>
      </c>
      <c r="I340" s="210"/>
      <c r="J340" s="211">
        <f>ROUND(I340*H340,2)</f>
        <v>0</v>
      </c>
      <c r="K340" s="207" t="s">
        <v>145</v>
      </c>
      <c r="L340" s="42"/>
      <c r="M340" s="212" t="s">
        <v>1</v>
      </c>
      <c r="N340" s="213" t="s">
        <v>41</v>
      </c>
      <c r="O340" s="78"/>
      <c r="P340" s="214">
        <f>O340*H340</f>
        <v>0</v>
      </c>
      <c r="Q340" s="214">
        <v>0</v>
      </c>
      <c r="R340" s="214">
        <f>Q340*H340</f>
        <v>0</v>
      </c>
      <c r="S340" s="214">
        <v>0.073</v>
      </c>
      <c r="T340" s="215">
        <f>S340*H340</f>
        <v>2.78349</v>
      </c>
      <c r="AR340" s="16" t="s">
        <v>146</v>
      </c>
      <c r="AT340" s="16" t="s">
        <v>141</v>
      </c>
      <c r="AU340" s="16" t="s">
        <v>80</v>
      </c>
      <c r="AY340" s="16" t="s">
        <v>139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16" t="s">
        <v>78</v>
      </c>
      <c r="BK340" s="216">
        <f>ROUND(I340*H340,2)</f>
        <v>0</v>
      </c>
      <c r="BL340" s="16" t="s">
        <v>146</v>
      </c>
      <c r="BM340" s="16" t="s">
        <v>535</v>
      </c>
    </row>
    <row r="341" spans="2:51" s="11" customFormat="1" ht="12">
      <c r="B341" s="217"/>
      <c r="C341" s="218"/>
      <c r="D341" s="219" t="s">
        <v>148</v>
      </c>
      <c r="E341" s="220" t="s">
        <v>1</v>
      </c>
      <c r="F341" s="221" t="s">
        <v>536</v>
      </c>
      <c r="G341" s="218"/>
      <c r="H341" s="220" t="s">
        <v>1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148</v>
      </c>
      <c r="AU341" s="227" t="s">
        <v>80</v>
      </c>
      <c r="AV341" s="11" t="s">
        <v>78</v>
      </c>
      <c r="AW341" s="11" t="s">
        <v>32</v>
      </c>
      <c r="AX341" s="11" t="s">
        <v>70</v>
      </c>
      <c r="AY341" s="227" t="s">
        <v>139</v>
      </c>
    </row>
    <row r="342" spans="2:51" s="12" customFormat="1" ht="12">
      <c r="B342" s="228"/>
      <c r="C342" s="229"/>
      <c r="D342" s="219" t="s">
        <v>148</v>
      </c>
      <c r="E342" s="230" t="s">
        <v>1</v>
      </c>
      <c r="F342" s="231" t="s">
        <v>537</v>
      </c>
      <c r="G342" s="229"/>
      <c r="H342" s="232">
        <v>38.13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148</v>
      </c>
      <c r="AU342" s="238" t="s">
        <v>80</v>
      </c>
      <c r="AV342" s="12" t="s">
        <v>80</v>
      </c>
      <c r="AW342" s="12" t="s">
        <v>32</v>
      </c>
      <c r="AX342" s="12" t="s">
        <v>70</v>
      </c>
      <c r="AY342" s="238" t="s">
        <v>139</v>
      </c>
    </row>
    <row r="343" spans="2:51" s="13" customFormat="1" ht="12">
      <c r="B343" s="239"/>
      <c r="C343" s="240"/>
      <c r="D343" s="219" t="s">
        <v>148</v>
      </c>
      <c r="E343" s="241" t="s">
        <v>1</v>
      </c>
      <c r="F343" s="242" t="s">
        <v>158</v>
      </c>
      <c r="G343" s="240"/>
      <c r="H343" s="243">
        <v>38.13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AT343" s="249" t="s">
        <v>148</v>
      </c>
      <c r="AU343" s="249" t="s">
        <v>80</v>
      </c>
      <c r="AV343" s="13" t="s">
        <v>146</v>
      </c>
      <c r="AW343" s="13" t="s">
        <v>32</v>
      </c>
      <c r="AX343" s="13" t="s">
        <v>78</v>
      </c>
      <c r="AY343" s="249" t="s">
        <v>139</v>
      </c>
    </row>
    <row r="344" spans="2:65" s="1" customFormat="1" ht="16.5" customHeight="1">
      <c r="B344" s="37"/>
      <c r="C344" s="205" t="s">
        <v>538</v>
      </c>
      <c r="D344" s="205" t="s">
        <v>141</v>
      </c>
      <c r="E344" s="206" t="s">
        <v>539</v>
      </c>
      <c r="F344" s="207" t="s">
        <v>540</v>
      </c>
      <c r="G344" s="208" t="s">
        <v>144</v>
      </c>
      <c r="H344" s="209">
        <v>51.198</v>
      </c>
      <c r="I344" s="210"/>
      <c r="J344" s="211">
        <f>ROUND(I344*H344,2)</f>
        <v>0</v>
      </c>
      <c r="K344" s="207" t="s">
        <v>145</v>
      </c>
      <c r="L344" s="42"/>
      <c r="M344" s="212" t="s">
        <v>1</v>
      </c>
      <c r="N344" s="213" t="s">
        <v>41</v>
      </c>
      <c r="O344" s="78"/>
      <c r="P344" s="214">
        <f>O344*H344</f>
        <v>0</v>
      </c>
      <c r="Q344" s="214">
        <v>0</v>
      </c>
      <c r="R344" s="214">
        <f>Q344*H344</f>
        <v>0</v>
      </c>
      <c r="S344" s="214">
        <v>0.059</v>
      </c>
      <c r="T344" s="215">
        <f>S344*H344</f>
        <v>3.020682</v>
      </c>
      <c r="AR344" s="16" t="s">
        <v>146</v>
      </c>
      <c r="AT344" s="16" t="s">
        <v>141</v>
      </c>
      <c r="AU344" s="16" t="s">
        <v>80</v>
      </c>
      <c r="AY344" s="16" t="s">
        <v>139</v>
      </c>
      <c r="BE344" s="216">
        <f>IF(N344="základní",J344,0)</f>
        <v>0</v>
      </c>
      <c r="BF344" s="216">
        <f>IF(N344="snížená",J344,0)</f>
        <v>0</v>
      </c>
      <c r="BG344" s="216">
        <f>IF(N344="zákl. přenesená",J344,0)</f>
        <v>0</v>
      </c>
      <c r="BH344" s="216">
        <f>IF(N344="sníž. přenesená",J344,0)</f>
        <v>0</v>
      </c>
      <c r="BI344" s="216">
        <f>IF(N344="nulová",J344,0)</f>
        <v>0</v>
      </c>
      <c r="BJ344" s="16" t="s">
        <v>78</v>
      </c>
      <c r="BK344" s="216">
        <f>ROUND(I344*H344,2)</f>
        <v>0</v>
      </c>
      <c r="BL344" s="16" t="s">
        <v>146</v>
      </c>
      <c r="BM344" s="16" t="s">
        <v>541</v>
      </c>
    </row>
    <row r="345" spans="2:51" s="11" customFormat="1" ht="12">
      <c r="B345" s="217"/>
      <c r="C345" s="218"/>
      <c r="D345" s="219" t="s">
        <v>148</v>
      </c>
      <c r="E345" s="220" t="s">
        <v>1</v>
      </c>
      <c r="F345" s="221" t="s">
        <v>536</v>
      </c>
      <c r="G345" s="218"/>
      <c r="H345" s="220" t="s">
        <v>1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148</v>
      </c>
      <c r="AU345" s="227" t="s">
        <v>80</v>
      </c>
      <c r="AV345" s="11" t="s">
        <v>78</v>
      </c>
      <c r="AW345" s="11" t="s">
        <v>32</v>
      </c>
      <c r="AX345" s="11" t="s">
        <v>70</v>
      </c>
      <c r="AY345" s="227" t="s">
        <v>139</v>
      </c>
    </row>
    <row r="346" spans="2:51" s="12" customFormat="1" ht="12">
      <c r="B346" s="228"/>
      <c r="C346" s="229"/>
      <c r="D346" s="219" t="s">
        <v>148</v>
      </c>
      <c r="E346" s="230" t="s">
        <v>1</v>
      </c>
      <c r="F346" s="231" t="s">
        <v>542</v>
      </c>
      <c r="G346" s="229"/>
      <c r="H346" s="232">
        <v>51.198</v>
      </c>
      <c r="I346" s="233"/>
      <c r="J346" s="229"/>
      <c r="K346" s="229"/>
      <c r="L346" s="234"/>
      <c r="M346" s="235"/>
      <c r="N346" s="236"/>
      <c r="O346" s="236"/>
      <c r="P346" s="236"/>
      <c r="Q346" s="236"/>
      <c r="R346" s="236"/>
      <c r="S346" s="236"/>
      <c r="T346" s="237"/>
      <c r="AT346" s="238" t="s">
        <v>148</v>
      </c>
      <c r="AU346" s="238" t="s">
        <v>80</v>
      </c>
      <c r="AV346" s="12" t="s">
        <v>80</v>
      </c>
      <c r="AW346" s="12" t="s">
        <v>32</v>
      </c>
      <c r="AX346" s="12" t="s">
        <v>78</v>
      </c>
      <c r="AY346" s="238" t="s">
        <v>139</v>
      </c>
    </row>
    <row r="347" spans="2:65" s="1" customFormat="1" ht="16.5" customHeight="1">
      <c r="B347" s="37"/>
      <c r="C347" s="205" t="s">
        <v>543</v>
      </c>
      <c r="D347" s="205" t="s">
        <v>141</v>
      </c>
      <c r="E347" s="206" t="s">
        <v>544</v>
      </c>
      <c r="F347" s="207" t="s">
        <v>545</v>
      </c>
      <c r="G347" s="208" t="s">
        <v>144</v>
      </c>
      <c r="H347" s="209">
        <v>746.496</v>
      </c>
      <c r="I347" s="210"/>
      <c r="J347" s="211">
        <f>ROUND(I347*H347,2)</f>
        <v>0</v>
      </c>
      <c r="K347" s="207" t="s">
        <v>145</v>
      </c>
      <c r="L347" s="42"/>
      <c r="M347" s="212" t="s">
        <v>1</v>
      </c>
      <c r="N347" s="213" t="s">
        <v>41</v>
      </c>
      <c r="O347" s="78"/>
      <c r="P347" s="214">
        <f>O347*H347</f>
        <v>0</v>
      </c>
      <c r="Q347" s="214">
        <v>0</v>
      </c>
      <c r="R347" s="214">
        <f>Q347*H347</f>
        <v>0</v>
      </c>
      <c r="S347" s="214">
        <v>0.051</v>
      </c>
      <c r="T347" s="215">
        <f>S347*H347</f>
        <v>38.071296</v>
      </c>
      <c r="AR347" s="16" t="s">
        <v>146</v>
      </c>
      <c r="AT347" s="16" t="s">
        <v>141</v>
      </c>
      <c r="AU347" s="16" t="s">
        <v>80</v>
      </c>
      <c r="AY347" s="16" t="s">
        <v>139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16" t="s">
        <v>78</v>
      </c>
      <c r="BK347" s="216">
        <f>ROUND(I347*H347,2)</f>
        <v>0</v>
      </c>
      <c r="BL347" s="16" t="s">
        <v>146</v>
      </c>
      <c r="BM347" s="16" t="s">
        <v>546</v>
      </c>
    </row>
    <row r="348" spans="2:51" s="12" customFormat="1" ht="12">
      <c r="B348" s="228"/>
      <c r="C348" s="229"/>
      <c r="D348" s="219" t="s">
        <v>148</v>
      </c>
      <c r="E348" s="230" t="s">
        <v>1</v>
      </c>
      <c r="F348" s="231" t="s">
        <v>547</v>
      </c>
      <c r="G348" s="229"/>
      <c r="H348" s="232">
        <v>337.429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148</v>
      </c>
      <c r="AU348" s="238" t="s">
        <v>80</v>
      </c>
      <c r="AV348" s="12" t="s">
        <v>80</v>
      </c>
      <c r="AW348" s="12" t="s">
        <v>32</v>
      </c>
      <c r="AX348" s="12" t="s">
        <v>70</v>
      </c>
      <c r="AY348" s="238" t="s">
        <v>139</v>
      </c>
    </row>
    <row r="349" spans="2:51" s="12" customFormat="1" ht="12">
      <c r="B349" s="228"/>
      <c r="C349" s="229"/>
      <c r="D349" s="219" t="s">
        <v>148</v>
      </c>
      <c r="E349" s="230" t="s">
        <v>1</v>
      </c>
      <c r="F349" s="231" t="s">
        <v>548</v>
      </c>
      <c r="G349" s="229"/>
      <c r="H349" s="232">
        <v>409.067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AT349" s="238" t="s">
        <v>148</v>
      </c>
      <c r="AU349" s="238" t="s">
        <v>80</v>
      </c>
      <c r="AV349" s="12" t="s">
        <v>80</v>
      </c>
      <c r="AW349" s="12" t="s">
        <v>32</v>
      </c>
      <c r="AX349" s="12" t="s">
        <v>70</v>
      </c>
      <c r="AY349" s="238" t="s">
        <v>139</v>
      </c>
    </row>
    <row r="350" spans="2:51" s="13" customFormat="1" ht="12">
      <c r="B350" s="239"/>
      <c r="C350" s="240"/>
      <c r="D350" s="219" t="s">
        <v>148</v>
      </c>
      <c r="E350" s="241" t="s">
        <v>1</v>
      </c>
      <c r="F350" s="242" t="s">
        <v>158</v>
      </c>
      <c r="G350" s="240"/>
      <c r="H350" s="243">
        <v>746.496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AT350" s="249" t="s">
        <v>148</v>
      </c>
      <c r="AU350" s="249" t="s">
        <v>80</v>
      </c>
      <c r="AV350" s="13" t="s">
        <v>146</v>
      </c>
      <c r="AW350" s="13" t="s">
        <v>32</v>
      </c>
      <c r="AX350" s="13" t="s">
        <v>78</v>
      </c>
      <c r="AY350" s="249" t="s">
        <v>139</v>
      </c>
    </row>
    <row r="351" spans="2:65" s="1" customFormat="1" ht="16.5" customHeight="1">
      <c r="B351" s="37"/>
      <c r="C351" s="205" t="s">
        <v>549</v>
      </c>
      <c r="D351" s="205" t="s">
        <v>141</v>
      </c>
      <c r="E351" s="206" t="s">
        <v>550</v>
      </c>
      <c r="F351" s="207" t="s">
        <v>551</v>
      </c>
      <c r="G351" s="208" t="s">
        <v>144</v>
      </c>
      <c r="H351" s="209">
        <v>9.486</v>
      </c>
      <c r="I351" s="210"/>
      <c r="J351" s="211">
        <f>ROUND(I351*H351,2)</f>
        <v>0</v>
      </c>
      <c r="K351" s="207" t="s">
        <v>145</v>
      </c>
      <c r="L351" s="42"/>
      <c r="M351" s="212" t="s">
        <v>1</v>
      </c>
      <c r="N351" s="213" t="s">
        <v>41</v>
      </c>
      <c r="O351" s="78"/>
      <c r="P351" s="214">
        <f>O351*H351</f>
        <v>0</v>
      </c>
      <c r="Q351" s="214">
        <v>0</v>
      </c>
      <c r="R351" s="214">
        <f>Q351*H351</f>
        <v>0</v>
      </c>
      <c r="S351" s="214">
        <v>0.062</v>
      </c>
      <c r="T351" s="215">
        <f>S351*H351</f>
        <v>0.588132</v>
      </c>
      <c r="AR351" s="16" t="s">
        <v>146</v>
      </c>
      <c r="AT351" s="16" t="s">
        <v>141</v>
      </c>
      <c r="AU351" s="16" t="s">
        <v>80</v>
      </c>
      <c r="AY351" s="16" t="s">
        <v>139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6" t="s">
        <v>78</v>
      </c>
      <c r="BK351" s="216">
        <f>ROUND(I351*H351,2)</f>
        <v>0</v>
      </c>
      <c r="BL351" s="16" t="s">
        <v>146</v>
      </c>
      <c r="BM351" s="16" t="s">
        <v>552</v>
      </c>
    </row>
    <row r="352" spans="2:51" s="12" customFormat="1" ht="12">
      <c r="B352" s="228"/>
      <c r="C352" s="229"/>
      <c r="D352" s="219" t="s">
        <v>148</v>
      </c>
      <c r="E352" s="230" t="s">
        <v>1</v>
      </c>
      <c r="F352" s="231" t="s">
        <v>553</v>
      </c>
      <c r="G352" s="229"/>
      <c r="H352" s="232">
        <v>9.486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148</v>
      </c>
      <c r="AU352" s="238" t="s">
        <v>80</v>
      </c>
      <c r="AV352" s="12" t="s">
        <v>80</v>
      </c>
      <c r="AW352" s="12" t="s">
        <v>32</v>
      </c>
      <c r="AX352" s="12" t="s">
        <v>78</v>
      </c>
      <c r="AY352" s="238" t="s">
        <v>139</v>
      </c>
    </row>
    <row r="353" spans="2:65" s="1" customFormat="1" ht="16.5" customHeight="1">
      <c r="B353" s="37"/>
      <c r="C353" s="205" t="s">
        <v>554</v>
      </c>
      <c r="D353" s="205" t="s">
        <v>141</v>
      </c>
      <c r="E353" s="206" t="s">
        <v>555</v>
      </c>
      <c r="F353" s="207" t="s">
        <v>556</v>
      </c>
      <c r="G353" s="208" t="s">
        <v>144</v>
      </c>
      <c r="H353" s="209">
        <v>2293.406</v>
      </c>
      <c r="I353" s="210"/>
      <c r="J353" s="211">
        <f>ROUND(I353*H353,2)</f>
        <v>0</v>
      </c>
      <c r="K353" s="207" t="s">
        <v>145</v>
      </c>
      <c r="L353" s="42"/>
      <c r="M353" s="212" t="s">
        <v>1</v>
      </c>
      <c r="N353" s="213" t="s">
        <v>41</v>
      </c>
      <c r="O353" s="78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AR353" s="16" t="s">
        <v>146</v>
      </c>
      <c r="AT353" s="16" t="s">
        <v>141</v>
      </c>
      <c r="AU353" s="16" t="s">
        <v>80</v>
      </c>
      <c r="AY353" s="16" t="s">
        <v>139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6" t="s">
        <v>78</v>
      </c>
      <c r="BK353" s="216">
        <f>ROUND(I353*H353,2)</f>
        <v>0</v>
      </c>
      <c r="BL353" s="16" t="s">
        <v>146</v>
      </c>
      <c r="BM353" s="16" t="s">
        <v>557</v>
      </c>
    </row>
    <row r="354" spans="2:51" s="12" customFormat="1" ht="12">
      <c r="B354" s="228"/>
      <c r="C354" s="229"/>
      <c r="D354" s="219" t="s">
        <v>148</v>
      </c>
      <c r="E354" s="230" t="s">
        <v>1</v>
      </c>
      <c r="F354" s="231" t="s">
        <v>558</v>
      </c>
      <c r="G354" s="229"/>
      <c r="H354" s="232">
        <v>2293.406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148</v>
      </c>
      <c r="AU354" s="238" t="s">
        <v>80</v>
      </c>
      <c r="AV354" s="12" t="s">
        <v>80</v>
      </c>
      <c r="AW354" s="12" t="s">
        <v>32</v>
      </c>
      <c r="AX354" s="12" t="s">
        <v>78</v>
      </c>
      <c r="AY354" s="238" t="s">
        <v>139</v>
      </c>
    </row>
    <row r="355" spans="2:65" s="1" customFormat="1" ht="16.5" customHeight="1">
      <c r="B355" s="37"/>
      <c r="C355" s="205" t="s">
        <v>559</v>
      </c>
      <c r="D355" s="205" t="s">
        <v>141</v>
      </c>
      <c r="E355" s="206" t="s">
        <v>560</v>
      </c>
      <c r="F355" s="207" t="s">
        <v>561</v>
      </c>
      <c r="G355" s="208" t="s">
        <v>144</v>
      </c>
      <c r="H355" s="209">
        <v>550417.44</v>
      </c>
      <c r="I355" s="210"/>
      <c r="J355" s="211">
        <f>ROUND(I355*H355,2)</f>
        <v>0</v>
      </c>
      <c r="K355" s="207" t="s">
        <v>145</v>
      </c>
      <c r="L355" s="42"/>
      <c r="M355" s="212" t="s">
        <v>1</v>
      </c>
      <c r="N355" s="213" t="s">
        <v>41</v>
      </c>
      <c r="O355" s="78"/>
      <c r="P355" s="214">
        <f>O355*H355</f>
        <v>0</v>
      </c>
      <c r="Q355" s="214">
        <v>0</v>
      </c>
      <c r="R355" s="214">
        <f>Q355*H355</f>
        <v>0</v>
      </c>
      <c r="S355" s="214">
        <v>0</v>
      </c>
      <c r="T355" s="215">
        <f>S355*H355</f>
        <v>0</v>
      </c>
      <c r="AR355" s="16" t="s">
        <v>146</v>
      </c>
      <c r="AT355" s="16" t="s">
        <v>141</v>
      </c>
      <c r="AU355" s="16" t="s">
        <v>80</v>
      </c>
      <c r="AY355" s="16" t="s">
        <v>139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6" t="s">
        <v>78</v>
      </c>
      <c r="BK355" s="216">
        <f>ROUND(I355*H355,2)</f>
        <v>0</v>
      </c>
      <c r="BL355" s="16" t="s">
        <v>146</v>
      </c>
      <c r="BM355" s="16" t="s">
        <v>562</v>
      </c>
    </row>
    <row r="356" spans="2:51" s="11" customFormat="1" ht="12">
      <c r="B356" s="217"/>
      <c r="C356" s="218"/>
      <c r="D356" s="219" t="s">
        <v>148</v>
      </c>
      <c r="E356" s="220" t="s">
        <v>1</v>
      </c>
      <c r="F356" s="221" t="s">
        <v>563</v>
      </c>
      <c r="G356" s="218"/>
      <c r="H356" s="220" t="s">
        <v>1</v>
      </c>
      <c r="I356" s="222"/>
      <c r="J356" s="218"/>
      <c r="K356" s="218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148</v>
      </c>
      <c r="AU356" s="227" t="s">
        <v>80</v>
      </c>
      <c r="AV356" s="11" t="s">
        <v>78</v>
      </c>
      <c r="AW356" s="11" t="s">
        <v>32</v>
      </c>
      <c r="AX356" s="11" t="s">
        <v>70</v>
      </c>
      <c r="AY356" s="227" t="s">
        <v>139</v>
      </c>
    </row>
    <row r="357" spans="2:51" s="12" customFormat="1" ht="12">
      <c r="B357" s="228"/>
      <c r="C357" s="229"/>
      <c r="D357" s="219" t="s">
        <v>148</v>
      </c>
      <c r="E357" s="230" t="s">
        <v>1</v>
      </c>
      <c r="F357" s="231" t="s">
        <v>564</v>
      </c>
      <c r="G357" s="229"/>
      <c r="H357" s="232">
        <v>550417.44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148</v>
      </c>
      <c r="AU357" s="238" t="s">
        <v>80</v>
      </c>
      <c r="AV357" s="12" t="s">
        <v>80</v>
      </c>
      <c r="AW357" s="12" t="s">
        <v>32</v>
      </c>
      <c r="AX357" s="12" t="s">
        <v>78</v>
      </c>
      <c r="AY357" s="238" t="s">
        <v>139</v>
      </c>
    </row>
    <row r="358" spans="2:65" s="1" customFormat="1" ht="16.5" customHeight="1">
      <c r="B358" s="37"/>
      <c r="C358" s="205" t="s">
        <v>565</v>
      </c>
      <c r="D358" s="205" t="s">
        <v>141</v>
      </c>
      <c r="E358" s="206" t="s">
        <v>566</v>
      </c>
      <c r="F358" s="207" t="s">
        <v>567</v>
      </c>
      <c r="G358" s="208" t="s">
        <v>144</v>
      </c>
      <c r="H358" s="209">
        <v>2293.406</v>
      </c>
      <c r="I358" s="210"/>
      <c r="J358" s="211">
        <f>ROUND(I358*H358,2)</f>
        <v>0</v>
      </c>
      <c r="K358" s="207" t="s">
        <v>145</v>
      </c>
      <c r="L358" s="42"/>
      <c r="M358" s="212" t="s">
        <v>1</v>
      </c>
      <c r="N358" s="213" t="s">
        <v>41</v>
      </c>
      <c r="O358" s="78"/>
      <c r="P358" s="214">
        <f>O358*H358</f>
        <v>0</v>
      </c>
      <c r="Q358" s="214">
        <v>0</v>
      </c>
      <c r="R358" s="214">
        <f>Q358*H358</f>
        <v>0</v>
      </c>
      <c r="S358" s="214">
        <v>0</v>
      </c>
      <c r="T358" s="215">
        <f>S358*H358</f>
        <v>0</v>
      </c>
      <c r="AR358" s="16" t="s">
        <v>146</v>
      </c>
      <c r="AT358" s="16" t="s">
        <v>141</v>
      </c>
      <c r="AU358" s="16" t="s">
        <v>80</v>
      </c>
      <c r="AY358" s="16" t="s">
        <v>139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6" t="s">
        <v>78</v>
      </c>
      <c r="BK358" s="216">
        <f>ROUND(I358*H358,2)</f>
        <v>0</v>
      </c>
      <c r="BL358" s="16" t="s">
        <v>146</v>
      </c>
      <c r="BM358" s="16" t="s">
        <v>568</v>
      </c>
    </row>
    <row r="359" spans="2:65" s="1" customFormat="1" ht="16.5" customHeight="1">
      <c r="B359" s="37"/>
      <c r="C359" s="205" t="s">
        <v>569</v>
      </c>
      <c r="D359" s="205" t="s">
        <v>141</v>
      </c>
      <c r="E359" s="206" t="s">
        <v>570</v>
      </c>
      <c r="F359" s="207" t="s">
        <v>571</v>
      </c>
      <c r="G359" s="208" t="s">
        <v>144</v>
      </c>
      <c r="H359" s="209">
        <v>231.647</v>
      </c>
      <c r="I359" s="210"/>
      <c r="J359" s="211">
        <f>ROUND(I359*H359,2)</f>
        <v>0</v>
      </c>
      <c r="K359" s="207" t="s">
        <v>145</v>
      </c>
      <c r="L359" s="42"/>
      <c r="M359" s="212" t="s">
        <v>1</v>
      </c>
      <c r="N359" s="213" t="s">
        <v>41</v>
      </c>
      <c r="O359" s="78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AR359" s="16" t="s">
        <v>146</v>
      </c>
      <c r="AT359" s="16" t="s">
        <v>141</v>
      </c>
      <c r="AU359" s="16" t="s">
        <v>80</v>
      </c>
      <c r="AY359" s="16" t="s">
        <v>139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6" t="s">
        <v>78</v>
      </c>
      <c r="BK359" s="216">
        <f>ROUND(I359*H359,2)</f>
        <v>0</v>
      </c>
      <c r="BL359" s="16" t="s">
        <v>146</v>
      </c>
      <c r="BM359" s="16" t="s">
        <v>572</v>
      </c>
    </row>
    <row r="360" spans="2:51" s="11" customFormat="1" ht="12">
      <c r="B360" s="217"/>
      <c r="C360" s="218"/>
      <c r="D360" s="219" t="s">
        <v>148</v>
      </c>
      <c r="E360" s="220" t="s">
        <v>1</v>
      </c>
      <c r="F360" s="221" t="s">
        <v>573</v>
      </c>
      <c r="G360" s="218"/>
      <c r="H360" s="220" t="s">
        <v>1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148</v>
      </c>
      <c r="AU360" s="227" t="s">
        <v>80</v>
      </c>
      <c r="AV360" s="11" t="s">
        <v>78</v>
      </c>
      <c r="AW360" s="11" t="s">
        <v>32</v>
      </c>
      <c r="AX360" s="11" t="s">
        <v>70</v>
      </c>
      <c r="AY360" s="227" t="s">
        <v>139</v>
      </c>
    </row>
    <row r="361" spans="2:51" s="12" customFormat="1" ht="12">
      <c r="B361" s="228"/>
      <c r="C361" s="229"/>
      <c r="D361" s="219" t="s">
        <v>148</v>
      </c>
      <c r="E361" s="230" t="s">
        <v>1</v>
      </c>
      <c r="F361" s="231" t="s">
        <v>574</v>
      </c>
      <c r="G361" s="229"/>
      <c r="H361" s="232">
        <v>231.647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148</v>
      </c>
      <c r="AU361" s="238" t="s">
        <v>80</v>
      </c>
      <c r="AV361" s="12" t="s">
        <v>80</v>
      </c>
      <c r="AW361" s="12" t="s">
        <v>32</v>
      </c>
      <c r="AX361" s="12" t="s">
        <v>78</v>
      </c>
      <c r="AY361" s="238" t="s">
        <v>139</v>
      </c>
    </row>
    <row r="362" spans="2:65" s="1" customFormat="1" ht="16.5" customHeight="1">
      <c r="B362" s="37"/>
      <c r="C362" s="205" t="s">
        <v>575</v>
      </c>
      <c r="D362" s="205" t="s">
        <v>141</v>
      </c>
      <c r="E362" s="206" t="s">
        <v>576</v>
      </c>
      <c r="F362" s="207" t="s">
        <v>577</v>
      </c>
      <c r="G362" s="208" t="s">
        <v>144</v>
      </c>
      <c r="H362" s="209">
        <v>55595.28</v>
      </c>
      <c r="I362" s="210"/>
      <c r="J362" s="211">
        <f>ROUND(I362*H362,2)</f>
        <v>0</v>
      </c>
      <c r="K362" s="207" t="s">
        <v>145</v>
      </c>
      <c r="L362" s="42"/>
      <c r="M362" s="212" t="s">
        <v>1</v>
      </c>
      <c r="N362" s="213" t="s">
        <v>41</v>
      </c>
      <c r="O362" s="78"/>
      <c r="P362" s="214">
        <f>O362*H362</f>
        <v>0</v>
      </c>
      <c r="Q362" s="214">
        <v>0</v>
      </c>
      <c r="R362" s="214">
        <f>Q362*H362</f>
        <v>0</v>
      </c>
      <c r="S362" s="214">
        <v>0</v>
      </c>
      <c r="T362" s="215">
        <f>S362*H362</f>
        <v>0</v>
      </c>
      <c r="AR362" s="16" t="s">
        <v>146</v>
      </c>
      <c r="AT362" s="16" t="s">
        <v>141</v>
      </c>
      <c r="AU362" s="16" t="s">
        <v>80</v>
      </c>
      <c r="AY362" s="16" t="s">
        <v>139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6" t="s">
        <v>78</v>
      </c>
      <c r="BK362" s="216">
        <f>ROUND(I362*H362,2)</f>
        <v>0</v>
      </c>
      <c r="BL362" s="16" t="s">
        <v>146</v>
      </c>
      <c r="BM362" s="16" t="s">
        <v>578</v>
      </c>
    </row>
    <row r="363" spans="2:51" s="12" customFormat="1" ht="12">
      <c r="B363" s="228"/>
      <c r="C363" s="229"/>
      <c r="D363" s="219" t="s">
        <v>148</v>
      </c>
      <c r="E363" s="230" t="s">
        <v>1</v>
      </c>
      <c r="F363" s="231" t="s">
        <v>579</v>
      </c>
      <c r="G363" s="229"/>
      <c r="H363" s="232">
        <v>55595.28</v>
      </c>
      <c r="I363" s="233"/>
      <c r="J363" s="229"/>
      <c r="K363" s="229"/>
      <c r="L363" s="234"/>
      <c r="M363" s="235"/>
      <c r="N363" s="236"/>
      <c r="O363" s="236"/>
      <c r="P363" s="236"/>
      <c r="Q363" s="236"/>
      <c r="R363" s="236"/>
      <c r="S363" s="236"/>
      <c r="T363" s="237"/>
      <c r="AT363" s="238" t="s">
        <v>148</v>
      </c>
      <c r="AU363" s="238" t="s">
        <v>80</v>
      </c>
      <c r="AV363" s="12" t="s">
        <v>80</v>
      </c>
      <c r="AW363" s="12" t="s">
        <v>32</v>
      </c>
      <c r="AX363" s="12" t="s">
        <v>78</v>
      </c>
      <c r="AY363" s="238" t="s">
        <v>139</v>
      </c>
    </row>
    <row r="364" spans="2:65" s="1" customFormat="1" ht="16.5" customHeight="1">
      <c r="B364" s="37"/>
      <c r="C364" s="205" t="s">
        <v>580</v>
      </c>
      <c r="D364" s="205" t="s">
        <v>141</v>
      </c>
      <c r="E364" s="206" t="s">
        <v>581</v>
      </c>
      <c r="F364" s="207" t="s">
        <v>582</v>
      </c>
      <c r="G364" s="208" t="s">
        <v>144</v>
      </c>
      <c r="H364" s="209">
        <v>231.647</v>
      </c>
      <c r="I364" s="210"/>
      <c r="J364" s="211">
        <f>ROUND(I364*H364,2)</f>
        <v>0</v>
      </c>
      <c r="K364" s="207" t="s">
        <v>145</v>
      </c>
      <c r="L364" s="42"/>
      <c r="M364" s="212" t="s">
        <v>1</v>
      </c>
      <c r="N364" s="213" t="s">
        <v>41</v>
      </c>
      <c r="O364" s="78"/>
      <c r="P364" s="214">
        <f>O364*H364</f>
        <v>0</v>
      </c>
      <c r="Q364" s="214">
        <v>0</v>
      </c>
      <c r="R364" s="214">
        <f>Q364*H364</f>
        <v>0</v>
      </c>
      <c r="S364" s="214">
        <v>0</v>
      </c>
      <c r="T364" s="215">
        <f>S364*H364</f>
        <v>0</v>
      </c>
      <c r="AR364" s="16" t="s">
        <v>146</v>
      </c>
      <c r="AT364" s="16" t="s">
        <v>141</v>
      </c>
      <c r="AU364" s="16" t="s">
        <v>80</v>
      </c>
      <c r="AY364" s="16" t="s">
        <v>139</v>
      </c>
      <c r="BE364" s="216">
        <f>IF(N364="základní",J364,0)</f>
        <v>0</v>
      </c>
      <c r="BF364" s="216">
        <f>IF(N364="snížená",J364,0)</f>
        <v>0</v>
      </c>
      <c r="BG364" s="216">
        <f>IF(N364="zákl. přenesená",J364,0)</f>
        <v>0</v>
      </c>
      <c r="BH364" s="216">
        <f>IF(N364="sníž. přenesená",J364,0)</f>
        <v>0</v>
      </c>
      <c r="BI364" s="216">
        <f>IF(N364="nulová",J364,0)</f>
        <v>0</v>
      </c>
      <c r="BJ364" s="16" t="s">
        <v>78</v>
      </c>
      <c r="BK364" s="216">
        <f>ROUND(I364*H364,2)</f>
        <v>0</v>
      </c>
      <c r="BL364" s="16" t="s">
        <v>146</v>
      </c>
      <c r="BM364" s="16" t="s">
        <v>583</v>
      </c>
    </row>
    <row r="365" spans="2:65" s="1" customFormat="1" ht="16.5" customHeight="1">
      <c r="B365" s="37"/>
      <c r="C365" s="205" t="s">
        <v>584</v>
      </c>
      <c r="D365" s="205" t="s">
        <v>141</v>
      </c>
      <c r="E365" s="206" t="s">
        <v>585</v>
      </c>
      <c r="F365" s="207" t="s">
        <v>586</v>
      </c>
      <c r="G365" s="208" t="s">
        <v>144</v>
      </c>
      <c r="H365" s="209">
        <v>2525.053</v>
      </c>
      <c r="I365" s="210"/>
      <c r="J365" s="211">
        <f>ROUND(I365*H365,2)</f>
        <v>0</v>
      </c>
      <c r="K365" s="207" t="s">
        <v>145</v>
      </c>
      <c r="L365" s="42"/>
      <c r="M365" s="212" t="s">
        <v>1</v>
      </c>
      <c r="N365" s="213" t="s">
        <v>41</v>
      </c>
      <c r="O365" s="78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AR365" s="16" t="s">
        <v>146</v>
      </c>
      <c r="AT365" s="16" t="s">
        <v>141</v>
      </c>
      <c r="AU365" s="16" t="s">
        <v>80</v>
      </c>
      <c r="AY365" s="16" t="s">
        <v>139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6" t="s">
        <v>78</v>
      </c>
      <c r="BK365" s="216">
        <f>ROUND(I365*H365,2)</f>
        <v>0</v>
      </c>
      <c r="BL365" s="16" t="s">
        <v>146</v>
      </c>
      <c r="BM365" s="16" t="s">
        <v>587</v>
      </c>
    </row>
    <row r="366" spans="2:51" s="12" customFormat="1" ht="12">
      <c r="B366" s="228"/>
      <c r="C366" s="229"/>
      <c r="D366" s="219" t="s">
        <v>148</v>
      </c>
      <c r="E366" s="230" t="s">
        <v>1</v>
      </c>
      <c r="F366" s="231" t="s">
        <v>588</v>
      </c>
      <c r="G366" s="229"/>
      <c r="H366" s="232">
        <v>2525.053</v>
      </c>
      <c r="I366" s="233"/>
      <c r="J366" s="229"/>
      <c r="K366" s="229"/>
      <c r="L366" s="234"/>
      <c r="M366" s="235"/>
      <c r="N366" s="236"/>
      <c r="O366" s="236"/>
      <c r="P366" s="236"/>
      <c r="Q366" s="236"/>
      <c r="R366" s="236"/>
      <c r="S366" s="236"/>
      <c r="T366" s="237"/>
      <c r="AT366" s="238" t="s">
        <v>148</v>
      </c>
      <c r="AU366" s="238" t="s">
        <v>80</v>
      </c>
      <c r="AV366" s="12" t="s">
        <v>80</v>
      </c>
      <c r="AW366" s="12" t="s">
        <v>32</v>
      </c>
      <c r="AX366" s="12" t="s">
        <v>78</v>
      </c>
      <c r="AY366" s="238" t="s">
        <v>139</v>
      </c>
    </row>
    <row r="367" spans="2:65" s="1" customFormat="1" ht="16.5" customHeight="1">
      <c r="B367" s="37"/>
      <c r="C367" s="205" t="s">
        <v>589</v>
      </c>
      <c r="D367" s="205" t="s">
        <v>141</v>
      </c>
      <c r="E367" s="206" t="s">
        <v>590</v>
      </c>
      <c r="F367" s="207" t="s">
        <v>591</v>
      </c>
      <c r="G367" s="208" t="s">
        <v>144</v>
      </c>
      <c r="H367" s="209">
        <v>2525.063</v>
      </c>
      <c r="I367" s="210"/>
      <c r="J367" s="211">
        <f>ROUND(I367*H367,2)</f>
        <v>0</v>
      </c>
      <c r="K367" s="207" t="s">
        <v>145</v>
      </c>
      <c r="L367" s="42"/>
      <c r="M367" s="212" t="s">
        <v>1</v>
      </c>
      <c r="N367" s="213" t="s">
        <v>41</v>
      </c>
      <c r="O367" s="78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AR367" s="16" t="s">
        <v>146</v>
      </c>
      <c r="AT367" s="16" t="s">
        <v>141</v>
      </c>
      <c r="AU367" s="16" t="s">
        <v>80</v>
      </c>
      <c r="AY367" s="16" t="s">
        <v>139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6" t="s">
        <v>78</v>
      </c>
      <c r="BK367" s="216">
        <f>ROUND(I367*H367,2)</f>
        <v>0</v>
      </c>
      <c r="BL367" s="16" t="s">
        <v>146</v>
      </c>
      <c r="BM367" s="16" t="s">
        <v>592</v>
      </c>
    </row>
    <row r="368" spans="2:65" s="1" customFormat="1" ht="16.5" customHeight="1">
      <c r="B368" s="37"/>
      <c r="C368" s="205" t="s">
        <v>593</v>
      </c>
      <c r="D368" s="205" t="s">
        <v>141</v>
      </c>
      <c r="E368" s="206" t="s">
        <v>594</v>
      </c>
      <c r="F368" s="207" t="s">
        <v>595</v>
      </c>
      <c r="G368" s="208" t="s">
        <v>279</v>
      </c>
      <c r="H368" s="209">
        <v>1</v>
      </c>
      <c r="I368" s="210"/>
      <c r="J368" s="211">
        <f>ROUND(I368*H368,2)</f>
        <v>0</v>
      </c>
      <c r="K368" s="207" t="s">
        <v>1</v>
      </c>
      <c r="L368" s="42"/>
      <c r="M368" s="212" t="s">
        <v>1</v>
      </c>
      <c r="N368" s="213" t="s">
        <v>41</v>
      </c>
      <c r="O368" s="78"/>
      <c r="P368" s="214">
        <f>O368*H368</f>
        <v>0</v>
      </c>
      <c r="Q368" s="214">
        <v>0</v>
      </c>
      <c r="R368" s="214">
        <f>Q368*H368</f>
        <v>0</v>
      </c>
      <c r="S368" s="214">
        <v>0</v>
      </c>
      <c r="T368" s="215">
        <f>S368*H368</f>
        <v>0</v>
      </c>
      <c r="AR368" s="16" t="s">
        <v>146</v>
      </c>
      <c r="AT368" s="16" t="s">
        <v>141</v>
      </c>
      <c r="AU368" s="16" t="s">
        <v>80</v>
      </c>
      <c r="AY368" s="16" t="s">
        <v>139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6" t="s">
        <v>78</v>
      </c>
      <c r="BK368" s="216">
        <f>ROUND(I368*H368,2)</f>
        <v>0</v>
      </c>
      <c r="BL368" s="16" t="s">
        <v>146</v>
      </c>
      <c r="BM368" s="16" t="s">
        <v>596</v>
      </c>
    </row>
    <row r="369" spans="2:51" s="12" customFormat="1" ht="12">
      <c r="B369" s="228"/>
      <c r="C369" s="229"/>
      <c r="D369" s="219" t="s">
        <v>148</v>
      </c>
      <c r="E369" s="230" t="s">
        <v>1</v>
      </c>
      <c r="F369" s="231" t="s">
        <v>78</v>
      </c>
      <c r="G369" s="229"/>
      <c r="H369" s="232">
        <v>1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148</v>
      </c>
      <c r="AU369" s="238" t="s">
        <v>80</v>
      </c>
      <c r="AV369" s="12" t="s">
        <v>80</v>
      </c>
      <c r="AW369" s="12" t="s">
        <v>32</v>
      </c>
      <c r="AX369" s="12" t="s">
        <v>78</v>
      </c>
      <c r="AY369" s="238" t="s">
        <v>139</v>
      </c>
    </row>
    <row r="370" spans="2:65" s="1" customFormat="1" ht="16.5" customHeight="1">
      <c r="B370" s="37"/>
      <c r="C370" s="205" t="s">
        <v>597</v>
      </c>
      <c r="D370" s="205" t="s">
        <v>141</v>
      </c>
      <c r="E370" s="206" t="s">
        <v>598</v>
      </c>
      <c r="F370" s="207" t="s">
        <v>599</v>
      </c>
      <c r="G370" s="208" t="s">
        <v>600</v>
      </c>
      <c r="H370" s="209">
        <v>1</v>
      </c>
      <c r="I370" s="210"/>
      <c r="J370" s="211">
        <f>ROUND(I370*H370,2)</f>
        <v>0</v>
      </c>
      <c r="K370" s="207" t="s">
        <v>1</v>
      </c>
      <c r="L370" s="42"/>
      <c r="M370" s="212" t="s">
        <v>1</v>
      </c>
      <c r="N370" s="213" t="s">
        <v>41</v>
      </c>
      <c r="O370" s="78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AR370" s="16" t="s">
        <v>146</v>
      </c>
      <c r="AT370" s="16" t="s">
        <v>141</v>
      </c>
      <c r="AU370" s="16" t="s">
        <v>80</v>
      </c>
      <c r="AY370" s="16" t="s">
        <v>139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6" t="s">
        <v>78</v>
      </c>
      <c r="BK370" s="216">
        <f>ROUND(I370*H370,2)</f>
        <v>0</v>
      </c>
      <c r="BL370" s="16" t="s">
        <v>146</v>
      </c>
      <c r="BM370" s="16" t="s">
        <v>601</v>
      </c>
    </row>
    <row r="371" spans="2:65" s="1" customFormat="1" ht="16.5" customHeight="1">
      <c r="B371" s="37"/>
      <c r="C371" s="205" t="s">
        <v>602</v>
      </c>
      <c r="D371" s="205" t="s">
        <v>141</v>
      </c>
      <c r="E371" s="206" t="s">
        <v>603</v>
      </c>
      <c r="F371" s="207" t="s">
        <v>604</v>
      </c>
      <c r="G371" s="208" t="s">
        <v>144</v>
      </c>
      <c r="H371" s="209">
        <v>809.942</v>
      </c>
      <c r="I371" s="210"/>
      <c r="J371" s="211">
        <f>ROUND(I371*H371,2)</f>
        <v>0</v>
      </c>
      <c r="K371" s="207" t="s">
        <v>145</v>
      </c>
      <c r="L371" s="42"/>
      <c r="M371" s="212" t="s">
        <v>1</v>
      </c>
      <c r="N371" s="213" t="s">
        <v>41</v>
      </c>
      <c r="O371" s="78"/>
      <c r="P371" s="214">
        <f>O371*H371</f>
        <v>0</v>
      </c>
      <c r="Q371" s="214">
        <v>2E-05</v>
      </c>
      <c r="R371" s="214">
        <f>Q371*H371</f>
        <v>0.016198840000000003</v>
      </c>
      <c r="S371" s="214">
        <v>0</v>
      </c>
      <c r="T371" s="215">
        <f>S371*H371</f>
        <v>0</v>
      </c>
      <c r="AR371" s="16" t="s">
        <v>146</v>
      </c>
      <c r="AT371" s="16" t="s">
        <v>141</v>
      </c>
      <c r="AU371" s="16" t="s">
        <v>80</v>
      </c>
      <c r="AY371" s="16" t="s">
        <v>139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6" t="s">
        <v>78</v>
      </c>
      <c r="BK371" s="216">
        <f>ROUND(I371*H371,2)</f>
        <v>0</v>
      </c>
      <c r="BL371" s="16" t="s">
        <v>146</v>
      </c>
      <c r="BM371" s="16" t="s">
        <v>605</v>
      </c>
    </row>
    <row r="372" spans="2:51" s="12" customFormat="1" ht="12">
      <c r="B372" s="228"/>
      <c r="C372" s="229"/>
      <c r="D372" s="219" t="s">
        <v>148</v>
      </c>
      <c r="E372" s="230" t="s">
        <v>1</v>
      </c>
      <c r="F372" s="231" t="s">
        <v>606</v>
      </c>
      <c r="G372" s="229"/>
      <c r="H372" s="232">
        <v>787.52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148</v>
      </c>
      <c r="AU372" s="238" t="s">
        <v>80</v>
      </c>
      <c r="AV372" s="12" t="s">
        <v>80</v>
      </c>
      <c r="AW372" s="12" t="s">
        <v>32</v>
      </c>
      <c r="AX372" s="12" t="s">
        <v>70</v>
      </c>
      <c r="AY372" s="238" t="s">
        <v>139</v>
      </c>
    </row>
    <row r="373" spans="2:51" s="12" customFormat="1" ht="12">
      <c r="B373" s="228"/>
      <c r="C373" s="229"/>
      <c r="D373" s="219" t="s">
        <v>148</v>
      </c>
      <c r="E373" s="230" t="s">
        <v>1</v>
      </c>
      <c r="F373" s="231" t="s">
        <v>607</v>
      </c>
      <c r="G373" s="229"/>
      <c r="H373" s="232">
        <v>22.422</v>
      </c>
      <c r="I373" s="233"/>
      <c r="J373" s="229"/>
      <c r="K373" s="229"/>
      <c r="L373" s="234"/>
      <c r="M373" s="235"/>
      <c r="N373" s="236"/>
      <c r="O373" s="236"/>
      <c r="P373" s="236"/>
      <c r="Q373" s="236"/>
      <c r="R373" s="236"/>
      <c r="S373" s="236"/>
      <c r="T373" s="237"/>
      <c r="AT373" s="238" t="s">
        <v>148</v>
      </c>
      <c r="AU373" s="238" t="s">
        <v>80</v>
      </c>
      <c r="AV373" s="12" t="s">
        <v>80</v>
      </c>
      <c r="AW373" s="12" t="s">
        <v>32</v>
      </c>
      <c r="AX373" s="12" t="s">
        <v>70</v>
      </c>
      <c r="AY373" s="238" t="s">
        <v>139</v>
      </c>
    </row>
    <row r="374" spans="2:51" s="13" customFormat="1" ht="12">
      <c r="B374" s="239"/>
      <c r="C374" s="240"/>
      <c r="D374" s="219" t="s">
        <v>148</v>
      </c>
      <c r="E374" s="241" t="s">
        <v>1</v>
      </c>
      <c r="F374" s="242" t="s">
        <v>158</v>
      </c>
      <c r="G374" s="240"/>
      <c r="H374" s="243">
        <v>809.942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AT374" s="249" t="s">
        <v>148</v>
      </c>
      <c r="AU374" s="249" t="s">
        <v>80</v>
      </c>
      <c r="AV374" s="13" t="s">
        <v>146</v>
      </c>
      <c r="AW374" s="13" t="s">
        <v>32</v>
      </c>
      <c r="AX374" s="13" t="s">
        <v>78</v>
      </c>
      <c r="AY374" s="249" t="s">
        <v>139</v>
      </c>
    </row>
    <row r="375" spans="2:65" s="1" customFormat="1" ht="16.5" customHeight="1">
      <c r="B375" s="37"/>
      <c r="C375" s="205" t="s">
        <v>608</v>
      </c>
      <c r="D375" s="205" t="s">
        <v>141</v>
      </c>
      <c r="E375" s="206" t="s">
        <v>609</v>
      </c>
      <c r="F375" s="207" t="s">
        <v>610</v>
      </c>
      <c r="G375" s="208" t="s">
        <v>144</v>
      </c>
      <c r="H375" s="209">
        <v>3542.19</v>
      </c>
      <c r="I375" s="210"/>
      <c r="J375" s="211">
        <f>ROUND(I375*H375,2)</f>
        <v>0</v>
      </c>
      <c r="K375" s="207" t="s">
        <v>145</v>
      </c>
      <c r="L375" s="42"/>
      <c r="M375" s="212" t="s">
        <v>1</v>
      </c>
      <c r="N375" s="213" t="s">
        <v>41</v>
      </c>
      <c r="O375" s="78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AR375" s="16" t="s">
        <v>146</v>
      </c>
      <c r="AT375" s="16" t="s">
        <v>141</v>
      </c>
      <c r="AU375" s="16" t="s">
        <v>80</v>
      </c>
      <c r="AY375" s="16" t="s">
        <v>139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6" t="s">
        <v>78</v>
      </c>
      <c r="BK375" s="216">
        <f>ROUND(I375*H375,2)</f>
        <v>0</v>
      </c>
      <c r="BL375" s="16" t="s">
        <v>146</v>
      </c>
      <c r="BM375" s="16" t="s">
        <v>611</v>
      </c>
    </row>
    <row r="376" spans="2:51" s="11" customFormat="1" ht="12">
      <c r="B376" s="217"/>
      <c r="C376" s="218"/>
      <c r="D376" s="219" t="s">
        <v>148</v>
      </c>
      <c r="E376" s="220" t="s">
        <v>1</v>
      </c>
      <c r="F376" s="221" t="s">
        <v>612</v>
      </c>
      <c r="G376" s="218"/>
      <c r="H376" s="220" t="s">
        <v>1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148</v>
      </c>
      <c r="AU376" s="227" t="s">
        <v>80</v>
      </c>
      <c r="AV376" s="11" t="s">
        <v>78</v>
      </c>
      <c r="AW376" s="11" t="s">
        <v>32</v>
      </c>
      <c r="AX376" s="11" t="s">
        <v>70</v>
      </c>
      <c r="AY376" s="227" t="s">
        <v>139</v>
      </c>
    </row>
    <row r="377" spans="2:51" s="12" customFormat="1" ht="12">
      <c r="B377" s="228"/>
      <c r="C377" s="229"/>
      <c r="D377" s="219" t="s">
        <v>148</v>
      </c>
      <c r="E377" s="230" t="s">
        <v>1</v>
      </c>
      <c r="F377" s="231" t="s">
        <v>613</v>
      </c>
      <c r="G377" s="229"/>
      <c r="H377" s="232">
        <v>3542.19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148</v>
      </c>
      <c r="AU377" s="238" t="s">
        <v>80</v>
      </c>
      <c r="AV377" s="12" t="s">
        <v>80</v>
      </c>
      <c r="AW377" s="12" t="s">
        <v>32</v>
      </c>
      <c r="AX377" s="12" t="s">
        <v>78</v>
      </c>
      <c r="AY377" s="238" t="s">
        <v>139</v>
      </c>
    </row>
    <row r="378" spans="2:65" s="1" customFormat="1" ht="16.5" customHeight="1">
      <c r="B378" s="37"/>
      <c r="C378" s="205" t="s">
        <v>614</v>
      </c>
      <c r="D378" s="205" t="s">
        <v>141</v>
      </c>
      <c r="E378" s="206" t="s">
        <v>615</v>
      </c>
      <c r="F378" s="207" t="s">
        <v>616</v>
      </c>
      <c r="G378" s="208" t="s">
        <v>144</v>
      </c>
      <c r="H378" s="209">
        <v>3542.19</v>
      </c>
      <c r="I378" s="210"/>
      <c r="J378" s="211">
        <f>ROUND(I378*H378,2)</f>
        <v>0</v>
      </c>
      <c r="K378" s="207" t="s">
        <v>145</v>
      </c>
      <c r="L378" s="42"/>
      <c r="M378" s="212" t="s">
        <v>1</v>
      </c>
      <c r="N378" s="213" t="s">
        <v>41</v>
      </c>
      <c r="O378" s="78"/>
      <c r="P378" s="214">
        <f>O378*H378</f>
        <v>0</v>
      </c>
      <c r="Q378" s="214">
        <v>1E-05</v>
      </c>
      <c r="R378" s="214">
        <f>Q378*H378</f>
        <v>0.035421900000000006</v>
      </c>
      <c r="S378" s="214">
        <v>0</v>
      </c>
      <c r="T378" s="215">
        <f>S378*H378</f>
        <v>0</v>
      </c>
      <c r="AR378" s="16" t="s">
        <v>146</v>
      </c>
      <c r="AT378" s="16" t="s">
        <v>141</v>
      </c>
      <c r="AU378" s="16" t="s">
        <v>80</v>
      </c>
      <c r="AY378" s="16" t="s">
        <v>139</v>
      </c>
      <c r="BE378" s="216">
        <f>IF(N378="základní",J378,0)</f>
        <v>0</v>
      </c>
      <c r="BF378" s="216">
        <f>IF(N378="snížená",J378,0)</f>
        <v>0</v>
      </c>
      <c r="BG378" s="216">
        <f>IF(N378="zákl. přenesená",J378,0)</f>
        <v>0</v>
      </c>
      <c r="BH378" s="216">
        <f>IF(N378="sníž. přenesená",J378,0)</f>
        <v>0</v>
      </c>
      <c r="BI378" s="216">
        <f>IF(N378="nulová",J378,0)</f>
        <v>0</v>
      </c>
      <c r="BJ378" s="16" t="s">
        <v>78</v>
      </c>
      <c r="BK378" s="216">
        <f>ROUND(I378*H378,2)</f>
        <v>0</v>
      </c>
      <c r="BL378" s="16" t="s">
        <v>146</v>
      </c>
      <c r="BM378" s="16" t="s">
        <v>617</v>
      </c>
    </row>
    <row r="379" spans="2:51" s="11" customFormat="1" ht="12">
      <c r="B379" s="217"/>
      <c r="C379" s="218"/>
      <c r="D379" s="219" t="s">
        <v>148</v>
      </c>
      <c r="E379" s="220" t="s">
        <v>1</v>
      </c>
      <c r="F379" s="221" t="s">
        <v>612</v>
      </c>
      <c r="G379" s="218"/>
      <c r="H379" s="220" t="s">
        <v>1</v>
      </c>
      <c r="I379" s="222"/>
      <c r="J379" s="218"/>
      <c r="K379" s="218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148</v>
      </c>
      <c r="AU379" s="227" t="s">
        <v>80</v>
      </c>
      <c r="AV379" s="11" t="s">
        <v>78</v>
      </c>
      <c r="AW379" s="11" t="s">
        <v>32</v>
      </c>
      <c r="AX379" s="11" t="s">
        <v>70</v>
      </c>
      <c r="AY379" s="227" t="s">
        <v>139</v>
      </c>
    </row>
    <row r="380" spans="2:51" s="12" customFormat="1" ht="12">
      <c r="B380" s="228"/>
      <c r="C380" s="229"/>
      <c r="D380" s="219" t="s">
        <v>148</v>
      </c>
      <c r="E380" s="230" t="s">
        <v>1</v>
      </c>
      <c r="F380" s="231" t="s">
        <v>618</v>
      </c>
      <c r="G380" s="229"/>
      <c r="H380" s="232">
        <v>3542.19</v>
      </c>
      <c r="I380" s="233"/>
      <c r="J380" s="229"/>
      <c r="K380" s="229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148</v>
      </c>
      <c r="AU380" s="238" t="s">
        <v>80</v>
      </c>
      <c r="AV380" s="12" t="s">
        <v>80</v>
      </c>
      <c r="AW380" s="12" t="s">
        <v>32</v>
      </c>
      <c r="AX380" s="12" t="s">
        <v>78</v>
      </c>
      <c r="AY380" s="238" t="s">
        <v>139</v>
      </c>
    </row>
    <row r="381" spans="2:63" s="10" customFormat="1" ht="22.8" customHeight="1">
      <c r="B381" s="189"/>
      <c r="C381" s="190"/>
      <c r="D381" s="191" t="s">
        <v>69</v>
      </c>
      <c r="E381" s="203" t="s">
        <v>619</v>
      </c>
      <c r="F381" s="203" t="s">
        <v>620</v>
      </c>
      <c r="G381" s="190"/>
      <c r="H381" s="190"/>
      <c r="I381" s="193"/>
      <c r="J381" s="204">
        <f>BK381</f>
        <v>0</v>
      </c>
      <c r="K381" s="190"/>
      <c r="L381" s="195"/>
      <c r="M381" s="196"/>
      <c r="N381" s="197"/>
      <c r="O381" s="197"/>
      <c r="P381" s="198">
        <f>SUM(P382:P389)</f>
        <v>0</v>
      </c>
      <c r="Q381" s="197"/>
      <c r="R381" s="198">
        <f>SUM(R382:R389)</f>
        <v>0</v>
      </c>
      <c r="S381" s="197"/>
      <c r="T381" s="199">
        <f>SUM(T382:T389)</f>
        <v>0</v>
      </c>
      <c r="AR381" s="200" t="s">
        <v>78</v>
      </c>
      <c r="AT381" s="201" t="s">
        <v>69</v>
      </c>
      <c r="AU381" s="201" t="s">
        <v>78</v>
      </c>
      <c r="AY381" s="200" t="s">
        <v>139</v>
      </c>
      <c r="BK381" s="202">
        <f>SUM(BK382:BK389)</f>
        <v>0</v>
      </c>
    </row>
    <row r="382" spans="2:65" s="1" customFormat="1" ht="16.5" customHeight="1">
      <c r="B382" s="37"/>
      <c r="C382" s="205" t="s">
        <v>621</v>
      </c>
      <c r="D382" s="205" t="s">
        <v>141</v>
      </c>
      <c r="E382" s="206" t="s">
        <v>622</v>
      </c>
      <c r="F382" s="207" t="s">
        <v>623</v>
      </c>
      <c r="G382" s="208" t="s">
        <v>197</v>
      </c>
      <c r="H382" s="209">
        <v>136.173</v>
      </c>
      <c r="I382" s="210"/>
      <c r="J382" s="211">
        <f>ROUND(I382*H382,2)</f>
        <v>0</v>
      </c>
      <c r="K382" s="207" t="s">
        <v>145</v>
      </c>
      <c r="L382" s="42"/>
      <c r="M382" s="212" t="s">
        <v>1</v>
      </c>
      <c r="N382" s="213" t="s">
        <v>41</v>
      </c>
      <c r="O382" s="78"/>
      <c r="P382" s="214">
        <f>O382*H382</f>
        <v>0</v>
      </c>
      <c r="Q382" s="214">
        <v>0</v>
      </c>
      <c r="R382" s="214">
        <f>Q382*H382</f>
        <v>0</v>
      </c>
      <c r="S382" s="214">
        <v>0</v>
      </c>
      <c r="T382" s="215">
        <f>S382*H382</f>
        <v>0</v>
      </c>
      <c r="AR382" s="16" t="s">
        <v>146</v>
      </c>
      <c r="AT382" s="16" t="s">
        <v>141</v>
      </c>
      <c r="AU382" s="16" t="s">
        <v>80</v>
      </c>
      <c r="AY382" s="16" t="s">
        <v>139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6" t="s">
        <v>78</v>
      </c>
      <c r="BK382" s="216">
        <f>ROUND(I382*H382,2)</f>
        <v>0</v>
      </c>
      <c r="BL382" s="16" t="s">
        <v>146</v>
      </c>
      <c r="BM382" s="16" t="s">
        <v>624</v>
      </c>
    </row>
    <row r="383" spans="2:65" s="1" customFormat="1" ht="16.5" customHeight="1">
      <c r="B383" s="37"/>
      <c r="C383" s="205" t="s">
        <v>625</v>
      </c>
      <c r="D383" s="205" t="s">
        <v>141</v>
      </c>
      <c r="E383" s="206" t="s">
        <v>626</v>
      </c>
      <c r="F383" s="207" t="s">
        <v>627</v>
      </c>
      <c r="G383" s="208" t="s">
        <v>197</v>
      </c>
      <c r="H383" s="209">
        <v>2723.5</v>
      </c>
      <c r="I383" s="210"/>
      <c r="J383" s="211">
        <f>ROUND(I383*H383,2)</f>
        <v>0</v>
      </c>
      <c r="K383" s="207" t="s">
        <v>145</v>
      </c>
      <c r="L383" s="42"/>
      <c r="M383" s="212" t="s">
        <v>1</v>
      </c>
      <c r="N383" s="213" t="s">
        <v>41</v>
      </c>
      <c r="O383" s="78"/>
      <c r="P383" s="214">
        <f>O383*H383</f>
        <v>0</v>
      </c>
      <c r="Q383" s="214">
        <v>0</v>
      </c>
      <c r="R383" s="214">
        <f>Q383*H383</f>
        <v>0</v>
      </c>
      <c r="S383" s="214">
        <v>0</v>
      </c>
      <c r="T383" s="215">
        <f>S383*H383</f>
        <v>0</v>
      </c>
      <c r="AR383" s="16" t="s">
        <v>146</v>
      </c>
      <c r="AT383" s="16" t="s">
        <v>141</v>
      </c>
      <c r="AU383" s="16" t="s">
        <v>80</v>
      </c>
      <c r="AY383" s="16" t="s">
        <v>139</v>
      </c>
      <c r="BE383" s="216">
        <f>IF(N383="základní",J383,0)</f>
        <v>0</v>
      </c>
      <c r="BF383" s="216">
        <f>IF(N383="snížená",J383,0)</f>
        <v>0</v>
      </c>
      <c r="BG383" s="216">
        <f>IF(N383="zákl. přenesená",J383,0)</f>
        <v>0</v>
      </c>
      <c r="BH383" s="216">
        <f>IF(N383="sníž. přenesená",J383,0)</f>
        <v>0</v>
      </c>
      <c r="BI383" s="216">
        <f>IF(N383="nulová",J383,0)</f>
        <v>0</v>
      </c>
      <c r="BJ383" s="16" t="s">
        <v>78</v>
      </c>
      <c r="BK383" s="216">
        <f>ROUND(I383*H383,2)</f>
        <v>0</v>
      </c>
      <c r="BL383" s="16" t="s">
        <v>146</v>
      </c>
      <c r="BM383" s="16" t="s">
        <v>628</v>
      </c>
    </row>
    <row r="384" spans="2:51" s="12" customFormat="1" ht="12">
      <c r="B384" s="228"/>
      <c r="C384" s="229"/>
      <c r="D384" s="219" t="s">
        <v>148</v>
      </c>
      <c r="E384" s="230" t="s">
        <v>1</v>
      </c>
      <c r="F384" s="231" t="s">
        <v>629</v>
      </c>
      <c r="G384" s="229"/>
      <c r="H384" s="232">
        <v>2723.5</v>
      </c>
      <c r="I384" s="233"/>
      <c r="J384" s="229"/>
      <c r="K384" s="229"/>
      <c r="L384" s="234"/>
      <c r="M384" s="235"/>
      <c r="N384" s="236"/>
      <c r="O384" s="236"/>
      <c r="P384" s="236"/>
      <c r="Q384" s="236"/>
      <c r="R384" s="236"/>
      <c r="S384" s="236"/>
      <c r="T384" s="237"/>
      <c r="AT384" s="238" t="s">
        <v>148</v>
      </c>
      <c r="AU384" s="238" t="s">
        <v>80</v>
      </c>
      <c r="AV384" s="12" t="s">
        <v>80</v>
      </c>
      <c r="AW384" s="12" t="s">
        <v>32</v>
      </c>
      <c r="AX384" s="12" t="s">
        <v>78</v>
      </c>
      <c r="AY384" s="238" t="s">
        <v>139</v>
      </c>
    </row>
    <row r="385" spans="2:65" s="1" customFormat="1" ht="16.5" customHeight="1">
      <c r="B385" s="37"/>
      <c r="C385" s="205" t="s">
        <v>630</v>
      </c>
      <c r="D385" s="205" t="s">
        <v>141</v>
      </c>
      <c r="E385" s="206" t="s">
        <v>631</v>
      </c>
      <c r="F385" s="207" t="s">
        <v>632</v>
      </c>
      <c r="G385" s="208" t="s">
        <v>197</v>
      </c>
      <c r="H385" s="209">
        <v>6.242</v>
      </c>
      <c r="I385" s="210"/>
      <c r="J385" s="211">
        <f>ROUND(I385*H385,2)</f>
        <v>0</v>
      </c>
      <c r="K385" s="207" t="s">
        <v>145</v>
      </c>
      <c r="L385" s="42"/>
      <c r="M385" s="212" t="s">
        <v>1</v>
      </c>
      <c r="N385" s="213" t="s">
        <v>41</v>
      </c>
      <c r="O385" s="78"/>
      <c r="P385" s="214">
        <f>O385*H385</f>
        <v>0</v>
      </c>
      <c r="Q385" s="214">
        <v>0</v>
      </c>
      <c r="R385" s="214">
        <f>Q385*H385</f>
        <v>0</v>
      </c>
      <c r="S385" s="214">
        <v>0</v>
      </c>
      <c r="T385" s="215">
        <f>S385*H385</f>
        <v>0</v>
      </c>
      <c r="AR385" s="16" t="s">
        <v>146</v>
      </c>
      <c r="AT385" s="16" t="s">
        <v>141</v>
      </c>
      <c r="AU385" s="16" t="s">
        <v>80</v>
      </c>
      <c r="AY385" s="16" t="s">
        <v>139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6" t="s">
        <v>78</v>
      </c>
      <c r="BK385" s="216">
        <f>ROUND(I385*H385,2)</f>
        <v>0</v>
      </c>
      <c r="BL385" s="16" t="s">
        <v>146</v>
      </c>
      <c r="BM385" s="16" t="s">
        <v>633</v>
      </c>
    </row>
    <row r="386" spans="2:65" s="1" customFormat="1" ht="16.5" customHeight="1">
      <c r="B386" s="37"/>
      <c r="C386" s="205" t="s">
        <v>634</v>
      </c>
      <c r="D386" s="205" t="s">
        <v>141</v>
      </c>
      <c r="E386" s="206" t="s">
        <v>635</v>
      </c>
      <c r="F386" s="207" t="s">
        <v>636</v>
      </c>
      <c r="G386" s="208" t="s">
        <v>197</v>
      </c>
      <c r="H386" s="209">
        <v>0.137</v>
      </c>
      <c r="I386" s="210"/>
      <c r="J386" s="211">
        <f>ROUND(I386*H386,2)</f>
        <v>0</v>
      </c>
      <c r="K386" s="207" t="s">
        <v>145</v>
      </c>
      <c r="L386" s="42"/>
      <c r="M386" s="212" t="s">
        <v>1</v>
      </c>
      <c r="N386" s="213" t="s">
        <v>41</v>
      </c>
      <c r="O386" s="78"/>
      <c r="P386" s="214">
        <f>O386*H386</f>
        <v>0</v>
      </c>
      <c r="Q386" s="214">
        <v>0</v>
      </c>
      <c r="R386" s="214">
        <f>Q386*H386</f>
        <v>0</v>
      </c>
      <c r="S386" s="214">
        <v>0</v>
      </c>
      <c r="T386" s="215">
        <f>S386*H386</f>
        <v>0</v>
      </c>
      <c r="AR386" s="16" t="s">
        <v>146</v>
      </c>
      <c r="AT386" s="16" t="s">
        <v>141</v>
      </c>
      <c r="AU386" s="16" t="s">
        <v>80</v>
      </c>
      <c r="AY386" s="16" t="s">
        <v>139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16" t="s">
        <v>78</v>
      </c>
      <c r="BK386" s="216">
        <f>ROUND(I386*H386,2)</f>
        <v>0</v>
      </c>
      <c r="BL386" s="16" t="s">
        <v>146</v>
      </c>
      <c r="BM386" s="16" t="s">
        <v>637</v>
      </c>
    </row>
    <row r="387" spans="2:65" s="1" customFormat="1" ht="16.5" customHeight="1">
      <c r="B387" s="37"/>
      <c r="C387" s="205" t="s">
        <v>638</v>
      </c>
      <c r="D387" s="205" t="s">
        <v>141</v>
      </c>
      <c r="E387" s="206" t="s">
        <v>639</v>
      </c>
      <c r="F387" s="207" t="s">
        <v>640</v>
      </c>
      <c r="G387" s="208" t="s">
        <v>197</v>
      </c>
      <c r="H387" s="209">
        <v>48.905</v>
      </c>
      <c r="I387" s="210"/>
      <c r="J387" s="211">
        <f>ROUND(I387*H387,2)</f>
        <v>0</v>
      </c>
      <c r="K387" s="207" t="s">
        <v>145</v>
      </c>
      <c r="L387" s="42"/>
      <c r="M387" s="212" t="s">
        <v>1</v>
      </c>
      <c r="N387" s="213" t="s">
        <v>41</v>
      </c>
      <c r="O387" s="78"/>
      <c r="P387" s="214">
        <f>O387*H387</f>
        <v>0</v>
      </c>
      <c r="Q387" s="214">
        <v>0</v>
      </c>
      <c r="R387" s="214">
        <f>Q387*H387</f>
        <v>0</v>
      </c>
      <c r="S387" s="214">
        <v>0</v>
      </c>
      <c r="T387" s="215">
        <f>S387*H387</f>
        <v>0</v>
      </c>
      <c r="AR387" s="16" t="s">
        <v>146</v>
      </c>
      <c r="AT387" s="16" t="s">
        <v>141</v>
      </c>
      <c r="AU387" s="16" t="s">
        <v>80</v>
      </c>
      <c r="AY387" s="16" t="s">
        <v>139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6" t="s">
        <v>78</v>
      </c>
      <c r="BK387" s="216">
        <f>ROUND(I387*H387,2)</f>
        <v>0</v>
      </c>
      <c r="BL387" s="16" t="s">
        <v>146</v>
      </c>
      <c r="BM387" s="16" t="s">
        <v>641</v>
      </c>
    </row>
    <row r="388" spans="2:65" s="1" customFormat="1" ht="16.5" customHeight="1">
      <c r="B388" s="37"/>
      <c r="C388" s="205" t="s">
        <v>642</v>
      </c>
      <c r="D388" s="205" t="s">
        <v>141</v>
      </c>
      <c r="E388" s="206" t="s">
        <v>643</v>
      </c>
      <c r="F388" s="207" t="s">
        <v>644</v>
      </c>
      <c r="G388" s="208" t="s">
        <v>197</v>
      </c>
      <c r="H388" s="209">
        <v>77.116</v>
      </c>
      <c r="I388" s="210"/>
      <c r="J388" s="211">
        <f>ROUND(I388*H388,2)</f>
        <v>0</v>
      </c>
      <c r="K388" s="207" t="s">
        <v>145</v>
      </c>
      <c r="L388" s="42"/>
      <c r="M388" s="212" t="s">
        <v>1</v>
      </c>
      <c r="N388" s="213" t="s">
        <v>41</v>
      </c>
      <c r="O388" s="78"/>
      <c r="P388" s="214">
        <f>O388*H388</f>
        <v>0</v>
      </c>
      <c r="Q388" s="214">
        <v>0</v>
      </c>
      <c r="R388" s="214">
        <f>Q388*H388</f>
        <v>0</v>
      </c>
      <c r="S388" s="214">
        <v>0</v>
      </c>
      <c r="T388" s="215">
        <f>S388*H388</f>
        <v>0</v>
      </c>
      <c r="AR388" s="16" t="s">
        <v>146</v>
      </c>
      <c r="AT388" s="16" t="s">
        <v>141</v>
      </c>
      <c r="AU388" s="16" t="s">
        <v>80</v>
      </c>
      <c r="AY388" s="16" t="s">
        <v>139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6" t="s">
        <v>78</v>
      </c>
      <c r="BK388" s="216">
        <f>ROUND(I388*H388,2)</f>
        <v>0</v>
      </c>
      <c r="BL388" s="16" t="s">
        <v>146</v>
      </c>
      <c r="BM388" s="16" t="s">
        <v>645</v>
      </c>
    </row>
    <row r="389" spans="2:65" s="1" customFormat="1" ht="16.5" customHeight="1">
      <c r="B389" s="37"/>
      <c r="C389" s="205" t="s">
        <v>646</v>
      </c>
      <c r="D389" s="205" t="s">
        <v>141</v>
      </c>
      <c r="E389" s="206" t="s">
        <v>647</v>
      </c>
      <c r="F389" s="207" t="s">
        <v>648</v>
      </c>
      <c r="G389" s="208" t="s">
        <v>197</v>
      </c>
      <c r="H389" s="209">
        <v>3.21</v>
      </c>
      <c r="I389" s="210"/>
      <c r="J389" s="211">
        <f>ROUND(I389*H389,2)</f>
        <v>0</v>
      </c>
      <c r="K389" s="207" t="s">
        <v>145</v>
      </c>
      <c r="L389" s="42"/>
      <c r="M389" s="212" t="s">
        <v>1</v>
      </c>
      <c r="N389" s="213" t="s">
        <v>41</v>
      </c>
      <c r="O389" s="78"/>
      <c r="P389" s="214">
        <f>O389*H389</f>
        <v>0</v>
      </c>
      <c r="Q389" s="214">
        <v>0</v>
      </c>
      <c r="R389" s="214">
        <f>Q389*H389</f>
        <v>0</v>
      </c>
      <c r="S389" s="214">
        <v>0</v>
      </c>
      <c r="T389" s="215">
        <f>S389*H389</f>
        <v>0</v>
      </c>
      <c r="AR389" s="16" t="s">
        <v>146</v>
      </c>
      <c r="AT389" s="16" t="s">
        <v>141</v>
      </c>
      <c r="AU389" s="16" t="s">
        <v>80</v>
      </c>
      <c r="AY389" s="16" t="s">
        <v>139</v>
      </c>
      <c r="BE389" s="216">
        <f>IF(N389="základní",J389,0)</f>
        <v>0</v>
      </c>
      <c r="BF389" s="216">
        <f>IF(N389="snížená",J389,0)</f>
        <v>0</v>
      </c>
      <c r="BG389" s="216">
        <f>IF(N389="zákl. přenesená",J389,0)</f>
        <v>0</v>
      </c>
      <c r="BH389" s="216">
        <f>IF(N389="sníž. přenesená",J389,0)</f>
        <v>0</v>
      </c>
      <c r="BI389" s="216">
        <f>IF(N389="nulová",J389,0)</f>
        <v>0</v>
      </c>
      <c r="BJ389" s="16" t="s">
        <v>78</v>
      </c>
      <c r="BK389" s="216">
        <f>ROUND(I389*H389,2)</f>
        <v>0</v>
      </c>
      <c r="BL389" s="16" t="s">
        <v>146</v>
      </c>
      <c r="BM389" s="16" t="s">
        <v>649</v>
      </c>
    </row>
    <row r="390" spans="2:63" s="10" customFormat="1" ht="22.8" customHeight="1">
      <c r="B390" s="189"/>
      <c r="C390" s="190"/>
      <c r="D390" s="191" t="s">
        <v>69</v>
      </c>
      <c r="E390" s="203" t="s">
        <v>650</v>
      </c>
      <c r="F390" s="203" t="s">
        <v>651</v>
      </c>
      <c r="G390" s="190"/>
      <c r="H390" s="190"/>
      <c r="I390" s="193"/>
      <c r="J390" s="204">
        <f>BK390</f>
        <v>0</v>
      </c>
      <c r="K390" s="190"/>
      <c r="L390" s="195"/>
      <c r="M390" s="196"/>
      <c r="N390" s="197"/>
      <c r="O390" s="197"/>
      <c r="P390" s="198">
        <f>P391</f>
        <v>0</v>
      </c>
      <c r="Q390" s="197"/>
      <c r="R390" s="198">
        <f>R391</f>
        <v>0</v>
      </c>
      <c r="S390" s="197"/>
      <c r="T390" s="199">
        <f>T391</f>
        <v>0</v>
      </c>
      <c r="AR390" s="200" t="s">
        <v>78</v>
      </c>
      <c r="AT390" s="201" t="s">
        <v>69</v>
      </c>
      <c r="AU390" s="201" t="s">
        <v>78</v>
      </c>
      <c r="AY390" s="200" t="s">
        <v>139</v>
      </c>
      <c r="BK390" s="202">
        <f>BK391</f>
        <v>0</v>
      </c>
    </row>
    <row r="391" spans="2:65" s="1" customFormat="1" ht="16.5" customHeight="1">
      <c r="B391" s="37"/>
      <c r="C391" s="205" t="s">
        <v>652</v>
      </c>
      <c r="D391" s="205" t="s">
        <v>141</v>
      </c>
      <c r="E391" s="206" t="s">
        <v>653</v>
      </c>
      <c r="F391" s="207" t="s">
        <v>654</v>
      </c>
      <c r="G391" s="208" t="s">
        <v>197</v>
      </c>
      <c r="H391" s="209">
        <v>192.98</v>
      </c>
      <c r="I391" s="210"/>
      <c r="J391" s="211">
        <f>ROUND(I391*H391,2)</f>
        <v>0</v>
      </c>
      <c r="K391" s="207" t="s">
        <v>145</v>
      </c>
      <c r="L391" s="42"/>
      <c r="M391" s="212" t="s">
        <v>1</v>
      </c>
      <c r="N391" s="213" t="s">
        <v>41</v>
      </c>
      <c r="O391" s="78"/>
      <c r="P391" s="214">
        <f>O391*H391</f>
        <v>0</v>
      </c>
      <c r="Q391" s="214">
        <v>0</v>
      </c>
      <c r="R391" s="214">
        <f>Q391*H391</f>
        <v>0</v>
      </c>
      <c r="S391" s="214">
        <v>0</v>
      </c>
      <c r="T391" s="215">
        <f>S391*H391</f>
        <v>0</v>
      </c>
      <c r="AR391" s="16" t="s">
        <v>146</v>
      </c>
      <c r="AT391" s="16" t="s">
        <v>141</v>
      </c>
      <c r="AU391" s="16" t="s">
        <v>80</v>
      </c>
      <c r="AY391" s="16" t="s">
        <v>139</v>
      </c>
      <c r="BE391" s="216">
        <f>IF(N391="základní",J391,0)</f>
        <v>0</v>
      </c>
      <c r="BF391" s="216">
        <f>IF(N391="snížená",J391,0)</f>
        <v>0</v>
      </c>
      <c r="BG391" s="216">
        <f>IF(N391="zákl. přenesená",J391,0)</f>
        <v>0</v>
      </c>
      <c r="BH391" s="216">
        <f>IF(N391="sníž. přenesená",J391,0)</f>
        <v>0</v>
      </c>
      <c r="BI391" s="216">
        <f>IF(N391="nulová",J391,0)</f>
        <v>0</v>
      </c>
      <c r="BJ391" s="16" t="s">
        <v>78</v>
      </c>
      <c r="BK391" s="216">
        <f>ROUND(I391*H391,2)</f>
        <v>0</v>
      </c>
      <c r="BL391" s="16" t="s">
        <v>146</v>
      </c>
      <c r="BM391" s="16" t="s">
        <v>655</v>
      </c>
    </row>
    <row r="392" spans="2:63" s="10" customFormat="1" ht="25.9" customHeight="1">
      <c r="B392" s="189"/>
      <c r="C392" s="190"/>
      <c r="D392" s="191" t="s">
        <v>69</v>
      </c>
      <c r="E392" s="192" t="s">
        <v>656</v>
      </c>
      <c r="F392" s="192" t="s">
        <v>657</v>
      </c>
      <c r="G392" s="190"/>
      <c r="H392" s="190"/>
      <c r="I392" s="193"/>
      <c r="J392" s="194">
        <f>BK392</f>
        <v>0</v>
      </c>
      <c r="K392" s="190"/>
      <c r="L392" s="195"/>
      <c r="M392" s="196"/>
      <c r="N392" s="197"/>
      <c r="O392" s="197"/>
      <c r="P392" s="198">
        <f>P393+P409+P419+P430+P436+P438+P499+P537+P631+P705+P720</f>
        <v>0</v>
      </c>
      <c r="Q392" s="197"/>
      <c r="R392" s="198">
        <f>R393+R409+R419+R430+R436+R438+R499+R537+R631+R705+R720</f>
        <v>16.8682005</v>
      </c>
      <c r="S392" s="197"/>
      <c r="T392" s="199">
        <f>T393+T409+T419+T430+T436+T438+T499+T537+T631+T705+T720</f>
        <v>4.3575882</v>
      </c>
      <c r="AR392" s="200" t="s">
        <v>80</v>
      </c>
      <c r="AT392" s="201" t="s">
        <v>69</v>
      </c>
      <c r="AU392" s="201" t="s">
        <v>70</v>
      </c>
      <c r="AY392" s="200" t="s">
        <v>139</v>
      </c>
      <c r="BK392" s="202">
        <f>BK393+BK409+BK419+BK430+BK436+BK438+BK499+BK537+BK631+BK705+BK720</f>
        <v>0</v>
      </c>
    </row>
    <row r="393" spans="2:63" s="10" customFormat="1" ht="22.8" customHeight="1">
      <c r="B393" s="189"/>
      <c r="C393" s="190"/>
      <c r="D393" s="191" t="s">
        <v>69</v>
      </c>
      <c r="E393" s="203" t="s">
        <v>658</v>
      </c>
      <c r="F393" s="203" t="s">
        <v>659</v>
      </c>
      <c r="G393" s="190"/>
      <c r="H393" s="190"/>
      <c r="I393" s="193"/>
      <c r="J393" s="204">
        <f>BK393</f>
        <v>0</v>
      </c>
      <c r="K393" s="190"/>
      <c r="L393" s="195"/>
      <c r="M393" s="196"/>
      <c r="N393" s="197"/>
      <c r="O393" s="197"/>
      <c r="P393" s="198">
        <f>SUM(P394:P408)</f>
        <v>0</v>
      </c>
      <c r="Q393" s="197"/>
      <c r="R393" s="198">
        <f>SUM(R394:R408)</f>
        <v>0.22629771999999998</v>
      </c>
      <c r="S393" s="197"/>
      <c r="T393" s="199">
        <f>SUM(T394:T408)</f>
        <v>0</v>
      </c>
      <c r="AR393" s="200" t="s">
        <v>80</v>
      </c>
      <c r="AT393" s="201" t="s">
        <v>69</v>
      </c>
      <c r="AU393" s="201" t="s">
        <v>78</v>
      </c>
      <c r="AY393" s="200" t="s">
        <v>139</v>
      </c>
      <c r="BK393" s="202">
        <f>SUM(BK394:BK408)</f>
        <v>0</v>
      </c>
    </row>
    <row r="394" spans="2:65" s="1" customFormat="1" ht="16.5" customHeight="1">
      <c r="B394" s="37"/>
      <c r="C394" s="205" t="s">
        <v>660</v>
      </c>
      <c r="D394" s="205" t="s">
        <v>141</v>
      </c>
      <c r="E394" s="206" t="s">
        <v>661</v>
      </c>
      <c r="F394" s="207" t="s">
        <v>662</v>
      </c>
      <c r="G394" s="208" t="s">
        <v>144</v>
      </c>
      <c r="H394" s="209">
        <v>34.7</v>
      </c>
      <c r="I394" s="210"/>
      <c r="J394" s="211">
        <f>ROUND(I394*H394,2)</f>
        <v>0</v>
      </c>
      <c r="K394" s="207" t="s">
        <v>145</v>
      </c>
      <c r="L394" s="42"/>
      <c r="M394" s="212" t="s">
        <v>1</v>
      </c>
      <c r="N394" s="213" t="s">
        <v>41</v>
      </c>
      <c r="O394" s="78"/>
      <c r="P394" s="214">
        <f>O394*H394</f>
        <v>0</v>
      </c>
      <c r="Q394" s="214">
        <v>0.0004</v>
      </c>
      <c r="R394" s="214">
        <f>Q394*H394</f>
        <v>0.013880000000000002</v>
      </c>
      <c r="S394" s="214">
        <v>0</v>
      </c>
      <c r="T394" s="215">
        <f>S394*H394</f>
        <v>0</v>
      </c>
      <c r="AR394" s="16" t="s">
        <v>227</v>
      </c>
      <c r="AT394" s="16" t="s">
        <v>141</v>
      </c>
      <c r="AU394" s="16" t="s">
        <v>80</v>
      </c>
      <c r="AY394" s="16" t="s">
        <v>139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6" t="s">
        <v>78</v>
      </c>
      <c r="BK394" s="216">
        <f>ROUND(I394*H394,2)</f>
        <v>0</v>
      </c>
      <c r="BL394" s="16" t="s">
        <v>227</v>
      </c>
      <c r="BM394" s="16" t="s">
        <v>663</v>
      </c>
    </row>
    <row r="395" spans="2:51" s="11" customFormat="1" ht="12">
      <c r="B395" s="217"/>
      <c r="C395" s="218"/>
      <c r="D395" s="219" t="s">
        <v>148</v>
      </c>
      <c r="E395" s="220" t="s">
        <v>1</v>
      </c>
      <c r="F395" s="221" t="s">
        <v>664</v>
      </c>
      <c r="G395" s="218"/>
      <c r="H395" s="220" t="s">
        <v>1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148</v>
      </c>
      <c r="AU395" s="227" t="s">
        <v>80</v>
      </c>
      <c r="AV395" s="11" t="s">
        <v>78</v>
      </c>
      <c r="AW395" s="11" t="s">
        <v>32</v>
      </c>
      <c r="AX395" s="11" t="s">
        <v>70</v>
      </c>
      <c r="AY395" s="227" t="s">
        <v>139</v>
      </c>
    </row>
    <row r="396" spans="2:51" s="12" customFormat="1" ht="12">
      <c r="B396" s="228"/>
      <c r="C396" s="229"/>
      <c r="D396" s="219" t="s">
        <v>148</v>
      </c>
      <c r="E396" s="230" t="s">
        <v>1</v>
      </c>
      <c r="F396" s="231" t="s">
        <v>526</v>
      </c>
      <c r="G396" s="229"/>
      <c r="H396" s="232">
        <v>34.7</v>
      </c>
      <c r="I396" s="233"/>
      <c r="J396" s="229"/>
      <c r="K396" s="229"/>
      <c r="L396" s="234"/>
      <c r="M396" s="235"/>
      <c r="N396" s="236"/>
      <c r="O396" s="236"/>
      <c r="P396" s="236"/>
      <c r="Q396" s="236"/>
      <c r="R396" s="236"/>
      <c r="S396" s="236"/>
      <c r="T396" s="237"/>
      <c r="AT396" s="238" t="s">
        <v>148</v>
      </c>
      <c r="AU396" s="238" t="s">
        <v>80</v>
      </c>
      <c r="AV396" s="12" t="s">
        <v>80</v>
      </c>
      <c r="AW396" s="12" t="s">
        <v>32</v>
      </c>
      <c r="AX396" s="12" t="s">
        <v>78</v>
      </c>
      <c r="AY396" s="238" t="s">
        <v>139</v>
      </c>
    </row>
    <row r="397" spans="2:65" s="1" customFormat="1" ht="22.5" customHeight="1">
      <c r="B397" s="37"/>
      <c r="C397" s="250" t="s">
        <v>665</v>
      </c>
      <c r="D397" s="250" t="s">
        <v>215</v>
      </c>
      <c r="E397" s="251" t="s">
        <v>666</v>
      </c>
      <c r="F397" s="252" t="s">
        <v>667</v>
      </c>
      <c r="G397" s="253" t="s">
        <v>144</v>
      </c>
      <c r="H397" s="254">
        <v>39.905</v>
      </c>
      <c r="I397" s="255"/>
      <c r="J397" s="256">
        <f>ROUND(I397*H397,2)</f>
        <v>0</v>
      </c>
      <c r="K397" s="252" t="s">
        <v>145</v>
      </c>
      <c r="L397" s="257"/>
      <c r="M397" s="258" t="s">
        <v>1</v>
      </c>
      <c r="N397" s="259" t="s">
        <v>41</v>
      </c>
      <c r="O397" s="78"/>
      <c r="P397" s="214">
        <f>O397*H397</f>
        <v>0</v>
      </c>
      <c r="Q397" s="214">
        <v>0.002</v>
      </c>
      <c r="R397" s="214">
        <f>Q397*H397</f>
        <v>0.07981</v>
      </c>
      <c r="S397" s="214">
        <v>0</v>
      </c>
      <c r="T397" s="215">
        <f>S397*H397</f>
        <v>0</v>
      </c>
      <c r="AR397" s="16" t="s">
        <v>333</v>
      </c>
      <c r="AT397" s="16" t="s">
        <v>215</v>
      </c>
      <c r="AU397" s="16" t="s">
        <v>80</v>
      </c>
      <c r="AY397" s="16" t="s">
        <v>139</v>
      </c>
      <c r="BE397" s="216">
        <f>IF(N397="základní",J397,0)</f>
        <v>0</v>
      </c>
      <c r="BF397" s="216">
        <f>IF(N397="snížená",J397,0)</f>
        <v>0</v>
      </c>
      <c r="BG397" s="216">
        <f>IF(N397="zákl. přenesená",J397,0)</f>
        <v>0</v>
      </c>
      <c r="BH397" s="216">
        <f>IF(N397="sníž. přenesená",J397,0)</f>
        <v>0</v>
      </c>
      <c r="BI397" s="216">
        <f>IF(N397="nulová",J397,0)</f>
        <v>0</v>
      </c>
      <c r="BJ397" s="16" t="s">
        <v>78</v>
      </c>
      <c r="BK397" s="216">
        <f>ROUND(I397*H397,2)</f>
        <v>0</v>
      </c>
      <c r="BL397" s="16" t="s">
        <v>227</v>
      </c>
      <c r="BM397" s="16" t="s">
        <v>668</v>
      </c>
    </row>
    <row r="398" spans="2:51" s="12" customFormat="1" ht="12">
      <c r="B398" s="228"/>
      <c r="C398" s="229"/>
      <c r="D398" s="219" t="s">
        <v>148</v>
      </c>
      <c r="E398" s="229"/>
      <c r="F398" s="231" t="s">
        <v>669</v>
      </c>
      <c r="G398" s="229"/>
      <c r="H398" s="232">
        <v>39.905</v>
      </c>
      <c r="I398" s="233"/>
      <c r="J398" s="229"/>
      <c r="K398" s="229"/>
      <c r="L398" s="234"/>
      <c r="M398" s="235"/>
      <c r="N398" s="236"/>
      <c r="O398" s="236"/>
      <c r="P398" s="236"/>
      <c r="Q398" s="236"/>
      <c r="R398" s="236"/>
      <c r="S398" s="236"/>
      <c r="T398" s="237"/>
      <c r="AT398" s="238" t="s">
        <v>148</v>
      </c>
      <c r="AU398" s="238" t="s">
        <v>80</v>
      </c>
      <c r="AV398" s="12" t="s">
        <v>80</v>
      </c>
      <c r="AW398" s="12" t="s">
        <v>4</v>
      </c>
      <c r="AX398" s="12" t="s">
        <v>78</v>
      </c>
      <c r="AY398" s="238" t="s">
        <v>139</v>
      </c>
    </row>
    <row r="399" spans="2:65" s="1" customFormat="1" ht="16.5" customHeight="1">
      <c r="B399" s="37"/>
      <c r="C399" s="205" t="s">
        <v>670</v>
      </c>
      <c r="D399" s="205" t="s">
        <v>141</v>
      </c>
      <c r="E399" s="206" t="s">
        <v>671</v>
      </c>
      <c r="F399" s="207" t="s">
        <v>672</v>
      </c>
      <c r="G399" s="208" t="s">
        <v>144</v>
      </c>
      <c r="H399" s="209">
        <v>90.604</v>
      </c>
      <c r="I399" s="210"/>
      <c r="J399" s="211">
        <f>ROUND(I399*H399,2)</f>
        <v>0</v>
      </c>
      <c r="K399" s="207" t="s">
        <v>145</v>
      </c>
      <c r="L399" s="42"/>
      <c r="M399" s="212" t="s">
        <v>1</v>
      </c>
      <c r="N399" s="213" t="s">
        <v>41</v>
      </c>
      <c r="O399" s="78"/>
      <c r="P399" s="214">
        <f>O399*H399</f>
        <v>0</v>
      </c>
      <c r="Q399" s="214">
        <v>0.00069</v>
      </c>
      <c r="R399" s="214">
        <f>Q399*H399</f>
        <v>0.06251675999999999</v>
      </c>
      <c r="S399" s="214">
        <v>0</v>
      </c>
      <c r="T399" s="215">
        <f>S399*H399</f>
        <v>0</v>
      </c>
      <c r="AR399" s="16" t="s">
        <v>146</v>
      </c>
      <c r="AT399" s="16" t="s">
        <v>141</v>
      </c>
      <c r="AU399" s="16" t="s">
        <v>80</v>
      </c>
      <c r="AY399" s="16" t="s">
        <v>139</v>
      </c>
      <c r="BE399" s="216">
        <f>IF(N399="základní",J399,0)</f>
        <v>0</v>
      </c>
      <c r="BF399" s="216">
        <f>IF(N399="snížená",J399,0)</f>
        <v>0</v>
      </c>
      <c r="BG399" s="216">
        <f>IF(N399="zákl. přenesená",J399,0)</f>
        <v>0</v>
      </c>
      <c r="BH399" s="216">
        <f>IF(N399="sníž. přenesená",J399,0)</f>
        <v>0</v>
      </c>
      <c r="BI399" s="216">
        <f>IF(N399="nulová",J399,0)</f>
        <v>0</v>
      </c>
      <c r="BJ399" s="16" t="s">
        <v>78</v>
      </c>
      <c r="BK399" s="216">
        <f>ROUND(I399*H399,2)</f>
        <v>0</v>
      </c>
      <c r="BL399" s="16" t="s">
        <v>146</v>
      </c>
      <c r="BM399" s="16" t="s">
        <v>673</v>
      </c>
    </row>
    <row r="400" spans="2:51" s="12" customFormat="1" ht="12">
      <c r="B400" s="228"/>
      <c r="C400" s="229"/>
      <c r="D400" s="219" t="s">
        <v>148</v>
      </c>
      <c r="E400" s="230" t="s">
        <v>1</v>
      </c>
      <c r="F400" s="231" t="s">
        <v>674</v>
      </c>
      <c r="G400" s="229"/>
      <c r="H400" s="232">
        <v>90.604</v>
      </c>
      <c r="I400" s="233"/>
      <c r="J400" s="229"/>
      <c r="K400" s="229"/>
      <c r="L400" s="234"/>
      <c r="M400" s="235"/>
      <c r="N400" s="236"/>
      <c r="O400" s="236"/>
      <c r="P400" s="236"/>
      <c r="Q400" s="236"/>
      <c r="R400" s="236"/>
      <c r="S400" s="236"/>
      <c r="T400" s="237"/>
      <c r="AT400" s="238" t="s">
        <v>148</v>
      </c>
      <c r="AU400" s="238" t="s">
        <v>80</v>
      </c>
      <c r="AV400" s="12" t="s">
        <v>80</v>
      </c>
      <c r="AW400" s="12" t="s">
        <v>32</v>
      </c>
      <c r="AX400" s="12" t="s">
        <v>78</v>
      </c>
      <c r="AY400" s="238" t="s">
        <v>139</v>
      </c>
    </row>
    <row r="401" spans="2:65" s="1" customFormat="1" ht="16.5" customHeight="1">
      <c r="B401" s="37"/>
      <c r="C401" s="205" t="s">
        <v>675</v>
      </c>
      <c r="D401" s="205" t="s">
        <v>141</v>
      </c>
      <c r="E401" s="206" t="s">
        <v>676</v>
      </c>
      <c r="F401" s="207" t="s">
        <v>677</v>
      </c>
      <c r="G401" s="208" t="s">
        <v>144</v>
      </c>
      <c r="H401" s="209">
        <v>90.604</v>
      </c>
      <c r="I401" s="210"/>
      <c r="J401" s="211">
        <f>ROUND(I401*H401,2)</f>
        <v>0</v>
      </c>
      <c r="K401" s="207" t="s">
        <v>145</v>
      </c>
      <c r="L401" s="42"/>
      <c r="M401" s="212" t="s">
        <v>1</v>
      </c>
      <c r="N401" s="213" t="s">
        <v>41</v>
      </c>
      <c r="O401" s="78"/>
      <c r="P401" s="214">
        <f>O401*H401</f>
        <v>0</v>
      </c>
      <c r="Q401" s="214">
        <v>0.00058</v>
      </c>
      <c r="R401" s="214">
        <f>Q401*H401</f>
        <v>0.05255032</v>
      </c>
      <c r="S401" s="214">
        <v>0</v>
      </c>
      <c r="T401" s="215">
        <f>S401*H401</f>
        <v>0</v>
      </c>
      <c r="AR401" s="16" t="s">
        <v>227</v>
      </c>
      <c r="AT401" s="16" t="s">
        <v>141</v>
      </c>
      <c r="AU401" s="16" t="s">
        <v>80</v>
      </c>
      <c r="AY401" s="16" t="s">
        <v>139</v>
      </c>
      <c r="BE401" s="216">
        <f>IF(N401="základní",J401,0)</f>
        <v>0</v>
      </c>
      <c r="BF401" s="216">
        <f>IF(N401="snížená",J401,0)</f>
        <v>0</v>
      </c>
      <c r="BG401" s="216">
        <f>IF(N401="zákl. přenesená",J401,0)</f>
        <v>0</v>
      </c>
      <c r="BH401" s="216">
        <f>IF(N401="sníž. přenesená",J401,0)</f>
        <v>0</v>
      </c>
      <c r="BI401" s="216">
        <f>IF(N401="nulová",J401,0)</f>
        <v>0</v>
      </c>
      <c r="BJ401" s="16" t="s">
        <v>78</v>
      </c>
      <c r="BK401" s="216">
        <f>ROUND(I401*H401,2)</f>
        <v>0</v>
      </c>
      <c r="BL401" s="16" t="s">
        <v>227</v>
      </c>
      <c r="BM401" s="16" t="s">
        <v>678</v>
      </c>
    </row>
    <row r="402" spans="2:65" s="1" customFormat="1" ht="16.5" customHeight="1">
      <c r="B402" s="37"/>
      <c r="C402" s="205" t="s">
        <v>679</v>
      </c>
      <c r="D402" s="205" t="s">
        <v>141</v>
      </c>
      <c r="E402" s="206" t="s">
        <v>680</v>
      </c>
      <c r="F402" s="207" t="s">
        <v>681</v>
      </c>
      <c r="G402" s="208" t="s">
        <v>230</v>
      </c>
      <c r="H402" s="209">
        <v>67.464</v>
      </c>
      <c r="I402" s="210"/>
      <c r="J402" s="211">
        <f>ROUND(I402*H402,2)</f>
        <v>0</v>
      </c>
      <c r="K402" s="207" t="s">
        <v>145</v>
      </c>
      <c r="L402" s="42"/>
      <c r="M402" s="212" t="s">
        <v>1</v>
      </c>
      <c r="N402" s="213" t="s">
        <v>41</v>
      </c>
      <c r="O402" s="78"/>
      <c r="P402" s="214">
        <f>O402*H402</f>
        <v>0</v>
      </c>
      <c r="Q402" s="214">
        <v>0.00026</v>
      </c>
      <c r="R402" s="214">
        <f>Q402*H402</f>
        <v>0.01754064</v>
      </c>
      <c r="S402" s="214">
        <v>0</v>
      </c>
      <c r="T402" s="215">
        <f>S402*H402</f>
        <v>0</v>
      </c>
      <c r="AR402" s="16" t="s">
        <v>227</v>
      </c>
      <c r="AT402" s="16" t="s">
        <v>141</v>
      </c>
      <c r="AU402" s="16" t="s">
        <v>80</v>
      </c>
      <c r="AY402" s="16" t="s">
        <v>139</v>
      </c>
      <c r="BE402" s="216">
        <f>IF(N402="základní",J402,0)</f>
        <v>0</v>
      </c>
      <c r="BF402" s="216">
        <f>IF(N402="snížená",J402,0)</f>
        <v>0</v>
      </c>
      <c r="BG402" s="216">
        <f>IF(N402="zákl. přenesená",J402,0)</f>
        <v>0</v>
      </c>
      <c r="BH402" s="216">
        <f>IF(N402="sníž. přenesená",J402,0)</f>
        <v>0</v>
      </c>
      <c r="BI402" s="216">
        <f>IF(N402="nulová",J402,0)</f>
        <v>0</v>
      </c>
      <c r="BJ402" s="16" t="s">
        <v>78</v>
      </c>
      <c r="BK402" s="216">
        <f>ROUND(I402*H402,2)</f>
        <v>0</v>
      </c>
      <c r="BL402" s="16" t="s">
        <v>227</v>
      </c>
      <c r="BM402" s="16" t="s">
        <v>682</v>
      </c>
    </row>
    <row r="403" spans="2:51" s="11" customFormat="1" ht="12">
      <c r="B403" s="217"/>
      <c r="C403" s="218"/>
      <c r="D403" s="219" t="s">
        <v>148</v>
      </c>
      <c r="E403" s="220" t="s">
        <v>1</v>
      </c>
      <c r="F403" s="221" t="s">
        <v>342</v>
      </c>
      <c r="G403" s="218"/>
      <c r="H403" s="220" t="s">
        <v>1</v>
      </c>
      <c r="I403" s="222"/>
      <c r="J403" s="218"/>
      <c r="K403" s="218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148</v>
      </c>
      <c r="AU403" s="227" t="s">
        <v>80</v>
      </c>
      <c r="AV403" s="11" t="s">
        <v>78</v>
      </c>
      <c r="AW403" s="11" t="s">
        <v>32</v>
      </c>
      <c r="AX403" s="11" t="s">
        <v>70</v>
      </c>
      <c r="AY403" s="227" t="s">
        <v>139</v>
      </c>
    </row>
    <row r="404" spans="2:51" s="12" customFormat="1" ht="12">
      <c r="B404" s="228"/>
      <c r="C404" s="229"/>
      <c r="D404" s="219" t="s">
        <v>148</v>
      </c>
      <c r="E404" s="230" t="s">
        <v>1</v>
      </c>
      <c r="F404" s="231" t="s">
        <v>683</v>
      </c>
      <c r="G404" s="229"/>
      <c r="H404" s="232">
        <v>28.55</v>
      </c>
      <c r="I404" s="233"/>
      <c r="J404" s="229"/>
      <c r="K404" s="229"/>
      <c r="L404" s="234"/>
      <c r="M404" s="235"/>
      <c r="N404" s="236"/>
      <c r="O404" s="236"/>
      <c r="P404" s="236"/>
      <c r="Q404" s="236"/>
      <c r="R404" s="236"/>
      <c r="S404" s="236"/>
      <c r="T404" s="237"/>
      <c r="AT404" s="238" t="s">
        <v>148</v>
      </c>
      <c r="AU404" s="238" t="s">
        <v>80</v>
      </c>
      <c r="AV404" s="12" t="s">
        <v>80</v>
      </c>
      <c r="AW404" s="12" t="s">
        <v>32</v>
      </c>
      <c r="AX404" s="12" t="s">
        <v>70</v>
      </c>
      <c r="AY404" s="238" t="s">
        <v>139</v>
      </c>
    </row>
    <row r="405" spans="2:51" s="12" customFormat="1" ht="12">
      <c r="B405" s="228"/>
      <c r="C405" s="229"/>
      <c r="D405" s="219" t="s">
        <v>148</v>
      </c>
      <c r="E405" s="230" t="s">
        <v>1</v>
      </c>
      <c r="F405" s="231" t="s">
        <v>684</v>
      </c>
      <c r="G405" s="229"/>
      <c r="H405" s="232">
        <v>10.2</v>
      </c>
      <c r="I405" s="233"/>
      <c r="J405" s="229"/>
      <c r="K405" s="229"/>
      <c r="L405" s="234"/>
      <c r="M405" s="235"/>
      <c r="N405" s="236"/>
      <c r="O405" s="236"/>
      <c r="P405" s="236"/>
      <c r="Q405" s="236"/>
      <c r="R405" s="236"/>
      <c r="S405" s="236"/>
      <c r="T405" s="237"/>
      <c r="AT405" s="238" t="s">
        <v>148</v>
      </c>
      <c r="AU405" s="238" t="s">
        <v>80</v>
      </c>
      <c r="AV405" s="12" t="s">
        <v>80</v>
      </c>
      <c r="AW405" s="12" t="s">
        <v>32</v>
      </c>
      <c r="AX405" s="12" t="s">
        <v>70</v>
      </c>
      <c r="AY405" s="238" t="s">
        <v>139</v>
      </c>
    </row>
    <row r="406" spans="2:51" s="12" customFormat="1" ht="12">
      <c r="B406" s="228"/>
      <c r="C406" s="229"/>
      <c r="D406" s="219" t="s">
        <v>148</v>
      </c>
      <c r="E406" s="230" t="s">
        <v>1</v>
      </c>
      <c r="F406" s="231" t="s">
        <v>685</v>
      </c>
      <c r="G406" s="229"/>
      <c r="H406" s="232">
        <v>28.714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148</v>
      </c>
      <c r="AU406" s="238" t="s">
        <v>80</v>
      </c>
      <c r="AV406" s="12" t="s">
        <v>80</v>
      </c>
      <c r="AW406" s="12" t="s">
        <v>32</v>
      </c>
      <c r="AX406" s="12" t="s">
        <v>70</v>
      </c>
      <c r="AY406" s="238" t="s">
        <v>139</v>
      </c>
    </row>
    <row r="407" spans="2:51" s="13" customFormat="1" ht="12">
      <c r="B407" s="239"/>
      <c r="C407" s="240"/>
      <c r="D407" s="219" t="s">
        <v>148</v>
      </c>
      <c r="E407" s="241" t="s">
        <v>1</v>
      </c>
      <c r="F407" s="242" t="s">
        <v>158</v>
      </c>
      <c r="G407" s="240"/>
      <c r="H407" s="243">
        <v>67.464</v>
      </c>
      <c r="I407" s="244"/>
      <c r="J407" s="240"/>
      <c r="K407" s="240"/>
      <c r="L407" s="245"/>
      <c r="M407" s="246"/>
      <c r="N407" s="247"/>
      <c r="O407" s="247"/>
      <c r="P407" s="247"/>
      <c r="Q407" s="247"/>
      <c r="R407" s="247"/>
      <c r="S407" s="247"/>
      <c r="T407" s="248"/>
      <c r="AT407" s="249" t="s">
        <v>148</v>
      </c>
      <c r="AU407" s="249" t="s">
        <v>80</v>
      </c>
      <c r="AV407" s="13" t="s">
        <v>146</v>
      </c>
      <c r="AW407" s="13" t="s">
        <v>32</v>
      </c>
      <c r="AX407" s="13" t="s">
        <v>78</v>
      </c>
      <c r="AY407" s="249" t="s">
        <v>139</v>
      </c>
    </row>
    <row r="408" spans="2:65" s="1" customFormat="1" ht="16.5" customHeight="1">
      <c r="B408" s="37"/>
      <c r="C408" s="205" t="s">
        <v>686</v>
      </c>
      <c r="D408" s="205" t="s">
        <v>141</v>
      </c>
      <c r="E408" s="206" t="s">
        <v>687</v>
      </c>
      <c r="F408" s="207" t="s">
        <v>688</v>
      </c>
      <c r="G408" s="208" t="s">
        <v>197</v>
      </c>
      <c r="H408" s="209">
        <v>0.164</v>
      </c>
      <c r="I408" s="210"/>
      <c r="J408" s="211">
        <f>ROUND(I408*H408,2)</f>
        <v>0</v>
      </c>
      <c r="K408" s="207" t="s">
        <v>145</v>
      </c>
      <c r="L408" s="42"/>
      <c r="M408" s="212" t="s">
        <v>1</v>
      </c>
      <c r="N408" s="213" t="s">
        <v>41</v>
      </c>
      <c r="O408" s="78"/>
      <c r="P408" s="214">
        <f>O408*H408</f>
        <v>0</v>
      </c>
      <c r="Q408" s="214">
        <v>0</v>
      </c>
      <c r="R408" s="214">
        <f>Q408*H408</f>
        <v>0</v>
      </c>
      <c r="S408" s="214">
        <v>0</v>
      </c>
      <c r="T408" s="215">
        <f>S408*H408</f>
        <v>0</v>
      </c>
      <c r="AR408" s="16" t="s">
        <v>227</v>
      </c>
      <c r="AT408" s="16" t="s">
        <v>141</v>
      </c>
      <c r="AU408" s="16" t="s">
        <v>80</v>
      </c>
      <c r="AY408" s="16" t="s">
        <v>139</v>
      </c>
      <c r="BE408" s="216">
        <f>IF(N408="základní",J408,0)</f>
        <v>0</v>
      </c>
      <c r="BF408" s="216">
        <f>IF(N408="snížená",J408,0)</f>
        <v>0</v>
      </c>
      <c r="BG408" s="216">
        <f>IF(N408="zákl. přenesená",J408,0)</f>
        <v>0</v>
      </c>
      <c r="BH408" s="216">
        <f>IF(N408="sníž. přenesená",J408,0)</f>
        <v>0</v>
      </c>
      <c r="BI408" s="216">
        <f>IF(N408="nulová",J408,0)</f>
        <v>0</v>
      </c>
      <c r="BJ408" s="16" t="s">
        <v>78</v>
      </c>
      <c r="BK408" s="216">
        <f>ROUND(I408*H408,2)</f>
        <v>0</v>
      </c>
      <c r="BL408" s="16" t="s">
        <v>227</v>
      </c>
      <c r="BM408" s="16" t="s">
        <v>689</v>
      </c>
    </row>
    <row r="409" spans="2:63" s="10" customFormat="1" ht="22.8" customHeight="1">
      <c r="B409" s="189"/>
      <c r="C409" s="190"/>
      <c r="D409" s="191" t="s">
        <v>69</v>
      </c>
      <c r="E409" s="203" t="s">
        <v>690</v>
      </c>
      <c r="F409" s="203" t="s">
        <v>691</v>
      </c>
      <c r="G409" s="190"/>
      <c r="H409" s="190"/>
      <c r="I409" s="193"/>
      <c r="J409" s="204">
        <f>BK409</f>
        <v>0</v>
      </c>
      <c r="K409" s="190"/>
      <c r="L409" s="195"/>
      <c r="M409" s="196"/>
      <c r="N409" s="197"/>
      <c r="O409" s="197"/>
      <c r="P409" s="198">
        <f>SUM(P410:P418)</f>
        <v>0</v>
      </c>
      <c r="Q409" s="197"/>
      <c r="R409" s="198">
        <f>SUM(R410:R418)</f>
        <v>0.091261</v>
      </c>
      <c r="S409" s="197"/>
      <c r="T409" s="199">
        <f>SUM(T410:T418)</f>
        <v>0</v>
      </c>
      <c r="AR409" s="200" t="s">
        <v>80</v>
      </c>
      <c r="AT409" s="201" t="s">
        <v>69</v>
      </c>
      <c r="AU409" s="201" t="s">
        <v>78</v>
      </c>
      <c r="AY409" s="200" t="s">
        <v>139</v>
      </c>
      <c r="BK409" s="202">
        <f>SUM(BK410:BK418)</f>
        <v>0</v>
      </c>
    </row>
    <row r="410" spans="2:65" s="1" customFormat="1" ht="16.5" customHeight="1">
      <c r="B410" s="37"/>
      <c r="C410" s="205" t="s">
        <v>692</v>
      </c>
      <c r="D410" s="205" t="s">
        <v>141</v>
      </c>
      <c r="E410" s="206" t="s">
        <v>693</v>
      </c>
      <c r="F410" s="207" t="s">
        <v>694</v>
      </c>
      <c r="G410" s="208" t="s">
        <v>144</v>
      </c>
      <c r="H410" s="209">
        <v>34.7</v>
      </c>
      <c r="I410" s="210"/>
      <c r="J410" s="211">
        <f>ROUND(I410*H410,2)</f>
        <v>0</v>
      </c>
      <c r="K410" s="207" t="s">
        <v>145</v>
      </c>
      <c r="L410" s="42"/>
      <c r="M410" s="212" t="s">
        <v>1</v>
      </c>
      <c r="N410" s="213" t="s">
        <v>41</v>
      </c>
      <c r="O410" s="78"/>
      <c r="P410" s="214">
        <f>O410*H410</f>
        <v>0</v>
      </c>
      <c r="Q410" s="214">
        <v>0.0001</v>
      </c>
      <c r="R410" s="214">
        <f>Q410*H410</f>
        <v>0.0034700000000000004</v>
      </c>
      <c r="S410" s="214">
        <v>0</v>
      </c>
      <c r="T410" s="215">
        <f>S410*H410</f>
        <v>0</v>
      </c>
      <c r="AR410" s="16" t="s">
        <v>146</v>
      </c>
      <c r="AT410" s="16" t="s">
        <v>141</v>
      </c>
      <c r="AU410" s="16" t="s">
        <v>80</v>
      </c>
      <c r="AY410" s="16" t="s">
        <v>139</v>
      </c>
      <c r="BE410" s="216">
        <f>IF(N410="základní",J410,0)</f>
        <v>0</v>
      </c>
      <c r="BF410" s="216">
        <f>IF(N410="snížená",J410,0)</f>
        <v>0</v>
      </c>
      <c r="BG410" s="216">
        <f>IF(N410="zákl. přenesená",J410,0)</f>
        <v>0</v>
      </c>
      <c r="BH410" s="216">
        <f>IF(N410="sníž. přenesená",J410,0)</f>
        <v>0</v>
      </c>
      <c r="BI410" s="216">
        <f>IF(N410="nulová",J410,0)</f>
        <v>0</v>
      </c>
      <c r="BJ410" s="16" t="s">
        <v>78</v>
      </c>
      <c r="BK410" s="216">
        <f>ROUND(I410*H410,2)</f>
        <v>0</v>
      </c>
      <c r="BL410" s="16" t="s">
        <v>146</v>
      </c>
      <c r="BM410" s="16" t="s">
        <v>695</v>
      </c>
    </row>
    <row r="411" spans="2:51" s="11" customFormat="1" ht="12">
      <c r="B411" s="217"/>
      <c r="C411" s="218"/>
      <c r="D411" s="219" t="s">
        <v>148</v>
      </c>
      <c r="E411" s="220" t="s">
        <v>1</v>
      </c>
      <c r="F411" s="221" t="s">
        <v>664</v>
      </c>
      <c r="G411" s="218"/>
      <c r="H411" s="220" t="s">
        <v>1</v>
      </c>
      <c r="I411" s="222"/>
      <c r="J411" s="218"/>
      <c r="K411" s="218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148</v>
      </c>
      <c r="AU411" s="227" t="s">
        <v>80</v>
      </c>
      <c r="AV411" s="11" t="s">
        <v>78</v>
      </c>
      <c r="AW411" s="11" t="s">
        <v>32</v>
      </c>
      <c r="AX411" s="11" t="s">
        <v>70</v>
      </c>
      <c r="AY411" s="227" t="s">
        <v>139</v>
      </c>
    </row>
    <row r="412" spans="2:51" s="12" customFormat="1" ht="12">
      <c r="B412" s="228"/>
      <c r="C412" s="229"/>
      <c r="D412" s="219" t="s">
        <v>148</v>
      </c>
      <c r="E412" s="230" t="s">
        <v>1</v>
      </c>
      <c r="F412" s="231" t="s">
        <v>526</v>
      </c>
      <c r="G412" s="229"/>
      <c r="H412" s="232">
        <v>34.7</v>
      </c>
      <c r="I412" s="233"/>
      <c r="J412" s="229"/>
      <c r="K412" s="229"/>
      <c r="L412" s="234"/>
      <c r="M412" s="235"/>
      <c r="N412" s="236"/>
      <c r="O412" s="236"/>
      <c r="P412" s="236"/>
      <c r="Q412" s="236"/>
      <c r="R412" s="236"/>
      <c r="S412" s="236"/>
      <c r="T412" s="237"/>
      <c r="AT412" s="238" t="s">
        <v>148</v>
      </c>
      <c r="AU412" s="238" t="s">
        <v>80</v>
      </c>
      <c r="AV412" s="12" t="s">
        <v>80</v>
      </c>
      <c r="AW412" s="12" t="s">
        <v>32</v>
      </c>
      <c r="AX412" s="12" t="s">
        <v>78</v>
      </c>
      <c r="AY412" s="238" t="s">
        <v>139</v>
      </c>
    </row>
    <row r="413" spans="2:65" s="1" customFormat="1" ht="16.5" customHeight="1">
      <c r="B413" s="37"/>
      <c r="C413" s="250" t="s">
        <v>696</v>
      </c>
      <c r="D413" s="250" t="s">
        <v>215</v>
      </c>
      <c r="E413" s="251" t="s">
        <v>697</v>
      </c>
      <c r="F413" s="252" t="s">
        <v>698</v>
      </c>
      <c r="G413" s="253" t="s">
        <v>144</v>
      </c>
      <c r="H413" s="254">
        <v>39.905</v>
      </c>
      <c r="I413" s="255"/>
      <c r="J413" s="256">
        <f>ROUND(I413*H413,2)</f>
        <v>0</v>
      </c>
      <c r="K413" s="252" t="s">
        <v>145</v>
      </c>
      <c r="L413" s="257"/>
      <c r="M413" s="258" t="s">
        <v>1</v>
      </c>
      <c r="N413" s="259" t="s">
        <v>41</v>
      </c>
      <c r="O413" s="78"/>
      <c r="P413" s="214">
        <f>O413*H413</f>
        <v>0</v>
      </c>
      <c r="Q413" s="214">
        <v>0.0001</v>
      </c>
      <c r="R413" s="214">
        <f>Q413*H413</f>
        <v>0.0039905</v>
      </c>
      <c r="S413" s="214">
        <v>0</v>
      </c>
      <c r="T413" s="215">
        <f>S413*H413</f>
        <v>0</v>
      </c>
      <c r="AR413" s="16" t="s">
        <v>182</v>
      </c>
      <c r="AT413" s="16" t="s">
        <v>215</v>
      </c>
      <c r="AU413" s="16" t="s">
        <v>80</v>
      </c>
      <c r="AY413" s="16" t="s">
        <v>139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6" t="s">
        <v>78</v>
      </c>
      <c r="BK413" s="216">
        <f>ROUND(I413*H413,2)</f>
        <v>0</v>
      </c>
      <c r="BL413" s="16" t="s">
        <v>146</v>
      </c>
      <c r="BM413" s="16" t="s">
        <v>699</v>
      </c>
    </row>
    <row r="414" spans="2:51" s="12" customFormat="1" ht="12">
      <c r="B414" s="228"/>
      <c r="C414" s="229"/>
      <c r="D414" s="219" t="s">
        <v>148</v>
      </c>
      <c r="E414" s="229"/>
      <c r="F414" s="231" t="s">
        <v>669</v>
      </c>
      <c r="G414" s="229"/>
      <c r="H414" s="232">
        <v>39.905</v>
      </c>
      <c r="I414" s="233"/>
      <c r="J414" s="229"/>
      <c r="K414" s="229"/>
      <c r="L414" s="234"/>
      <c r="M414" s="235"/>
      <c r="N414" s="236"/>
      <c r="O414" s="236"/>
      <c r="P414" s="236"/>
      <c r="Q414" s="236"/>
      <c r="R414" s="236"/>
      <c r="S414" s="236"/>
      <c r="T414" s="237"/>
      <c r="AT414" s="238" t="s">
        <v>148</v>
      </c>
      <c r="AU414" s="238" t="s">
        <v>80</v>
      </c>
      <c r="AV414" s="12" t="s">
        <v>80</v>
      </c>
      <c r="AW414" s="12" t="s">
        <v>4</v>
      </c>
      <c r="AX414" s="12" t="s">
        <v>78</v>
      </c>
      <c r="AY414" s="238" t="s">
        <v>139</v>
      </c>
    </row>
    <row r="415" spans="2:65" s="1" customFormat="1" ht="16.5" customHeight="1">
      <c r="B415" s="37"/>
      <c r="C415" s="205" t="s">
        <v>700</v>
      </c>
      <c r="D415" s="205" t="s">
        <v>141</v>
      </c>
      <c r="E415" s="206" t="s">
        <v>701</v>
      </c>
      <c r="F415" s="207" t="s">
        <v>702</v>
      </c>
      <c r="G415" s="208" t="s">
        <v>144</v>
      </c>
      <c r="H415" s="209">
        <v>34.7</v>
      </c>
      <c r="I415" s="210"/>
      <c r="J415" s="211">
        <f>ROUND(I415*H415,2)</f>
        <v>0</v>
      </c>
      <c r="K415" s="207" t="s">
        <v>145</v>
      </c>
      <c r="L415" s="42"/>
      <c r="M415" s="212" t="s">
        <v>1</v>
      </c>
      <c r="N415" s="213" t="s">
        <v>41</v>
      </c>
      <c r="O415" s="78"/>
      <c r="P415" s="214">
        <f>O415*H415</f>
        <v>0</v>
      </c>
      <c r="Q415" s="214">
        <v>0</v>
      </c>
      <c r="R415" s="214">
        <f>Q415*H415</f>
        <v>0</v>
      </c>
      <c r="S415" s="214">
        <v>0</v>
      </c>
      <c r="T415" s="215">
        <f>S415*H415</f>
        <v>0</v>
      </c>
      <c r="AR415" s="16" t="s">
        <v>227</v>
      </c>
      <c r="AT415" s="16" t="s">
        <v>141</v>
      </c>
      <c r="AU415" s="16" t="s">
        <v>80</v>
      </c>
      <c r="AY415" s="16" t="s">
        <v>139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16" t="s">
        <v>78</v>
      </c>
      <c r="BK415" s="216">
        <f>ROUND(I415*H415,2)</f>
        <v>0</v>
      </c>
      <c r="BL415" s="16" t="s">
        <v>227</v>
      </c>
      <c r="BM415" s="16" t="s">
        <v>703</v>
      </c>
    </row>
    <row r="416" spans="2:65" s="1" customFormat="1" ht="16.5" customHeight="1">
      <c r="B416" s="37"/>
      <c r="C416" s="250" t="s">
        <v>704</v>
      </c>
      <c r="D416" s="250" t="s">
        <v>215</v>
      </c>
      <c r="E416" s="251" t="s">
        <v>705</v>
      </c>
      <c r="F416" s="252" t="s">
        <v>706</v>
      </c>
      <c r="G416" s="253" t="s">
        <v>144</v>
      </c>
      <c r="H416" s="254">
        <v>39.905</v>
      </c>
      <c r="I416" s="255"/>
      <c r="J416" s="256">
        <f>ROUND(I416*H416,2)</f>
        <v>0</v>
      </c>
      <c r="K416" s="252" t="s">
        <v>145</v>
      </c>
      <c r="L416" s="257"/>
      <c r="M416" s="258" t="s">
        <v>1</v>
      </c>
      <c r="N416" s="259" t="s">
        <v>41</v>
      </c>
      <c r="O416" s="78"/>
      <c r="P416" s="214">
        <f>O416*H416</f>
        <v>0</v>
      </c>
      <c r="Q416" s="214">
        <v>0.0021</v>
      </c>
      <c r="R416" s="214">
        <f>Q416*H416</f>
        <v>0.0838005</v>
      </c>
      <c r="S416" s="214">
        <v>0</v>
      </c>
      <c r="T416" s="215">
        <f>S416*H416</f>
        <v>0</v>
      </c>
      <c r="AR416" s="16" t="s">
        <v>333</v>
      </c>
      <c r="AT416" s="16" t="s">
        <v>215</v>
      </c>
      <c r="AU416" s="16" t="s">
        <v>80</v>
      </c>
      <c r="AY416" s="16" t="s">
        <v>139</v>
      </c>
      <c r="BE416" s="216">
        <f>IF(N416="základní",J416,0)</f>
        <v>0</v>
      </c>
      <c r="BF416" s="216">
        <f>IF(N416="snížená",J416,0)</f>
        <v>0</v>
      </c>
      <c r="BG416" s="216">
        <f>IF(N416="zákl. přenesená",J416,0)</f>
        <v>0</v>
      </c>
      <c r="BH416" s="216">
        <f>IF(N416="sníž. přenesená",J416,0)</f>
        <v>0</v>
      </c>
      <c r="BI416" s="216">
        <f>IF(N416="nulová",J416,0)</f>
        <v>0</v>
      </c>
      <c r="BJ416" s="16" t="s">
        <v>78</v>
      </c>
      <c r="BK416" s="216">
        <f>ROUND(I416*H416,2)</f>
        <v>0</v>
      </c>
      <c r="BL416" s="16" t="s">
        <v>227</v>
      </c>
      <c r="BM416" s="16" t="s">
        <v>707</v>
      </c>
    </row>
    <row r="417" spans="2:51" s="12" customFormat="1" ht="12">
      <c r="B417" s="228"/>
      <c r="C417" s="229"/>
      <c r="D417" s="219" t="s">
        <v>148</v>
      </c>
      <c r="E417" s="229"/>
      <c r="F417" s="231" t="s">
        <v>669</v>
      </c>
      <c r="G417" s="229"/>
      <c r="H417" s="232">
        <v>39.905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148</v>
      </c>
      <c r="AU417" s="238" t="s">
        <v>80</v>
      </c>
      <c r="AV417" s="12" t="s">
        <v>80</v>
      </c>
      <c r="AW417" s="12" t="s">
        <v>4</v>
      </c>
      <c r="AX417" s="12" t="s">
        <v>78</v>
      </c>
      <c r="AY417" s="238" t="s">
        <v>139</v>
      </c>
    </row>
    <row r="418" spans="2:65" s="1" customFormat="1" ht="16.5" customHeight="1">
      <c r="B418" s="37"/>
      <c r="C418" s="205" t="s">
        <v>708</v>
      </c>
      <c r="D418" s="205" t="s">
        <v>141</v>
      </c>
      <c r="E418" s="206" t="s">
        <v>709</v>
      </c>
      <c r="F418" s="207" t="s">
        <v>710</v>
      </c>
      <c r="G418" s="208" t="s">
        <v>197</v>
      </c>
      <c r="H418" s="209">
        <v>0.333</v>
      </c>
      <c r="I418" s="210"/>
      <c r="J418" s="211">
        <f>ROUND(I418*H418,2)</f>
        <v>0</v>
      </c>
      <c r="K418" s="207" t="s">
        <v>145</v>
      </c>
      <c r="L418" s="42"/>
      <c r="M418" s="212" t="s">
        <v>1</v>
      </c>
      <c r="N418" s="213" t="s">
        <v>41</v>
      </c>
      <c r="O418" s="78"/>
      <c r="P418" s="214">
        <f>O418*H418</f>
        <v>0</v>
      </c>
      <c r="Q418" s="214">
        <v>0</v>
      </c>
      <c r="R418" s="214">
        <f>Q418*H418</f>
        <v>0</v>
      </c>
      <c r="S418" s="214">
        <v>0</v>
      </c>
      <c r="T418" s="215">
        <f>S418*H418</f>
        <v>0</v>
      </c>
      <c r="AR418" s="16" t="s">
        <v>227</v>
      </c>
      <c r="AT418" s="16" t="s">
        <v>141</v>
      </c>
      <c r="AU418" s="16" t="s">
        <v>80</v>
      </c>
      <c r="AY418" s="16" t="s">
        <v>139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16" t="s">
        <v>78</v>
      </c>
      <c r="BK418" s="216">
        <f>ROUND(I418*H418,2)</f>
        <v>0</v>
      </c>
      <c r="BL418" s="16" t="s">
        <v>227</v>
      </c>
      <c r="BM418" s="16" t="s">
        <v>711</v>
      </c>
    </row>
    <row r="419" spans="2:63" s="10" customFormat="1" ht="22.8" customHeight="1">
      <c r="B419" s="189"/>
      <c r="C419" s="190"/>
      <c r="D419" s="191" t="s">
        <v>69</v>
      </c>
      <c r="E419" s="203" t="s">
        <v>712</v>
      </c>
      <c r="F419" s="203" t="s">
        <v>713</v>
      </c>
      <c r="G419" s="190"/>
      <c r="H419" s="190"/>
      <c r="I419" s="193"/>
      <c r="J419" s="204">
        <f>BK419</f>
        <v>0</v>
      </c>
      <c r="K419" s="190"/>
      <c r="L419" s="195"/>
      <c r="M419" s="196"/>
      <c r="N419" s="197"/>
      <c r="O419" s="197"/>
      <c r="P419" s="198">
        <f>SUM(P420:P429)</f>
        <v>0</v>
      </c>
      <c r="Q419" s="197"/>
      <c r="R419" s="198">
        <f>SUM(R420:R429)</f>
        <v>0.026145500000000002</v>
      </c>
      <c r="S419" s="197"/>
      <c r="T419" s="199">
        <f>SUM(T420:T429)</f>
        <v>0</v>
      </c>
      <c r="AR419" s="200" t="s">
        <v>80</v>
      </c>
      <c r="AT419" s="201" t="s">
        <v>69</v>
      </c>
      <c r="AU419" s="201" t="s">
        <v>78</v>
      </c>
      <c r="AY419" s="200" t="s">
        <v>139</v>
      </c>
      <c r="BK419" s="202">
        <f>SUM(BK420:BK429)</f>
        <v>0</v>
      </c>
    </row>
    <row r="420" spans="2:65" s="1" customFormat="1" ht="16.5" customHeight="1">
      <c r="B420" s="37"/>
      <c r="C420" s="205" t="s">
        <v>714</v>
      </c>
      <c r="D420" s="205" t="s">
        <v>141</v>
      </c>
      <c r="E420" s="206" t="s">
        <v>715</v>
      </c>
      <c r="F420" s="207" t="s">
        <v>716</v>
      </c>
      <c r="G420" s="208" t="s">
        <v>144</v>
      </c>
      <c r="H420" s="209">
        <v>11.56</v>
      </c>
      <c r="I420" s="210"/>
      <c r="J420" s="211">
        <f>ROUND(I420*H420,2)</f>
        <v>0</v>
      </c>
      <c r="K420" s="207" t="s">
        <v>145</v>
      </c>
      <c r="L420" s="42"/>
      <c r="M420" s="212" t="s">
        <v>1</v>
      </c>
      <c r="N420" s="213" t="s">
        <v>41</v>
      </c>
      <c r="O420" s="78"/>
      <c r="P420" s="214">
        <f>O420*H420</f>
        <v>0</v>
      </c>
      <c r="Q420" s="214">
        <v>0</v>
      </c>
      <c r="R420" s="214">
        <f>Q420*H420</f>
        <v>0</v>
      </c>
      <c r="S420" s="214">
        <v>0</v>
      </c>
      <c r="T420" s="215">
        <f>S420*H420</f>
        <v>0</v>
      </c>
      <c r="AR420" s="16" t="s">
        <v>227</v>
      </c>
      <c r="AT420" s="16" t="s">
        <v>141</v>
      </c>
      <c r="AU420" s="16" t="s">
        <v>80</v>
      </c>
      <c r="AY420" s="16" t="s">
        <v>139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6" t="s">
        <v>78</v>
      </c>
      <c r="BK420" s="216">
        <f>ROUND(I420*H420,2)</f>
        <v>0</v>
      </c>
      <c r="BL420" s="16" t="s">
        <v>227</v>
      </c>
      <c r="BM420" s="16" t="s">
        <v>717</v>
      </c>
    </row>
    <row r="421" spans="2:51" s="11" customFormat="1" ht="12">
      <c r="B421" s="217"/>
      <c r="C421" s="218"/>
      <c r="D421" s="219" t="s">
        <v>148</v>
      </c>
      <c r="E421" s="220" t="s">
        <v>1</v>
      </c>
      <c r="F421" s="221" t="s">
        <v>664</v>
      </c>
      <c r="G421" s="218"/>
      <c r="H421" s="220" t="s">
        <v>1</v>
      </c>
      <c r="I421" s="222"/>
      <c r="J421" s="218"/>
      <c r="K421" s="218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148</v>
      </c>
      <c r="AU421" s="227" t="s">
        <v>80</v>
      </c>
      <c r="AV421" s="11" t="s">
        <v>78</v>
      </c>
      <c r="AW421" s="11" t="s">
        <v>32</v>
      </c>
      <c r="AX421" s="11" t="s">
        <v>70</v>
      </c>
      <c r="AY421" s="227" t="s">
        <v>139</v>
      </c>
    </row>
    <row r="422" spans="2:51" s="12" customFormat="1" ht="12">
      <c r="B422" s="228"/>
      <c r="C422" s="229"/>
      <c r="D422" s="219" t="s">
        <v>148</v>
      </c>
      <c r="E422" s="230" t="s">
        <v>1</v>
      </c>
      <c r="F422" s="231" t="s">
        <v>718</v>
      </c>
      <c r="G422" s="229"/>
      <c r="H422" s="232">
        <v>11.56</v>
      </c>
      <c r="I422" s="233"/>
      <c r="J422" s="229"/>
      <c r="K422" s="229"/>
      <c r="L422" s="234"/>
      <c r="M422" s="235"/>
      <c r="N422" s="236"/>
      <c r="O422" s="236"/>
      <c r="P422" s="236"/>
      <c r="Q422" s="236"/>
      <c r="R422" s="236"/>
      <c r="S422" s="236"/>
      <c r="T422" s="237"/>
      <c r="AT422" s="238" t="s">
        <v>148</v>
      </c>
      <c r="AU422" s="238" t="s">
        <v>80</v>
      </c>
      <c r="AV422" s="12" t="s">
        <v>80</v>
      </c>
      <c r="AW422" s="12" t="s">
        <v>32</v>
      </c>
      <c r="AX422" s="12" t="s">
        <v>78</v>
      </c>
      <c r="AY422" s="238" t="s">
        <v>139</v>
      </c>
    </row>
    <row r="423" spans="2:65" s="1" customFormat="1" ht="16.5" customHeight="1">
      <c r="B423" s="37"/>
      <c r="C423" s="250" t="s">
        <v>719</v>
      </c>
      <c r="D423" s="250" t="s">
        <v>215</v>
      </c>
      <c r="E423" s="251" t="s">
        <v>720</v>
      </c>
      <c r="F423" s="252" t="s">
        <v>721</v>
      </c>
      <c r="G423" s="253" t="s">
        <v>144</v>
      </c>
      <c r="H423" s="254">
        <v>11.791</v>
      </c>
      <c r="I423" s="255"/>
      <c r="J423" s="256">
        <f>ROUND(I423*H423,2)</f>
        <v>0</v>
      </c>
      <c r="K423" s="252" t="s">
        <v>145</v>
      </c>
      <c r="L423" s="257"/>
      <c r="M423" s="258" t="s">
        <v>1</v>
      </c>
      <c r="N423" s="259" t="s">
        <v>41</v>
      </c>
      <c r="O423" s="78"/>
      <c r="P423" s="214">
        <f>O423*H423</f>
        <v>0</v>
      </c>
      <c r="Q423" s="214">
        <v>0.0005</v>
      </c>
      <c r="R423" s="214">
        <f>Q423*H423</f>
        <v>0.005895500000000001</v>
      </c>
      <c r="S423" s="214">
        <v>0</v>
      </c>
      <c r="T423" s="215">
        <f>S423*H423</f>
        <v>0</v>
      </c>
      <c r="AR423" s="16" t="s">
        <v>333</v>
      </c>
      <c r="AT423" s="16" t="s">
        <v>215</v>
      </c>
      <c r="AU423" s="16" t="s">
        <v>80</v>
      </c>
      <c r="AY423" s="16" t="s">
        <v>139</v>
      </c>
      <c r="BE423" s="216">
        <f>IF(N423="základní",J423,0)</f>
        <v>0</v>
      </c>
      <c r="BF423" s="216">
        <f>IF(N423="snížená",J423,0)</f>
        <v>0</v>
      </c>
      <c r="BG423" s="216">
        <f>IF(N423="zákl. přenesená",J423,0)</f>
        <v>0</v>
      </c>
      <c r="BH423" s="216">
        <f>IF(N423="sníž. přenesená",J423,0)</f>
        <v>0</v>
      </c>
      <c r="BI423" s="216">
        <f>IF(N423="nulová",J423,0)</f>
        <v>0</v>
      </c>
      <c r="BJ423" s="16" t="s">
        <v>78</v>
      </c>
      <c r="BK423" s="216">
        <f>ROUND(I423*H423,2)</f>
        <v>0</v>
      </c>
      <c r="BL423" s="16" t="s">
        <v>227</v>
      </c>
      <c r="BM423" s="16" t="s">
        <v>722</v>
      </c>
    </row>
    <row r="424" spans="2:51" s="12" customFormat="1" ht="12">
      <c r="B424" s="228"/>
      <c r="C424" s="229"/>
      <c r="D424" s="219" t="s">
        <v>148</v>
      </c>
      <c r="E424" s="229"/>
      <c r="F424" s="231" t="s">
        <v>723</v>
      </c>
      <c r="G424" s="229"/>
      <c r="H424" s="232">
        <v>11.791</v>
      </c>
      <c r="I424" s="233"/>
      <c r="J424" s="229"/>
      <c r="K424" s="229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148</v>
      </c>
      <c r="AU424" s="238" t="s">
        <v>80</v>
      </c>
      <c r="AV424" s="12" t="s">
        <v>80</v>
      </c>
      <c r="AW424" s="12" t="s">
        <v>4</v>
      </c>
      <c r="AX424" s="12" t="s">
        <v>78</v>
      </c>
      <c r="AY424" s="238" t="s">
        <v>139</v>
      </c>
    </row>
    <row r="425" spans="2:65" s="1" customFormat="1" ht="16.5" customHeight="1">
      <c r="B425" s="37"/>
      <c r="C425" s="205" t="s">
        <v>724</v>
      </c>
      <c r="D425" s="205" t="s">
        <v>141</v>
      </c>
      <c r="E425" s="206" t="s">
        <v>725</v>
      </c>
      <c r="F425" s="207" t="s">
        <v>726</v>
      </c>
      <c r="G425" s="208" t="s">
        <v>144</v>
      </c>
      <c r="H425" s="209">
        <v>23.13</v>
      </c>
      <c r="I425" s="210"/>
      <c r="J425" s="211">
        <f>ROUND(I425*H425,2)</f>
        <v>0</v>
      </c>
      <c r="K425" s="207" t="s">
        <v>145</v>
      </c>
      <c r="L425" s="42"/>
      <c r="M425" s="212" t="s">
        <v>1</v>
      </c>
      <c r="N425" s="213" t="s">
        <v>41</v>
      </c>
      <c r="O425" s="78"/>
      <c r="P425" s="214">
        <f>O425*H425</f>
        <v>0</v>
      </c>
      <c r="Q425" s="214">
        <v>0</v>
      </c>
      <c r="R425" s="214">
        <f>Q425*H425</f>
        <v>0</v>
      </c>
      <c r="S425" s="214">
        <v>0</v>
      </c>
      <c r="T425" s="215">
        <f>S425*H425</f>
        <v>0</v>
      </c>
      <c r="AR425" s="16" t="s">
        <v>227</v>
      </c>
      <c r="AT425" s="16" t="s">
        <v>141</v>
      </c>
      <c r="AU425" s="16" t="s">
        <v>80</v>
      </c>
      <c r="AY425" s="16" t="s">
        <v>139</v>
      </c>
      <c r="BE425" s="216">
        <f>IF(N425="základní",J425,0)</f>
        <v>0</v>
      </c>
      <c r="BF425" s="216">
        <f>IF(N425="snížená",J425,0)</f>
        <v>0</v>
      </c>
      <c r="BG425" s="216">
        <f>IF(N425="zákl. přenesená",J425,0)</f>
        <v>0</v>
      </c>
      <c r="BH425" s="216">
        <f>IF(N425="sníž. přenesená",J425,0)</f>
        <v>0</v>
      </c>
      <c r="BI425" s="216">
        <f>IF(N425="nulová",J425,0)</f>
        <v>0</v>
      </c>
      <c r="BJ425" s="16" t="s">
        <v>78</v>
      </c>
      <c r="BK425" s="216">
        <f>ROUND(I425*H425,2)</f>
        <v>0</v>
      </c>
      <c r="BL425" s="16" t="s">
        <v>227</v>
      </c>
      <c r="BM425" s="16" t="s">
        <v>727</v>
      </c>
    </row>
    <row r="426" spans="2:51" s="11" customFormat="1" ht="12">
      <c r="B426" s="217"/>
      <c r="C426" s="218"/>
      <c r="D426" s="219" t="s">
        <v>148</v>
      </c>
      <c r="E426" s="220" t="s">
        <v>1</v>
      </c>
      <c r="F426" s="221" t="s">
        <v>664</v>
      </c>
      <c r="G426" s="218"/>
      <c r="H426" s="220" t="s">
        <v>1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148</v>
      </c>
      <c r="AU426" s="227" t="s">
        <v>80</v>
      </c>
      <c r="AV426" s="11" t="s">
        <v>78</v>
      </c>
      <c r="AW426" s="11" t="s">
        <v>32</v>
      </c>
      <c r="AX426" s="11" t="s">
        <v>70</v>
      </c>
      <c r="AY426" s="227" t="s">
        <v>139</v>
      </c>
    </row>
    <row r="427" spans="2:51" s="12" customFormat="1" ht="12">
      <c r="B427" s="228"/>
      <c r="C427" s="229"/>
      <c r="D427" s="219" t="s">
        <v>148</v>
      </c>
      <c r="E427" s="230" t="s">
        <v>1</v>
      </c>
      <c r="F427" s="231" t="s">
        <v>728</v>
      </c>
      <c r="G427" s="229"/>
      <c r="H427" s="232">
        <v>23.13</v>
      </c>
      <c r="I427" s="233"/>
      <c r="J427" s="229"/>
      <c r="K427" s="229"/>
      <c r="L427" s="234"/>
      <c r="M427" s="235"/>
      <c r="N427" s="236"/>
      <c r="O427" s="236"/>
      <c r="P427" s="236"/>
      <c r="Q427" s="236"/>
      <c r="R427" s="236"/>
      <c r="S427" s="236"/>
      <c r="T427" s="237"/>
      <c r="AT427" s="238" t="s">
        <v>148</v>
      </c>
      <c r="AU427" s="238" t="s">
        <v>80</v>
      </c>
      <c r="AV427" s="12" t="s">
        <v>80</v>
      </c>
      <c r="AW427" s="12" t="s">
        <v>32</v>
      </c>
      <c r="AX427" s="12" t="s">
        <v>78</v>
      </c>
      <c r="AY427" s="238" t="s">
        <v>139</v>
      </c>
    </row>
    <row r="428" spans="2:65" s="1" customFormat="1" ht="16.5" customHeight="1">
      <c r="B428" s="37"/>
      <c r="C428" s="250" t="s">
        <v>729</v>
      </c>
      <c r="D428" s="250" t="s">
        <v>215</v>
      </c>
      <c r="E428" s="251" t="s">
        <v>730</v>
      </c>
      <c r="F428" s="252" t="s">
        <v>731</v>
      </c>
      <c r="G428" s="253" t="s">
        <v>162</v>
      </c>
      <c r="H428" s="254">
        <v>1.35</v>
      </c>
      <c r="I428" s="255"/>
      <c r="J428" s="256">
        <f>ROUND(I428*H428,2)</f>
        <v>0</v>
      </c>
      <c r="K428" s="252" t="s">
        <v>145</v>
      </c>
      <c r="L428" s="257"/>
      <c r="M428" s="258" t="s">
        <v>1</v>
      </c>
      <c r="N428" s="259" t="s">
        <v>41</v>
      </c>
      <c r="O428" s="78"/>
      <c r="P428" s="214">
        <f>O428*H428</f>
        <v>0</v>
      </c>
      <c r="Q428" s="214">
        <v>0.015</v>
      </c>
      <c r="R428" s="214">
        <f>Q428*H428</f>
        <v>0.02025</v>
      </c>
      <c r="S428" s="214">
        <v>0</v>
      </c>
      <c r="T428" s="215">
        <f>S428*H428</f>
        <v>0</v>
      </c>
      <c r="AR428" s="16" t="s">
        <v>333</v>
      </c>
      <c r="AT428" s="16" t="s">
        <v>215</v>
      </c>
      <c r="AU428" s="16" t="s">
        <v>80</v>
      </c>
      <c r="AY428" s="16" t="s">
        <v>139</v>
      </c>
      <c r="BE428" s="216">
        <f>IF(N428="základní",J428,0)</f>
        <v>0</v>
      </c>
      <c r="BF428" s="216">
        <f>IF(N428="snížená",J428,0)</f>
        <v>0</v>
      </c>
      <c r="BG428" s="216">
        <f>IF(N428="zákl. přenesená",J428,0)</f>
        <v>0</v>
      </c>
      <c r="BH428" s="216">
        <f>IF(N428="sníž. přenesená",J428,0)</f>
        <v>0</v>
      </c>
      <c r="BI428" s="216">
        <f>IF(N428="nulová",J428,0)</f>
        <v>0</v>
      </c>
      <c r="BJ428" s="16" t="s">
        <v>78</v>
      </c>
      <c r="BK428" s="216">
        <f>ROUND(I428*H428,2)</f>
        <v>0</v>
      </c>
      <c r="BL428" s="16" t="s">
        <v>227</v>
      </c>
      <c r="BM428" s="16" t="s">
        <v>732</v>
      </c>
    </row>
    <row r="429" spans="2:65" s="1" customFormat="1" ht="16.5" customHeight="1">
      <c r="B429" s="37"/>
      <c r="C429" s="205" t="s">
        <v>733</v>
      </c>
      <c r="D429" s="205" t="s">
        <v>141</v>
      </c>
      <c r="E429" s="206" t="s">
        <v>734</v>
      </c>
      <c r="F429" s="207" t="s">
        <v>735</v>
      </c>
      <c r="G429" s="208" t="s">
        <v>197</v>
      </c>
      <c r="H429" s="209">
        <v>0.026</v>
      </c>
      <c r="I429" s="210"/>
      <c r="J429" s="211">
        <f>ROUND(I429*H429,2)</f>
        <v>0</v>
      </c>
      <c r="K429" s="207" t="s">
        <v>145</v>
      </c>
      <c r="L429" s="42"/>
      <c r="M429" s="212" t="s">
        <v>1</v>
      </c>
      <c r="N429" s="213" t="s">
        <v>41</v>
      </c>
      <c r="O429" s="78"/>
      <c r="P429" s="214">
        <f>O429*H429</f>
        <v>0</v>
      </c>
      <c r="Q429" s="214">
        <v>0</v>
      </c>
      <c r="R429" s="214">
        <f>Q429*H429</f>
        <v>0</v>
      </c>
      <c r="S429" s="214">
        <v>0</v>
      </c>
      <c r="T429" s="215">
        <f>S429*H429</f>
        <v>0</v>
      </c>
      <c r="AR429" s="16" t="s">
        <v>227</v>
      </c>
      <c r="AT429" s="16" t="s">
        <v>141</v>
      </c>
      <c r="AU429" s="16" t="s">
        <v>80</v>
      </c>
      <c r="AY429" s="16" t="s">
        <v>139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6" t="s">
        <v>78</v>
      </c>
      <c r="BK429" s="216">
        <f>ROUND(I429*H429,2)</f>
        <v>0</v>
      </c>
      <c r="BL429" s="16" t="s">
        <v>227</v>
      </c>
      <c r="BM429" s="16" t="s">
        <v>736</v>
      </c>
    </row>
    <row r="430" spans="2:63" s="10" customFormat="1" ht="22.8" customHeight="1">
      <c r="B430" s="189"/>
      <c r="C430" s="190"/>
      <c r="D430" s="191" t="s">
        <v>69</v>
      </c>
      <c r="E430" s="203" t="s">
        <v>737</v>
      </c>
      <c r="F430" s="203" t="s">
        <v>738</v>
      </c>
      <c r="G430" s="190"/>
      <c r="H430" s="190"/>
      <c r="I430" s="193"/>
      <c r="J430" s="204">
        <f>BK430</f>
        <v>0</v>
      </c>
      <c r="K430" s="190"/>
      <c r="L430" s="195"/>
      <c r="M430" s="196"/>
      <c r="N430" s="197"/>
      <c r="O430" s="197"/>
      <c r="P430" s="198">
        <f>SUM(P431:P435)</f>
        <v>0</v>
      </c>
      <c r="Q430" s="197"/>
      <c r="R430" s="198">
        <f>SUM(R431:R435)</f>
        <v>0.00567</v>
      </c>
      <c r="S430" s="197"/>
      <c r="T430" s="199">
        <f>SUM(T431:T435)</f>
        <v>0.01705</v>
      </c>
      <c r="AR430" s="200" t="s">
        <v>80</v>
      </c>
      <c r="AT430" s="201" t="s">
        <v>69</v>
      </c>
      <c r="AU430" s="201" t="s">
        <v>78</v>
      </c>
      <c r="AY430" s="200" t="s">
        <v>139</v>
      </c>
      <c r="BK430" s="202">
        <f>SUM(BK431:BK435)</f>
        <v>0</v>
      </c>
    </row>
    <row r="431" spans="2:65" s="1" customFormat="1" ht="16.5" customHeight="1">
      <c r="B431" s="37"/>
      <c r="C431" s="205" t="s">
        <v>739</v>
      </c>
      <c r="D431" s="205" t="s">
        <v>141</v>
      </c>
      <c r="E431" s="206" t="s">
        <v>740</v>
      </c>
      <c r="F431" s="207" t="s">
        <v>741</v>
      </c>
      <c r="G431" s="208" t="s">
        <v>279</v>
      </c>
      <c r="H431" s="209">
        <v>1</v>
      </c>
      <c r="I431" s="210"/>
      <c r="J431" s="211">
        <f>ROUND(I431*H431,2)</f>
        <v>0</v>
      </c>
      <c r="K431" s="207" t="s">
        <v>145</v>
      </c>
      <c r="L431" s="42"/>
      <c r="M431" s="212" t="s">
        <v>1</v>
      </c>
      <c r="N431" s="213" t="s">
        <v>41</v>
      </c>
      <c r="O431" s="78"/>
      <c r="P431" s="214">
        <f>O431*H431</f>
        <v>0</v>
      </c>
      <c r="Q431" s="214">
        <v>0.00189</v>
      </c>
      <c r="R431" s="214">
        <f>Q431*H431</f>
        <v>0.00189</v>
      </c>
      <c r="S431" s="214">
        <v>0</v>
      </c>
      <c r="T431" s="215">
        <f>S431*H431</f>
        <v>0</v>
      </c>
      <c r="AR431" s="16" t="s">
        <v>227</v>
      </c>
      <c r="AT431" s="16" t="s">
        <v>141</v>
      </c>
      <c r="AU431" s="16" t="s">
        <v>80</v>
      </c>
      <c r="AY431" s="16" t="s">
        <v>139</v>
      </c>
      <c r="BE431" s="216">
        <f>IF(N431="základní",J431,0)</f>
        <v>0</v>
      </c>
      <c r="BF431" s="216">
        <f>IF(N431="snížená",J431,0)</f>
        <v>0</v>
      </c>
      <c r="BG431" s="216">
        <f>IF(N431="zákl. přenesená",J431,0)</f>
        <v>0</v>
      </c>
      <c r="BH431" s="216">
        <f>IF(N431="sníž. přenesená",J431,0)</f>
        <v>0</v>
      </c>
      <c r="BI431" s="216">
        <f>IF(N431="nulová",J431,0)</f>
        <v>0</v>
      </c>
      <c r="BJ431" s="16" t="s">
        <v>78</v>
      </c>
      <c r="BK431" s="216">
        <f>ROUND(I431*H431,2)</f>
        <v>0</v>
      </c>
      <c r="BL431" s="16" t="s">
        <v>227</v>
      </c>
      <c r="BM431" s="16" t="s">
        <v>742</v>
      </c>
    </row>
    <row r="432" spans="2:65" s="1" customFormat="1" ht="16.5" customHeight="1">
      <c r="B432" s="37"/>
      <c r="C432" s="205" t="s">
        <v>743</v>
      </c>
      <c r="D432" s="205" t="s">
        <v>141</v>
      </c>
      <c r="E432" s="206" t="s">
        <v>744</v>
      </c>
      <c r="F432" s="207" t="s">
        <v>745</v>
      </c>
      <c r="G432" s="208" t="s">
        <v>279</v>
      </c>
      <c r="H432" s="209">
        <v>1</v>
      </c>
      <c r="I432" s="210"/>
      <c r="J432" s="211">
        <f>ROUND(I432*H432,2)</f>
        <v>0</v>
      </c>
      <c r="K432" s="207" t="s">
        <v>1</v>
      </c>
      <c r="L432" s="42"/>
      <c r="M432" s="212" t="s">
        <v>1</v>
      </c>
      <c r="N432" s="213" t="s">
        <v>41</v>
      </c>
      <c r="O432" s="78"/>
      <c r="P432" s="214">
        <f>O432*H432</f>
        <v>0</v>
      </c>
      <c r="Q432" s="214">
        <v>0.00189</v>
      </c>
      <c r="R432" s="214">
        <f>Q432*H432</f>
        <v>0.00189</v>
      </c>
      <c r="S432" s="214">
        <v>0</v>
      </c>
      <c r="T432" s="215">
        <f>S432*H432</f>
        <v>0</v>
      </c>
      <c r="AR432" s="16" t="s">
        <v>227</v>
      </c>
      <c r="AT432" s="16" t="s">
        <v>141</v>
      </c>
      <c r="AU432" s="16" t="s">
        <v>80</v>
      </c>
      <c r="AY432" s="16" t="s">
        <v>139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16" t="s">
        <v>78</v>
      </c>
      <c r="BK432" s="216">
        <f>ROUND(I432*H432,2)</f>
        <v>0</v>
      </c>
      <c r="BL432" s="16" t="s">
        <v>227</v>
      </c>
      <c r="BM432" s="16" t="s">
        <v>746</v>
      </c>
    </row>
    <row r="433" spans="2:65" s="1" customFormat="1" ht="16.5" customHeight="1">
      <c r="B433" s="37"/>
      <c r="C433" s="205" t="s">
        <v>747</v>
      </c>
      <c r="D433" s="205" t="s">
        <v>141</v>
      </c>
      <c r="E433" s="206" t="s">
        <v>748</v>
      </c>
      <c r="F433" s="207" t="s">
        <v>749</v>
      </c>
      <c r="G433" s="208" t="s">
        <v>279</v>
      </c>
      <c r="H433" s="209">
        <v>1</v>
      </c>
      <c r="I433" s="210"/>
      <c r="J433" s="211">
        <f>ROUND(I433*H433,2)</f>
        <v>0</v>
      </c>
      <c r="K433" s="207" t="s">
        <v>1</v>
      </c>
      <c r="L433" s="42"/>
      <c r="M433" s="212" t="s">
        <v>1</v>
      </c>
      <c r="N433" s="213" t="s">
        <v>41</v>
      </c>
      <c r="O433" s="78"/>
      <c r="P433" s="214">
        <f>O433*H433</f>
        <v>0</v>
      </c>
      <c r="Q433" s="214">
        <v>0.00189</v>
      </c>
      <c r="R433" s="214">
        <f>Q433*H433</f>
        <v>0.00189</v>
      </c>
      <c r="S433" s="214">
        <v>0</v>
      </c>
      <c r="T433" s="215">
        <f>S433*H433</f>
        <v>0</v>
      </c>
      <c r="AR433" s="16" t="s">
        <v>227</v>
      </c>
      <c r="AT433" s="16" t="s">
        <v>141</v>
      </c>
      <c r="AU433" s="16" t="s">
        <v>80</v>
      </c>
      <c r="AY433" s="16" t="s">
        <v>139</v>
      </c>
      <c r="BE433" s="216">
        <f>IF(N433="základní",J433,0)</f>
        <v>0</v>
      </c>
      <c r="BF433" s="216">
        <f>IF(N433="snížená",J433,0)</f>
        <v>0</v>
      </c>
      <c r="BG433" s="216">
        <f>IF(N433="zákl. přenesená",J433,0)</f>
        <v>0</v>
      </c>
      <c r="BH433" s="216">
        <f>IF(N433="sníž. přenesená",J433,0)</f>
        <v>0</v>
      </c>
      <c r="BI433" s="216">
        <f>IF(N433="nulová",J433,0)</f>
        <v>0</v>
      </c>
      <c r="BJ433" s="16" t="s">
        <v>78</v>
      </c>
      <c r="BK433" s="216">
        <f>ROUND(I433*H433,2)</f>
        <v>0</v>
      </c>
      <c r="BL433" s="16" t="s">
        <v>227</v>
      </c>
      <c r="BM433" s="16" t="s">
        <v>750</v>
      </c>
    </row>
    <row r="434" spans="2:65" s="1" customFormat="1" ht="16.5" customHeight="1">
      <c r="B434" s="37"/>
      <c r="C434" s="205" t="s">
        <v>751</v>
      </c>
      <c r="D434" s="205" t="s">
        <v>141</v>
      </c>
      <c r="E434" s="206" t="s">
        <v>752</v>
      </c>
      <c r="F434" s="207" t="s">
        <v>753</v>
      </c>
      <c r="G434" s="208" t="s">
        <v>279</v>
      </c>
      <c r="H434" s="209">
        <v>1</v>
      </c>
      <c r="I434" s="210"/>
      <c r="J434" s="211">
        <f>ROUND(I434*H434,2)</f>
        <v>0</v>
      </c>
      <c r="K434" s="207" t="s">
        <v>145</v>
      </c>
      <c r="L434" s="42"/>
      <c r="M434" s="212" t="s">
        <v>1</v>
      </c>
      <c r="N434" s="213" t="s">
        <v>41</v>
      </c>
      <c r="O434" s="78"/>
      <c r="P434" s="214">
        <f>O434*H434</f>
        <v>0</v>
      </c>
      <c r="Q434" s="214">
        <v>0</v>
      </c>
      <c r="R434" s="214">
        <f>Q434*H434</f>
        <v>0</v>
      </c>
      <c r="S434" s="214">
        <v>0.01705</v>
      </c>
      <c r="T434" s="215">
        <f>S434*H434</f>
        <v>0.01705</v>
      </c>
      <c r="AR434" s="16" t="s">
        <v>227</v>
      </c>
      <c r="AT434" s="16" t="s">
        <v>141</v>
      </c>
      <c r="AU434" s="16" t="s">
        <v>80</v>
      </c>
      <c r="AY434" s="16" t="s">
        <v>139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6" t="s">
        <v>78</v>
      </c>
      <c r="BK434" s="216">
        <f>ROUND(I434*H434,2)</f>
        <v>0</v>
      </c>
      <c r="BL434" s="16" t="s">
        <v>227</v>
      </c>
      <c r="BM434" s="16" t="s">
        <v>754</v>
      </c>
    </row>
    <row r="435" spans="2:65" s="1" customFormat="1" ht="16.5" customHeight="1">
      <c r="B435" s="37"/>
      <c r="C435" s="205" t="s">
        <v>755</v>
      </c>
      <c r="D435" s="205" t="s">
        <v>141</v>
      </c>
      <c r="E435" s="206" t="s">
        <v>756</v>
      </c>
      <c r="F435" s="207" t="s">
        <v>757</v>
      </c>
      <c r="G435" s="208" t="s">
        <v>197</v>
      </c>
      <c r="H435" s="209">
        <v>0.022</v>
      </c>
      <c r="I435" s="210"/>
      <c r="J435" s="211">
        <f>ROUND(I435*H435,2)</f>
        <v>0</v>
      </c>
      <c r="K435" s="207" t="s">
        <v>145</v>
      </c>
      <c r="L435" s="42"/>
      <c r="M435" s="212" t="s">
        <v>1</v>
      </c>
      <c r="N435" s="213" t="s">
        <v>41</v>
      </c>
      <c r="O435" s="78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AR435" s="16" t="s">
        <v>227</v>
      </c>
      <c r="AT435" s="16" t="s">
        <v>141</v>
      </c>
      <c r="AU435" s="16" t="s">
        <v>80</v>
      </c>
      <c r="AY435" s="16" t="s">
        <v>139</v>
      </c>
      <c r="BE435" s="216">
        <f>IF(N435="základní",J435,0)</f>
        <v>0</v>
      </c>
      <c r="BF435" s="216">
        <f>IF(N435="snížená",J435,0)</f>
        <v>0</v>
      </c>
      <c r="BG435" s="216">
        <f>IF(N435="zákl. přenesená",J435,0)</f>
        <v>0</v>
      </c>
      <c r="BH435" s="216">
        <f>IF(N435="sníž. přenesená",J435,0)</f>
        <v>0</v>
      </c>
      <c r="BI435" s="216">
        <f>IF(N435="nulová",J435,0)</f>
        <v>0</v>
      </c>
      <c r="BJ435" s="16" t="s">
        <v>78</v>
      </c>
      <c r="BK435" s="216">
        <f>ROUND(I435*H435,2)</f>
        <v>0</v>
      </c>
      <c r="BL435" s="16" t="s">
        <v>227</v>
      </c>
      <c r="BM435" s="16" t="s">
        <v>758</v>
      </c>
    </row>
    <row r="436" spans="2:63" s="10" customFormat="1" ht="22.8" customHeight="1">
      <c r="B436" s="189"/>
      <c r="C436" s="190"/>
      <c r="D436" s="191" t="s">
        <v>69</v>
      </c>
      <c r="E436" s="203" t="s">
        <v>759</v>
      </c>
      <c r="F436" s="203" t="s">
        <v>760</v>
      </c>
      <c r="G436" s="190"/>
      <c r="H436" s="190"/>
      <c r="I436" s="193"/>
      <c r="J436" s="204">
        <f>BK436</f>
        <v>0</v>
      </c>
      <c r="K436" s="190"/>
      <c r="L436" s="195"/>
      <c r="M436" s="196"/>
      <c r="N436" s="197"/>
      <c r="O436" s="197"/>
      <c r="P436" s="198">
        <f>P437</f>
        <v>0</v>
      </c>
      <c r="Q436" s="197"/>
      <c r="R436" s="198">
        <f>R437</f>
        <v>0.00028</v>
      </c>
      <c r="S436" s="197"/>
      <c r="T436" s="199">
        <f>T437</f>
        <v>0</v>
      </c>
      <c r="AR436" s="200" t="s">
        <v>80</v>
      </c>
      <c r="AT436" s="201" t="s">
        <v>69</v>
      </c>
      <c r="AU436" s="201" t="s">
        <v>78</v>
      </c>
      <c r="AY436" s="200" t="s">
        <v>139</v>
      </c>
      <c r="BK436" s="202">
        <f>BK437</f>
        <v>0</v>
      </c>
    </row>
    <row r="437" spans="2:65" s="1" customFormat="1" ht="16.5" customHeight="1">
      <c r="B437" s="37"/>
      <c r="C437" s="205" t="s">
        <v>761</v>
      </c>
      <c r="D437" s="205" t="s">
        <v>141</v>
      </c>
      <c r="E437" s="206" t="s">
        <v>762</v>
      </c>
      <c r="F437" s="207" t="s">
        <v>763</v>
      </c>
      <c r="G437" s="208" t="s">
        <v>600</v>
      </c>
      <c r="H437" s="209">
        <v>1</v>
      </c>
      <c r="I437" s="210"/>
      <c r="J437" s="211">
        <f>ROUND(I437*H437,2)</f>
        <v>0</v>
      </c>
      <c r="K437" s="207" t="s">
        <v>1</v>
      </c>
      <c r="L437" s="42"/>
      <c r="M437" s="212" t="s">
        <v>1</v>
      </c>
      <c r="N437" s="213" t="s">
        <v>41</v>
      </c>
      <c r="O437" s="78"/>
      <c r="P437" s="214">
        <f>O437*H437</f>
        <v>0</v>
      </c>
      <c r="Q437" s="214">
        <v>0.00028</v>
      </c>
      <c r="R437" s="214">
        <f>Q437*H437</f>
        <v>0.00028</v>
      </c>
      <c r="S437" s="214">
        <v>0</v>
      </c>
      <c r="T437" s="215">
        <f>S437*H437</f>
        <v>0</v>
      </c>
      <c r="AR437" s="16" t="s">
        <v>227</v>
      </c>
      <c r="AT437" s="16" t="s">
        <v>141</v>
      </c>
      <c r="AU437" s="16" t="s">
        <v>80</v>
      </c>
      <c r="AY437" s="16" t="s">
        <v>139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16" t="s">
        <v>78</v>
      </c>
      <c r="BK437" s="216">
        <f>ROUND(I437*H437,2)</f>
        <v>0</v>
      </c>
      <c r="BL437" s="16" t="s">
        <v>227</v>
      </c>
      <c r="BM437" s="16" t="s">
        <v>764</v>
      </c>
    </row>
    <row r="438" spans="2:63" s="10" customFormat="1" ht="22.8" customHeight="1">
      <c r="B438" s="189"/>
      <c r="C438" s="190"/>
      <c r="D438" s="191" t="s">
        <v>69</v>
      </c>
      <c r="E438" s="203" t="s">
        <v>765</v>
      </c>
      <c r="F438" s="203" t="s">
        <v>766</v>
      </c>
      <c r="G438" s="190"/>
      <c r="H438" s="190"/>
      <c r="I438" s="193"/>
      <c r="J438" s="204">
        <f>BK438</f>
        <v>0</v>
      </c>
      <c r="K438" s="190"/>
      <c r="L438" s="195"/>
      <c r="M438" s="196"/>
      <c r="N438" s="197"/>
      <c r="O438" s="197"/>
      <c r="P438" s="198">
        <f>SUM(P439:P498)</f>
        <v>0</v>
      </c>
      <c r="Q438" s="197"/>
      <c r="R438" s="198">
        <f>SUM(R439:R498)</f>
        <v>0.39325485</v>
      </c>
      <c r="S438" s="197"/>
      <c r="T438" s="199">
        <f>SUM(T439:T498)</f>
        <v>1.6781978</v>
      </c>
      <c r="AR438" s="200" t="s">
        <v>80</v>
      </c>
      <c r="AT438" s="201" t="s">
        <v>69</v>
      </c>
      <c r="AU438" s="201" t="s">
        <v>78</v>
      </c>
      <c r="AY438" s="200" t="s">
        <v>139</v>
      </c>
      <c r="BK438" s="202">
        <f>SUM(BK439:BK498)</f>
        <v>0</v>
      </c>
    </row>
    <row r="439" spans="2:65" s="1" customFormat="1" ht="16.5" customHeight="1">
      <c r="B439" s="37"/>
      <c r="C439" s="205" t="s">
        <v>767</v>
      </c>
      <c r="D439" s="205" t="s">
        <v>141</v>
      </c>
      <c r="E439" s="206" t="s">
        <v>768</v>
      </c>
      <c r="F439" s="207" t="s">
        <v>769</v>
      </c>
      <c r="G439" s="208" t="s">
        <v>144</v>
      </c>
      <c r="H439" s="209">
        <v>7.95</v>
      </c>
      <c r="I439" s="210"/>
      <c r="J439" s="211">
        <f>ROUND(I439*H439,2)</f>
        <v>0</v>
      </c>
      <c r="K439" s="207" t="s">
        <v>145</v>
      </c>
      <c r="L439" s="42"/>
      <c r="M439" s="212" t="s">
        <v>1</v>
      </c>
      <c r="N439" s="213" t="s">
        <v>41</v>
      </c>
      <c r="O439" s="78"/>
      <c r="P439" s="214">
        <f>O439*H439</f>
        <v>0</v>
      </c>
      <c r="Q439" s="214">
        <v>0</v>
      </c>
      <c r="R439" s="214">
        <f>Q439*H439</f>
        <v>0</v>
      </c>
      <c r="S439" s="214">
        <v>0.02831</v>
      </c>
      <c r="T439" s="215">
        <f>S439*H439</f>
        <v>0.2250645</v>
      </c>
      <c r="AR439" s="16" t="s">
        <v>227</v>
      </c>
      <c r="AT439" s="16" t="s">
        <v>141</v>
      </c>
      <c r="AU439" s="16" t="s">
        <v>80</v>
      </c>
      <c r="AY439" s="16" t="s">
        <v>139</v>
      </c>
      <c r="BE439" s="216">
        <f>IF(N439="základní",J439,0)</f>
        <v>0</v>
      </c>
      <c r="BF439" s="216">
        <f>IF(N439="snížená",J439,0)</f>
        <v>0</v>
      </c>
      <c r="BG439" s="216">
        <f>IF(N439="zákl. přenesená",J439,0)</f>
        <v>0</v>
      </c>
      <c r="BH439" s="216">
        <f>IF(N439="sníž. přenesená",J439,0)</f>
        <v>0</v>
      </c>
      <c r="BI439" s="216">
        <f>IF(N439="nulová",J439,0)</f>
        <v>0</v>
      </c>
      <c r="BJ439" s="16" t="s">
        <v>78</v>
      </c>
      <c r="BK439" s="216">
        <f>ROUND(I439*H439,2)</f>
        <v>0</v>
      </c>
      <c r="BL439" s="16" t="s">
        <v>227</v>
      </c>
      <c r="BM439" s="16" t="s">
        <v>770</v>
      </c>
    </row>
    <row r="440" spans="2:51" s="11" customFormat="1" ht="12">
      <c r="B440" s="217"/>
      <c r="C440" s="218"/>
      <c r="D440" s="219" t="s">
        <v>148</v>
      </c>
      <c r="E440" s="220" t="s">
        <v>1</v>
      </c>
      <c r="F440" s="221" t="s">
        <v>771</v>
      </c>
      <c r="G440" s="218"/>
      <c r="H440" s="220" t="s">
        <v>1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148</v>
      </c>
      <c r="AU440" s="227" t="s">
        <v>80</v>
      </c>
      <c r="AV440" s="11" t="s">
        <v>78</v>
      </c>
      <c r="AW440" s="11" t="s">
        <v>32</v>
      </c>
      <c r="AX440" s="11" t="s">
        <v>70</v>
      </c>
      <c r="AY440" s="227" t="s">
        <v>139</v>
      </c>
    </row>
    <row r="441" spans="2:51" s="12" customFormat="1" ht="12">
      <c r="B441" s="228"/>
      <c r="C441" s="229"/>
      <c r="D441" s="219" t="s">
        <v>148</v>
      </c>
      <c r="E441" s="230" t="s">
        <v>1</v>
      </c>
      <c r="F441" s="231" t="s">
        <v>772</v>
      </c>
      <c r="G441" s="229"/>
      <c r="H441" s="232">
        <v>4.59</v>
      </c>
      <c r="I441" s="233"/>
      <c r="J441" s="229"/>
      <c r="K441" s="229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148</v>
      </c>
      <c r="AU441" s="238" t="s">
        <v>80</v>
      </c>
      <c r="AV441" s="12" t="s">
        <v>80</v>
      </c>
      <c r="AW441" s="12" t="s">
        <v>32</v>
      </c>
      <c r="AX441" s="12" t="s">
        <v>70</v>
      </c>
      <c r="AY441" s="238" t="s">
        <v>139</v>
      </c>
    </row>
    <row r="442" spans="2:51" s="12" customFormat="1" ht="12">
      <c r="B442" s="228"/>
      <c r="C442" s="229"/>
      <c r="D442" s="219" t="s">
        <v>148</v>
      </c>
      <c r="E442" s="230" t="s">
        <v>1</v>
      </c>
      <c r="F442" s="231" t="s">
        <v>773</v>
      </c>
      <c r="G442" s="229"/>
      <c r="H442" s="232">
        <v>0.48</v>
      </c>
      <c r="I442" s="233"/>
      <c r="J442" s="229"/>
      <c r="K442" s="229"/>
      <c r="L442" s="234"/>
      <c r="M442" s="235"/>
      <c r="N442" s="236"/>
      <c r="O442" s="236"/>
      <c r="P442" s="236"/>
      <c r="Q442" s="236"/>
      <c r="R442" s="236"/>
      <c r="S442" s="236"/>
      <c r="T442" s="237"/>
      <c r="AT442" s="238" t="s">
        <v>148</v>
      </c>
      <c r="AU442" s="238" t="s">
        <v>80</v>
      </c>
      <c r="AV442" s="12" t="s">
        <v>80</v>
      </c>
      <c r="AW442" s="12" t="s">
        <v>32</v>
      </c>
      <c r="AX442" s="12" t="s">
        <v>70</v>
      </c>
      <c r="AY442" s="238" t="s">
        <v>139</v>
      </c>
    </row>
    <row r="443" spans="2:51" s="12" customFormat="1" ht="12">
      <c r="B443" s="228"/>
      <c r="C443" s="229"/>
      <c r="D443" s="219" t="s">
        <v>148</v>
      </c>
      <c r="E443" s="230" t="s">
        <v>1</v>
      </c>
      <c r="F443" s="231" t="s">
        <v>774</v>
      </c>
      <c r="G443" s="229"/>
      <c r="H443" s="232">
        <v>0.48</v>
      </c>
      <c r="I443" s="233"/>
      <c r="J443" s="229"/>
      <c r="K443" s="229"/>
      <c r="L443" s="234"/>
      <c r="M443" s="235"/>
      <c r="N443" s="236"/>
      <c r="O443" s="236"/>
      <c r="P443" s="236"/>
      <c r="Q443" s="236"/>
      <c r="R443" s="236"/>
      <c r="S443" s="236"/>
      <c r="T443" s="237"/>
      <c r="AT443" s="238" t="s">
        <v>148</v>
      </c>
      <c r="AU443" s="238" t="s">
        <v>80</v>
      </c>
      <c r="AV443" s="12" t="s">
        <v>80</v>
      </c>
      <c r="AW443" s="12" t="s">
        <v>32</v>
      </c>
      <c r="AX443" s="12" t="s">
        <v>70</v>
      </c>
      <c r="AY443" s="238" t="s">
        <v>139</v>
      </c>
    </row>
    <row r="444" spans="2:51" s="12" customFormat="1" ht="12">
      <c r="B444" s="228"/>
      <c r="C444" s="229"/>
      <c r="D444" s="219" t="s">
        <v>148</v>
      </c>
      <c r="E444" s="230" t="s">
        <v>1</v>
      </c>
      <c r="F444" s="231" t="s">
        <v>775</v>
      </c>
      <c r="G444" s="229"/>
      <c r="H444" s="232">
        <v>0.48</v>
      </c>
      <c r="I444" s="233"/>
      <c r="J444" s="229"/>
      <c r="K444" s="229"/>
      <c r="L444" s="234"/>
      <c r="M444" s="235"/>
      <c r="N444" s="236"/>
      <c r="O444" s="236"/>
      <c r="P444" s="236"/>
      <c r="Q444" s="236"/>
      <c r="R444" s="236"/>
      <c r="S444" s="236"/>
      <c r="T444" s="237"/>
      <c r="AT444" s="238" t="s">
        <v>148</v>
      </c>
      <c r="AU444" s="238" t="s">
        <v>80</v>
      </c>
      <c r="AV444" s="12" t="s">
        <v>80</v>
      </c>
      <c r="AW444" s="12" t="s">
        <v>32</v>
      </c>
      <c r="AX444" s="12" t="s">
        <v>70</v>
      </c>
      <c r="AY444" s="238" t="s">
        <v>139</v>
      </c>
    </row>
    <row r="445" spans="2:51" s="12" customFormat="1" ht="12">
      <c r="B445" s="228"/>
      <c r="C445" s="229"/>
      <c r="D445" s="219" t="s">
        <v>148</v>
      </c>
      <c r="E445" s="230" t="s">
        <v>1</v>
      </c>
      <c r="F445" s="231" t="s">
        <v>776</v>
      </c>
      <c r="G445" s="229"/>
      <c r="H445" s="232">
        <v>0.48</v>
      </c>
      <c r="I445" s="233"/>
      <c r="J445" s="229"/>
      <c r="K445" s="229"/>
      <c r="L445" s="234"/>
      <c r="M445" s="235"/>
      <c r="N445" s="236"/>
      <c r="O445" s="236"/>
      <c r="P445" s="236"/>
      <c r="Q445" s="236"/>
      <c r="R445" s="236"/>
      <c r="S445" s="236"/>
      <c r="T445" s="237"/>
      <c r="AT445" s="238" t="s">
        <v>148</v>
      </c>
      <c r="AU445" s="238" t="s">
        <v>80</v>
      </c>
      <c r="AV445" s="12" t="s">
        <v>80</v>
      </c>
      <c r="AW445" s="12" t="s">
        <v>32</v>
      </c>
      <c r="AX445" s="12" t="s">
        <v>70</v>
      </c>
      <c r="AY445" s="238" t="s">
        <v>139</v>
      </c>
    </row>
    <row r="446" spans="2:51" s="12" customFormat="1" ht="12">
      <c r="B446" s="228"/>
      <c r="C446" s="229"/>
      <c r="D446" s="219" t="s">
        <v>148</v>
      </c>
      <c r="E446" s="230" t="s">
        <v>1</v>
      </c>
      <c r="F446" s="231" t="s">
        <v>777</v>
      </c>
      <c r="G446" s="229"/>
      <c r="H446" s="232">
        <v>0.48</v>
      </c>
      <c r="I446" s="233"/>
      <c r="J446" s="229"/>
      <c r="K446" s="229"/>
      <c r="L446" s="234"/>
      <c r="M446" s="235"/>
      <c r="N446" s="236"/>
      <c r="O446" s="236"/>
      <c r="P446" s="236"/>
      <c r="Q446" s="236"/>
      <c r="R446" s="236"/>
      <c r="S446" s="236"/>
      <c r="T446" s="237"/>
      <c r="AT446" s="238" t="s">
        <v>148</v>
      </c>
      <c r="AU446" s="238" t="s">
        <v>80</v>
      </c>
      <c r="AV446" s="12" t="s">
        <v>80</v>
      </c>
      <c r="AW446" s="12" t="s">
        <v>32</v>
      </c>
      <c r="AX446" s="12" t="s">
        <v>70</v>
      </c>
      <c r="AY446" s="238" t="s">
        <v>139</v>
      </c>
    </row>
    <row r="447" spans="2:51" s="12" customFormat="1" ht="12">
      <c r="B447" s="228"/>
      <c r="C447" s="229"/>
      <c r="D447" s="219" t="s">
        <v>148</v>
      </c>
      <c r="E447" s="230" t="s">
        <v>1</v>
      </c>
      <c r="F447" s="231" t="s">
        <v>778</v>
      </c>
      <c r="G447" s="229"/>
      <c r="H447" s="232">
        <v>0.48</v>
      </c>
      <c r="I447" s="233"/>
      <c r="J447" s="229"/>
      <c r="K447" s="229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148</v>
      </c>
      <c r="AU447" s="238" t="s">
        <v>80</v>
      </c>
      <c r="AV447" s="12" t="s">
        <v>80</v>
      </c>
      <c r="AW447" s="12" t="s">
        <v>32</v>
      </c>
      <c r="AX447" s="12" t="s">
        <v>70</v>
      </c>
      <c r="AY447" s="238" t="s">
        <v>139</v>
      </c>
    </row>
    <row r="448" spans="2:51" s="12" customFormat="1" ht="12">
      <c r="B448" s="228"/>
      <c r="C448" s="229"/>
      <c r="D448" s="219" t="s">
        <v>148</v>
      </c>
      <c r="E448" s="230" t="s">
        <v>1</v>
      </c>
      <c r="F448" s="231" t="s">
        <v>779</v>
      </c>
      <c r="G448" s="229"/>
      <c r="H448" s="232">
        <v>0.48</v>
      </c>
      <c r="I448" s="233"/>
      <c r="J448" s="229"/>
      <c r="K448" s="229"/>
      <c r="L448" s="234"/>
      <c r="M448" s="235"/>
      <c r="N448" s="236"/>
      <c r="O448" s="236"/>
      <c r="P448" s="236"/>
      <c r="Q448" s="236"/>
      <c r="R448" s="236"/>
      <c r="S448" s="236"/>
      <c r="T448" s="237"/>
      <c r="AT448" s="238" t="s">
        <v>148</v>
      </c>
      <c r="AU448" s="238" t="s">
        <v>80</v>
      </c>
      <c r="AV448" s="12" t="s">
        <v>80</v>
      </c>
      <c r="AW448" s="12" t="s">
        <v>32</v>
      </c>
      <c r="AX448" s="12" t="s">
        <v>70</v>
      </c>
      <c r="AY448" s="238" t="s">
        <v>139</v>
      </c>
    </row>
    <row r="449" spans="2:51" s="13" customFormat="1" ht="12">
      <c r="B449" s="239"/>
      <c r="C449" s="240"/>
      <c r="D449" s="219" t="s">
        <v>148</v>
      </c>
      <c r="E449" s="241" t="s">
        <v>1</v>
      </c>
      <c r="F449" s="242" t="s">
        <v>158</v>
      </c>
      <c r="G449" s="240"/>
      <c r="H449" s="243">
        <v>7.95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AT449" s="249" t="s">
        <v>148</v>
      </c>
      <c r="AU449" s="249" t="s">
        <v>80</v>
      </c>
      <c r="AV449" s="13" t="s">
        <v>146</v>
      </c>
      <c r="AW449" s="13" t="s">
        <v>32</v>
      </c>
      <c r="AX449" s="13" t="s">
        <v>78</v>
      </c>
      <c r="AY449" s="249" t="s">
        <v>139</v>
      </c>
    </row>
    <row r="450" spans="2:65" s="1" customFormat="1" ht="16.5" customHeight="1">
      <c r="B450" s="37"/>
      <c r="C450" s="205" t="s">
        <v>780</v>
      </c>
      <c r="D450" s="205" t="s">
        <v>141</v>
      </c>
      <c r="E450" s="206" t="s">
        <v>781</v>
      </c>
      <c r="F450" s="207" t="s">
        <v>782</v>
      </c>
      <c r="G450" s="208" t="s">
        <v>144</v>
      </c>
      <c r="H450" s="209">
        <v>7.95</v>
      </c>
      <c r="I450" s="210"/>
      <c r="J450" s="211">
        <f>ROUND(I450*H450,2)</f>
        <v>0</v>
      </c>
      <c r="K450" s="207" t="s">
        <v>145</v>
      </c>
      <c r="L450" s="42"/>
      <c r="M450" s="212" t="s">
        <v>1</v>
      </c>
      <c r="N450" s="213" t="s">
        <v>41</v>
      </c>
      <c r="O450" s="78"/>
      <c r="P450" s="214">
        <f>O450*H450</f>
        <v>0</v>
      </c>
      <c r="Q450" s="214">
        <v>0.00075</v>
      </c>
      <c r="R450" s="214">
        <f>Q450*H450</f>
        <v>0.0059625</v>
      </c>
      <c r="S450" s="214">
        <v>0</v>
      </c>
      <c r="T450" s="215">
        <f>S450*H450</f>
        <v>0</v>
      </c>
      <c r="AR450" s="16" t="s">
        <v>227</v>
      </c>
      <c r="AT450" s="16" t="s">
        <v>141</v>
      </c>
      <c r="AU450" s="16" t="s">
        <v>80</v>
      </c>
      <c r="AY450" s="16" t="s">
        <v>139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6" t="s">
        <v>78</v>
      </c>
      <c r="BK450" s="216">
        <f>ROUND(I450*H450,2)</f>
        <v>0</v>
      </c>
      <c r="BL450" s="16" t="s">
        <v>227</v>
      </c>
      <c r="BM450" s="16" t="s">
        <v>783</v>
      </c>
    </row>
    <row r="451" spans="2:51" s="11" customFormat="1" ht="12">
      <c r="B451" s="217"/>
      <c r="C451" s="218"/>
      <c r="D451" s="219" t="s">
        <v>148</v>
      </c>
      <c r="E451" s="220" t="s">
        <v>1</v>
      </c>
      <c r="F451" s="221" t="s">
        <v>784</v>
      </c>
      <c r="G451" s="218"/>
      <c r="H451" s="220" t="s">
        <v>1</v>
      </c>
      <c r="I451" s="222"/>
      <c r="J451" s="218"/>
      <c r="K451" s="218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148</v>
      </c>
      <c r="AU451" s="227" t="s">
        <v>80</v>
      </c>
      <c r="AV451" s="11" t="s">
        <v>78</v>
      </c>
      <c r="AW451" s="11" t="s">
        <v>32</v>
      </c>
      <c r="AX451" s="11" t="s">
        <v>70</v>
      </c>
      <c r="AY451" s="227" t="s">
        <v>139</v>
      </c>
    </row>
    <row r="452" spans="2:51" s="12" customFormat="1" ht="12">
      <c r="B452" s="228"/>
      <c r="C452" s="229"/>
      <c r="D452" s="219" t="s">
        <v>148</v>
      </c>
      <c r="E452" s="230" t="s">
        <v>1</v>
      </c>
      <c r="F452" s="231" t="s">
        <v>772</v>
      </c>
      <c r="G452" s="229"/>
      <c r="H452" s="232">
        <v>4.59</v>
      </c>
      <c r="I452" s="233"/>
      <c r="J452" s="229"/>
      <c r="K452" s="229"/>
      <c r="L452" s="234"/>
      <c r="M452" s="235"/>
      <c r="N452" s="236"/>
      <c r="O452" s="236"/>
      <c r="P452" s="236"/>
      <c r="Q452" s="236"/>
      <c r="R452" s="236"/>
      <c r="S452" s="236"/>
      <c r="T452" s="237"/>
      <c r="AT452" s="238" t="s">
        <v>148</v>
      </c>
      <c r="AU452" s="238" t="s">
        <v>80</v>
      </c>
      <c r="AV452" s="12" t="s">
        <v>80</v>
      </c>
      <c r="AW452" s="12" t="s">
        <v>32</v>
      </c>
      <c r="AX452" s="12" t="s">
        <v>70</v>
      </c>
      <c r="AY452" s="238" t="s">
        <v>139</v>
      </c>
    </row>
    <row r="453" spans="2:51" s="12" customFormat="1" ht="12">
      <c r="B453" s="228"/>
      <c r="C453" s="229"/>
      <c r="D453" s="219" t="s">
        <v>148</v>
      </c>
      <c r="E453" s="230" t="s">
        <v>1</v>
      </c>
      <c r="F453" s="231" t="s">
        <v>773</v>
      </c>
      <c r="G453" s="229"/>
      <c r="H453" s="232">
        <v>0.48</v>
      </c>
      <c r="I453" s="233"/>
      <c r="J453" s="229"/>
      <c r="K453" s="229"/>
      <c r="L453" s="234"/>
      <c r="M453" s="235"/>
      <c r="N453" s="236"/>
      <c r="O453" s="236"/>
      <c r="P453" s="236"/>
      <c r="Q453" s="236"/>
      <c r="R453" s="236"/>
      <c r="S453" s="236"/>
      <c r="T453" s="237"/>
      <c r="AT453" s="238" t="s">
        <v>148</v>
      </c>
      <c r="AU453" s="238" t="s">
        <v>80</v>
      </c>
      <c r="AV453" s="12" t="s">
        <v>80</v>
      </c>
      <c r="AW453" s="12" t="s">
        <v>32</v>
      </c>
      <c r="AX453" s="12" t="s">
        <v>70</v>
      </c>
      <c r="AY453" s="238" t="s">
        <v>139</v>
      </c>
    </row>
    <row r="454" spans="2:51" s="12" customFormat="1" ht="12">
      <c r="B454" s="228"/>
      <c r="C454" s="229"/>
      <c r="D454" s="219" t="s">
        <v>148</v>
      </c>
      <c r="E454" s="230" t="s">
        <v>1</v>
      </c>
      <c r="F454" s="231" t="s">
        <v>774</v>
      </c>
      <c r="G454" s="229"/>
      <c r="H454" s="232">
        <v>0.48</v>
      </c>
      <c r="I454" s="233"/>
      <c r="J454" s="229"/>
      <c r="K454" s="229"/>
      <c r="L454" s="234"/>
      <c r="M454" s="235"/>
      <c r="N454" s="236"/>
      <c r="O454" s="236"/>
      <c r="P454" s="236"/>
      <c r="Q454" s="236"/>
      <c r="R454" s="236"/>
      <c r="S454" s="236"/>
      <c r="T454" s="237"/>
      <c r="AT454" s="238" t="s">
        <v>148</v>
      </c>
      <c r="AU454" s="238" t="s">
        <v>80</v>
      </c>
      <c r="AV454" s="12" t="s">
        <v>80</v>
      </c>
      <c r="AW454" s="12" t="s">
        <v>32</v>
      </c>
      <c r="AX454" s="12" t="s">
        <v>70</v>
      </c>
      <c r="AY454" s="238" t="s">
        <v>139</v>
      </c>
    </row>
    <row r="455" spans="2:51" s="12" customFormat="1" ht="12">
      <c r="B455" s="228"/>
      <c r="C455" s="229"/>
      <c r="D455" s="219" t="s">
        <v>148</v>
      </c>
      <c r="E455" s="230" t="s">
        <v>1</v>
      </c>
      <c r="F455" s="231" t="s">
        <v>775</v>
      </c>
      <c r="G455" s="229"/>
      <c r="H455" s="232">
        <v>0.48</v>
      </c>
      <c r="I455" s="233"/>
      <c r="J455" s="229"/>
      <c r="K455" s="229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148</v>
      </c>
      <c r="AU455" s="238" t="s">
        <v>80</v>
      </c>
      <c r="AV455" s="12" t="s">
        <v>80</v>
      </c>
      <c r="AW455" s="12" t="s">
        <v>32</v>
      </c>
      <c r="AX455" s="12" t="s">
        <v>70</v>
      </c>
      <c r="AY455" s="238" t="s">
        <v>139</v>
      </c>
    </row>
    <row r="456" spans="2:51" s="12" customFormat="1" ht="12">
      <c r="B456" s="228"/>
      <c r="C456" s="229"/>
      <c r="D456" s="219" t="s">
        <v>148</v>
      </c>
      <c r="E456" s="230" t="s">
        <v>1</v>
      </c>
      <c r="F456" s="231" t="s">
        <v>776</v>
      </c>
      <c r="G456" s="229"/>
      <c r="H456" s="232">
        <v>0.48</v>
      </c>
      <c r="I456" s="233"/>
      <c r="J456" s="229"/>
      <c r="K456" s="229"/>
      <c r="L456" s="234"/>
      <c r="M456" s="235"/>
      <c r="N456" s="236"/>
      <c r="O456" s="236"/>
      <c r="P456" s="236"/>
      <c r="Q456" s="236"/>
      <c r="R456" s="236"/>
      <c r="S456" s="236"/>
      <c r="T456" s="237"/>
      <c r="AT456" s="238" t="s">
        <v>148</v>
      </c>
      <c r="AU456" s="238" t="s">
        <v>80</v>
      </c>
      <c r="AV456" s="12" t="s">
        <v>80</v>
      </c>
      <c r="AW456" s="12" t="s">
        <v>32</v>
      </c>
      <c r="AX456" s="12" t="s">
        <v>70</v>
      </c>
      <c r="AY456" s="238" t="s">
        <v>139</v>
      </c>
    </row>
    <row r="457" spans="2:51" s="12" customFormat="1" ht="12">
      <c r="B457" s="228"/>
      <c r="C457" s="229"/>
      <c r="D457" s="219" t="s">
        <v>148</v>
      </c>
      <c r="E457" s="230" t="s">
        <v>1</v>
      </c>
      <c r="F457" s="231" t="s">
        <v>777</v>
      </c>
      <c r="G457" s="229"/>
      <c r="H457" s="232">
        <v>0.48</v>
      </c>
      <c r="I457" s="233"/>
      <c r="J457" s="229"/>
      <c r="K457" s="229"/>
      <c r="L457" s="234"/>
      <c r="M457" s="235"/>
      <c r="N457" s="236"/>
      <c r="O457" s="236"/>
      <c r="P457" s="236"/>
      <c r="Q457" s="236"/>
      <c r="R457" s="236"/>
      <c r="S457" s="236"/>
      <c r="T457" s="237"/>
      <c r="AT457" s="238" t="s">
        <v>148</v>
      </c>
      <c r="AU457" s="238" t="s">
        <v>80</v>
      </c>
      <c r="AV457" s="12" t="s">
        <v>80</v>
      </c>
      <c r="AW457" s="12" t="s">
        <v>32</v>
      </c>
      <c r="AX457" s="12" t="s">
        <v>70</v>
      </c>
      <c r="AY457" s="238" t="s">
        <v>139</v>
      </c>
    </row>
    <row r="458" spans="2:51" s="12" customFormat="1" ht="12">
      <c r="B458" s="228"/>
      <c r="C458" s="229"/>
      <c r="D458" s="219" t="s">
        <v>148</v>
      </c>
      <c r="E458" s="230" t="s">
        <v>1</v>
      </c>
      <c r="F458" s="231" t="s">
        <v>778</v>
      </c>
      <c r="G458" s="229"/>
      <c r="H458" s="232">
        <v>0.48</v>
      </c>
      <c r="I458" s="233"/>
      <c r="J458" s="229"/>
      <c r="K458" s="229"/>
      <c r="L458" s="234"/>
      <c r="M458" s="235"/>
      <c r="N458" s="236"/>
      <c r="O458" s="236"/>
      <c r="P458" s="236"/>
      <c r="Q458" s="236"/>
      <c r="R458" s="236"/>
      <c r="S458" s="236"/>
      <c r="T458" s="237"/>
      <c r="AT458" s="238" t="s">
        <v>148</v>
      </c>
      <c r="AU458" s="238" t="s">
        <v>80</v>
      </c>
      <c r="AV458" s="12" t="s">
        <v>80</v>
      </c>
      <c r="AW458" s="12" t="s">
        <v>32</v>
      </c>
      <c r="AX458" s="12" t="s">
        <v>70</v>
      </c>
      <c r="AY458" s="238" t="s">
        <v>139</v>
      </c>
    </row>
    <row r="459" spans="2:51" s="12" customFormat="1" ht="12">
      <c r="B459" s="228"/>
      <c r="C459" s="229"/>
      <c r="D459" s="219" t="s">
        <v>148</v>
      </c>
      <c r="E459" s="230" t="s">
        <v>1</v>
      </c>
      <c r="F459" s="231" t="s">
        <v>779</v>
      </c>
      <c r="G459" s="229"/>
      <c r="H459" s="232">
        <v>0.48</v>
      </c>
      <c r="I459" s="233"/>
      <c r="J459" s="229"/>
      <c r="K459" s="229"/>
      <c r="L459" s="234"/>
      <c r="M459" s="235"/>
      <c r="N459" s="236"/>
      <c r="O459" s="236"/>
      <c r="P459" s="236"/>
      <c r="Q459" s="236"/>
      <c r="R459" s="236"/>
      <c r="S459" s="236"/>
      <c r="T459" s="237"/>
      <c r="AT459" s="238" t="s">
        <v>148</v>
      </c>
      <c r="AU459" s="238" t="s">
        <v>80</v>
      </c>
      <c r="AV459" s="12" t="s">
        <v>80</v>
      </c>
      <c r="AW459" s="12" t="s">
        <v>32</v>
      </c>
      <c r="AX459" s="12" t="s">
        <v>70</v>
      </c>
      <c r="AY459" s="238" t="s">
        <v>139</v>
      </c>
    </row>
    <row r="460" spans="2:51" s="13" customFormat="1" ht="12">
      <c r="B460" s="239"/>
      <c r="C460" s="240"/>
      <c r="D460" s="219" t="s">
        <v>148</v>
      </c>
      <c r="E460" s="241" t="s">
        <v>1</v>
      </c>
      <c r="F460" s="242" t="s">
        <v>158</v>
      </c>
      <c r="G460" s="240"/>
      <c r="H460" s="243">
        <v>7.95</v>
      </c>
      <c r="I460" s="244"/>
      <c r="J460" s="240"/>
      <c r="K460" s="240"/>
      <c r="L460" s="245"/>
      <c r="M460" s="246"/>
      <c r="N460" s="247"/>
      <c r="O460" s="247"/>
      <c r="P460" s="247"/>
      <c r="Q460" s="247"/>
      <c r="R460" s="247"/>
      <c r="S460" s="247"/>
      <c r="T460" s="248"/>
      <c r="AT460" s="249" t="s">
        <v>148</v>
      </c>
      <c r="AU460" s="249" t="s">
        <v>80</v>
      </c>
      <c r="AV460" s="13" t="s">
        <v>146</v>
      </c>
      <c r="AW460" s="13" t="s">
        <v>32</v>
      </c>
      <c r="AX460" s="13" t="s">
        <v>78</v>
      </c>
      <c r="AY460" s="249" t="s">
        <v>139</v>
      </c>
    </row>
    <row r="461" spans="2:65" s="1" customFormat="1" ht="16.5" customHeight="1">
      <c r="B461" s="37"/>
      <c r="C461" s="250" t="s">
        <v>785</v>
      </c>
      <c r="D461" s="250" t="s">
        <v>215</v>
      </c>
      <c r="E461" s="251" t="s">
        <v>786</v>
      </c>
      <c r="F461" s="252" t="s">
        <v>787</v>
      </c>
      <c r="G461" s="253" t="s">
        <v>144</v>
      </c>
      <c r="H461" s="254">
        <v>8.745</v>
      </c>
      <c r="I461" s="255"/>
      <c r="J461" s="256">
        <f>ROUND(I461*H461,2)</f>
        <v>0</v>
      </c>
      <c r="K461" s="252" t="s">
        <v>1</v>
      </c>
      <c r="L461" s="257"/>
      <c r="M461" s="258" t="s">
        <v>1</v>
      </c>
      <c r="N461" s="259" t="s">
        <v>41</v>
      </c>
      <c r="O461" s="78"/>
      <c r="P461" s="214">
        <f>O461*H461</f>
        <v>0</v>
      </c>
      <c r="Q461" s="214">
        <v>0.01</v>
      </c>
      <c r="R461" s="214">
        <f>Q461*H461</f>
        <v>0.08745</v>
      </c>
      <c r="S461" s="214">
        <v>0</v>
      </c>
      <c r="T461" s="215">
        <f>S461*H461</f>
        <v>0</v>
      </c>
      <c r="AR461" s="16" t="s">
        <v>333</v>
      </c>
      <c r="AT461" s="16" t="s">
        <v>215</v>
      </c>
      <c r="AU461" s="16" t="s">
        <v>80</v>
      </c>
      <c r="AY461" s="16" t="s">
        <v>139</v>
      </c>
      <c r="BE461" s="216">
        <f>IF(N461="základní",J461,0)</f>
        <v>0</v>
      </c>
      <c r="BF461" s="216">
        <f>IF(N461="snížená",J461,0)</f>
        <v>0</v>
      </c>
      <c r="BG461" s="216">
        <f>IF(N461="zákl. přenesená",J461,0)</f>
        <v>0</v>
      </c>
      <c r="BH461" s="216">
        <f>IF(N461="sníž. přenesená",J461,0)</f>
        <v>0</v>
      </c>
      <c r="BI461" s="216">
        <f>IF(N461="nulová",J461,0)</f>
        <v>0</v>
      </c>
      <c r="BJ461" s="16" t="s">
        <v>78</v>
      </c>
      <c r="BK461" s="216">
        <f>ROUND(I461*H461,2)</f>
        <v>0</v>
      </c>
      <c r="BL461" s="16" t="s">
        <v>227</v>
      </c>
      <c r="BM461" s="16" t="s">
        <v>788</v>
      </c>
    </row>
    <row r="462" spans="2:51" s="12" customFormat="1" ht="12">
      <c r="B462" s="228"/>
      <c r="C462" s="229"/>
      <c r="D462" s="219" t="s">
        <v>148</v>
      </c>
      <c r="E462" s="229"/>
      <c r="F462" s="231" t="s">
        <v>789</v>
      </c>
      <c r="G462" s="229"/>
      <c r="H462" s="232">
        <v>8.745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148</v>
      </c>
      <c r="AU462" s="238" t="s">
        <v>80</v>
      </c>
      <c r="AV462" s="12" t="s">
        <v>80</v>
      </c>
      <c r="AW462" s="12" t="s">
        <v>4</v>
      </c>
      <c r="AX462" s="12" t="s">
        <v>78</v>
      </c>
      <c r="AY462" s="238" t="s">
        <v>139</v>
      </c>
    </row>
    <row r="463" spans="2:65" s="1" customFormat="1" ht="16.5" customHeight="1">
      <c r="B463" s="37"/>
      <c r="C463" s="250" t="s">
        <v>790</v>
      </c>
      <c r="D463" s="250" t="s">
        <v>215</v>
      </c>
      <c r="E463" s="251" t="s">
        <v>791</v>
      </c>
      <c r="F463" s="252" t="s">
        <v>792</v>
      </c>
      <c r="G463" s="253" t="s">
        <v>600</v>
      </c>
      <c r="H463" s="254">
        <v>1</v>
      </c>
      <c r="I463" s="255"/>
      <c r="J463" s="256">
        <f>ROUND(I463*H463,2)</f>
        <v>0</v>
      </c>
      <c r="K463" s="252" t="s">
        <v>1</v>
      </c>
      <c r="L463" s="257"/>
      <c r="M463" s="258" t="s">
        <v>1</v>
      </c>
      <c r="N463" s="259" t="s">
        <v>41</v>
      </c>
      <c r="O463" s="78"/>
      <c r="P463" s="214">
        <f>O463*H463</f>
        <v>0</v>
      </c>
      <c r="Q463" s="214">
        <v>7E-05</v>
      </c>
      <c r="R463" s="214">
        <f>Q463*H463</f>
        <v>7E-05</v>
      </c>
      <c r="S463" s="214">
        <v>0</v>
      </c>
      <c r="T463" s="215">
        <f>S463*H463</f>
        <v>0</v>
      </c>
      <c r="AR463" s="16" t="s">
        <v>333</v>
      </c>
      <c r="AT463" s="16" t="s">
        <v>215</v>
      </c>
      <c r="AU463" s="16" t="s">
        <v>80</v>
      </c>
      <c r="AY463" s="16" t="s">
        <v>139</v>
      </c>
      <c r="BE463" s="216">
        <f>IF(N463="základní",J463,0)</f>
        <v>0</v>
      </c>
      <c r="BF463" s="216">
        <f>IF(N463="snížená",J463,0)</f>
        <v>0</v>
      </c>
      <c r="BG463" s="216">
        <f>IF(N463="zákl. přenesená",J463,0)</f>
        <v>0</v>
      </c>
      <c r="BH463" s="216">
        <f>IF(N463="sníž. přenesená",J463,0)</f>
        <v>0</v>
      </c>
      <c r="BI463" s="216">
        <f>IF(N463="nulová",J463,0)</f>
        <v>0</v>
      </c>
      <c r="BJ463" s="16" t="s">
        <v>78</v>
      </c>
      <c r="BK463" s="216">
        <f>ROUND(I463*H463,2)</f>
        <v>0</v>
      </c>
      <c r="BL463" s="16" t="s">
        <v>227</v>
      </c>
      <c r="BM463" s="16" t="s">
        <v>793</v>
      </c>
    </row>
    <row r="464" spans="2:51" s="12" customFormat="1" ht="12">
      <c r="B464" s="228"/>
      <c r="C464" s="229"/>
      <c r="D464" s="219" t="s">
        <v>148</v>
      </c>
      <c r="E464" s="230" t="s">
        <v>1</v>
      </c>
      <c r="F464" s="231" t="s">
        <v>794</v>
      </c>
      <c r="G464" s="229"/>
      <c r="H464" s="232">
        <v>1</v>
      </c>
      <c r="I464" s="233"/>
      <c r="J464" s="229"/>
      <c r="K464" s="229"/>
      <c r="L464" s="234"/>
      <c r="M464" s="235"/>
      <c r="N464" s="236"/>
      <c r="O464" s="236"/>
      <c r="P464" s="236"/>
      <c r="Q464" s="236"/>
      <c r="R464" s="236"/>
      <c r="S464" s="236"/>
      <c r="T464" s="237"/>
      <c r="AT464" s="238" t="s">
        <v>148</v>
      </c>
      <c r="AU464" s="238" t="s">
        <v>80</v>
      </c>
      <c r="AV464" s="12" t="s">
        <v>80</v>
      </c>
      <c r="AW464" s="12" t="s">
        <v>32</v>
      </c>
      <c r="AX464" s="12" t="s">
        <v>78</v>
      </c>
      <c r="AY464" s="238" t="s">
        <v>139</v>
      </c>
    </row>
    <row r="465" spans="2:65" s="1" customFormat="1" ht="16.5" customHeight="1">
      <c r="B465" s="37"/>
      <c r="C465" s="205" t="s">
        <v>795</v>
      </c>
      <c r="D465" s="205" t="s">
        <v>141</v>
      </c>
      <c r="E465" s="206" t="s">
        <v>796</v>
      </c>
      <c r="F465" s="207" t="s">
        <v>797</v>
      </c>
      <c r="G465" s="208" t="s">
        <v>279</v>
      </c>
      <c r="H465" s="209">
        <v>11</v>
      </c>
      <c r="I465" s="210"/>
      <c r="J465" s="211">
        <f>ROUND(I465*H465,2)</f>
        <v>0</v>
      </c>
      <c r="K465" s="207" t="s">
        <v>1</v>
      </c>
      <c r="L465" s="42"/>
      <c r="M465" s="212" t="s">
        <v>1</v>
      </c>
      <c r="N465" s="213" t="s">
        <v>41</v>
      </c>
      <c r="O465" s="78"/>
      <c r="P465" s="214">
        <f>O465*H465</f>
        <v>0</v>
      </c>
      <c r="Q465" s="214">
        <v>0.01974</v>
      </c>
      <c r="R465" s="214">
        <f>Q465*H465</f>
        <v>0.21714</v>
      </c>
      <c r="S465" s="214">
        <v>0.088</v>
      </c>
      <c r="T465" s="215">
        <f>S465*H465</f>
        <v>0.968</v>
      </c>
      <c r="AR465" s="16" t="s">
        <v>227</v>
      </c>
      <c r="AT465" s="16" t="s">
        <v>141</v>
      </c>
      <c r="AU465" s="16" t="s">
        <v>80</v>
      </c>
      <c r="AY465" s="16" t="s">
        <v>139</v>
      </c>
      <c r="BE465" s="216">
        <f>IF(N465="základní",J465,0)</f>
        <v>0</v>
      </c>
      <c r="BF465" s="216">
        <f>IF(N465="snížená",J465,0)</f>
        <v>0</v>
      </c>
      <c r="BG465" s="216">
        <f>IF(N465="zákl. přenesená",J465,0)</f>
        <v>0</v>
      </c>
      <c r="BH465" s="216">
        <f>IF(N465="sníž. přenesená",J465,0)</f>
        <v>0</v>
      </c>
      <c r="BI465" s="216">
        <f>IF(N465="nulová",J465,0)</f>
        <v>0</v>
      </c>
      <c r="BJ465" s="16" t="s">
        <v>78</v>
      </c>
      <c r="BK465" s="216">
        <f>ROUND(I465*H465,2)</f>
        <v>0</v>
      </c>
      <c r="BL465" s="16" t="s">
        <v>227</v>
      </c>
      <c r="BM465" s="16" t="s">
        <v>798</v>
      </c>
    </row>
    <row r="466" spans="2:51" s="11" customFormat="1" ht="12">
      <c r="B466" s="217"/>
      <c r="C466" s="218"/>
      <c r="D466" s="219" t="s">
        <v>148</v>
      </c>
      <c r="E466" s="220" t="s">
        <v>1</v>
      </c>
      <c r="F466" s="221" t="s">
        <v>459</v>
      </c>
      <c r="G466" s="218"/>
      <c r="H466" s="220" t="s">
        <v>1</v>
      </c>
      <c r="I466" s="222"/>
      <c r="J466" s="218"/>
      <c r="K466" s="218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148</v>
      </c>
      <c r="AU466" s="227" t="s">
        <v>80</v>
      </c>
      <c r="AV466" s="11" t="s">
        <v>78</v>
      </c>
      <c r="AW466" s="11" t="s">
        <v>32</v>
      </c>
      <c r="AX466" s="11" t="s">
        <v>70</v>
      </c>
      <c r="AY466" s="227" t="s">
        <v>139</v>
      </c>
    </row>
    <row r="467" spans="2:51" s="12" customFormat="1" ht="12">
      <c r="B467" s="228"/>
      <c r="C467" s="229"/>
      <c r="D467" s="219" t="s">
        <v>148</v>
      </c>
      <c r="E467" s="230" t="s">
        <v>1</v>
      </c>
      <c r="F467" s="231" t="s">
        <v>460</v>
      </c>
      <c r="G467" s="229"/>
      <c r="H467" s="232">
        <v>11</v>
      </c>
      <c r="I467" s="233"/>
      <c r="J467" s="229"/>
      <c r="K467" s="229"/>
      <c r="L467" s="234"/>
      <c r="M467" s="235"/>
      <c r="N467" s="236"/>
      <c r="O467" s="236"/>
      <c r="P467" s="236"/>
      <c r="Q467" s="236"/>
      <c r="R467" s="236"/>
      <c r="S467" s="236"/>
      <c r="T467" s="237"/>
      <c r="AT467" s="238" t="s">
        <v>148</v>
      </c>
      <c r="AU467" s="238" t="s">
        <v>80</v>
      </c>
      <c r="AV467" s="12" t="s">
        <v>80</v>
      </c>
      <c r="AW467" s="12" t="s">
        <v>32</v>
      </c>
      <c r="AX467" s="12" t="s">
        <v>70</v>
      </c>
      <c r="AY467" s="238" t="s">
        <v>139</v>
      </c>
    </row>
    <row r="468" spans="2:51" s="13" customFormat="1" ht="12">
      <c r="B468" s="239"/>
      <c r="C468" s="240"/>
      <c r="D468" s="219" t="s">
        <v>148</v>
      </c>
      <c r="E468" s="241" t="s">
        <v>1</v>
      </c>
      <c r="F468" s="242" t="s">
        <v>158</v>
      </c>
      <c r="G468" s="240"/>
      <c r="H468" s="243">
        <v>11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AT468" s="249" t="s">
        <v>148</v>
      </c>
      <c r="AU468" s="249" t="s">
        <v>80</v>
      </c>
      <c r="AV468" s="13" t="s">
        <v>146</v>
      </c>
      <c r="AW468" s="13" t="s">
        <v>32</v>
      </c>
      <c r="AX468" s="13" t="s">
        <v>78</v>
      </c>
      <c r="AY468" s="249" t="s">
        <v>139</v>
      </c>
    </row>
    <row r="469" spans="2:65" s="1" customFormat="1" ht="16.5" customHeight="1">
      <c r="B469" s="37"/>
      <c r="C469" s="205" t="s">
        <v>799</v>
      </c>
      <c r="D469" s="205" t="s">
        <v>141</v>
      </c>
      <c r="E469" s="206" t="s">
        <v>800</v>
      </c>
      <c r="F469" s="207" t="s">
        <v>801</v>
      </c>
      <c r="G469" s="208" t="s">
        <v>144</v>
      </c>
      <c r="H469" s="209">
        <v>40.905</v>
      </c>
      <c r="I469" s="210"/>
      <c r="J469" s="211">
        <f>ROUND(I469*H469,2)</f>
        <v>0</v>
      </c>
      <c r="K469" s="207" t="s">
        <v>145</v>
      </c>
      <c r="L469" s="42"/>
      <c r="M469" s="212" t="s">
        <v>1</v>
      </c>
      <c r="N469" s="213" t="s">
        <v>41</v>
      </c>
      <c r="O469" s="78"/>
      <c r="P469" s="214">
        <f>O469*H469</f>
        <v>0</v>
      </c>
      <c r="Q469" s="214">
        <v>0</v>
      </c>
      <c r="R469" s="214">
        <f>Q469*H469</f>
        <v>0</v>
      </c>
      <c r="S469" s="214">
        <v>0.00121</v>
      </c>
      <c r="T469" s="215">
        <f>S469*H469</f>
        <v>0.04949505</v>
      </c>
      <c r="AR469" s="16" t="s">
        <v>227</v>
      </c>
      <c r="AT469" s="16" t="s">
        <v>141</v>
      </c>
      <c r="AU469" s="16" t="s">
        <v>80</v>
      </c>
      <c r="AY469" s="16" t="s">
        <v>139</v>
      </c>
      <c r="BE469" s="216">
        <f>IF(N469="základní",J469,0)</f>
        <v>0</v>
      </c>
      <c r="BF469" s="216">
        <f>IF(N469="snížená",J469,0)</f>
        <v>0</v>
      </c>
      <c r="BG469" s="216">
        <f>IF(N469="zákl. přenesená",J469,0)</f>
        <v>0</v>
      </c>
      <c r="BH469" s="216">
        <f>IF(N469="sníž. přenesená",J469,0)</f>
        <v>0</v>
      </c>
      <c r="BI469" s="216">
        <f>IF(N469="nulová",J469,0)</f>
        <v>0</v>
      </c>
      <c r="BJ469" s="16" t="s">
        <v>78</v>
      </c>
      <c r="BK469" s="216">
        <f>ROUND(I469*H469,2)</f>
        <v>0</v>
      </c>
      <c r="BL469" s="16" t="s">
        <v>227</v>
      </c>
      <c r="BM469" s="16" t="s">
        <v>802</v>
      </c>
    </row>
    <row r="470" spans="2:51" s="11" customFormat="1" ht="12">
      <c r="B470" s="217"/>
      <c r="C470" s="218"/>
      <c r="D470" s="219" t="s">
        <v>148</v>
      </c>
      <c r="E470" s="220" t="s">
        <v>1</v>
      </c>
      <c r="F470" s="221" t="s">
        <v>803</v>
      </c>
      <c r="G470" s="218"/>
      <c r="H470" s="220" t="s">
        <v>1</v>
      </c>
      <c r="I470" s="222"/>
      <c r="J470" s="218"/>
      <c r="K470" s="218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148</v>
      </c>
      <c r="AU470" s="227" t="s">
        <v>80</v>
      </c>
      <c r="AV470" s="11" t="s">
        <v>78</v>
      </c>
      <c r="AW470" s="11" t="s">
        <v>32</v>
      </c>
      <c r="AX470" s="11" t="s">
        <v>70</v>
      </c>
      <c r="AY470" s="227" t="s">
        <v>139</v>
      </c>
    </row>
    <row r="471" spans="2:51" s="12" customFormat="1" ht="12">
      <c r="B471" s="228"/>
      <c r="C471" s="229"/>
      <c r="D471" s="219" t="s">
        <v>148</v>
      </c>
      <c r="E471" s="230" t="s">
        <v>1</v>
      </c>
      <c r="F471" s="231" t="s">
        <v>804</v>
      </c>
      <c r="G471" s="229"/>
      <c r="H471" s="232">
        <v>6.72</v>
      </c>
      <c r="I471" s="233"/>
      <c r="J471" s="229"/>
      <c r="K471" s="229"/>
      <c r="L471" s="234"/>
      <c r="M471" s="235"/>
      <c r="N471" s="236"/>
      <c r="O471" s="236"/>
      <c r="P471" s="236"/>
      <c r="Q471" s="236"/>
      <c r="R471" s="236"/>
      <c r="S471" s="236"/>
      <c r="T471" s="237"/>
      <c r="AT471" s="238" t="s">
        <v>148</v>
      </c>
      <c r="AU471" s="238" t="s">
        <v>80</v>
      </c>
      <c r="AV471" s="12" t="s">
        <v>80</v>
      </c>
      <c r="AW471" s="12" t="s">
        <v>32</v>
      </c>
      <c r="AX471" s="12" t="s">
        <v>70</v>
      </c>
      <c r="AY471" s="238" t="s">
        <v>139</v>
      </c>
    </row>
    <row r="472" spans="2:51" s="12" customFormat="1" ht="12">
      <c r="B472" s="228"/>
      <c r="C472" s="229"/>
      <c r="D472" s="219" t="s">
        <v>148</v>
      </c>
      <c r="E472" s="230" t="s">
        <v>1</v>
      </c>
      <c r="F472" s="231" t="s">
        <v>805</v>
      </c>
      <c r="G472" s="229"/>
      <c r="H472" s="232">
        <v>24.105</v>
      </c>
      <c r="I472" s="233"/>
      <c r="J472" s="229"/>
      <c r="K472" s="229"/>
      <c r="L472" s="234"/>
      <c r="M472" s="235"/>
      <c r="N472" s="236"/>
      <c r="O472" s="236"/>
      <c r="P472" s="236"/>
      <c r="Q472" s="236"/>
      <c r="R472" s="236"/>
      <c r="S472" s="236"/>
      <c r="T472" s="237"/>
      <c r="AT472" s="238" t="s">
        <v>148</v>
      </c>
      <c r="AU472" s="238" t="s">
        <v>80</v>
      </c>
      <c r="AV472" s="12" t="s">
        <v>80</v>
      </c>
      <c r="AW472" s="12" t="s">
        <v>32</v>
      </c>
      <c r="AX472" s="12" t="s">
        <v>70</v>
      </c>
      <c r="AY472" s="238" t="s">
        <v>139</v>
      </c>
    </row>
    <row r="473" spans="2:51" s="12" customFormat="1" ht="12">
      <c r="B473" s="228"/>
      <c r="C473" s="229"/>
      <c r="D473" s="219" t="s">
        <v>148</v>
      </c>
      <c r="E473" s="230" t="s">
        <v>1</v>
      </c>
      <c r="F473" s="231" t="s">
        <v>806</v>
      </c>
      <c r="G473" s="229"/>
      <c r="H473" s="232">
        <v>3.36</v>
      </c>
      <c r="I473" s="233"/>
      <c r="J473" s="229"/>
      <c r="K473" s="229"/>
      <c r="L473" s="234"/>
      <c r="M473" s="235"/>
      <c r="N473" s="236"/>
      <c r="O473" s="236"/>
      <c r="P473" s="236"/>
      <c r="Q473" s="236"/>
      <c r="R473" s="236"/>
      <c r="S473" s="236"/>
      <c r="T473" s="237"/>
      <c r="AT473" s="238" t="s">
        <v>148</v>
      </c>
      <c r="AU473" s="238" t="s">
        <v>80</v>
      </c>
      <c r="AV473" s="12" t="s">
        <v>80</v>
      </c>
      <c r="AW473" s="12" t="s">
        <v>32</v>
      </c>
      <c r="AX473" s="12" t="s">
        <v>70</v>
      </c>
      <c r="AY473" s="238" t="s">
        <v>139</v>
      </c>
    </row>
    <row r="474" spans="2:51" s="12" customFormat="1" ht="12">
      <c r="B474" s="228"/>
      <c r="C474" s="229"/>
      <c r="D474" s="219" t="s">
        <v>148</v>
      </c>
      <c r="E474" s="230" t="s">
        <v>1</v>
      </c>
      <c r="F474" s="231" t="s">
        <v>807</v>
      </c>
      <c r="G474" s="229"/>
      <c r="H474" s="232">
        <v>3.36</v>
      </c>
      <c r="I474" s="233"/>
      <c r="J474" s="229"/>
      <c r="K474" s="229"/>
      <c r="L474" s="234"/>
      <c r="M474" s="235"/>
      <c r="N474" s="236"/>
      <c r="O474" s="236"/>
      <c r="P474" s="236"/>
      <c r="Q474" s="236"/>
      <c r="R474" s="236"/>
      <c r="S474" s="236"/>
      <c r="T474" s="237"/>
      <c r="AT474" s="238" t="s">
        <v>148</v>
      </c>
      <c r="AU474" s="238" t="s">
        <v>80</v>
      </c>
      <c r="AV474" s="12" t="s">
        <v>80</v>
      </c>
      <c r="AW474" s="12" t="s">
        <v>32</v>
      </c>
      <c r="AX474" s="12" t="s">
        <v>70</v>
      </c>
      <c r="AY474" s="238" t="s">
        <v>139</v>
      </c>
    </row>
    <row r="475" spans="2:51" s="12" customFormat="1" ht="12">
      <c r="B475" s="228"/>
      <c r="C475" s="229"/>
      <c r="D475" s="219" t="s">
        <v>148</v>
      </c>
      <c r="E475" s="230" t="s">
        <v>1</v>
      </c>
      <c r="F475" s="231" t="s">
        <v>808</v>
      </c>
      <c r="G475" s="229"/>
      <c r="H475" s="232">
        <v>3.36</v>
      </c>
      <c r="I475" s="233"/>
      <c r="J475" s="229"/>
      <c r="K475" s="229"/>
      <c r="L475" s="234"/>
      <c r="M475" s="235"/>
      <c r="N475" s="236"/>
      <c r="O475" s="236"/>
      <c r="P475" s="236"/>
      <c r="Q475" s="236"/>
      <c r="R475" s="236"/>
      <c r="S475" s="236"/>
      <c r="T475" s="237"/>
      <c r="AT475" s="238" t="s">
        <v>148</v>
      </c>
      <c r="AU475" s="238" t="s">
        <v>80</v>
      </c>
      <c r="AV475" s="12" t="s">
        <v>80</v>
      </c>
      <c r="AW475" s="12" t="s">
        <v>32</v>
      </c>
      <c r="AX475" s="12" t="s">
        <v>70</v>
      </c>
      <c r="AY475" s="238" t="s">
        <v>139</v>
      </c>
    </row>
    <row r="476" spans="2:51" s="13" customFormat="1" ht="12">
      <c r="B476" s="239"/>
      <c r="C476" s="240"/>
      <c r="D476" s="219" t="s">
        <v>148</v>
      </c>
      <c r="E476" s="241" t="s">
        <v>1</v>
      </c>
      <c r="F476" s="242" t="s">
        <v>158</v>
      </c>
      <c r="G476" s="240"/>
      <c r="H476" s="243">
        <v>40.905</v>
      </c>
      <c r="I476" s="244"/>
      <c r="J476" s="240"/>
      <c r="K476" s="240"/>
      <c r="L476" s="245"/>
      <c r="M476" s="246"/>
      <c r="N476" s="247"/>
      <c r="O476" s="247"/>
      <c r="P476" s="247"/>
      <c r="Q476" s="247"/>
      <c r="R476" s="247"/>
      <c r="S476" s="247"/>
      <c r="T476" s="248"/>
      <c r="AT476" s="249" t="s">
        <v>148</v>
      </c>
      <c r="AU476" s="249" t="s">
        <v>80</v>
      </c>
      <c r="AV476" s="13" t="s">
        <v>146</v>
      </c>
      <c r="AW476" s="13" t="s">
        <v>32</v>
      </c>
      <c r="AX476" s="13" t="s">
        <v>78</v>
      </c>
      <c r="AY476" s="249" t="s">
        <v>139</v>
      </c>
    </row>
    <row r="477" spans="2:65" s="1" customFormat="1" ht="16.5" customHeight="1">
      <c r="B477" s="37"/>
      <c r="C477" s="205" t="s">
        <v>809</v>
      </c>
      <c r="D477" s="205" t="s">
        <v>141</v>
      </c>
      <c r="E477" s="206" t="s">
        <v>810</v>
      </c>
      <c r="F477" s="207" t="s">
        <v>811</v>
      </c>
      <c r="G477" s="208" t="s">
        <v>144</v>
      </c>
      <c r="H477" s="209">
        <v>40.905</v>
      </c>
      <c r="I477" s="210"/>
      <c r="J477" s="211">
        <f>ROUND(I477*H477,2)</f>
        <v>0</v>
      </c>
      <c r="K477" s="207" t="s">
        <v>1</v>
      </c>
      <c r="L477" s="42"/>
      <c r="M477" s="212" t="s">
        <v>1</v>
      </c>
      <c r="N477" s="213" t="s">
        <v>41</v>
      </c>
      <c r="O477" s="78"/>
      <c r="P477" s="214">
        <f>O477*H477</f>
        <v>0</v>
      </c>
      <c r="Q477" s="214">
        <v>0</v>
      </c>
      <c r="R477" s="214">
        <f>Q477*H477</f>
        <v>0</v>
      </c>
      <c r="S477" s="214">
        <v>0.01065</v>
      </c>
      <c r="T477" s="215">
        <f>S477*H477</f>
        <v>0.43563825</v>
      </c>
      <c r="AR477" s="16" t="s">
        <v>227</v>
      </c>
      <c r="AT477" s="16" t="s">
        <v>141</v>
      </c>
      <c r="AU477" s="16" t="s">
        <v>80</v>
      </c>
      <c r="AY477" s="16" t="s">
        <v>139</v>
      </c>
      <c r="BE477" s="216">
        <f>IF(N477="základní",J477,0)</f>
        <v>0</v>
      </c>
      <c r="BF477" s="216">
        <f>IF(N477="snížená",J477,0)</f>
        <v>0</v>
      </c>
      <c r="BG477" s="216">
        <f>IF(N477="zákl. přenesená",J477,0)</f>
        <v>0</v>
      </c>
      <c r="BH477" s="216">
        <f>IF(N477="sníž. přenesená",J477,0)</f>
        <v>0</v>
      </c>
      <c r="BI477" s="216">
        <f>IF(N477="nulová",J477,0)</f>
        <v>0</v>
      </c>
      <c r="BJ477" s="16" t="s">
        <v>78</v>
      </c>
      <c r="BK477" s="216">
        <f>ROUND(I477*H477,2)</f>
        <v>0</v>
      </c>
      <c r="BL477" s="16" t="s">
        <v>227</v>
      </c>
      <c r="BM477" s="16" t="s">
        <v>812</v>
      </c>
    </row>
    <row r="478" spans="2:51" s="12" customFormat="1" ht="12">
      <c r="B478" s="228"/>
      <c r="C478" s="229"/>
      <c r="D478" s="219" t="s">
        <v>148</v>
      </c>
      <c r="E478" s="230" t="s">
        <v>1</v>
      </c>
      <c r="F478" s="231" t="s">
        <v>804</v>
      </c>
      <c r="G478" s="229"/>
      <c r="H478" s="232">
        <v>6.72</v>
      </c>
      <c r="I478" s="233"/>
      <c r="J478" s="229"/>
      <c r="K478" s="229"/>
      <c r="L478" s="234"/>
      <c r="M478" s="235"/>
      <c r="N478" s="236"/>
      <c r="O478" s="236"/>
      <c r="P478" s="236"/>
      <c r="Q478" s="236"/>
      <c r="R478" s="236"/>
      <c r="S478" s="236"/>
      <c r="T478" s="237"/>
      <c r="AT478" s="238" t="s">
        <v>148</v>
      </c>
      <c r="AU478" s="238" t="s">
        <v>80</v>
      </c>
      <c r="AV478" s="12" t="s">
        <v>80</v>
      </c>
      <c r="AW478" s="12" t="s">
        <v>32</v>
      </c>
      <c r="AX478" s="12" t="s">
        <v>70</v>
      </c>
      <c r="AY478" s="238" t="s">
        <v>139</v>
      </c>
    </row>
    <row r="479" spans="2:51" s="12" customFormat="1" ht="12">
      <c r="B479" s="228"/>
      <c r="C479" s="229"/>
      <c r="D479" s="219" t="s">
        <v>148</v>
      </c>
      <c r="E479" s="230" t="s">
        <v>1</v>
      </c>
      <c r="F479" s="231" t="s">
        <v>805</v>
      </c>
      <c r="G479" s="229"/>
      <c r="H479" s="232">
        <v>24.105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AT479" s="238" t="s">
        <v>148</v>
      </c>
      <c r="AU479" s="238" t="s">
        <v>80</v>
      </c>
      <c r="AV479" s="12" t="s">
        <v>80</v>
      </c>
      <c r="AW479" s="12" t="s">
        <v>32</v>
      </c>
      <c r="AX479" s="12" t="s">
        <v>70</v>
      </c>
      <c r="AY479" s="238" t="s">
        <v>139</v>
      </c>
    </row>
    <row r="480" spans="2:51" s="12" customFormat="1" ht="12">
      <c r="B480" s="228"/>
      <c r="C480" s="229"/>
      <c r="D480" s="219" t="s">
        <v>148</v>
      </c>
      <c r="E480" s="230" t="s">
        <v>1</v>
      </c>
      <c r="F480" s="231" t="s">
        <v>806</v>
      </c>
      <c r="G480" s="229"/>
      <c r="H480" s="232">
        <v>3.36</v>
      </c>
      <c r="I480" s="233"/>
      <c r="J480" s="229"/>
      <c r="K480" s="229"/>
      <c r="L480" s="234"/>
      <c r="M480" s="235"/>
      <c r="N480" s="236"/>
      <c r="O480" s="236"/>
      <c r="P480" s="236"/>
      <c r="Q480" s="236"/>
      <c r="R480" s="236"/>
      <c r="S480" s="236"/>
      <c r="T480" s="237"/>
      <c r="AT480" s="238" t="s">
        <v>148</v>
      </c>
      <c r="AU480" s="238" t="s">
        <v>80</v>
      </c>
      <c r="AV480" s="12" t="s">
        <v>80</v>
      </c>
      <c r="AW480" s="12" t="s">
        <v>32</v>
      </c>
      <c r="AX480" s="12" t="s">
        <v>70</v>
      </c>
      <c r="AY480" s="238" t="s">
        <v>139</v>
      </c>
    </row>
    <row r="481" spans="2:51" s="12" customFormat="1" ht="12">
      <c r="B481" s="228"/>
      <c r="C481" s="229"/>
      <c r="D481" s="219" t="s">
        <v>148</v>
      </c>
      <c r="E481" s="230" t="s">
        <v>1</v>
      </c>
      <c r="F481" s="231" t="s">
        <v>807</v>
      </c>
      <c r="G481" s="229"/>
      <c r="H481" s="232">
        <v>3.36</v>
      </c>
      <c r="I481" s="233"/>
      <c r="J481" s="229"/>
      <c r="K481" s="229"/>
      <c r="L481" s="234"/>
      <c r="M481" s="235"/>
      <c r="N481" s="236"/>
      <c r="O481" s="236"/>
      <c r="P481" s="236"/>
      <c r="Q481" s="236"/>
      <c r="R481" s="236"/>
      <c r="S481" s="236"/>
      <c r="T481" s="237"/>
      <c r="AT481" s="238" t="s">
        <v>148</v>
      </c>
      <c r="AU481" s="238" t="s">
        <v>80</v>
      </c>
      <c r="AV481" s="12" t="s">
        <v>80</v>
      </c>
      <c r="AW481" s="12" t="s">
        <v>32</v>
      </c>
      <c r="AX481" s="12" t="s">
        <v>70</v>
      </c>
      <c r="AY481" s="238" t="s">
        <v>139</v>
      </c>
    </row>
    <row r="482" spans="2:51" s="12" customFormat="1" ht="12">
      <c r="B482" s="228"/>
      <c r="C482" s="229"/>
      <c r="D482" s="219" t="s">
        <v>148</v>
      </c>
      <c r="E482" s="230" t="s">
        <v>1</v>
      </c>
      <c r="F482" s="231" t="s">
        <v>808</v>
      </c>
      <c r="G482" s="229"/>
      <c r="H482" s="232">
        <v>3.36</v>
      </c>
      <c r="I482" s="233"/>
      <c r="J482" s="229"/>
      <c r="K482" s="229"/>
      <c r="L482" s="234"/>
      <c r="M482" s="235"/>
      <c r="N482" s="236"/>
      <c r="O482" s="236"/>
      <c r="P482" s="236"/>
      <c r="Q482" s="236"/>
      <c r="R482" s="236"/>
      <c r="S482" s="236"/>
      <c r="T482" s="237"/>
      <c r="AT482" s="238" t="s">
        <v>148</v>
      </c>
      <c r="AU482" s="238" t="s">
        <v>80</v>
      </c>
      <c r="AV482" s="12" t="s">
        <v>80</v>
      </c>
      <c r="AW482" s="12" t="s">
        <v>32</v>
      </c>
      <c r="AX482" s="12" t="s">
        <v>70</v>
      </c>
      <c r="AY482" s="238" t="s">
        <v>139</v>
      </c>
    </row>
    <row r="483" spans="2:51" s="13" customFormat="1" ht="12">
      <c r="B483" s="239"/>
      <c r="C483" s="240"/>
      <c r="D483" s="219" t="s">
        <v>148</v>
      </c>
      <c r="E483" s="241" t="s">
        <v>1</v>
      </c>
      <c r="F483" s="242" t="s">
        <v>158</v>
      </c>
      <c r="G483" s="240"/>
      <c r="H483" s="243">
        <v>40.905</v>
      </c>
      <c r="I483" s="244"/>
      <c r="J483" s="240"/>
      <c r="K483" s="240"/>
      <c r="L483" s="245"/>
      <c r="M483" s="246"/>
      <c r="N483" s="247"/>
      <c r="O483" s="247"/>
      <c r="P483" s="247"/>
      <c r="Q483" s="247"/>
      <c r="R483" s="247"/>
      <c r="S483" s="247"/>
      <c r="T483" s="248"/>
      <c r="AT483" s="249" t="s">
        <v>148</v>
      </c>
      <c r="AU483" s="249" t="s">
        <v>80</v>
      </c>
      <c r="AV483" s="13" t="s">
        <v>146</v>
      </c>
      <c r="AW483" s="13" t="s">
        <v>32</v>
      </c>
      <c r="AX483" s="13" t="s">
        <v>78</v>
      </c>
      <c r="AY483" s="249" t="s">
        <v>139</v>
      </c>
    </row>
    <row r="484" spans="2:65" s="1" customFormat="1" ht="16.5" customHeight="1">
      <c r="B484" s="37"/>
      <c r="C484" s="205" t="s">
        <v>813</v>
      </c>
      <c r="D484" s="205" t="s">
        <v>141</v>
      </c>
      <c r="E484" s="206" t="s">
        <v>814</v>
      </c>
      <c r="F484" s="207" t="s">
        <v>815</v>
      </c>
      <c r="G484" s="208" t="s">
        <v>144</v>
      </c>
      <c r="H484" s="209">
        <v>40.905</v>
      </c>
      <c r="I484" s="210"/>
      <c r="J484" s="211">
        <f>ROUND(I484*H484,2)</f>
        <v>0</v>
      </c>
      <c r="K484" s="207" t="s">
        <v>145</v>
      </c>
      <c r="L484" s="42"/>
      <c r="M484" s="212" t="s">
        <v>1</v>
      </c>
      <c r="N484" s="213" t="s">
        <v>41</v>
      </c>
      <c r="O484" s="78"/>
      <c r="P484" s="214">
        <f>O484*H484</f>
        <v>0</v>
      </c>
      <c r="Q484" s="214">
        <v>0.00117</v>
      </c>
      <c r="R484" s="214">
        <f>Q484*H484</f>
        <v>0.04785885</v>
      </c>
      <c r="S484" s="214">
        <v>0</v>
      </c>
      <c r="T484" s="215">
        <f>S484*H484</f>
        <v>0</v>
      </c>
      <c r="AR484" s="16" t="s">
        <v>227</v>
      </c>
      <c r="AT484" s="16" t="s">
        <v>141</v>
      </c>
      <c r="AU484" s="16" t="s">
        <v>80</v>
      </c>
      <c r="AY484" s="16" t="s">
        <v>139</v>
      </c>
      <c r="BE484" s="216">
        <f>IF(N484="základní",J484,0)</f>
        <v>0</v>
      </c>
      <c r="BF484" s="216">
        <f>IF(N484="snížená",J484,0)</f>
        <v>0</v>
      </c>
      <c r="BG484" s="216">
        <f>IF(N484="zákl. přenesená",J484,0)</f>
        <v>0</v>
      </c>
      <c r="BH484" s="216">
        <f>IF(N484="sníž. přenesená",J484,0)</f>
        <v>0</v>
      </c>
      <c r="BI484" s="216">
        <f>IF(N484="nulová",J484,0)</f>
        <v>0</v>
      </c>
      <c r="BJ484" s="16" t="s">
        <v>78</v>
      </c>
      <c r="BK484" s="216">
        <f>ROUND(I484*H484,2)</f>
        <v>0</v>
      </c>
      <c r="BL484" s="16" t="s">
        <v>227</v>
      </c>
      <c r="BM484" s="16" t="s">
        <v>816</v>
      </c>
    </row>
    <row r="485" spans="2:51" s="11" customFormat="1" ht="12">
      <c r="B485" s="217"/>
      <c r="C485" s="218"/>
      <c r="D485" s="219" t="s">
        <v>148</v>
      </c>
      <c r="E485" s="220" t="s">
        <v>1</v>
      </c>
      <c r="F485" s="221" t="s">
        <v>817</v>
      </c>
      <c r="G485" s="218"/>
      <c r="H485" s="220" t="s">
        <v>1</v>
      </c>
      <c r="I485" s="222"/>
      <c r="J485" s="218"/>
      <c r="K485" s="218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148</v>
      </c>
      <c r="AU485" s="227" t="s">
        <v>80</v>
      </c>
      <c r="AV485" s="11" t="s">
        <v>78</v>
      </c>
      <c r="AW485" s="11" t="s">
        <v>32</v>
      </c>
      <c r="AX485" s="11" t="s">
        <v>70</v>
      </c>
      <c r="AY485" s="227" t="s">
        <v>139</v>
      </c>
    </row>
    <row r="486" spans="2:51" s="12" customFormat="1" ht="12">
      <c r="B486" s="228"/>
      <c r="C486" s="229"/>
      <c r="D486" s="219" t="s">
        <v>148</v>
      </c>
      <c r="E486" s="230" t="s">
        <v>1</v>
      </c>
      <c r="F486" s="231" t="s">
        <v>804</v>
      </c>
      <c r="G486" s="229"/>
      <c r="H486" s="232">
        <v>6.72</v>
      </c>
      <c r="I486" s="233"/>
      <c r="J486" s="229"/>
      <c r="K486" s="229"/>
      <c r="L486" s="234"/>
      <c r="M486" s="235"/>
      <c r="N486" s="236"/>
      <c r="O486" s="236"/>
      <c r="P486" s="236"/>
      <c r="Q486" s="236"/>
      <c r="R486" s="236"/>
      <c r="S486" s="236"/>
      <c r="T486" s="237"/>
      <c r="AT486" s="238" t="s">
        <v>148</v>
      </c>
      <c r="AU486" s="238" t="s">
        <v>80</v>
      </c>
      <c r="AV486" s="12" t="s">
        <v>80</v>
      </c>
      <c r="AW486" s="12" t="s">
        <v>32</v>
      </c>
      <c r="AX486" s="12" t="s">
        <v>70</v>
      </c>
      <c r="AY486" s="238" t="s">
        <v>139</v>
      </c>
    </row>
    <row r="487" spans="2:51" s="12" customFormat="1" ht="12">
      <c r="B487" s="228"/>
      <c r="C487" s="229"/>
      <c r="D487" s="219" t="s">
        <v>148</v>
      </c>
      <c r="E487" s="230" t="s">
        <v>1</v>
      </c>
      <c r="F487" s="231" t="s">
        <v>805</v>
      </c>
      <c r="G487" s="229"/>
      <c r="H487" s="232">
        <v>24.105</v>
      </c>
      <c r="I487" s="233"/>
      <c r="J487" s="229"/>
      <c r="K487" s="229"/>
      <c r="L487" s="234"/>
      <c r="M487" s="235"/>
      <c r="N487" s="236"/>
      <c r="O487" s="236"/>
      <c r="P487" s="236"/>
      <c r="Q487" s="236"/>
      <c r="R487" s="236"/>
      <c r="S487" s="236"/>
      <c r="T487" s="237"/>
      <c r="AT487" s="238" t="s">
        <v>148</v>
      </c>
      <c r="AU487" s="238" t="s">
        <v>80</v>
      </c>
      <c r="AV487" s="12" t="s">
        <v>80</v>
      </c>
      <c r="AW487" s="12" t="s">
        <v>32</v>
      </c>
      <c r="AX487" s="12" t="s">
        <v>70</v>
      </c>
      <c r="AY487" s="238" t="s">
        <v>139</v>
      </c>
    </row>
    <row r="488" spans="2:51" s="12" customFormat="1" ht="12">
      <c r="B488" s="228"/>
      <c r="C488" s="229"/>
      <c r="D488" s="219" t="s">
        <v>148</v>
      </c>
      <c r="E488" s="230" t="s">
        <v>1</v>
      </c>
      <c r="F488" s="231" t="s">
        <v>806</v>
      </c>
      <c r="G488" s="229"/>
      <c r="H488" s="232">
        <v>3.36</v>
      </c>
      <c r="I488" s="233"/>
      <c r="J488" s="229"/>
      <c r="K488" s="229"/>
      <c r="L488" s="234"/>
      <c r="M488" s="235"/>
      <c r="N488" s="236"/>
      <c r="O488" s="236"/>
      <c r="P488" s="236"/>
      <c r="Q488" s="236"/>
      <c r="R488" s="236"/>
      <c r="S488" s="236"/>
      <c r="T488" s="237"/>
      <c r="AT488" s="238" t="s">
        <v>148</v>
      </c>
      <c r="AU488" s="238" t="s">
        <v>80</v>
      </c>
      <c r="AV488" s="12" t="s">
        <v>80</v>
      </c>
      <c r="AW488" s="12" t="s">
        <v>32</v>
      </c>
      <c r="AX488" s="12" t="s">
        <v>70</v>
      </c>
      <c r="AY488" s="238" t="s">
        <v>139</v>
      </c>
    </row>
    <row r="489" spans="2:51" s="12" customFormat="1" ht="12">
      <c r="B489" s="228"/>
      <c r="C489" s="229"/>
      <c r="D489" s="219" t="s">
        <v>148</v>
      </c>
      <c r="E489" s="230" t="s">
        <v>1</v>
      </c>
      <c r="F489" s="231" t="s">
        <v>807</v>
      </c>
      <c r="G489" s="229"/>
      <c r="H489" s="232">
        <v>3.36</v>
      </c>
      <c r="I489" s="233"/>
      <c r="J489" s="229"/>
      <c r="K489" s="229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148</v>
      </c>
      <c r="AU489" s="238" t="s">
        <v>80</v>
      </c>
      <c r="AV489" s="12" t="s">
        <v>80</v>
      </c>
      <c r="AW489" s="12" t="s">
        <v>32</v>
      </c>
      <c r="AX489" s="12" t="s">
        <v>70</v>
      </c>
      <c r="AY489" s="238" t="s">
        <v>139</v>
      </c>
    </row>
    <row r="490" spans="2:51" s="12" customFormat="1" ht="12">
      <c r="B490" s="228"/>
      <c r="C490" s="229"/>
      <c r="D490" s="219" t="s">
        <v>148</v>
      </c>
      <c r="E490" s="230" t="s">
        <v>1</v>
      </c>
      <c r="F490" s="231" t="s">
        <v>808</v>
      </c>
      <c r="G490" s="229"/>
      <c r="H490" s="232">
        <v>3.36</v>
      </c>
      <c r="I490" s="233"/>
      <c r="J490" s="229"/>
      <c r="K490" s="229"/>
      <c r="L490" s="234"/>
      <c r="M490" s="235"/>
      <c r="N490" s="236"/>
      <c r="O490" s="236"/>
      <c r="P490" s="236"/>
      <c r="Q490" s="236"/>
      <c r="R490" s="236"/>
      <c r="S490" s="236"/>
      <c r="T490" s="237"/>
      <c r="AT490" s="238" t="s">
        <v>148</v>
      </c>
      <c r="AU490" s="238" t="s">
        <v>80</v>
      </c>
      <c r="AV490" s="12" t="s">
        <v>80</v>
      </c>
      <c r="AW490" s="12" t="s">
        <v>32</v>
      </c>
      <c r="AX490" s="12" t="s">
        <v>70</v>
      </c>
      <c r="AY490" s="238" t="s">
        <v>139</v>
      </c>
    </row>
    <row r="491" spans="2:51" s="13" customFormat="1" ht="12">
      <c r="B491" s="239"/>
      <c r="C491" s="240"/>
      <c r="D491" s="219" t="s">
        <v>148</v>
      </c>
      <c r="E491" s="241" t="s">
        <v>1</v>
      </c>
      <c r="F491" s="242" t="s">
        <v>158</v>
      </c>
      <c r="G491" s="240"/>
      <c r="H491" s="243">
        <v>40.905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AT491" s="249" t="s">
        <v>148</v>
      </c>
      <c r="AU491" s="249" t="s">
        <v>80</v>
      </c>
      <c r="AV491" s="13" t="s">
        <v>146</v>
      </c>
      <c r="AW491" s="13" t="s">
        <v>32</v>
      </c>
      <c r="AX491" s="13" t="s">
        <v>78</v>
      </c>
      <c r="AY491" s="249" t="s">
        <v>139</v>
      </c>
    </row>
    <row r="492" spans="2:65" s="1" customFormat="1" ht="16.5" customHeight="1">
      <c r="B492" s="37"/>
      <c r="C492" s="250" t="s">
        <v>818</v>
      </c>
      <c r="D492" s="250" t="s">
        <v>215</v>
      </c>
      <c r="E492" s="251" t="s">
        <v>819</v>
      </c>
      <c r="F492" s="252" t="s">
        <v>820</v>
      </c>
      <c r="G492" s="253" t="s">
        <v>144</v>
      </c>
      <c r="H492" s="254">
        <v>4.091</v>
      </c>
      <c r="I492" s="255"/>
      <c r="J492" s="256">
        <f>ROUND(I492*H492,2)</f>
        <v>0</v>
      </c>
      <c r="K492" s="252" t="s">
        <v>1</v>
      </c>
      <c r="L492" s="257"/>
      <c r="M492" s="258" t="s">
        <v>1</v>
      </c>
      <c r="N492" s="259" t="s">
        <v>41</v>
      </c>
      <c r="O492" s="78"/>
      <c r="P492" s="214">
        <f>O492*H492</f>
        <v>0</v>
      </c>
      <c r="Q492" s="214">
        <v>0.008</v>
      </c>
      <c r="R492" s="214">
        <f>Q492*H492</f>
        <v>0.032728</v>
      </c>
      <c r="S492" s="214">
        <v>0</v>
      </c>
      <c r="T492" s="215">
        <f>S492*H492</f>
        <v>0</v>
      </c>
      <c r="AR492" s="16" t="s">
        <v>333</v>
      </c>
      <c r="AT492" s="16" t="s">
        <v>215</v>
      </c>
      <c r="AU492" s="16" t="s">
        <v>80</v>
      </c>
      <c r="AY492" s="16" t="s">
        <v>139</v>
      </c>
      <c r="BE492" s="216">
        <f>IF(N492="základní",J492,0)</f>
        <v>0</v>
      </c>
      <c r="BF492" s="216">
        <f>IF(N492="snížená",J492,0)</f>
        <v>0</v>
      </c>
      <c r="BG492" s="216">
        <f>IF(N492="zákl. přenesená",J492,0)</f>
        <v>0</v>
      </c>
      <c r="BH492" s="216">
        <f>IF(N492="sníž. přenesená",J492,0)</f>
        <v>0</v>
      </c>
      <c r="BI492" s="216">
        <f>IF(N492="nulová",J492,0)</f>
        <v>0</v>
      </c>
      <c r="BJ492" s="16" t="s">
        <v>78</v>
      </c>
      <c r="BK492" s="216">
        <f>ROUND(I492*H492,2)</f>
        <v>0</v>
      </c>
      <c r="BL492" s="16" t="s">
        <v>227</v>
      </c>
      <c r="BM492" s="16" t="s">
        <v>821</v>
      </c>
    </row>
    <row r="493" spans="2:51" s="11" customFormat="1" ht="12">
      <c r="B493" s="217"/>
      <c r="C493" s="218"/>
      <c r="D493" s="219" t="s">
        <v>148</v>
      </c>
      <c r="E493" s="220" t="s">
        <v>1</v>
      </c>
      <c r="F493" s="221" t="s">
        <v>822</v>
      </c>
      <c r="G493" s="218"/>
      <c r="H493" s="220" t="s">
        <v>1</v>
      </c>
      <c r="I493" s="222"/>
      <c r="J493" s="218"/>
      <c r="K493" s="218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148</v>
      </c>
      <c r="AU493" s="227" t="s">
        <v>80</v>
      </c>
      <c r="AV493" s="11" t="s">
        <v>78</v>
      </c>
      <c r="AW493" s="11" t="s">
        <v>32</v>
      </c>
      <c r="AX493" s="11" t="s">
        <v>70</v>
      </c>
      <c r="AY493" s="227" t="s">
        <v>139</v>
      </c>
    </row>
    <row r="494" spans="2:51" s="12" customFormat="1" ht="12">
      <c r="B494" s="228"/>
      <c r="C494" s="229"/>
      <c r="D494" s="219" t="s">
        <v>148</v>
      </c>
      <c r="E494" s="230" t="s">
        <v>1</v>
      </c>
      <c r="F494" s="231" t="s">
        <v>823</v>
      </c>
      <c r="G494" s="229"/>
      <c r="H494" s="232">
        <v>4.091</v>
      </c>
      <c r="I494" s="233"/>
      <c r="J494" s="229"/>
      <c r="K494" s="229"/>
      <c r="L494" s="234"/>
      <c r="M494" s="235"/>
      <c r="N494" s="236"/>
      <c r="O494" s="236"/>
      <c r="P494" s="236"/>
      <c r="Q494" s="236"/>
      <c r="R494" s="236"/>
      <c r="S494" s="236"/>
      <c r="T494" s="237"/>
      <c r="AT494" s="238" t="s">
        <v>148</v>
      </c>
      <c r="AU494" s="238" t="s">
        <v>80</v>
      </c>
      <c r="AV494" s="12" t="s">
        <v>80</v>
      </c>
      <c r="AW494" s="12" t="s">
        <v>32</v>
      </c>
      <c r="AX494" s="12" t="s">
        <v>78</v>
      </c>
      <c r="AY494" s="238" t="s">
        <v>139</v>
      </c>
    </row>
    <row r="495" spans="2:65" s="1" customFormat="1" ht="16.5" customHeight="1">
      <c r="B495" s="37"/>
      <c r="C495" s="250" t="s">
        <v>824</v>
      </c>
      <c r="D495" s="250" t="s">
        <v>215</v>
      </c>
      <c r="E495" s="251" t="s">
        <v>825</v>
      </c>
      <c r="F495" s="252" t="s">
        <v>826</v>
      </c>
      <c r="G495" s="253" t="s">
        <v>230</v>
      </c>
      <c r="H495" s="254">
        <v>4.091</v>
      </c>
      <c r="I495" s="255"/>
      <c r="J495" s="256">
        <f>ROUND(I495*H495,2)</f>
        <v>0</v>
      </c>
      <c r="K495" s="252" t="s">
        <v>145</v>
      </c>
      <c r="L495" s="257"/>
      <c r="M495" s="258" t="s">
        <v>1</v>
      </c>
      <c r="N495" s="259" t="s">
        <v>41</v>
      </c>
      <c r="O495" s="78"/>
      <c r="P495" s="214">
        <f>O495*H495</f>
        <v>0</v>
      </c>
      <c r="Q495" s="214">
        <v>0.0005</v>
      </c>
      <c r="R495" s="214">
        <f>Q495*H495</f>
        <v>0.0020455</v>
      </c>
      <c r="S495" s="214">
        <v>0</v>
      </c>
      <c r="T495" s="215">
        <f>S495*H495</f>
        <v>0</v>
      </c>
      <c r="AR495" s="16" t="s">
        <v>333</v>
      </c>
      <c r="AT495" s="16" t="s">
        <v>215</v>
      </c>
      <c r="AU495" s="16" t="s">
        <v>80</v>
      </c>
      <c r="AY495" s="16" t="s">
        <v>139</v>
      </c>
      <c r="BE495" s="216">
        <f>IF(N495="základní",J495,0)</f>
        <v>0</v>
      </c>
      <c r="BF495" s="216">
        <f>IF(N495="snížená",J495,0)</f>
        <v>0</v>
      </c>
      <c r="BG495" s="216">
        <f>IF(N495="zákl. přenesená",J495,0)</f>
        <v>0</v>
      </c>
      <c r="BH495" s="216">
        <f>IF(N495="sníž. přenesená",J495,0)</f>
        <v>0</v>
      </c>
      <c r="BI495" s="216">
        <f>IF(N495="nulová",J495,0)</f>
        <v>0</v>
      </c>
      <c r="BJ495" s="16" t="s">
        <v>78</v>
      </c>
      <c r="BK495" s="216">
        <f>ROUND(I495*H495,2)</f>
        <v>0</v>
      </c>
      <c r="BL495" s="16" t="s">
        <v>227</v>
      </c>
      <c r="BM495" s="16" t="s">
        <v>827</v>
      </c>
    </row>
    <row r="496" spans="2:51" s="11" customFormat="1" ht="12">
      <c r="B496" s="217"/>
      <c r="C496" s="218"/>
      <c r="D496" s="219" t="s">
        <v>148</v>
      </c>
      <c r="E496" s="220" t="s">
        <v>1</v>
      </c>
      <c r="F496" s="221" t="s">
        <v>828</v>
      </c>
      <c r="G496" s="218"/>
      <c r="H496" s="220" t="s">
        <v>1</v>
      </c>
      <c r="I496" s="222"/>
      <c r="J496" s="218"/>
      <c r="K496" s="218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148</v>
      </c>
      <c r="AU496" s="227" t="s">
        <v>80</v>
      </c>
      <c r="AV496" s="11" t="s">
        <v>78</v>
      </c>
      <c r="AW496" s="11" t="s">
        <v>32</v>
      </c>
      <c r="AX496" s="11" t="s">
        <v>70</v>
      </c>
      <c r="AY496" s="227" t="s">
        <v>139</v>
      </c>
    </row>
    <row r="497" spans="2:51" s="12" customFormat="1" ht="12">
      <c r="B497" s="228"/>
      <c r="C497" s="229"/>
      <c r="D497" s="219" t="s">
        <v>148</v>
      </c>
      <c r="E497" s="230" t="s">
        <v>1</v>
      </c>
      <c r="F497" s="231" t="s">
        <v>823</v>
      </c>
      <c r="G497" s="229"/>
      <c r="H497" s="232">
        <v>4.091</v>
      </c>
      <c r="I497" s="233"/>
      <c r="J497" s="229"/>
      <c r="K497" s="229"/>
      <c r="L497" s="234"/>
      <c r="M497" s="235"/>
      <c r="N497" s="236"/>
      <c r="O497" s="236"/>
      <c r="P497" s="236"/>
      <c r="Q497" s="236"/>
      <c r="R497" s="236"/>
      <c r="S497" s="236"/>
      <c r="T497" s="237"/>
      <c r="AT497" s="238" t="s">
        <v>148</v>
      </c>
      <c r="AU497" s="238" t="s">
        <v>80</v>
      </c>
      <c r="AV497" s="12" t="s">
        <v>80</v>
      </c>
      <c r="AW497" s="12" t="s">
        <v>32</v>
      </c>
      <c r="AX497" s="12" t="s">
        <v>78</v>
      </c>
      <c r="AY497" s="238" t="s">
        <v>139</v>
      </c>
    </row>
    <row r="498" spans="2:65" s="1" customFormat="1" ht="16.5" customHeight="1">
      <c r="B498" s="37"/>
      <c r="C498" s="205" t="s">
        <v>829</v>
      </c>
      <c r="D498" s="205" t="s">
        <v>141</v>
      </c>
      <c r="E498" s="206" t="s">
        <v>830</v>
      </c>
      <c r="F498" s="207" t="s">
        <v>831</v>
      </c>
      <c r="G498" s="208" t="s">
        <v>197</v>
      </c>
      <c r="H498" s="209">
        <v>0.393</v>
      </c>
      <c r="I498" s="210"/>
      <c r="J498" s="211">
        <f>ROUND(I498*H498,2)</f>
        <v>0</v>
      </c>
      <c r="K498" s="207" t="s">
        <v>145</v>
      </c>
      <c r="L498" s="42"/>
      <c r="M498" s="212" t="s">
        <v>1</v>
      </c>
      <c r="N498" s="213" t="s">
        <v>41</v>
      </c>
      <c r="O498" s="78"/>
      <c r="P498" s="214">
        <f>O498*H498</f>
        <v>0</v>
      </c>
      <c r="Q498" s="214">
        <v>0</v>
      </c>
      <c r="R498" s="214">
        <f>Q498*H498</f>
        <v>0</v>
      </c>
      <c r="S498" s="214">
        <v>0</v>
      </c>
      <c r="T498" s="215">
        <f>S498*H498</f>
        <v>0</v>
      </c>
      <c r="AR498" s="16" t="s">
        <v>227</v>
      </c>
      <c r="AT498" s="16" t="s">
        <v>141</v>
      </c>
      <c r="AU498" s="16" t="s">
        <v>80</v>
      </c>
      <c r="AY498" s="16" t="s">
        <v>139</v>
      </c>
      <c r="BE498" s="216">
        <f>IF(N498="základní",J498,0)</f>
        <v>0</v>
      </c>
      <c r="BF498" s="216">
        <f>IF(N498="snížená",J498,0)</f>
        <v>0</v>
      </c>
      <c r="BG498" s="216">
        <f>IF(N498="zákl. přenesená",J498,0)</f>
        <v>0</v>
      </c>
      <c r="BH498" s="216">
        <f>IF(N498="sníž. přenesená",J498,0)</f>
        <v>0</v>
      </c>
      <c r="BI498" s="216">
        <f>IF(N498="nulová",J498,0)</f>
        <v>0</v>
      </c>
      <c r="BJ498" s="16" t="s">
        <v>78</v>
      </c>
      <c r="BK498" s="216">
        <f>ROUND(I498*H498,2)</f>
        <v>0</v>
      </c>
      <c r="BL498" s="16" t="s">
        <v>227</v>
      </c>
      <c r="BM498" s="16" t="s">
        <v>832</v>
      </c>
    </row>
    <row r="499" spans="2:63" s="10" customFormat="1" ht="22.8" customHeight="1">
      <c r="B499" s="189"/>
      <c r="C499" s="190"/>
      <c r="D499" s="191" t="s">
        <v>69</v>
      </c>
      <c r="E499" s="203" t="s">
        <v>833</v>
      </c>
      <c r="F499" s="203" t="s">
        <v>834</v>
      </c>
      <c r="G499" s="190"/>
      <c r="H499" s="190"/>
      <c r="I499" s="193"/>
      <c r="J499" s="204">
        <f>BK499</f>
        <v>0</v>
      </c>
      <c r="K499" s="190"/>
      <c r="L499" s="195"/>
      <c r="M499" s="196"/>
      <c r="N499" s="197"/>
      <c r="O499" s="197"/>
      <c r="P499" s="198">
        <f>SUM(P500:P536)</f>
        <v>0</v>
      </c>
      <c r="Q499" s="197"/>
      <c r="R499" s="198">
        <f>SUM(R500:R536)</f>
        <v>1.2114462</v>
      </c>
      <c r="S499" s="197"/>
      <c r="T499" s="199">
        <f>SUM(T500:T536)</f>
        <v>1.1723404</v>
      </c>
      <c r="AR499" s="200" t="s">
        <v>80</v>
      </c>
      <c r="AT499" s="201" t="s">
        <v>69</v>
      </c>
      <c r="AU499" s="201" t="s">
        <v>78</v>
      </c>
      <c r="AY499" s="200" t="s">
        <v>139</v>
      </c>
      <c r="BK499" s="202">
        <f>SUM(BK500:BK536)</f>
        <v>0</v>
      </c>
    </row>
    <row r="500" spans="2:65" s="1" customFormat="1" ht="16.5" customHeight="1">
      <c r="B500" s="37"/>
      <c r="C500" s="205" t="s">
        <v>835</v>
      </c>
      <c r="D500" s="205" t="s">
        <v>141</v>
      </c>
      <c r="E500" s="206" t="s">
        <v>836</v>
      </c>
      <c r="F500" s="207" t="s">
        <v>837</v>
      </c>
      <c r="G500" s="208" t="s">
        <v>144</v>
      </c>
      <c r="H500" s="209">
        <v>4.84</v>
      </c>
      <c r="I500" s="210"/>
      <c r="J500" s="211">
        <f>ROUND(I500*H500,2)</f>
        <v>0</v>
      </c>
      <c r="K500" s="207" t="s">
        <v>145</v>
      </c>
      <c r="L500" s="42"/>
      <c r="M500" s="212" t="s">
        <v>1</v>
      </c>
      <c r="N500" s="213" t="s">
        <v>41</v>
      </c>
      <c r="O500" s="78"/>
      <c r="P500" s="214">
        <f>O500*H500</f>
        <v>0</v>
      </c>
      <c r="Q500" s="214">
        <v>0</v>
      </c>
      <c r="R500" s="214">
        <f>Q500*H500</f>
        <v>0</v>
      </c>
      <c r="S500" s="214">
        <v>0.009</v>
      </c>
      <c r="T500" s="215">
        <f>S500*H500</f>
        <v>0.043559999999999995</v>
      </c>
      <c r="AR500" s="16" t="s">
        <v>227</v>
      </c>
      <c r="AT500" s="16" t="s">
        <v>141</v>
      </c>
      <c r="AU500" s="16" t="s">
        <v>80</v>
      </c>
      <c r="AY500" s="16" t="s">
        <v>139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6" t="s">
        <v>78</v>
      </c>
      <c r="BK500" s="216">
        <f>ROUND(I500*H500,2)</f>
        <v>0</v>
      </c>
      <c r="BL500" s="16" t="s">
        <v>227</v>
      </c>
      <c r="BM500" s="16" t="s">
        <v>838</v>
      </c>
    </row>
    <row r="501" spans="2:51" s="12" customFormat="1" ht="12">
      <c r="B501" s="228"/>
      <c r="C501" s="229"/>
      <c r="D501" s="219" t="s">
        <v>148</v>
      </c>
      <c r="E501" s="230" t="s">
        <v>1</v>
      </c>
      <c r="F501" s="231" t="s">
        <v>839</v>
      </c>
      <c r="G501" s="229"/>
      <c r="H501" s="232">
        <v>4.84</v>
      </c>
      <c r="I501" s="233"/>
      <c r="J501" s="229"/>
      <c r="K501" s="229"/>
      <c r="L501" s="234"/>
      <c r="M501" s="235"/>
      <c r="N501" s="236"/>
      <c r="O501" s="236"/>
      <c r="P501" s="236"/>
      <c r="Q501" s="236"/>
      <c r="R501" s="236"/>
      <c r="S501" s="236"/>
      <c r="T501" s="237"/>
      <c r="AT501" s="238" t="s">
        <v>148</v>
      </c>
      <c r="AU501" s="238" t="s">
        <v>80</v>
      </c>
      <c r="AV501" s="12" t="s">
        <v>80</v>
      </c>
      <c r="AW501" s="12" t="s">
        <v>32</v>
      </c>
      <c r="AX501" s="12" t="s">
        <v>78</v>
      </c>
      <c r="AY501" s="238" t="s">
        <v>139</v>
      </c>
    </row>
    <row r="502" spans="2:65" s="1" customFormat="1" ht="16.5" customHeight="1">
      <c r="B502" s="37"/>
      <c r="C502" s="205" t="s">
        <v>840</v>
      </c>
      <c r="D502" s="205" t="s">
        <v>141</v>
      </c>
      <c r="E502" s="206" t="s">
        <v>841</v>
      </c>
      <c r="F502" s="207" t="s">
        <v>842</v>
      </c>
      <c r="G502" s="208" t="s">
        <v>230</v>
      </c>
      <c r="H502" s="209">
        <v>120</v>
      </c>
      <c r="I502" s="210"/>
      <c r="J502" s="211">
        <f>ROUND(I502*H502,2)</f>
        <v>0</v>
      </c>
      <c r="K502" s="207" t="s">
        <v>145</v>
      </c>
      <c r="L502" s="42"/>
      <c r="M502" s="212" t="s">
        <v>1</v>
      </c>
      <c r="N502" s="213" t="s">
        <v>41</v>
      </c>
      <c r="O502" s="78"/>
      <c r="P502" s="214">
        <f>O502*H502</f>
        <v>0</v>
      </c>
      <c r="Q502" s="214">
        <v>0</v>
      </c>
      <c r="R502" s="214">
        <f>Q502*H502</f>
        <v>0</v>
      </c>
      <c r="S502" s="214">
        <v>0.00191</v>
      </c>
      <c r="T502" s="215">
        <f>S502*H502</f>
        <v>0.22920000000000001</v>
      </c>
      <c r="AR502" s="16" t="s">
        <v>227</v>
      </c>
      <c r="AT502" s="16" t="s">
        <v>141</v>
      </c>
      <c r="AU502" s="16" t="s">
        <v>80</v>
      </c>
      <c r="AY502" s="16" t="s">
        <v>139</v>
      </c>
      <c r="BE502" s="216">
        <f>IF(N502="základní",J502,0)</f>
        <v>0</v>
      </c>
      <c r="BF502" s="216">
        <f>IF(N502="snížená",J502,0)</f>
        <v>0</v>
      </c>
      <c r="BG502" s="216">
        <f>IF(N502="zákl. přenesená",J502,0)</f>
        <v>0</v>
      </c>
      <c r="BH502" s="216">
        <f>IF(N502="sníž. přenesená",J502,0)</f>
        <v>0</v>
      </c>
      <c r="BI502" s="216">
        <f>IF(N502="nulová",J502,0)</f>
        <v>0</v>
      </c>
      <c r="BJ502" s="16" t="s">
        <v>78</v>
      </c>
      <c r="BK502" s="216">
        <f>ROUND(I502*H502,2)</f>
        <v>0</v>
      </c>
      <c r="BL502" s="16" t="s">
        <v>227</v>
      </c>
      <c r="BM502" s="16" t="s">
        <v>843</v>
      </c>
    </row>
    <row r="503" spans="2:65" s="1" customFormat="1" ht="16.5" customHeight="1">
      <c r="B503" s="37"/>
      <c r="C503" s="205" t="s">
        <v>844</v>
      </c>
      <c r="D503" s="205" t="s">
        <v>141</v>
      </c>
      <c r="E503" s="206" t="s">
        <v>845</v>
      </c>
      <c r="F503" s="207" t="s">
        <v>846</v>
      </c>
      <c r="G503" s="208" t="s">
        <v>230</v>
      </c>
      <c r="H503" s="209">
        <v>436.92</v>
      </c>
      <c r="I503" s="210"/>
      <c r="J503" s="211">
        <f>ROUND(I503*H503,2)</f>
        <v>0</v>
      </c>
      <c r="K503" s="207" t="s">
        <v>145</v>
      </c>
      <c r="L503" s="42"/>
      <c r="M503" s="212" t="s">
        <v>1</v>
      </c>
      <c r="N503" s="213" t="s">
        <v>41</v>
      </c>
      <c r="O503" s="78"/>
      <c r="P503" s="214">
        <f>O503*H503</f>
        <v>0</v>
      </c>
      <c r="Q503" s="214">
        <v>0</v>
      </c>
      <c r="R503" s="214">
        <f>Q503*H503</f>
        <v>0</v>
      </c>
      <c r="S503" s="214">
        <v>0.00167</v>
      </c>
      <c r="T503" s="215">
        <f>S503*H503</f>
        <v>0.7296564000000001</v>
      </c>
      <c r="AR503" s="16" t="s">
        <v>227</v>
      </c>
      <c r="AT503" s="16" t="s">
        <v>141</v>
      </c>
      <c r="AU503" s="16" t="s">
        <v>80</v>
      </c>
      <c r="AY503" s="16" t="s">
        <v>139</v>
      </c>
      <c r="BE503" s="216">
        <f>IF(N503="základní",J503,0)</f>
        <v>0</v>
      </c>
      <c r="BF503" s="216">
        <f>IF(N503="snížená",J503,0)</f>
        <v>0</v>
      </c>
      <c r="BG503" s="216">
        <f>IF(N503="zákl. přenesená",J503,0)</f>
        <v>0</v>
      </c>
      <c r="BH503" s="216">
        <f>IF(N503="sníž. přenesená",J503,0)</f>
        <v>0</v>
      </c>
      <c r="BI503" s="216">
        <f>IF(N503="nulová",J503,0)</f>
        <v>0</v>
      </c>
      <c r="BJ503" s="16" t="s">
        <v>78</v>
      </c>
      <c r="BK503" s="216">
        <f>ROUND(I503*H503,2)</f>
        <v>0</v>
      </c>
      <c r="BL503" s="16" t="s">
        <v>227</v>
      </c>
      <c r="BM503" s="16" t="s">
        <v>847</v>
      </c>
    </row>
    <row r="504" spans="2:51" s="12" customFormat="1" ht="12">
      <c r="B504" s="228"/>
      <c r="C504" s="229"/>
      <c r="D504" s="219" t="s">
        <v>148</v>
      </c>
      <c r="E504" s="230" t="s">
        <v>1</v>
      </c>
      <c r="F504" s="231" t="s">
        <v>848</v>
      </c>
      <c r="G504" s="229"/>
      <c r="H504" s="232">
        <v>436.92</v>
      </c>
      <c r="I504" s="233"/>
      <c r="J504" s="229"/>
      <c r="K504" s="229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148</v>
      </c>
      <c r="AU504" s="238" t="s">
        <v>80</v>
      </c>
      <c r="AV504" s="12" t="s">
        <v>80</v>
      </c>
      <c r="AW504" s="12" t="s">
        <v>32</v>
      </c>
      <c r="AX504" s="12" t="s">
        <v>78</v>
      </c>
      <c r="AY504" s="238" t="s">
        <v>139</v>
      </c>
    </row>
    <row r="505" spans="2:65" s="1" customFormat="1" ht="16.5" customHeight="1">
      <c r="B505" s="37"/>
      <c r="C505" s="205" t="s">
        <v>849</v>
      </c>
      <c r="D505" s="205" t="s">
        <v>141</v>
      </c>
      <c r="E505" s="206" t="s">
        <v>850</v>
      </c>
      <c r="F505" s="207" t="s">
        <v>851</v>
      </c>
      <c r="G505" s="208" t="s">
        <v>230</v>
      </c>
      <c r="H505" s="209">
        <v>29.5</v>
      </c>
      <c r="I505" s="210"/>
      <c r="J505" s="211">
        <f>ROUND(I505*H505,2)</f>
        <v>0</v>
      </c>
      <c r="K505" s="207" t="s">
        <v>145</v>
      </c>
      <c r="L505" s="42"/>
      <c r="M505" s="212" t="s">
        <v>1</v>
      </c>
      <c r="N505" s="213" t="s">
        <v>41</v>
      </c>
      <c r="O505" s="78"/>
      <c r="P505" s="214">
        <f>O505*H505</f>
        <v>0</v>
      </c>
      <c r="Q505" s="214">
        <v>0</v>
      </c>
      <c r="R505" s="214">
        <f>Q505*H505</f>
        <v>0</v>
      </c>
      <c r="S505" s="214">
        <v>0.0026</v>
      </c>
      <c r="T505" s="215">
        <f>S505*H505</f>
        <v>0.07669999999999999</v>
      </c>
      <c r="AR505" s="16" t="s">
        <v>227</v>
      </c>
      <c r="AT505" s="16" t="s">
        <v>141</v>
      </c>
      <c r="AU505" s="16" t="s">
        <v>80</v>
      </c>
      <c r="AY505" s="16" t="s">
        <v>139</v>
      </c>
      <c r="BE505" s="216">
        <f>IF(N505="základní",J505,0)</f>
        <v>0</v>
      </c>
      <c r="BF505" s="216">
        <f>IF(N505="snížená",J505,0)</f>
        <v>0</v>
      </c>
      <c r="BG505" s="216">
        <f>IF(N505="zákl. přenesená",J505,0)</f>
        <v>0</v>
      </c>
      <c r="BH505" s="216">
        <f>IF(N505="sníž. přenesená",J505,0)</f>
        <v>0</v>
      </c>
      <c r="BI505" s="216">
        <f>IF(N505="nulová",J505,0)</f>
        <v>0</v>
      </c>
      <c r="BJ505" s="16" t="s">
        <v>78</v>
      </c>
      <c r="BK505" s="216">
        <f>ROUND(I505*H505,2)</f>
        <v>0</v>
      </c>
      <c r="BL505" s="16" t="s">
        <v>227</v>
      </c>
      <c r="BM505" s="16" t="s">
        <v>852</v>
      </c>
    </row>
    <row r="506" spans="2:65" s="1" customFormat="1" ht="16.5" customHeight="1">
      <c r="B506" s="37"/>
      <c r="C506" s="205" t="s">
        <v>853</v>
      </c>
      <c r="D506" s="205" t="s">
        <v>141</v>
      </c>
      <c r="E506" s="206" t="s">
        <v>854</v>
      </c>
      <c r="F506" s="207" t="s">
        <v>855</v>
      </c>
      <c r="G506" s="208" t="s">
        <v>230</v>
      </c>
      <c r="H506" s="209">
        <v>19.6</v>
      </c>
      <c r="I506" s="210"/>
      <c r="J506" s="211">
        <f>ROUND(I506*H506,2)</f>
        <v>0</v>
      </c>
      <c r="K506" s="207" t="s">
        <v>145</v>
      </c>
      <c r="L506" s="42"/>
      <c r="M506" s="212" t="s">
        <v>1</v>
      </c>
      <c r="N506" s="213" t="s">
        <v>41</v>
      </c>
      <c r="O506" s="78"/>
      <c r="P506" s="214">
        <f>O506*H506</f>
        <v>0</v>
      </c>
      <c r="Q506" s="214">
        <v>0</v>
      </c>
      <c r="R506" s="214">
        <f>Q506*H506</f>
        <v>0</v>
      </c>
      <c r="S506" s="214">
        <v>0.00394</v>
      </c>
      <c r="T506" s="215">
        <f>S506*H506</f>
        <v>0.077224</v>
      </c>
      <c r="AR506" s="16" t="s">
        <v>227</v>
      </c>
      <c r="AT506" s="16" t="s">
        <v>141</v>
      </c>
      <c r="AU506" s="16" t="s">
        <v>80</v>
      </c>
      <c r="AY506" s="16" t="s">
        <v>139</v>
      </c>
      <c r="BE506" s="216">
        <f>IF(N506="základní",J506,0)</f>
        <v>0</v>
      </c>
      <c r="BF506" s="216">
        <f>IF(N506="snížená",J506,0)</f>
        <v>0</v>
      </c>
      <c r="BG506" s="216">
        <f>IF(N506="zákl. přenesená",J506,0)</f>
        <v>0</v>
      </c>
      <c r="BH506" s="216">
        <f>IF(N506="sníž. přenesená",J506,0)</f>
        <v>0</v>
      </c>
      <c r="BI506" s="216">
        <f>IF(N506="nulová",J506,0)</f>
        <v>0</v>
      </c>
      <c r="BJ506" s="16" t="s">
        <v>78</v>
      </c>
      <c r="BK506" s="216">
        <f>ROUND(I506*H506,2)</f>
        <v>0</v>
      </c>
      <c r="BL506" s="16" t="s">
        <v>227</v>
      </c>
      <c r="BM506" s="16" t="s">
        <v>856</v>
      </c>
    </row>
    <row r="507" spans="2:65" s="1" customFormat="1" ht="16.5" customHeight="1">
      <c r="B507" s="37"/>
      <c r="C507" s="205" t="s">
        <v>857</v>
      </c>
      <c r="D507" s="205" t="s">
        <v>141</v>
      </c>
      <c r="E507" s="206" t="s">
        <v>858</v>
      </c>
      <c r="F507" s="207" t="s">
        <v>859</v>
      </c>
      <c r="G507" s="208" t="s">
        <v>230</v>
      </c>
      <c r="H507" s="209">
        <v>408.02</v>
      </c>
      <c r="I507" s="210"/>
      <c r="J507" s="211">
        <f>ROUND(I507*H507,2)</f>
        <v>0</v>
      </c>
      <c r="K507" s="207" t="s">
        <v>1</v>
      </c>
      <c r="L507" s="42"/>
      <c r="M507" s="212" t="s">
        <v>1</v>
      </c>
      <c r="N507" s="213" t="s">
        <v>41</v>
      </c>
      <c r="O507" s="78"/>
      <c r="P507" s="214">
        <f>O507*H507</f>
        <v>0</v>
      </c>
      <c r="Q507" s="214">
        <v>0.00116</v>
      </c>
      <c r="R507" s="214">
        <f>Q507*H507</f>
        <v>0.4733032</v>
      </c>
      <c r="S507" s="214">
        <v>0</v>
      </c>
      <c r="T507" s="215">
        <f>S507*H507</f>
        <v>0</v>
      </c>
      <c r="AR507" s="16" t="s">
        <v>227</v>
      </c>
      <c r="AT507" s="16" t="s">
        <v>141</v>
      </c>
      <c r="AU507" s="16" t="s">
        <v>80</v>
      </c>
      <c r="AY507" s="16" t="s">
        <v>139</v>
      </c>
      <c r="BE507" s="216">
        <f>IF(N507="základní",J507,0)</f>
        <v>0</v>
      </c>
      <c r="BF507" s="216">
        <f>IF(N507="snížená",J507,0)</f>
        <v>0</v>
      </c>
      <c r="BG507" s="216">
        <f>IF(N507="zákl. přenesená",J507,0)</f>
        <v>0</v>
      </c>
      <c r="BH507" s="216">
        <f>IF(N507="sníž. přenesená",J507,0)</f>
        <v>0</v>
      </c>
      <c r="BI507" s="216">
        <f>IF(N507="nulová",J507,0)</f>
        <v>0</v>
      </c>
      <c r="BJ507" s="16" t="s">
        <v>78</v>
      </c>
      <c r="BK507" s="216">
        <f>ROUND(I507*H507,2)</f>
        <v>0</v>
      </c>
      <c r="BL507" s="16" t="s">
        <v>227</v>
      </c>
      <c r="BM507" s="16" t="s">
        <v>860</v>
      </c>
    </row>
    <row r="508" spans="2:51" s="11" customFormat="1" ht="12">
      <c r="B508" s="217"/>
      <c r="C508" s="218"/>
      <c r="D508" s="219" t="s">
        <v>148</v>
      </c>
      <c r="E508" s="220" t="s">
        <v>1</v>
      </c>
      <c r="F508" s="221" t="s">
        <v>861</v>
      </c>
      <c r="G508" s="218"/>
      <c r="H508" s="220" t="s">
        <v>1</v>
      </c>
      <c r="I508" s="222"/>
      <c r="J508" s="218"/>
      <c r="K508" s="218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148</v>
      </c>
      <c r="AU508" s="227" t="s">
        <v>80</v>
      </c>
      <c r="AV508" s="11" t="s">
        <v>78</v>
      </c>
      <c r="AW508" s="11" t="s">
        <v>32</v>
      </c>
      <c r="AX508" s="11" t="s">
        <v>70</v>
      </c>
      <c r="AY508" s="227" t="s">
        <v>139</v>
      </c>
    </row>
    <row r="509" spans="2:51" s="12" customFormat="1" ht="12">
      <c r="B509" s="228"/>
      <c r="C509" s="229"/>
      <c r="D509" s="219" t="s">
        <v>148</v>
      </c>
      <c r="E509" s="230" t="s">
        <v>1</v>
      </c>
      <c r="F509" s="231" t="s">
        <v>862</v>
      </c>
      <c r="G509" s="229"/>
      <c r="H509" s="232">
        <v>408.02</v>
      </c>
      <c r="I509" s="233"/>
      <c r="J509" s="229"/>
      <c r="K509" s="229"/>
      <c r="L509" s="234"/>
      <c r="M509" s="235"/>
      <c r="N509" s="236"/>
      <c r="O509" s="236"/>
      <c r="P509" s="236"/>
      <c r="Q509" s="236"/>
      <c r="R509" s="236"/>
      <c r="S509" s="236"/>
      <c r="T509" s="237"/>
      <c r="AT509" s="238" t="s">
        <v>148</v>
      </c>
      <c r="AU509" s="238" t="s">
        <v>80</v>
      </c>
      <c r="AV509" s="12" t="s">
        <v>80</v>
      </c>
      <c r="AW509" s="12" t="s">
        <v>32</v>
      </c>
      <c r="AX509" s="12" t="s">
        <v>78</v>
      </c>
      <c r="AY509" s="238" t="s">
        <v>139</v>
      </c>
    </row>
    <row r="510" spans="2:65" s="1" customFormat="1" ht="16.5" customHeight="1">
      <c r="B510" s="37"/>
      <c r="C510" s="205" t="s">
        <v>863</v>
      </c>
      <c r="D510" s="205" t="s">
        <v>141</v>
      </c>
      <c r="E510" s="206" t="s">
        <v>864</v>
      </c>
      <c r="F510" s="207" t="s">
        <v>865</v>
      </c>
      <c r="G510" s="208" t="s">
        <v>230</v>
      </c>
      <c r="H510" s="209">
        <v>13.4</v>
      </c>
      <c r="I510" s="210"/>
      <c r="J510" s="211">
        <f>ROUND(I510*H510,2)</f>
        <v>0</v>
      </c>
      <c r="K510" s="207" t="s">
        <v>1</v>
      </c>
      <c r="L510" s="42"/>
      <c r="M510" s="212" t="s">
        <v>1</v>
      </c>
      <c r="N510" s="213" t="s">
        <v>41</v>
      </c>
      <c r="O510" s="78"/>
      <c r="P510" s="214">
        <f>O510*H510</f>
        <v>0</v>
      </c>
      <c r="Q510" s="214">
        <v>0.00153</v>
      </c>
      <c r="R510" s="214">
        <f>Q510*H510</f>
        <v>0.020502</v>
      </c>
      <c r="S510" s="214">
        <v>0</v>
      </c>
      <c r="T510" s="215">
        <f>S510*H510</f>
        <v>0</v>
      </c>
      <c r="AR510" s="16" t="s">
        <v>227</v>
      </c>
      <c r="AT510" s="16" t="s">
        <v>141</v>
      </c>
      <c r="AU510" s="16" t="s">
        <v>80</v>
      </c>
      <c r="AY510" s="16" t="s">
        <v>139</v>
      </c>
      <c r="BE510" s="216">
        <f>IF(N510="základní",J510,0)</f>
        <v>0</v>
      </c>
      <c r="BF510" s="216">
        <f>IF(N510="snížená",J510,0)</f>
        <v>0</v>
      </c>
      <c r="BG510" s="216">
        <f>IF(N510="zákl. přenesená",J510,0)</f>
        <v>0</v>
      </c>
      <c r="BH510" s="216">
        <f>IF(N510="sníž. přenesená",J510,0)</f>
        <v>0</v>
      </c>
      <c r="BI510" s="216">
        <f>IF(N510="nulová",J510,0)</f>
        <v>0</v>
      </c>
      <c r="BJ510" s="16" t="s">
        <v>78</v>
      </c>
      <c r="BK510" s="216">
        <f>ROUND(I510*H510,2)</f>
        <v>0</v>
      </c>
      <c r="BL510" s="16" t="s">
        <v>227</v>
      </c>
      <c r="BM510" s="16" t="s">
        <v>866</v>
      </c>
    </row>
    <row r="511" spans="2:51" s="11" customFormat="1" ht="12">
      <c r="B511" s="217"/>
      <c r="C511" s="218"/>
      <c r="D511" s="219" t="s">
        <v>148</v>
      </c>
      <c r="E511" s="220" t="s">
        <v>1</v>
      </c>
      <c r="F511" s="221" t="s">
        <v>867</v>
      </c>
      <c r="G511" s="218"/>
      <c r="H511" s="220" t="s">
        <v>1</v>
      </c>
      <c r="I511" s="222"/>
      <c r="J511" s="218"/>
      <c r="K511" s="218"/>
      <c r="L511" s="223"/>
      <c r="M511" s="224"/>
      <c r="N511" s="225"/>
      <c r="O511" s="225"/>
      <c r="P511" s="225"/>
      <c r="Q511" s="225"/>
      <c r="R511" s="225"/>
      <c r="S511" s="225"/>
      <c r="T511" s="226"/>
      <c r="AT511" s="227" t="s">
        <v>148</v>
      </c>
      <c r="AU511" s="227" t="s">
        <v>80</v>
      </c>
      <c r="AV511" s="11" t="s">
        <v>78</v>
      </c>
      <c r="AW511" s="11" t="s">
        <v>32</v>
      </c>
      <c r="AX511" s="11" t="s">
        <v>70</v>
      </c>
      <c r="AY511" s="227" t="s">
        <v>139</v>
      </c>
    </row>
    <row r="512" spans="2:51" s="12" customFormat="1" ht="12">
      <c r="B512" s="228"/>
      <c r="C512" s="229"/>
      <c r="D512" s="219" t="s">
        <v>148</v>
      </c>
      <c r="E512" s="230" t="s">
        <v>1</v>
      </c>
      <c r="F512" s="231" t="s">
        <v>868</v>
      </c>
      <c r="G512" s="229"/>
      <c r="H512" s="232">
        <v>13.4</v>
      </c>
      <c r="I512" s="233"/>
      <c r="J512" s="229"/>
      <c r="K512" s="229"/>
      <c r="L512" s="234"/>
      <c r="M512" s="235"/>
      <c r="N512" s="236"/>
      <c r="O512" s="236"/>
      <c r="P512" s="236"/>
      <c r="Q512" s="236"/>
      <c r="R512" s="236"/>
      <c r="S512" s="236"/>
      <c r="T512" s="237"/>
      <c r="AT512" s="238" t="s">
        <v>148</v>
      </c>
      <c r="AU512" s="238" t="s">
        <v>80</v>
      </c>
      <c r="AV512" s="12" t="s">
        <v>80</v>
      </c>
      <c r="AW512" s="12" t="s">
        <v>32</v>
      </c>
      <c r="AX512" s="12" t="s">
        <v>78</v>
      </c>
      <c r="AY512" s="238" t="s">
        <v>139</v>
      </c>
    </row>
    <row r="513" spans="2:65" s="1" customFormat="1" ht="16.5" customHeight="1">
      <c r="B513" s="37"/>
      <c r="C513" s="205" t="s">
        <v>869</v>
      </c>
      <c r="D513" s="205" t="s">
        <v>141</v>
      </c>
      <c r="E513" s="206" t="s">
        <v>870</v>
      </c>
      <c r="F513" s="207" t="s">
        <v>871</v>
      </c>
      <c r="G513" s="208" t="s">
        <v>230</v>
      </c>
      <c r="H513" s="209">
        <v>1.9</v>
      </c>
      <c r="I513" s="210"/>
      <c r="J513" s="211">
        <f>ROUND(I513*H513,2)</f>
        <v>0</v>
      </c>
      <c r="K513" s="207" t="s">
        <v>1</v>
      </c>
      <c r="L513" s="42"/>
      <c r="M513" s="212" t="s">
        <v>1</v>
      </c>
      <c r="N513" s="213" t="s">
        <v>41</v>
      </c>
      <c r="O513" s="78"/>
      <c r="P513" s="214">
        <f>O513*H513</f>
        <v>0</v>
      </c>
      <c r="Q513" s="214">
        <v>0.00153</v>
      </c>
      <c r="R513" s="214">
        <f>Q513*H513</f>
        <v>0.002907</v>
      </c>
      <c r="S513" s="214">
        <v>0</v>
      </c>
      <c r="T513" s="215">
        <f>S513*H513</f>
        <v>0</v>
      </c>
      <c r="AR513" s="16" t="s">
        <v>227</v>
      </c>
      <c r="AT513" s="16" t="s">
        <v>141</v>
      </c>
      <c r="AU513" s="16" t="s">
        <v>80</v>
      </c>
      <c r="AY513" s="16" t="s">
        <v>139</v>
      </c>
      <c r="BE513" s="216">
        <f>IF(N513="základní",J513,0)</f>
        <v>0</v>
      </c>
      <c r="BF513" s="216">
        <f>IF(N513="snížená",J513,0)</f>
        <v>0</v>
      </c>
      <c r="BG513" s="216">
        <f>IF(N513="zákl. přenesená",J513,0)</f>
        <v>0</v>
      </c>
      <c r="BH513" s="216">
        <f>IF(N513="sníž. přenesená",J513,0)</f>
        <v>0</v>
      </c>
      <c r="BI513" s="216">
        <f>IF(N513="nulová",J513,0)</f>
        <v>0</v>
      </c>
      <c r="BJ513" s="16" t="s">
        <v>78</v>
      </c>
      <c r="BK513" s="216">
        <f>ROUND(I513*H513,2)</f>
        <v>0</v>
      </c>
      <c r="BL513" s="16" t="s">
        <v>227</v>
      </c>
      <c r="BM513" s="16" t="s">
        <v>872</v>
      </c>
    </row>
    <row r="514" spans="2:51" s="11" customFormat="1" ht="12">
      <c r="B514" s="217"/>
      <c r="C514" s="218"/>
      <c r="D514" s="219" t="s">
        <v>148</v>
      </c>
      <c r="E514" s="220" t="s">
        <v>1</v>
      </c>
      <c r="F514" s="221" t="s">
        <v>873</v>
      </c>
      <c r="G514" s="218"/>
      <c r="H514" s="220" t="s">
        <v>1</v>
      </c>
      <c r="I514" s="222"/>
      <c r="J514" s="218"/>
      <c r="K514" s="218"/>
      <c r="L514" s="223"/>
      <c r="M514" s="224"/>
      <c r="N514" s="225"/>
      <c r="O514" s="225"/>
      <c r="P514" s="225"/>
      <c r="Q514" s="225"/>
      <c r="R514" s="225"/>
      <c r="S514" s="225"/>
      <c r="T514" s="226"/>
      <c r="AT514" s="227" t="s">
        <v>148</v>
      </c>
      <c r="AU514" s="227" t="s">
        <v>80</v>
      </c>
      <c r="AV514" s="11" t="s">
        <v>78</v>
      </c>
      <c r="AW514" s="11" t="s">
        <v>32</v>
      </c>
      <c r="AX514" s="11" t="s">
        <v>70</v>
      </c>
      <c r="AY514" s="227" t="s">
        <v>139</v>
      </c>
    </row>
    <row r="515" spans="2:51" s="12" customFormat="1" ht="12">
      <c r="B515" s="228"/>
      <c r="C515" s="229"/>
      <c r="D515" s="219" t="s">
        <v>148</v>
      </c>
      <c r="E515" s="230" t="s">
        <v>1</v>
      </c>
      <c r="F515" s="231" t="s">
        <v>874</v>
      </c>
      <c r="G515" s="229"/>
      <c r="H515" s="232">
        <v>1.9</v>
      </c>
      <c r="I515" s="233"/>
      <c r="J515" s="229"/>
      <c r="K515" s="229"/>
      <c r="L515" s="234"/>
      <c r="M515" s="235"/>
      <c r="N515" s="236"/>
      <c r="O515" s="236"/>
      <c r="P515" s="236"/>
      <c r="Q515" s="236"/>
      <c r="R515" s="236"/>
      <c r="S515" s="236"/>
      <c r="T515" s="237"/>
      <c r="AT515" s="238" t="s">
        <v>148</v>
      </c>
      <c r="AU515" s="238" t="s">
        <v>80</v>
      </c>
      <c r="AV515" s="12" t="s">
        <v>80</v>
      </c>
      <c r="AW515" s="12" t="s">
        <v>32</v>
      </c>
      <c r="AX515" s="12" t="s">
        <v>78</v>
      </c>
      <c r="AY515" s="238" t="s">
        <v>139</v>
      </c>
    </row>
    <row r="516" spans="2:65" s="1" customFormat="1" ht="16.5" customHeight="1">
      <c r="B516" s="37"/>
      <c r="C516" s="205" t="s">
        <v>875</v>
      </c>
      <c r="D516" s="205" t="s">
        <v>141</v>
      </c>
      <c r="E516" s="206" t="s">
        <v>876</v>
      </c>
      <c r="F516" s="207" t="s">
        <v>877</v>
      </c>
      <c r="G516" s="208" t="s">
        <v>230</v>
      </c>
      <c r="H516" s="209">
        <v>13.6</v>
      </c>
      <c r="I516" s="210"/>
      <c r="J516" s="211">
        <f>ROUND(I516*H516,2)</f>
        <v>0</v>
      </c>
      <c r="K516" s="207" t="s">
        <v>1</v>
      </c>
      <c r="L516" s="42"/>
      <c r="M516" s="212" t="s">
        <v>1</v>
      </c>
      <c r="N516" s="213" t="s">
        <v>41</v>
      </c>
      <c r="O516" s="78"/>
      <c r="P516" s="214">
        <f>O516*H516</f>
        <v>0</v>
      </c>
      <c r="Q516" s="214">
        <v>0.00113</v>
      </c>
      <c r="R516" s="214">
        <f>Q516*H516</f>
        <v>0.015367999999999998</v>
      </c>
      <c r="S516" s="214">
        <v>0</v>
      </c>
      <c r="T516" s="215">
        <f>S516*H516</f>
        <v>0</v>
      </c>
      <c r="AR516" s="16" t="s">
        <v>227</v>
      </c>
      <c r="AT516" s="16" t="s">
        <v>141</v>
      </c>
      <c r="AU516" s="16" t="s">
        <v>80</v>
      </c>
      <c r="AY516" s="16" t="s">
        <v>139</v>
      </c>
      <c r="BE516" s="216">
        <f>IF(N516="základní",J516,0)</f>
        <v>0</v>
      </c>
      <c r="BF516" s="216">
        <f>IF(N516="snížená",J516,0)</f>
        <v>0</v>
      </c>
      <c r="BG516" s="216">
        <f>IF(N516="zákl. přenesená",J516,0)</f>
        <v>0</v>
      </c>
      <c r="BH516" s="216">
        <f>IF(N516="sníž. přenesená",J516,0)</f>
        <v>0</v>
      </c>
      <c r="BI516" s="216">
        <f>IF(N516="nulová",J516,0)</f>
        <v>0</v>
      </c>
      <c r="BJ516" s="16" t="s">
        <v>78</v>
      </c>
      <c r="BK516" s="216">
        <f>ROUND(I516*H516,2)</f>
        <v>0</v>
      </c>
      <c r="BL516" s="16" t="s">
        <v>227</v>
      </c>
      <c r="BM516" s="16" t="s">
        <v>878</v>
      </c>
    </row>
    <row r="517" spans="2:51" s="11" customFormat="1" ht="12">
      <c r="B517" s="217"/>
      <c r="C517" s="218"/>
      <c r="D517" s="219" t="s">
        <v>148</v>
      </c>
      <c r="E517" s="220" t="s">
        <v>1</v>
      </c>
      <c r="F517" s="221" t="s">
        <v>879</v>
      </c>
      <c r="G517" s="218"/>
      <c r="H517" s="220" t="s">
        <v>1</v>
      </c>
      <c r="I517" s="222"/>
      <c r="J517" s="218"/>
      <c r="K517" s="218"/>
      <c r="L517" s="223"/>
      <c r="M517" s="224"/>
      <c r="N517" s="225"/>
      <c r="O517" s="225"/>
      <c r="P517" s="225"/>
      <c r="Q517" s="225"/>
      <c r="R517" s="225"/>
      <c r="S517" s="225"/>
      <c r="T517" s="226"/>
      <c r="AT517" s="227" t="s">
        <v>148</v>
      </c>
      <c r="AU517" s="227" t="s">
        <v>80</v>
      </c>
      <c r="AV517" s="11" t="s">
        <v>78</v>
      </c>
      <c r="AW517" s="11" t="s">
        <v>32</v>
      </c>
      <c r="AX517" s="11" t="s">
        <v>70</v>
      </c>
      <c r="AY517" s="227" t="s">
        <v>139</v>
      </c>
    </row>
    <row r="518" spans="2:51" s="12" customFormat="1" ht="12">
      <c r="B518" s="228"/>
      <c r="C518" s="229"/>
      <c r="D518" s="219" t="s">
        <v>148</v>
      </c>
      <c r="E518" s="230" t="s">
        <v>1</v>
      </c>
      <c r="F518" s="231" t="s">
        <v>880</v>
      </c>
      <c r="G518" s="229"/>
      <c r="H518" s="232">
        <v>13.6</v>
      </c>
      <c r="I518" s="233"/>
      <c r="J518" s="229"/>
      <c r="K518" s="229"/>
      <c r="L518" s="234"/>
      <c r="M518" s="235"/>
      <c r="N518" s="236"/>
      <c r="O518" s="236"/>
      <c r="P518" s="236"/>
      <c r="Q518" s="236"/>
      <c r="R518" s="236"/>
      <c r="S518" s="236"/>
      <c r="T518" s="237"/>
      <c r="AT518" s="238" t="s">
        <v>148</v>
      </c>
      <c r="AU518" s="238" t="s">
        <v>80</v>
      </c>
      <c r="AV518" s="12" t="s">
        <v>80</v>
      </c>
      <c r="AW518" s="12" t="s">
        <v>32</v>
      </c>
      <c r="AX518" s="12" t="s">
        <v>78</v>
      </c>
      <c r="AY518" s="238" t="s">
        <v>139</v>
      </c>
    </row>
    <row r="519" spans="2:65" s="1" customFormat="1" ht="16.5" customHeight="1">
      <c r="B519" s="37"/>
      <c r="C519" s="205" t="s">
        <v>881</v>
      </c>
      <c r="D519" s="205" t="s">
        <v>141</v>
      </c>
      <c r="E519" s="206" t="s">
        <v>882</v>
      </c>
      <c r="F519" s="207" t="s">
        <v>883</v>
      </c>
      <c r="G519" s="208" t="s">
        <v>230</v>
      </c>
      <c r="H519" s="209">
        <v>90</v>
      </c>
      <c r="I519" s="210"/>
      <c r="J519" s="211">
        <f>ROUND(I519*H519,2)</f>
        <v>0</v>
      </c>
      <c r="K519" s="207" t="s">
        <v>1</v>
      </c>
      <c r="L519" s="42"/>
      <c r="M519" s="212" t="s">
        <v>1</v>
      </c>
      <c r="N519" s="213" t="s">
        <v>41</v>
      </c>
      <c r="O519" s="78"/>
      <c r="P519" s="214">
        <f>O519*H519</f>
        <v>0</v>
      </c>
      <c r="Q519" s="214">
        <v>0.0028</v>
      </c>
      <c r="R519" s="214">
        <f>Q519*H519</f>
        <v>0.252</v>
      </c>
      <c r="S519" s="214">
        <v>0</v>
      </c>
      <c r="T519" s="215">
        <f>S519*H519</f>
        <v>0</v>
      </c>
      <c r="AR519" s="16" t="s">
        <v>227</v>
      </c>
      <c r="AT519" s="16" t="s">
        <v>141</v>
      </c>
      <c r="AU519" s="16" t="s">
        <v>80</v>
      </c>
      <c r="AY519" s="16" t="s">
        <v>139</v>
      </c>
      <c r="BE519" s="216">
        <f>IF(N519="základní",J519,0)</f>
        <v>0</v>
      </c>
      <c r="BF519" s="216">
        <f>IF(N519="snížená",J519,0)</f>
        <v>0</v>
      </c>
      <c r="BG519" s="216">
        <f>IF(N519="zákl. přenesená",J519,0)</f>
        <v>0</v>
      </c>
      <c r="BH519" s="216">
        <f>IF(N519="sníž. přenesená",J519,0)</f>
        <v>0</v>
      </c>
      <c r="BI519" s="216">
        <f>IF(N519="nulová",J519,0)</f>
        <v>0</v>
      </c>
      <c r="BJ519" s="16" t="s">
        <v>78</v>
      </c>
      <c r="BK519" s="216">
        <f>ROUND(I519*H519,2)</f>
        <v>0</v>
      </c>
      <c r="BL519" s="16" t="s">
        <v>227</v>
      </c>
      <c r="BM519" s="16" t="s">
        <v>884</v>
      </c>
    </row>
    <row r="520" spans="2:51" s="12" customFormat="1" ht="12">
      <c r="B520" s="228"/>
      <c r="C520" s="229"/>
      <c r="D520" s="219" t="s">
        <v>148</v>
      </c>
      <c r="E520" s="230" t="s">
        <v>1</v>
      </c>
      <c r="F520" s="231" t="s">
        <v>885</v>
      </c>
      <c r="G520" s="229"/>
      <c r="H520" s="232">
        <v>90</v>
      </c>
      <c r="I520" s="233"/>
      <c r="J520" s="229"/>
      <c r="K520" s="229"/>
      <c r="L520" s="234"/>
      <c r="M520" s="235"/>
      <c r="N520" s="236"/>
      <c r="O520" s="236"/>
      <c r="P520" s="236"/>
      <c r="Q520" s="236"/>
      <c r="R520" s="236"/>
      <c r="S520" s="236"/>
      <c r="T520" s="237"/>
      <c r="AT520" s="238" t="s">
        <v>148</v>
      </c>
      <c r="AU520" s="238" t="s">
        <v>80</v>
      </c>
      <c r="AV520" s="12" t="s">
        <v>80</v>
      </c>
      <c r="AW520" s="12" t="s">
        <v>32</v>
      </c>
      <c r="AX520" s="12" t="s">
        <v>78</v>
      </c>
      <c r="AY520" s="238" t="s">
        <v>139</v>
      </c>
    </row>
    <row r="521" spans="2:65" s="1" customFormat="1" ht="16.5" customHeight="1">
      <c r="B521" s="37"/>
      <c r="C521" s="205" t="s">
        <v>886</v>
      </c>
      <c r="D521" s="205" t="s">
        <v>141</v>
      </c>
      <c r="E521" s="206" t="s">
        <v>887</v>
      </c>
      <c r="F521" s="207" t="s">
        <v>888</v>
      </c>
      <c r="G521" s="208" t="s">
        <v>230</v>
      </c>
      <c r="H521" s="209">
        <v>30</v>
      </c>
      <c r="I521" s="210"/>
      <c r="J521" s="211">
        <f>ROUND(I521*H521,2)</f>
        <v>0</v>
      </c>
      <c r="K521" s="207" t="s">
        <v>1</v>
      </c>
      <c r="L521" s="42"/>
      <c r="M521" s="212" t="s">
        <v>1</v>
      </c>
      <c r="N521" s="213" t="s">
        <v>41</v>
      </c>
      <c r="O521" s="78"/>
      <c r="P521" s="214">
        <f>O521*H521</f>
        <v>0</v>
      </c>
      <c r="Q521" s="214">
        <v>0.00152</v>
      </c>
      <c r="R521" s="214">
        <f>Q521*H521</f>
        <v>0.0456</v>
      </c>
      <c r="S521" s="214">
        <v>0</v>
      </c>
      <c r="T521" s="215">
        <f>S521*H521</f>
        <v>0</v>
      </c>
      <c r="AR521" s="16" t="s">
        <v>227</v>
      </c>
      <c r="AT521" s="16" t="s">
        <v>141</v>
      </c>
      <c r="AU521" s="16" t="s">
        <v>80</v>
      </c>
      <c r="AY521" s="16" t="s">
        <v>139</v>
      </c>
      <c r="BE521" s="216">
        <f>IF(N521="základní",J521,0)</f>
        <v>0</v>
      </c>
      <c r="BF521" s="216">
        <f>IF(N521="snížená",J521,0)</f>
        <v>0</v>
      </c>
      <c r="BG521" s="216">
        <f>IF(N521="zákl. přenesená",J521,0)</f>
        <v>0</v>
      </c>
      <c r="BH521" s="216">
        <f>IF(N521="sníž. přenesená",J521,0)</f>
        <v>0</v>
      </c>
      <c r="BI521" s="216">
        <f>IF(N521="nulová",J521,0)</f>
        <v>0</v>
      </c>
      <c r="BJ521" s="16" t="s">
        <v>78</v>
      </c>
      <c r="BK521" s="216">
        <f>ROUND(I521*H521,2)</f>
        <v>0</v>
      </c>
      <c r="BL521" s="16" t="s">
        <v>227</v>
      </c>
      <c r="BM521" s="16" t="s">
        <v>889</v>
      </c>
    </row>
    <row r="522" spans="2:51" s="12" customFormat="1" ht="12">
      <c r="B522" s="228"/>
      <c r="C522" s="229"/>
      <c r="D522" s="219" t="s">
        <v>148</v>
      </c>
      <c r="E522" s="230" t="s">
        <v>1</v>
      </c>
      <c r="F522" s="231" t="s">
        <v>890</v>
      </c>
      <c r="G522" s="229"/>
      <c r="H522" s="232">
        <v>30</v>
      </c>
      <c r="I522" s="233"/>
      <c r="J522" s="229"/>
      <c r="K522" s="229"/>
      <c r="L522" s="234"/>
      <c r="M522" s="235"/>
      <c r="N522" s="236"/>
      <c r="O522" s="236"/>
      <c r="P522" s="236"/>
      <c r="Q522" s="236"/>
      <c r="R522" s="236"/>
      <c r="S522" s="236"/>
      <c r="T522" s="237"/>
      <c r="AT522" s="238" t="s">
        <v>148</v>
      </c>
      <c r="AU522" s="238" t="s">
        <v>80</v>
      </c>
      <c r="AV522" s="12" t="s">
        <v>80</v>
      </c>
      <c r="AW522" s="12" t="s">
        <v>32</v>
      </c>
      <c r="AX522" s="12" t="s">
        <v>78</v>
      </c>
      <c r="AY522" s="238" t="s">
        <v>139</v>
      </c>
    </row>
    <row r="523" spans="2:65" s="1" customFormat="1" ht="16.5" customHeight="1">
      <c r="B523" s="37"/>
      <c r="C523" s="205" t="s">
        <v>891</v>
      </c>
      <c r="D523" s="205" t="s">
        <v>141</v>
      </c>
      <c r="E523" s="206" t="s">
        <v>892</v>
      </c>
      <c r="F523" s="207" t="s">
        <v>893</v>
      </c>
      <c r="G523" s="208" t="s">
        <v>279</v>
      </c>
      <c r="H523" s="209">
        <v>9</v>
      </c>
      <c r="I523" s="210"/>
      <c r="J523" s="211">
        <f>ROUND(I523*H523,2)</f>
        <v>0</v>
      </c>
      <c r="K523" s="207" t="s">
        <v>145</v>
      </c>
      <c r="L523" s="42"/>
      <c r="M523" s="212" t="s">
        <v>1</v>
      </c>
      <c r="N523" s="213" t="s">
        <v>41</v>
      </c>
      <c r="O523" s="78"/>
      <c r="P523" s="214">
        <f>O523*H523</f>
        <v>0</v>
      </c>
      <c r="Q523" s="214">
        <v>0</v>
      </c>
      <c r="R523" s="214">
        <f>Q523*H523</f>
        <v>0</v>
      </c>
      <c r="S523" s="214">
        <v>0</v>
      </c>
      <c r="T523" s="215">
        <f>S523*H523</f>
        <v>0</v>
      </c>
      <c r="AR523" s="16" t="s">
        <v>227</v>
      </c>
      <c r="AT523" s="16" t="s">
        <v>141</v>
      </c>
      <c r="AU523" s="16" t="s">
        <v>80</v>
      </c>
      <c r="AY523" s="16" t="s">
        <v>139</v>
      </c>
      <c r="BE523" s="216">
        <f>IF(N523="základní",J523,0)</f>
        <v>0</v>
      </c>
      <c r="BF523" s="216">
        <f>IF(N523="snížená",J523,0)</f>
        <v>0</v>
      </c>
      <c r="BG523" s="216">
        <f>IF(N523="zákl. přenesená",J523,0)</f>
        <v>0</v>
      </c>
      <c r="BH523" s="216">
        <f>IF(N523="sníž. přenesená",J523,0)</f>
        <v>0</v>
      </c>
      <c r="BI523" s="216">
        <f>IF(N523="nulová",J523,0)</f>
        <v>0</v>
      </c>
      <c r="BJ523" s="16" t="s">
        <v>78</v>
      </c>
      <c r="BK523" s="216">
        <f>ROUND(I523*H523,2)</f>
        <v>0</v>
      </c>
      <c r="BL523" s="16" t="s">
        <v>227</v>
      </c>
      <c r="BM523" s="16" t="s">
        <v>894</v>
      </c>
    </row>
    <row r="524" spans="2:65" s="1" customFormat="1" ht="16.5" customHeight="1">
      <c r="B524" s="37"/>
      <c r="C524" s="205" t="s">
        <v>895</v>
      </c>
      <c r="D524" s="205" t="s">
        <v>141</v>
      </c>
      <c r="E524" s="206" t="s">
        <v>896</v>
      </c>
      <c r="F524" s="207" t="s">
        <v>897</v>
      </c>
      <c r="G524" s="208" t="s">
        <v>279</v>
      </c>
      <c r="H524" s="209">
        <v>4</v>
      </c>
      <c r="I524" s="210"/>
      <c r="J524" s="211">
        <f>ROUND(I524*H524,2)</f>
        <v>0</v>
      </c>
      <c r="K524" s="207" t="s">
        <v>145</v>
      </c>
      <c r="L524" s="42"/>
      <c r="M524" s="212" t="s">
        <v>1</v>
      </c>
      <c r="N524" s="213" t="s">
        <v>41</v>
      </c>
      <c r="O524" s="78"/>
      <c r="P524" s="214">
        <f>O524*H524</f>
        <v>0</v>
      </c>
      <c r="Q524" s="214">
        <v>0</v>
      </c>
      <c r="R524" s="214">
        <f>Q524*H524</f>
        <v>0</v>
      </c>
      <c r="S524" s="214">
        <v>0.004</v>
      </c>
      <c r="T524" s="215">
        <f>S524*H524</f>
        <v>0.016</v>
      </c>
      <c r="AR524" s="16" t="s">
        <v>227</v>
      </c>
      <c r="AT524" s="16" t="s">
        <v>141</v>
      </c>
      <c r="AU524" s="16" t="s">
        <v>80</v>
      </c>
      <c r="AY524" s="16" t="s">
        <v>139</v>
      </c>
      <c r="BE524" s="216">
        <f>IF(N524="základní",J524,0)</f>
        <v>0</v>
      </c>
      <c r="BF524" s="216">
        <f>IF(N524="snížená",J524,0)</f>
        <v>0</v>
      </c>
      <c r="BG524" s="216">
        <f>IF(N524="zákl. přenesená",J524,0)</f>
        <v>0</v>
      </c>
      <c r="BH524" s="216">
        <f>IF(N524="sníž. přenesená",J524,0)</f>
        <v>0</v>
      </c>
      <c r="BI524" s="216">
        <f>IF(N524="nulová",J524,0)</f>
        <v>0</v>
      </c>
      <c r="BJ524" s="16" t="s">
        <v>78</v>
      </c>
      <c r="BK524" s="216">
        <f>ROUND(I524*H524,2)</f>
        <v>0</v>
      </c>
      <c r="BL524" s="16" t="s">
        <v>227</v>
      </c>
      <c r="BM524" s="16" t="s">
        <v>898</v>
      </c>
    </row>
    <row r="525" spans="2:51" s="12" customFormat="1" ht="12">
      <c r="B525" s="228"/>
      <c r="C525" s="229"/>
      <c r="D525" s="219" t="s">
        <v>148</v>
      </c>
      <c r="E525" s="230" t="s">
        <v>1</v>
      </c>
      <c r="F525" s="231" t="s">
        <v>146</v>
      </c>
      <c r="G525" s="229"/>
      <c r="H525" s="232">
        <v>4</v>
      </c>
      <c r="I525" s="233"/>
      <c r="J525" s="229"/>
      <c r="K525" s="229"/>
      <c r="L525" s="234"/>
      <c r="M525" s="235"/>
      <c r="N525" s="236"/>
      <c r="O525" s="236"/>
      <c r="P525" s="236"/>
      <c r="Q525" s="236"/>
      <c r="R525" s="236"/>
      <c r="S525" s="236"/>
      <c r="T525" s="237"/>
      <c r="AT525" s="238" t="s">
        <v>148</v>
      </c>
      <c r="AU525" s="238" t="s">
        <v>80</v>
      </c>
      <c r="AV525" s="12" t="s">
        <v>80</v>
      </c>
      <c r="AW525" s="12" t="s">
        <v>32</v>
      </c>
      <c r="AX525" s="12" t="s">
        <v>78</v>
      </c>
      <c r="AY525" s="238" t="s">
        <v>139</v>
      </c>
    </row>
    <row r="526" spans="2:65" s="1" customFormat="1" ht="16.5" customHeight="1">
      <c r="B526" s="37"/>
      <c r="C526" s="205" t="s">
        <v>899</v>
      </c>
      <c r="D526" s="205" t="s">
        <v>141</v>
      </c>
      <c r="E526" s="206" t="s">
        <v>900</v>
      </c>
      <c r="F526" s="207" t="s">
        <v>901</v>
      </c>
      <c r="G526" s="208" t="s">
        <v>144</v>
      </c>
      <c r="H526" s="209">
        <v>4.84</v>
      </c>
      <c r="I526" s="210"/>
      <c r="J526" s="211">
        <f>ROUND(I526*H526,2)</f>
        <v>0</v>
      </c>
      <c r="K526" s="207" t="s">
        <v>1</v>
      </c>
      <c r="L526" s="42"/>
      <c r="M526" s="212" t="s">
        <v>1</v>
      </c>
      <c r="N526" s="213" t="s">
        <v>41</v>
      </c>
      <c r="O526" s="78"/>
      <c r="P526" s="214">
        <f>O526*H526</f>
        <v>0</v>
      </c>
      <c r="Q526" s="214">
        <v>0.004</v>
      </c>
      <c r="R526" s="214">
        <f>Q526*H526</f>
        <v>0.01936</v>
      </c>
      <c r="S526" s="214">
        <v>0</v>
      </c>
      <c r="T526" s="215">
        <f>S526*H526</f>
        <v>0</v>
      </c>
      <c r="AR526" s="16" t="s">
        <v>227</v>
      </c>
      <c r="AT526" s="16" t="s">
        <v>141</v>
      </c>
      <c r="AU526" s="16" t="s">
        <v>80</v>
      </c>
      <c r="AY526" s="16" t="s">
        <v>139</v>
      </c>
      <c r="BE526" s="216">
        <f>IF(N526="základní",J526,0)</f>
        <v>0</v>
      </c>
      <c r="BF526" s="216">
        <f>IF(N526="snížená",J526,0)</f>
        <v>0</v>
      </c>
      <c r="BG526" s="216">
        <f>IF(N526="zákl. přenesená",J526,0)</f>
        <v>0</v>
      </c>
      <c r="BH526" s="216">
        <f>IF(N526="sníž. přenesená",J526,0)</f>
        <v>0</v>
      </c>
      <c r="BI526" s="216">
        <f>IF(N526="nulová",J526,0)</f>
        <v>0</v>
      </c>
      <c r="BJ526" s="16" t="s">
        <v>78</v>
      </c>
      <c r="BK526" s="216">
        <f>ROUND(I526*H526,2)</f>
        <v>0</v>
      </c>
      <c r="BL526" s="16" t="s">
        <v>227</v>
      </c>
      <c r="BM526" s="16" t="s">
        <v>902</v>
      </c>
    </row>
    <row r="527" spans="2:51" s="12" customFormat="1" ht="12">
      <c r="B527" s="228"/>
      <c r="C527" s="229"/>
      <c r="D527" s="219" t="s">
        <v>148</v>
      </c>
      <c r="E527" s="230" t="s">
        <v>1</v>
      </c>
      <c r="F527" s="231" t="s">
        <v>903</v>
      </c>
      <c r="G527" s="229"/>
      <c r="H527" s="232">
        <v>4.84</v>
      </c>
      <c r="I527" s="233"/>
      <c r="J527" s="229"/>
      <c r="K527" s="229"/>
      <c r="L527" s="234"/>
      <c r="M527" s="235"/>
      <c r="N527" s="236"/>
      <c r="O527" s="236"/>
      <c r="P527" s="236"/>
      <c r="Q527" s="236"/>
      <c r="R527" s="236"/>
      <c r="S527" s="236"/>
      <c r="T527" s="237"/>
      <c r="AT527" s="238" t="s">
        <v>148</v>
      </c>
      <c r="AU527" s="238" t="s">
        <v>80</v>
      </c>
      <c r="AV527" s="12" t="s">
        <v>80</v>
      </c>
      <c r="AW527" s="12" t="s">
        <v>32</v>
      </c>
      <c r="AX527" s="12" t="s">
        <v>78</v>
      </c>
      <c r="AY527" s="238" t="s">
        <v>139</v>
      </c>
    </row>
    <row r="528" spans="2:65" s="1" customFormat="1" ht="16.5" customHeight="1">
      <c r="B528" s="37"/>
      <c r="C528" s="205" t="s">
        <v>904</v>
      </c>
      <c r="D528" s="205" t="s">
        <v>141</v>
      </c>
      <c r="E528" s="206" t="s">
        <v>905</v>
      </c>
      <c r="F528" s="207" t="s">
        <v>906</v>
      </c>
      <c r="G528" s="208" t="s">
        <v>230</v>
      </c>
      <c r="H528" s="209">
        <v>29.5</v>
      </c>
      <c r="I528" s="210"/>
      <c r="J528" s="211">
        <f>ROUND(I528*H528,2)</f>
        <v>0</v>
      </c>
      <c r="K528" s="207" t="s">
        <v>145</v>
      </c>
      <c r="L528" s="42"/>
      <c r="M528" s="212" t="s">
        <v>1</v>
      </c>
      <c r="N528" s="213" t="s">
        <v>41</v>
      </c>
      <c r="O528" s="78"/>
      <c r="P528" s="214">
        <f>O528*H528</f>
        <v>0</v>
      </c>
      <c r="Q528" s="214">
        <v>0.0009</v>
      </c>
      <c r="R528" s="214">
        <f>Q528*H528</f>
        <v>0.02655</v>
      </c>
      <c r="S528" s="214">
        <v>0</v>
      </c>
      <c r="T528" s="215">
        <f>S528*H528</f>
        <v>0</v>
      </c>
      <c r="AR528" s="16" t="s">
        <v>227</v>
      </c>
      <c r="AT528" s="16" t="s">
        <v>141</v>
      </c>
      <c r="AU528" s="16" t="s">
        <v>80</v>
      </c>
      <c r="AY528" s="16" t="s">
        <v>139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16" t="s">
        <v>78</v>
      </c>
      <c r="BK528" s="216">
        <f>ROUND(I528*H528,2)</f>
        <v>0</v>
      </c>
      <c r="BL528" s="16" t="s">
        <v>227</v>
      </c>
      <c r="BM528" s="16" t="s">
        <v>907</v>
      </c>
    </row>
    <row r="529" spans="2:51" s="11" customFormat="1" ht="12">
      <c r="B529" s="217"/>
      <c r="C529" s="218"/>
      <c r="D529" s="219" t="s">
        <v>148</v>
      </c>
      <c r="E529" s="220" t="s">
        <v>1</v>
      </c>
      <c r="F529" s="221" t="s">
        <v>908</v>
      </c>
      <c r="G529" s="218"/>
      <c r="H529" s="220" t="s">
        <v>1</v>
      </c>
      <c r="I529" s="222"/>
      <c r="J529" s="218"/>
      <c r="K529" s="218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148</v>
      </c>
      <c r="AU529" s="227" t="s">
        <v>80</v>
      </c>
      <c r="AV529" s="11" t="s">
        <v>78</v>
      </c>
      <c r="AW529" s="11" t="s">
        <v>32</v>
      </c>
      <c r="AX529" s="11" t="s">
        <v>70</v>
      </c>
      <c r="AY529" s="227" t="s">
        <v>139</v>
      </c>
    </row>
    <row r="530" spans="2:51" s="12" customFormat="1" ht="12">
      <c r="B530" s="228"/>
      <c r="C530" s="229"/>
      <c r="D530" s="219" t="s">
        <v>148</v>
      </c>
      <c r="E530" s="230" t="s">
        <v>1</v>
      </c>
      <c r="F530" s="231" t="s">
        <v>909</v>
      </c>
      <c r="G530" s="229"/>
      <c r="H530" s="232">
        <v>29.5</v>
      </c>
      <c r="I530" s="233"/>
      <c r="J530" s="229"/>
      <c r="K530" s="229"/>
      <c r="L530" s="234"/>
      <c r="M530" s="235"/>
      <c r="N530" s="236"/>
      <c r="O530" s="236"/>
      <c r="P530" s="236"/>
      <c r="Q530" s="236"/>
      <c r="R530" s="236"/>
      <c r="S530" s="236"/>
      <c r="T530" s="237"/>
      <c r="AT530" s="238" t="s">
        <v>148</v>
      </c>
      <c r="AU530" s="238" t="s">
        <v>80</v>
      </c>
      <c r="AV530" s="12" t="s">
        <v>80</v>
      </c>
      <c r="AW530" s="12" t="s">
        <v>32</v>
      </c>
      <c r="AX530" s="12" t="s">
        <v>78</v>
      </c>
      <c r="AY530" s="238" t="s">
        <v>139</v>
      </c>
    </row>
    <row r="531" spans="2:65" s="1" customFormat="1" ht="16.5" customHeight="1">
      <c r="B531" s="37"/>
      <c r="C531" s="205" t="s">
        <v>910</v>
      </c>
      <c r="D531" s="205" t="s">
        <v>141</v>
      </c>
      <c r="E531" s="206" t="s">
        <v>911</v>
      </c>
      <c r="F531" s="207" t="s">
        <v>912</v>
      </c>
      <c r="G531" s="208" t="s">
        <v>230</v>
      </c>
      <c r="H531" s="209">
        <v>19.6</v>
      </c>
      <c r="I531" s="210"/>
      <c r="J531" s="211">
        <f>ROUND(I531*H531,2)</f>
        <v>0</v>
      </c>
      <c r="K531" s="207" t="s">
        <v>145</v>
      </c>
      <c r="L531" s="42"/>
      <c r="M531" s="212" t="s">
        <v>1</v>
      </c>
      <c r="N531" s="213" t="s">
        <v>41</v>
      </c>
      <c r="O531" s="78"/>
      <c r="P531" s="214">
        <f>O531*H531</f>
        <v>0</v>
      </c>
      <c r="Q531" s="214">
        <v>0.00086</v>
      </c>
      <c r="R531" s="214">
        <f>Q531*H531</f>
        <v>0.016856</v>
      </c>
      <c r="S531" s="214">
        <v>0</v>
      </c>
      <c r="T531" s="215">
        <f>S531*H531</f>
        <v>0</v>
      </c>
      <c r="AR531" s="16" t="s">
        <v>227</v>
      </c>
      <c r="AT531" s="16" t="s">
        <v>141</v>
      </c>
      <c r="AU531" s="16" t="s">
        <v>80</v>
      </c>
      <c r="AY531" s="16" t="s">
        <v>139</v>
      </c>
      <c r="BE531" s="216">
        <f>IF(N531="základní",J531,0)</f>
        <v>0</v>
      </c>
      <c r="BF531" s="216">
        <f>IF(N531="snížená",J531,0)</f>
        <v>0</v>
      </c>
      <c r="BG531" s="216">
        <f>IF(N531="zákl. přenesená",J531,0)</f>
        <v>0</v>
      </c>
      <c r="BH531" s="216">
        <f>IF(N531="sníž. přenesená",J531,0)</f>
        <v>0</v>
      </c>
      <c r="BI531" s="216">
        <f>IF(N531="nulová",J531,0)</f>
        <v>0</v>
      </c>
      <c r="BJ531" s="16" t="s">
        <v>78</v>
      </c>
      <c r="BK531" s="216">
        <f>ROUND(I531*H531,2)</f>
        <v>0</v>
      </c>
      <c r="BL531" s="16" t="s">
        <v>227</v>
      </c>
      <c r="BM531" s="16" t="s">
        <v>913</v>
      </c>
    </row>
    <row r="532" spans="2:51" s="11" customFormat="1" ht="12">
      <c r="B532" s="217"/>
      <c r="C532" s="218"/>
      <c r="D532" s="219" t="s">
        <v>148</v>
      </c>
      <c r="E532" s="220" t="s">
        <v>1</v>
      </c>
      <c r="F532" s="221" t="s">
        <v>914</v>
      </c>
      <c r="G532" s="218"/>
      <c r="H532" s="220" t="s">
        <v>1</v>
      </c>
      <c r="I532" s="222"/>
      <c r="J532" s="218"/>
      <c r="K532" s="218"/>
      <c r="L532" s="223"/>
      <c r="M532" s="224"/>
      <c r="N532" s="225"/>
      <c r="O532" s="225"/>
      <c r="P532" s="225"/>
      <c r="Q532" s="225"/>
      <c r="R532" s="225"/>
      <c r="S532" s="225"/>
      <c r="T532" s="226"/>
      <c r="AT532" s="227" t="s">
        <v>148</v>
      </c>
      <c r="AU532" s="227" t="s">
        <v>80</v>
      </c>
      <c r="AV532" s="11" t="s">
        <v>78</v>
      </c>
      <c r="AW532" s="11" t="s">
        <v>32</v>
      </c>
      <c r="AX532" s="11" t="s">
        <v>70</v>
      </c>
      <c r="AY532" s="227" t="s">
        <v>139</v>
      </c>
    </row>
    <row r="533" spans="2:51" s="12" customFormat="1" ht="12">
      <c r="B533" s="228"/>
      <c r="C533" s="229"/>
      <c r="D533" s="219" t="s">
        <v>148</v>
      </c>
      <c r="E533" s="230" t="s">
        <v>1</v>
      </c>
      <c r="F533" s="231" t="s">
        <v>915</v>
      </c>
      <c r="G533" s="229"/>
      <c r="H533" s="232">
        <v>19.6</v>
      </c>
      <c r="I533" s="233"/>
      <c r="J533" s="229"/>
      <c r="K533" s="229"/>
      <c r="L533" s="234"/>
      <c r="M533" s="235"/>
      <c r="N533" s="236"/>
      <c r="O533" s="236"/>
      <c r="P533" s="236"/>
      <c r="Q533" s="236"/>
      <c r="R533" s="236"/>
      <c r="S533" s="236"/>
      <c r="T533" s="237"/>
      <c r="AT533" s="238" t="s">
        <v>148</v>
      </c>
      <c r="AU533" s="238" t="s">
        <v>80</v>
      </c>
      <c r="AV533" s="12" t="s">
        <v>80</v>
      </c>
      <c r="AW533" s="12" t="s">
        <v>32</v>
      </c>
      <c r="AX533" s="12" t="s">
        <v>78</v>
      </c>
      <c r="AY533" s="238" t="s">
        <v>139</v>
      </c>
    </row>
    <row r="534" spans="2:65" s="1" customFormat="1" ht="16.5" customHeight="1">
      <c r="B534" s="37"/>
      <c r="C534" s="205" t="s">
        <v>916</v>
      </c>
      <c r="D534" s="205" t="s">
        <v>141</v>
      </c>
      <c r="E534" s="206" t="s">
        <v>917</v>
      </c>
      <c r="F534" s="207" t="s">
        <v>918</v>
      </c>
      <c r="G534" s="208" t="s">
        <v>919</v>
      </c>
      <c r="H534" s="209">
        <v>4</v>
      </c>
      <c r="I534" s="210"/>
      <c r="J534" s="211">
        <f>ROUND(I534*H534,2)</f>
        <v>0</v>
      </c>
      <c r="K534" s="207" t="s">
        <v>145</v>
      </c>
      <c r="L534" s="42"/>
      <c r="M534" s="212" t="s">
        <v>1</v>
      </c>
      <c r="N534" s="213" t="s">
        <v>41</v>
      </c>
      <c r="O534" s="78"/>
      <c r="P534" s="214">
        <f>O534*H534</f>
        <v>0</v>
      </c>
      <c r="Q534" s="214">
        <v>0.048</v>
      </c>
      <c r="R534" s="214">
        <f>Q534*H534</f>
        <v>0.192</v>
      </c>
      <c r="S534" s="214">
        <v>0</v>
      </c>
      <c r="T534" s="215">
        <f>S534*H534</f>
        <v>0</v>
      </c>
      <c r="AR534" s="16" t="s">
        <v>227</v>
      </c>
      <c r="AT534" s="16" t="s">
        <v>141</v>
      </c>
      <c r="AU534" s="16" t="s">
        <v>80</v>
      </c>
      <c r="AY534" s="16" t="s">
        <v>139</v>
      </c>
      <c r="BE534" s="216">
        <f>IF(N534="základní",J534,0)</f>
        <v>0</v>
      </c>
      <c r="BF534" s="216">
        <f>IF(N534="snížená",J534,0)</f>
        <v>0</v>
      </c>
      <c r="BG534" s="216">
        <f>IF(N534="zákl. přenesená",J534,0)</f>
        <v>0</v>
      </c>
      <c r="BH534" s="216">
        <f>IF(N534="sníž. přenesená",J534,0)</f>
        <v>0</v>
      </c>
      <c r="BI534" s="216">
        <f>IF(N534="nulová",J534,0)</f>
        <v>0</v>
      </c>
      <c r="BJ534" s="16" t="s">
        <v>78</v>
      </c>
      <c r="BK534" s="216">
        <f>ROUND(I534*H534,2)</f>
        <v>0</v>
      </c>
      <c r="BL534" s="16" t="s">
        <v>227</v>
      </c>
      <c r="BM534" s="16" t="s">
        <v>920</v>
      </c>
    </row>
    <row r="535" spans="2:65" s="1" customFormat="1" ht="16.5" customHeight="1">
      <c r="B535" s="37"/>
      <c r="C535" s="205" t="s">
        <v>921</v>
      </c>
      <c r="D535" s="205" t="s">
        <v>141</v>
      </c>
      <c r="E535" s="206" t="s">
        <v>922</v>
      </c>
      <c r="F535" s="207" t="s">
        <v>923</v>
      </c>
      <c r="G535" s="208" t="s">
        <v>919</v>
      </c>
      <c r="H535" s="209">
        <v>10</v>
      </c>
      <c r="I535" s="210"/>
      <c r="J535" s="211">
        <f>ROUND(I535*H535,2)</f>
        <v>0</v>
      </c>
      <c r="K535" s="207" t="s">
        <v>1</v>
      </c>
      <c r="L535" s="42"/>
      <c r="M535" s="212" t="s">
        <v>1</v>
      </c>
      <c r="N535" s="213" t="s">
        <v>41</v>
      </c>
      <c r="O535" s="78"/>
      <c r="P535" s="214">
        <f>O535*H535</f>
        <v>0</v>
      </c>
      <c r="Q535" s="214">
        <v>0.0147</v>
      </c>
      <c r="R535" s="214">
        <f>Q535*H535</f>
        <v>0.147</v>
      </c>
      <c r="S535" s="214">
        <v>0</v>
      </c>
      <c r="T535" s="215">
        <f>S535*H535</f>
        <v>0</v>
      </c>
      <c r="AR535" s="16" t="s">
        <v>227</v>
      </c>
      <c r="AT535" s="16" t="s">
        <v>141</v>
      </c>
      <c r="AU535" s="16" t="s">
        <v>80</v>
      </c>
      <c r="AY535" s="16" t="s">
        <v>139</v>
      </c>
      <c r="BE535" s="216">
        <f>IF(N535="základní",J535,0)</f>
        <v>0</v>
      </c>
      <c r="BF535" s="216">
        <f>IF(N535="snížená",J535,0)</f>
        <v>0</v>
      </c>
      <c r="BG535" s="216">
        <f>IF(N535="zákl. přenesená",J535,0)</f>
        <v>0</v>
      </c>
      <c r="BH535" s="216">
        <f>IF(N535="sníž. přenesená",J535,0)</f>
        <v>0</v>
      </c>
      <c r="BI535" s="216">
        <f>IF(N535="nulová",J535,0)</f>
        <v>0</v>
      </c>
      <c r="BJ535" s="16" t="s">
        <v>78</v>
      </c>
      <c r="BK535" s="216">
        <f>ROUND(I535*H535,2)</f>
        <v>0</v>
      </c>
      <c r="BL535" s="16" t="s">
        <v>227</v>
      </c>
      <c r="BM535" s="16" t="s">
        <v>924</v>
      </c>
    </row>
    <row r="536" spans="2:65" s="1" customFormat="1" ht="16.5" customHeight="1">
      <c r="B536" s="37"/>
      <c r="C536" s="205" t="s">
        <v>925</v>
      </c>
      <c r="D536" s="205" t="s">
        <v>141</v>
      </c>
      <c r="E536" s="206" t="s">
        <v>926</v>
      </c>
      <c r="F536" s="207" t="s">
        <v>927</v>
      </c>
      <c r="G536" s="208" t="s">
        <v>197</v>
      </c>
      <c r="H536" s="209">
        <v>1.211</v>
      </c>
      <c r="I536" s="210"/>
      <c r="J536" s="211">
        <f>ROUND(I536*H536,2)</f>
        <v>0</v>
      </c>
      <c r="K536" s="207" t="s">
        <v>145</v>
      </c>
      <c r="L536" s="42"/>
      <c r="M536" s="212" t="s">
        <v>1</v>
      </c>
      <c r="N536" s="213" t="s">
        <v>41</v>
      </c>
      <c r="O536" s="78"/>
      <c r="P536" s="214">
        <f>O536*H536</f>
        <v>0</v>
      </c>
      <c r="Q536" s="214">
        <v>0</v>
      </c>
      <c r="R536" s="214">
        <f>Q536*H536</f>
        <v>0</v>
      </c>
      <c r="S536" s="214">
        <v>0</v>
      </c>
      <c r="T536" s="215">
        <f>S536*H536</f>
        <v>0</v>
      </c>
      <c r="AR536" s="16" t="s">
        <v>227</v>
      </c>
      <c r="AT536" s="16" t="s">
        <v>141</v>
      </c>
      <c r="AU536" s="16" t="s">
        <v>80</v>
      </c>
      <c r="AY536" s="16" t="s">
        <v>139</v>
      </c>
      <c r="BE536" s="216">
        <f>IF(N536="základní",J536,0)</f>
        <v>0</v>
      </c>
      <c r="BF536" s="216">
        <f>IF(N536="snížená",J536,0)</f>
        <v>0</v>
      </c>
      <c r="BG536" s="216">
        <f>IF(N536="zákl. přenesená",J536,0)</f>
        <v>0</v>
      </c>
      <c r="BH536" s="216">
        <f>IF(N536="sníž. přenesená",J536,0)</f>
        <v>0</v>
      </c>
      <c r="BI536" s="216">
        <f>IF(N536="nulová",J536,0)</f>
        <v>0</v>
      </c>
      <c r="BJ536" s="16" t="s">
        <v>78</v>
      </c>
      <c r="BK536" s="216">
        <f>ROUND(I536*H536,2)</f>
        <v>0</v>
      </c>
      <c r="BL536" s="16" t="s">
        <v>227</v>
      </c>
      <c r="BM536" s="16" t="s">
        <v>928</v>
      </c>
    </row>
    <row r="537" spans="2:63" s="10" customFormat="1" ht="22.8" customHeight="1">
      <c r="B537" s="189"/>
      <c r="C537" s="190"/>
      <c r="D537" s="191" t="s">
        <v>69</v>
      </c>
      <c r="E537" s="203" t="s">
        <v>929</v>
      </c>
      <c r="F537" s="203" t="s">
        <v>930</v>
      </c>
      <c r="G537" s="190"/>
      <c r="H537" s="190"/>
      <c r="I537" s="193"/>
      <c r="J537" s="204">
        <f>BK537</f>
        <v>0</v>
      </c>
      <c r="K537" s="190"/>
      <c r="L537" s="195"/>
      <c r="M537" s="196"/>
      <c r="N537" s="197"/>
      <c r="O537" s="197"/>
      <c r="P537" s="198">
        <f>SUM(P538:P630)</f>
        <v>0</v>
      </c>
      <c r="Q537" s="197"/>
      <c r="R537" s="198">
        <f>SUM(R538:R630)</f>
        <v>7.106861620000003</v>
      </c>
      <c r="S537" s="197"/>
      <c r="T537" s="199">
        <f>SUM(T538:T630)</f>
        <v>0.8200000000000001</v>
      </c>
      <c r="AR537" s="200" t="s">
        <v>80</v>
      </c>
      <c r="AT537" s="201" t="s">
        <v>69</v>
      </c>
      <c r="AU537" s="201" t="s">
        <v>78</v>
      </c>
      <c r="AY537" s="200" t="s">
        <v>139</v>
      </c>
      <c r="BK537" s="202">
        <f>SUM(BK538:BK630)</f>
        <v>0</v>
      </c>
    </row>
    <row r="538" spans="2:65" s="1" customFormat="1" ht="16.5" customHeight="1">
      <c r="B538" s="37"/>
      <c r="C538" s="205" t="s">
        <v>931</v>
      </c>
      <c r="D538" s="205" t="s">
        <v>141</v>
      </c>
      <c r="E538" s="206" t="s">
        <v>932</v>
      </c>
      <c r="F538" s="207" t="s">
        <v>933</v>
      </c>
      <c r="G538" s="208" t="s">
        <v>144</v>
      </c>
      <c r="H538" s="209">
        <v>606.237</v>
      </c>
      <c r="I538" s="210"/>
      <c r="J538" s="211">
        <f>ROUND(I538*H538,2)</f>
        <v>0</v>
      </c>
      <c r="K538" s="207" t="s">
        <v>145</v>
      </c>
      <c r="L538" s="42"/>
      <c r="M538" s="212" t="s">
        <v>1</v>
      </c>
      <c r="N538" s="213" t="s">
        <v>41</v>
      </c>
      <c r="O538" s="78"/>
      <c r="P538" s="214">
        <f>O538*H538</f>
        <v>0</v>
      </c>
      <c r="Q538" s="214">
        <v>0.00026</v>
      </c>
      <c r="R538" s="214">
        <f>Q538*H538</f>
        <v>0.15762162</v>
      </c>
      <c r="S538" s="214">
        <v>0</v>
      </c>
      <c r="T538" s="215">
        <f>S538*H538</f>
        <v>0</v>
      </c>
      <c r="AR538" s="16" t="s">
        <v>146</v>
      </c>
      <c r="AT538" s="16" t="s">
        <v>141</v>
      </c>
      <c r="AU538" s="16" t="s">
        <v>80</v>
      </c>
      <c r="AY538" s="16" t="s">
        <v>139</v>
      </c>
      <c r="BE538" s="216">
        <f>IF(N538="základní",J538,0)</f>
        <v>0</v>
      </c>
      <c r="BF538" s="216">
        <f>IF(N538="snížená",J538,0)</f>
        <v>0</v>
      </c>
      <c r="BG538" s="216">
        <f>IF(N538="zákl. přenesená",J538,0)</f>
        <v>0</v>
      </c>
      <c r="BH538" s="216">
        <f>IF(N538="sníž. přenesená",J538,0)</f>
        <v>0</v>
      </c>
      <c r="BI538" s="216">
        <f>IF(N538="nulová",J538,0)</f>
        <v>0</v>
      </c>
      <c r="BJ538" s="16" t="s">
        <v>78</v>
      </c>
      <c r="BK538" s="216">
        <f>ROUND(I538*H538,2)</f>
        <v>0</v>
      </c>
      <c r="BL538" s="16" t="s">
        <v>146</v>
      </c>
      <c r="BM538" s="16" t="s">
        <v>934</v>
      </c>
    </row>
    <row r="539" spans="2:51" s="12" customFormat="1" ht="12">
      <c r="B539" s="228"/>
      <c r="C539" s="229"/>
      <c r="D539" s="219" t="s">
        <v>148</v>
      </c>
      <c r="E539" s="230" t="s">
        <v>1</v>
      </c>
      <c r="F539" s="231" t="s">
        <v>935</v>
      </c>
      <c r="G539" s="229"/>
      <c r="H539" s="232">
        <v>0.3</v>
      </c>
      <c r="I539" s="233"/>
      <c r="J539" s="229"/>
      <c r="K539" s="229"/>
      <c r="L539" s="234"/>
      <c r="M539" s="235"/>
      <c r="N539" s="236"/>
      <c r="O539" s="236"/>
      <c r="P539" s="236"/>
      <c r="Q539" s="236"/>
      <c r="R539" s="236"/>
      <c r="S539" s="236"/>
      <c r="T539" s="237"/>
      <c r="AT539" s="238" t="s">
        <v>148</v>
      </c>
      <c r="AU539" s="238" t="s">
        <v>80</v>
      </c>
      <c r="AV539" s="12" t="s">
        <v>80</v>
      </c>
      <c r="AW539" s="12" t="s">
        <v>32</v>
      </c>
      <c r="AX539" s="12" t="s">
        <v>70</v>
      </c>
      <c r="AY539" s="238" t="s">
        <v>139</v>
      </c>
    </row>
    <row r="540" spans="2:51" s="12" customFormat="1" ht="12">
      <c r="B540" s="228"/>
      <c r="C540" s="229"/>
      <c r="D540" s="219" t="s">
        <v>148</v>
      </c>
      <c r="E540" s="230" t="s">
        <v>1</v>
      </c>
      <c r="F540" s="231" t="s">
        <v>936</v>
      </c>
      <c r="G540" s="229"/>
      <c r="H540" s="232">
        <v>3</v>
      </c>
      <c r="I540" s="233"/>
      <c r="J540" s="229"/>
      <c r="K540" s="229"/>
      <c r="L540" s="234"/>
      <c r="M540" s="235"/>
      <c r="N540" s="236"/>
      <c r="O540" s="236"/>
      <c r="P540" s="236"/>
      <c r="Q540" s="236"/>
      <c r="R540" s="236"/>
      <c r="S540" s="236"/>
      <c r="T540" s="237"/>
      <c r="AT540" s="238" t="s">
        <v>148</v>
      </c>
      <c r="AU540" s="238" t="s">
        <v>80</v>
      </c>
      <c r="AV540" s="12" t="s">
        <v>80</v>
      </c>
      <c r="AW540" s="12" t="s">
        <v>32</v>
      </c>
      <c r="AX540" s="12" t="s">
        <v>70</v>
      </c>
      <c r="AY540" s="238" t="s">
        <v>139</v>
      </c>
    </row>
    <row r="541" spans="2:51" s="12" customFormat="1" ht="12">
      <c r="B541" s="228"/>
      <c r="C541" s="229"/>
      <c r="D541" s="219" t="s">
        <v>148</v>
      </c>
      <c r="E541" s="230" t="s">
        <v>1</v>
      </c>
      <c r="F541" s="231" t="s">
        <v>937</v>
      </c>
      <c r="G541" s="229"/>
      <c r="H541" s="232">
        <v>2.4</v>
      </c>
      <c r="I541" s="233"/>
      <c r="J541" s="229"/>
      <c r="K541" s="229"/>
      <c r="L541" s="234"/>
      <c r="M541" s="235"/>
      <c r="N541" s="236"/>
      <c r="O541" s="236"/>
      <c r="P541" s="236"/>
      <c r="Q541" s="236"/>
      <c r="R541" s="236"/>
      <c r="S541" s="236"/>
      <c r="T541" s="237"/>
      <c r="AT541" s="238" t="s">
        <v>148</v>
      </c>
      <c r="AU541" s="238" t="s">
        <v>80</v>
      </c>
      <c r="AV541" s="12" t="s">
        <v>80</v>
      </c>
      <c r="AW541" s="12" t="s">
        <v>32</v>
      </c>
      <c r="AX541" s="12" t="s">
        <v>70</v>
      </c>
      <c r="AY541" s="238" t="s">
        <v>139</v>
      </c>
    </row>
    <row r="542" spans="2:51" s="12" customFormat="1" ht="12">
      <c r="B542" s="228"/>
      <c r="C542" s="229"/>
      <c r="D542" s="219" t="s">
        <v>148</v>
      </c>
      <c r="E542" s="230" t="s">
        <v>1</v>
      </c>
      <c r="F542" s="231" t="s">
        <v>938</v>
      </c>
      <c r="G542" s="229"/>
      <c r="H542" s="232">
        <v>2.4</v>
      </c>
      <c r="I542" s="233"/>
      <c r="J542" s="229"/>
      <c r="K542" s="229"/>
      <c r="L542" s="234"/>
      <c r="M542" s="235"/>
      <c r="N542" s="236"/>
      <c r="O542" s="236"/>
      <c r="P542" s="236"/>
      <c r="Q542" s="236"/>
      <c r="R542" s="236"/>
      <c r="S542" s="236"/>
      <c r="T542" s="237"/>
      <c r="AT542" s="238" t="s">
        <v>148</v>
      </c>
      <c r="AU542" s="238" t="s">
        <v>80</v>
      </c>
      <c r="AV542" s="12" t="s">
        <v>80</v>
      </c>
      <c r="AW542" s="12" t="s">
        <v>32</v>
      </c>
      <c r="AX542" s="12" t="s">
        <v>70</v>
      </c>
      <c r="AY542" s="238" t="s">
        <v>139</v>
      </c>
    </row>
    <row r="543" spans="2:51" s="12" customFormat="1" ht="12">
      <c r="B543" s="228"/>
      <c r="C543" s="229"/>
      <c r="D543" s="219" t="s">
        <v>148</v>
      </c>
      <c r="E543" s="230" t="s">
        <v>1</v>
      </c>
      <c r="F543" s="231" t="s">
        <v>939</v>
      </c>
      <c r="G543" s="229"/>
      <c r="H543" s="232">
        <v>4.25</v>
      </c>
      <c r="I543" s="233"/>
      <c r="J543" s="229"/>
      <c r="K543" s="229"/>
      <c r="L543" s="234"/>
      <c r="M543" s="235"/>
      <c r="N543" s="236"/>
      <c r="O543" s="236"/>
      <c r="P543" s="236"/>
      <c r="Q543" s="236"/>
      <c r="R543" s="236"/>
      <c r="S543" s="236"/>
      <c r="T543" s="237"/>
      <c r="AT543" s="238" t="s">
        <v>148</v>
      </c>
      <c r="AU543" s="238" t="s">
        <v>80</v>
      </c>
      <c r="AV543" s="12" t="s">
        <v>80</v>
      </c>
      <c r="AW543" s="12" t="s">
        <v>32</v>
      </c>
      <c r="AX543" s="12" t="s">
        <v>70</v>
      </c>
      <c r="AY543" s="238" t="s">
        <v>139</v>
      </c>
    </row>
    <row r="544" spans="2:51" s="12" customFormat="1" ht="12">
      <c r="B544" s="228"/>
      <c r="C544" s="229"/>
      <c r="D544" s="219" t="s">
        <v>148</v>
      </c>
      <c r="E544" s="230" t="s">
        <v>1</v>
      </c>
      <c r="F544" s="231" t="s">
        <v>940</v>
      </c>
      <c r="G544" s="229"/>
      <c r="H544" s="232">
        <v>34.83</v>
      </c>
      <c r="I544" s="233"/>
      <c r="J544" s="229"/>
      <c r="K544" s="229"/>
      <c r="L544" s="234"/>
      <c r="M544" s="235"/>
      <c r="N544" s="236"/>
      <c r="O544" s="236"/>
      <c r="P544" s="236"/>
      <c r="Q544" s="236"/>
      <c r="R544" s="236"/>
      <c r="S544" s="236"/>
      <c r="T544" s="237"/>
      <c r="AT544" s="238" t="s">
        <v>148</v>
      </c>
      <c r="AU544" s="238" t="s">
        <v>80</v>
      </c>
      <c r="AV544" s="12" t="s">
        <v>80</v>
      </c>
      <c r="AW544" s="12" t="s">
        <v>32</v>
      </c>
      <c r="AX544" s="12" t="s">
        <v>70</v>
      </c>
      <c r="AY544" s="238" t="s">
        <v>139</v>
      </c>
    </row>
    <row r="545" spans="2:51" s="12" customFormat="1" ht="12">
      <c r="B545" s="228"/>
      <c r="C545" s="229"/>
      <c r="D545" s="219" t="s">
        <v>148</v>
      </c>
      <c r="E545" s="230" t="s">
        <v>1</v>
      </c>
      <c r="F545" s="231" t="s">
        <v>941</v>
      </c>
      <c r="G545" s="229"/>
      <c r="H545" s="232">
        <v>4.5</v>
      </c>
      <c r="I545" s="233"/>
      <c r="J545" s="229"/>
      <c r="K545" s="229"/>
      <c r="L545" s="234"/>
      <c r="M545" s="235"/>
      <c r="N545" s="236"/>
      <c r="O545" s="236"/>
      <c r="P545" s="236"/>
      <c r="Q545" s="236"/>
      <c r="R545" s="236"/>
      <c r="S545" s="236"/>
      <c r="T545" s="237"/>
      <c r="AT545" s="238" t="s">
        <v>148</v>
      </c>
      <c r="AU545" s="238" t="s">
        <v>80</v>
      </c>
      <c r="AV545" s="12" t="s">
        <v>80</v>
      </c>
      <c r="AW545" s="12" t="s">
        <v>32</v>
      </c>
      <c r="AX545" s="12" t="s">
        <v>70</v>
      </c>
      <c r="AY545" s="238" t="s">
        <v>139</v>
      </c>
    </row>
    <row r="546" spans="2:51" s="12" customFormat="1" ht="12">
      <c r="B546" s="228"/>
      <c r="C546" s="229"/>
      <c r="D546" s="219" t="s">
        <v>148</v>
      </c>
      <c r="E546" s="230" t="s">
        <v>1</v>
      </c>
      <c r="F546" s="231" t="s">
        <v>942</v>
      </c>
      <c r="G546" s="229"/>
      <c r="H546" s="232">
        <v>7.2</v>
      </c>
      <c r="I546" s="233"/>
      <c r="J546" s="229"/>
      <c r="K546" s="229"/>
      <c r="L546" s="234"/>
      <c r="M546" s="235"/>
      <c r="N546" s="236"/>
      <c r="O546" s="236"/>
      <c r="P546" s="236"/>
      <c r="Q546" s="236"/>
      <c r="R546" s="236"/>
      <c r="S546" s="236"/>
      <c r="T546" s="237"/>
      <c r="AT546" s="238" t="s">
        <v>148</v>
      </c>
      <c r="AU546" s="238" t="s">
        <v>80</v>
      </c>
      <c r="AV546" s="12" t="s">
        <v>80</v>
      </c>
      <c r="AW546" s="12" t="s">
        <v>32</v>
      </c>
      <c r="AX546" s="12" t="s">
        <v>70</v>
      </c>
      <c r="AY546" s="238" t="s">
        <v>139</v>
      </c>
    </row>
    <row r="547" spans="2:51" s="12" customFormat="1" ht="12">
      <c r="B547" s="228"/>
      <c r="C547" s="229"/>
      <c r="D547" s="219" t="s">
        <v>148</v>
      </c>
      <c r="E547" s="230" t="s">
        <v>1</v>
      </c>
      <c r="F547" s="231" t="s">
        <v>943</v>
      </c>
      <c r="G547" s="229"/>
      <c r="H547" s="232">
        <v>7.2</v>
      </c>
      <c r="I547" s="233"/>
      <c r="J547" s="229"/>
      <c r="K547" s="229"/>
      <c r="L547" s="234"/>
      <c r="M547" s="235"/>
      <c r="N547" s="236"/>
      <c r="O547" s="236"/>
      <c r="P547" s="236"/>
      <c r="Q547" s="236"/>
      <c r="R547" s="236"/>
      <c r="S547" s="236"/>
      <c r="T547" s="237"/>
      <c r="AT547" s="238" t="s">
        <v>148</v>
      </c>
      <c r="AU547" s="238" t="s">
        <v>80</v>
      </c>
      <c r="AV547" s="12" t="s">
        <v>80</v>
      </c>
      <c r="AW547" s="12" t="s">
        <v>32</v>
      </c>
      <c r="AX547" s="12" t="s">
        <v>70</v>
      </c>
      <c r="AY547" s="238" t="s">
        <v>139</v>
      </c>
    </row>
    <row r="548" spans="2:51" s="12" customFormat="1" ht="12">
      <c r="B548" s="228"/>
      <c r="C548" s="229"/>
      <c r="D548" s="219" t="s">
        <v>148</v>
      </c>
      <c r="E548" s="230" t="s">
        <v>1</v>
      </c>
      <c r="F548" s="231" t="s">
        <v>944</v>
      </c>
      <c r="G548" s="229"/>
      <c r="H548" s="232">
        <v>21.6</v>
      </c>
      <c r="I548" s="233"/>
      <c r="J548" s="229"/>
      <c r="K548" s="229"/>
      <c r="L548" s="234"/>
      <c r="M548" s="235"/>
      <c r="N548" s="236"/>
      <c r="O548" s="236"/>
      <c r="P548" s="236"/>
      <c r="Q548" s="236"/>
      <c r="R548" s="236"/>
      <c r="S548" s="236"/>
      <c r="T548" s="237"/>
      <c r="AT548" s="238" t="s">
        <v>148</v>
      </c>
      <c r="AU548" s="238" t="s">
        <v>80</v>
      </c>
      <c r="AV548" s="12" t="s">
        <v>80</v>
      </c>
      <c r="AW548" s="12" t="s">
        <v>32</v>
      </c>
      <c r="AX548" s="12" t="s">
        <v>70</v>
      </c>
      <c r="AY548" s="238" t="s">
        <v>139</v>
      </c>
    </row>
    <row r="549" spans="2:51" s="12" customFormat="1" ht="12">
      <c r="B549" s="228"/>
      <c r="C549" s="229"/>
      <c r="D549" s="219" t="s">
        <v>148</v>
      </c>
      <c r="E549" s="230" t="s">
        <v>1</v>
      </c>
      <c r="F549" s="231" t="s">
        <v>945</v>
      </c>
      <c r="G549" s="229"/>
      <c r="H549" s="232">
        <v>24.3</v>
      </c>
      <c r="I549" s="233"/>
      <c r="J549" s="229"/>
      <c r="K549" s="229"/>
      <c r="L549" s="234"/>
      <c r="M549" s="235"/>
      <c r="N549" s="236"/>
      <c r="O549" s="236"/>
      <c r="P549" s="236"/>
      <c r="Q549" s="236"/>
      <c r="R549" s="236"/>
      <c r="S549" s="236"/>
      <c r="T549" s="237"/>
      <c r="AT549" s="238" t="s">
        <v>148</v>
      </c>
      <c r="AU549" s="238" t="s">
        <v>80</v>
      </c>
      <c r="AV549" s="12" t="s">
        <v>80</v>
      </c>
      <c r="AW549" s="12" t="s">
        <v>32</v>
      </c>
      <c r="AX549" s="12" t="s">
        <v>70</v>
      </c>
      <c r="AY549" s="238" t="s">
        <v>139</v>
      </c>
    </row>
    <row r="550" spans="2:51" s="12" customFormat="1" ht="12">
      <c r="B550" s="228"/>
      <c r="C550" s="229"/>
      <c r="D550" s="219" t="s">
        <v>148</v>
      </c>
      <c r="E550" s="230" t="s">
        <v>1</v>
      </c>
      <c r="F550" s="231" t="s">
        <v>946</v>
      </c>
      <c r="G550" s="229"/>
      <c r="H550" s="232">
        <v>32.4</v>
      </c>
      <c r="I550" s="233"/>
      <c r="J550" s="229"/>
      <c r="K550" s="229"/>
      <c r="L550" s="234"/>
      <c r="M550" s="235"/>
      <c r="N550" s="236"/>
      <c r="O550" s="236"/>
      <c r="P550" s="236"/>
      <c r="Q550" s="236"/>
      <c r="R550" s="236"/>
      <c r="S550" s="236"/>
      <c r="T550" s="237"/>
      <c r="AT550" s="238" t="s">
        <v>148</v>
      </c>
      <c r="AU550" s="238" t="s">
        <v>80</v>
      </c>
      <c r="AV550" s="12" t="s">
        <v>80</v>
      </c>
      <c r="AW550" s="12" t="s">
        <v>32</v>
      </c>
      <c r="AX550" s="12" t="s">
        <v>70</v>
      </c>
      <c r="AY550" s="238" t="s">
        <v>139</v>
      </c>
    </row>
    <row r="551" spans="2:51" s="12" customFormat="1" ht="12">
      <c r="B551" s="228"/>
      <c r="C551" s="229"/>
      <c r="D551" s="219" t="s">
        <v>148</v>
      </c>
      <c r="E551" s="230" t="s">
        <v>1</v>
      </c>
      <c r="F551" s="231" t="s">
        <v>947</v>
      </c>
      <c r="G551" s="229"/>
      <c r="H551" s="232">
        <v>103.68</v>
      </c>
      <c r="I551" s="233"/>
      <c r="J551" s="229"/>
      <c r="K551" s="229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148</v>
      </c>
      <c r="AU551" s="238" t="s">
        <v>80</v>
      </c>
      <c r="AV551" s="12" t="s">
        <v>80</v>
      </c>
      <c r="AW551" s="12" t="s">
        <v>32</v>
      </c>
      <c r="AX551" s="12" t="s">
        <v>70</v>
      </c>
      <c r="AY551" s="238" t="s">
        <v>139</v>
      </c>
    </row>
    <row r="552" spans="2:51" s="12" customFormat="1" ht="12">
      <c r="B552" s="228"/>
      <c r="C552" s="229"/>
      <c r="D552" s="219" t="s">
        <v>148</v>
      </c>
      <c r="E552" s="230" t="s">
        <v>1</v>
      </c>
      <c r="F552" s="231" t="s">
        <v>948</v>
      </c>
      <c r="G552" s="229"/>
      <c r="H552" s="232">
        <v>23.377</v>
      </c>
      <c r="I552" s="233"/>
      <c r="J552" s="229"/>
      <c r="K552" s="229"/>
      <c r="L552" s="234"/>
      <c r="M552" s="235"/>
      <c r="N552" s="236"/>
      <c r="O552" s="236"/>
      <c r="P552" s="236"/>
      <c r="Q552" s="236"/>
      <c r="R552" s="236"/>
      <c r="S552" s="236"/>
      <c r="T552" s="237"/>
      <c r="AT552" s="238" t="s">
        <v>148</v>
      </c>
      <c r="AU552" s="238" t="s">
        <v>80</v>
      </c>
      <c r="AV552" s="12" t="s">
        <v>80</v>
      </c>
      <c r="AW552" s="12" t="s">
        <v>32</v>
      </c>
      <c r="AX552" s="12" t="s">
        <v>70</v>
      </c>
      <c r="AY552" s="238" t="s">
        <v>139</v>
      </c>
    </row>
    <row r="553" spans="2:51" s="12" customFormat="1" ht="12">
      <c r="B553" s="228"/>
      <c r="C553" s="229"/>
      <c r="D553" s="219" t="s">
        <v>148</v>
      </c>
      <c r="E553" s="230" t="s">
        <v>1</v>
      </c>
      <c r="F553" s="231" t="s">
        <v>949</v>
      </c>
      <c r="G553" s="229"/>
      <c r="H553" s="232">
        <v>12.96</v>
      </c>
      <c r="I553" s="233"/>
      <c r="J553" s="229"/>
      <c r="K553" s="229"/>
      <c r="L553" s="234"/>
      <c r="M553" s="235"/>
      <c r="N553" s="236"/>
      <c r="O553" s="236"/>
      <c r="P553" s="236"/>
      <c r="Q553" s="236"/>
      <c r="R553" s="236"/>
      <c r="S553" s="236"/>
      <c r="T553" s="237"/>
      <c r="AT553" s="238" t="s">
        <v>148</v>
      </c>
      <c r="AU553" s="238" t="s">
        <v>80</v>
      </c>
      <c r="AV553" s="12" t="s">
        <v>80</v>
      </c>
      <c r="AW553" s="12" t="s">
        <v>32</v>
      </c>
      <c r="AX553" s="12" t="s">
        <v>70</v>
      </c>
      <c r="AY553" s="238" t="s">
        <v>139</v>
      </c>
    </row>
    <row r="554" spans="2:51" s="12" customFormat="1" ht="12">
      <c r="B554" s="228"/>
      <c r="C554" s="229"/>
      <c r="D554" s="219" t="s">
        <v>148</v>
      </c>
      <c r="E554" s="230" t="s">
        <v>1</v>
      </c>
      <c r="F554" s="231" t="s">
        <v>950</v>
      </c>
      <c r="G554" s="229"/>
      <c r="H554" s="232">
        <v>12.96</v>
      </c>
      <c r="I554" s="233"/>
      <c r="J554" s="229"/>
      <c r="K554" s="229"/>
      <c r="L554" s="234"/>
      <c r="M554" s="235"/>
      <c r="N554" s="236"/>
      <c r="O554" s="236"/>
      <c r="P554" s="236"/>
      <c r="Q554" s="236"/>
      <c r="R554" s="236"/>
      <c r="S554" s="236"/>
      <c r="T554" s="237"/>
      <c r="AT554" s="238" t="s">
        <v>148</v>
      </c>
      <c r="AU554" s="238" t="s">
        <v>80</v>
      </c>
      <c r="AV554" s="12" t="s">
        <v>80</v>
      </c>
      <c r="AW554" s="12" t="s">
        <v>32</v>
      </c>
      <c r="AX554" s="12" t="s">
        <v>70</v>
      </c>
      <c r="AY554" s="238" t="s">
        <v>139</v>
      </c>
    </row>
    <row r="555" spans="2:51" s="12" customFormat="1" ht="12">
      <c r="B555" s="228"/>
      <c r="C555" s="229"/>
      <c r="D555" s="219" t="s">
        <v>148</v>
      </c>
      <c r="E555" s="230" t="s">
        <v>1</v>
      </c>
      <c r="F555" s="231" t="s">
        <v>951</v>
      </c>
      <c r="G555" s="229"/>
      <c r="H555" s="232">
        <v>276.48</v>
      </c>
      <c r="I555" s="233"/>
      <c r="J555" s="229"/>
      <c r="K555" s="229"/>
      <c r="L555" s="234"/>
      <c r="M555" s="235"/>
      <c r="N555" s="236"/>
      <c r="O555" s="236"/>
      <c r="P555" s="236"/>
      <c r="Q555" s="236"/>
      <c r="R555" s="236"/>
      <c r="S555" s="236"/>
      <c r="T555" s="237"/>
      <c r="AT555" s="238" t="s">
        <v>148</v>
      </c>
      <c r="AU555" s="238" t="s">
        <v>80</v>
      </c>
      <c r="AV555" s="12" t="s">
        <v>80</v>
      </c>
      <c r="AW555" s="12" t="s">
        <v>32</v>
      </c>
      <c r="AX555" s="12" t="s">
        <v>70</v>
      </c>
      <c r="AY555" s="238" t="s">
        <v>139</v>
      </c>
    </row>
    <row r="556" spans="2:51" s="12" customFormat="1" ht="12">
      <c r="B556" s="228"/>
      <c r="C556" s="229"/>
      <c r="D556" s="219" t="s">
        <v>148</v>
      </c>
      <c r="E556" s="230" t="s">
        <v>1</v>
      </c>
      <c r="F556" s="231" t="s">
        <v>952</v>
      </c>
      <c r="G556" s="229"/>
      <c r="H556" s="232">
        <v>14.58</v>
      </c>
      <c r="I556" s="233"/>
      <c r="J556" s="229"/>
      <c r="K556" s="229"/>
      <c r="L556" s="234"/>
      <c r="M556" s="235"/>
      <c r="N556" s="236"/>
      <c r="O556" s="236"/>
      <c r="P556" s="236"/>
      <c r="Q556" s="236"/>
      <c r="R556" s="236"/>
      <c r="S556" s="236"/>
      <c r="T556" s="237"/>
      <c r="AT556" s="238" t="s">
        <v>148</v>
      </c>
      <c r="AU556" s="238" t="s">
        <v>80</v>
      </c>
      <c r="AV556" s="12" t="s">
        <v>80</v>
      </c>
      <c r="AW556" s="12" t="s">
        <v>32</v>
      </c>
      <c r="AX556" s="12" t="s">
        <v>70</v>
      </c>
      <c r="AY556" s="238" t="s">
        <v>139</v>
      </c>
    </row>
    <row r="557" spans="2:51" s="12" customFormat="1" ht="12">
      <c r="B557" s="228"/>
      <c r="C557" s="229"/>
      <c r="D557" s="219" t="s">
        <v>148</v>
      </c>
      <c r="E557" s="230" t="s">
        <v>1</v>
      </c>
      <c r="F557" s="231" t="s">
        <v>953</v>
      </c>
      <c r="G557" s="229"/>
      <c r="H557" s="232">
        <v>17.82</v>
      </c>
      <c r="I557" s="233"/>
      <c r="J557" s="229"/>
      <c r="K557" s="229"/>
      <c r="L557" s="234"/>
      <c r="M557" s="235"/>
      <c r="N557" s="236"/>
      <c r="O557" s="236"/>
      <c r="P557" s="236"/>
      <c r="Q557" s="236"/>
      <c r="R557" s="236"/>
      <c r="S557" s="236"/>
      <c r="T557" s="237"/>
      <c r="AT557" s="238" t="s">
        <v>148</v>
      </c>
      <c r="AU557" s="238" t="s">
        <v>80</v>
      </c>
      <c r="AV557" s="12" t="s">
        <v>80</v>
      </c>
      <c r="AW557" s="12" t="s">
        <v>32</v>
      </c>
      <c r="AX557" s="12" t="s">
        <v>70</v>
      </c>
      <c r="AY557" s="238" t="s">
        <v>139</v>
      </c>
    </row>
    <row r="558" spans="2:51" s="13" customFormat="1" ht="12">
      <c r="B558" s="239"/>
      <c r="C558" s="240"/>
      <c r="D558" s="219" t="s">
        <v>148</v>
      </c>
      <c r="E558" s="241" t="s">
        <v>1</v>
      </c>
      <c r="F558" s="242" t="s">
        <v>158</v>
      </c>
      <c r="G558" s="240"/>
      <c r="H558" s="243">
        <v>606.2370000000001</v>
      </c>
      <c r="I558" s="244"/>
      <c r="J558" s="240"/>
      <c r="K558" s="240"/>
      <c r="L558" s="245"/>
      <c r="M558" s="246"/>
      <c r="N558" s="247"/>
      <c r="O558" s="247"/>
      <c r="P558" s="247"/>
      <c r="Q558" s="247"/>
      <c r="R558" s="247"/>
      <c r="S558" s="247"/>
      <c r="T558" s="248"/>
      <c r="AT558" s="249" t="s">
        <v>148</v>
      </c>
      <c r="AU558" s="249" t="s">
        <v>80</v>
      </c>
      <c r="AV558" s="13" t="s">
        <v>146</v>
      </c>
      <c r="AW558" s="13" t="s">
        <v>32</v>
      </c>
      <c r="AX558" s="13" t="s">
        <v>78</v>
      </c>
      <c r="AY558" s="249" t="s">
        <v>139</v>
      </c>
    </row>
    <row r="559" spans="2:65" s="1" customFormat="1" ht="16.5" customHeight="1">
      <c r="B559" s="37"/>
      <c r="C559" s="250" t="s">
        <v>954</v>
      </c>
      <c r="D559" s="250" t="s">
        <v>215</v>
      </c>
      <c r="E559" s="251" t="s">
        <v>955</v>
      </c>
      <c r="F559" s="252" t="s">
        <v>956</v>
      </c>
      <c r="G559" s="253" t="s">
        <v>279</v>
      </c>
      <c r="H559" s="254">
        <v>1</v>
      </c>
      <c r="I559" s="255"/>
      <c r="J559" s="256">
        <f>ROUND(I559*H559,2)</f>
        <v>0</v>
      </c>
      <c r="K559" s="252" t="s">
        <v>1</v>
      </c>
      <c r="L559" s="257"/>
      <c r="M559" s="258" t="s">
        <v>1</v>
      </c>
      <c r="N559" s="259" t="s">
        <v>41</v>
      </c>
      <c r="O559" s="78"/>
      <c r="P559" s="214">
        <f>O559*H559</f>
        <v>0</v>
      </c>
      <c r="Q559" s="214">
        <v>0.02741</v>
      </c>
      <c r="R559" s="214">
        <f>Q559*H559</f>
        <v>0.02741</v>
      </c>
      <c r="S559" s="214">
        <v>0</v>
      </c>
      <c r="T559" s="215">
        <f>S559*H559</f>
        <v>0</v>
      </c>
      <c r="AR559" s="16" t="s">
        <v>333</v>
      </c>
      <c r="AT559" s="16" t="s">
        <v>215</v>
      </c>
      <c r="AU559" s="16" t="s">
        <v>80</v>
      </c>
      <c r="AY559" s="16" t="s">
        <v>139</v>
      </c>
      <c r="BE559" s="216">
        <f>IF(N559="základní",J559,0)</f>
        <v>0</v>
      </c>
      <c r="BF559" s="216">
        <f>IF(N559="snížená",J559,0)</f>
        <v>0</v>
      </c>
      <c r="BG559" s="216">
        <f>IF(N559="zákl. přenesená",J559,0)</f>
        <v>0</v>
      </c>
      <c r="BH559" s="216">
        <f>IF(N559="sníž. přenesená",J559,0)</f>
        <v>0</v>
      </c>
      <c r="BI559" s="216">
        <f>IF(N559="nulová",J559,0)</f>
        <v>0</v>
      </c>
      <c r="BJ559" s="16" t="s">
        <v>78</v>
      </c>
      <c r="BK559" s="216">
        <f>ROUND(I559*H559,2)</f>
        <v>0</v>
      </c>
      <c r="BL559" s="16" t="s">
        <v>227</v>
      </c>
      <c r="BM559" s="16" t="s">
        <v>957</v>
      </c>
    </row>
    <row r="560" spans="2:65" s="1" customFormat="1" ht="16.5" customHeight="1">
      <c r="B560" s="37"/>
      <c r="C560" s="250" t="s">
        <v>958</v>
      </c>
      <c r="D560" s="250" t="s">
        <v>215</v>
      </c>
      <c r="E560" s="251" t="s">
        <v>959</v>
      </c>
      <c r="F560" s="252" t="s">
        <v>960</v>
      </c>
      <c r="G560" s="253" t="s">
        <v>279</v>
      </c>
      <c r="H560" s="254">
        <v>5</v>
      </c>
      <c r="I560" s="255"/>
      <c r="J560" s="256">
        <f>ROUND(I560*H560,2)</f>
        <v>0</v>
      </c>
      <c r="K560" s="252" t="s">
        <v>1</v>
      </c>
      <c r="L560" s="257"/>
      <c r="M560" s="258" t="s">
        <v>1</v>
      </c>
      <c r="N560" s="259" t="s">
        <v>41</v>
      </c>
      <c r="O560" s="78"/>
      <c r="P560" s="214">
        <f>O560*H560</f>
        <v>0</v>
      </c>
      <c r="Q560" s="214">
        <v>0.02741</v>
      </c>
      <c r="R560" s="214">
        <f>Q560*H560</f>
        <v>0.13705</v>
      </c>
      <c r="S560" s="214">
        <v>0</v>
      </c>
      <c r="T560" s="215">
        <f>S560*H560</f>
        <v>0</v>
      </c>
      <c r="AR560" s="16" t="s">
        <v>333</v>
      </c>
      <c r="AT560" s="16" t="s">
        <v>215</v>
      </c>
      <c r="AU560" s="16" t="s">
        <v>80</v>
      </c>
      <c r="AY560" s="16" t="s">
        <v>139</v>
      </c>
      <c r="BE560" s="216">
        <f>IF(N560="základní",J560,0)</f>
        <v>0</v>
      </c>
      <c r="BF560" s="216">
        <f>IF(N560="snížená",J560,0)</f>
        <v>0</v>
      </c>
      <c r="BG560" s="216">
        <f>IF(N560="zákl. přenesená",J560,0)</f>
        <v>0</v>
      </c>
      <c r="BH560" s="216">
        <f>IF(N560="sníž. přenesená",J560,0)</f>
        <v>0</v>
      </c>
      <c r="BI560" s="216">
        <f>IF(N560="nulová",J560,0)</f>
        <v>0</v>
      </c>
      <c r="BJ560" s="16" t="s">
        <v>78</v>
      </c>
      <c r="BK560" s="216">
        <f>ROUND(I560*H560,2)</f>
        <v>0</v>
      </c>
      <c r="BL560" s="16" t="s">
        <v>227</v>
      </c>
      <c r="BM560" s="16" t="s">
        <v>961</v>
      </c>
    </row>
    <row r="561" spans="2:65" s="1" customFormat="1" ht="16.5" customHeight="1">
      <c r="B561" s="37"/>
      <c r="C561" s="250" t="s">
        <v>962</v>
      </c>
      <c r="D561" s="250" t="s">
        <v>215</v>
      </c>
      <c r="E561" s="251" t="s">
        <v>963</v>
      </c>
      <c r="F561" s="252" t="s">
        <v>964</v>
      </c>
      <c r="G561" s="253" t="s">
        <v>279</v>
      </c>
      <c r="H561" s="254">
        <v>2</v>
      </c>
      <c r="I561" s="255"/>
      <c r="J561" s="256">
        <f>ROUND(I561*H561,2)</f>
        <v>0</v>
      </c>
      <c r="K561" s="252" t="s">
        <v>1</v>
      </c>
      <c r="L561" s="257"/>
      <c r="M561" s="258" t="s">
        <v>1</v>
      </c>
      <c r="N561" s="259" t="s">
        <v>41</v>
      </c>
      <c r="O561" s="78"/>
      <c r="P561" s="214">
        <f>O561*H561</f>
        <v>0</v>
      </c>
      <c r="Q561" s="214">
        <v>0.02741</v>
      </c>
      <c r="R561" s="214">
        <f>Q561*H561</f>
        <v>0.05482</v>
      </c>
      <c r="S561" s="214">
        <v>0</v>
      </c>
      <c r="T561" s="215">
        <f>S561*H561</f>
        <v>0</v>
      </c>
      <c r="AR561" s="16" t="s">
        <v>333</v>
      </c>
      <c r="AT561" s="16" t="s">
        <v>215</v>
      </c>
      <c r="AU561" s="16" t="s">
        <v>80</v>
      </c>
      <c r="AY561" s="16" t="s">
        <v>139</v>
      </c>
      <c r="BE561" s="216">
        <f>IF(N561="základní",J561,0)</f>
        <v>0</v>
      </c>
      <c r="BF561" s="216">
        <f>IF(N561="snížená",J561,0)</f>
        <v>0</v>
      </c>
      <c r="BG561" s="216">
        <f>IF(N561="zákl. přenesená",J561,0)</f>
        <v>0</v>
      </c>
      <c r="BH561" s="216">
        <f>IF(N561="sníž. přenesená",J561,0)</f>
        <v>0</v>
      </c>
      <c r="BI561" s="216">
        <f>IF(N561="nulová",J561,0)</f>
        <v>0</v>
      </c>
      <c r="BJ561" s="16" t="s">
        <v>78</v>
      </c>
      <c r="BK561" s="216">
        <f>ROUND(I561*H561,2)</f>
        <v>0</v>
      </c>
      <c r="BL561" s="16" t="s">
        <v>227</v>
      </c>
      <c r="BM561" s="16" t="s">
        <v>965</v>
      </c>
    </row>
    <row r="562" spans="2:65" s="1" customFormat="1" ht="16.5" customHeight="1">
      <c r="B562" s="37"/>
      <c r="C562" s="250" t="s">
        <v>966</v>
      </c>
      <c r="D562" s="250" t="s">
        <v>215</v>
      </c>
      <c r="E562" s="251" t="s">
        <v>967</v>
      </c>
      <c r="F562" s="252" t="s">
        <v>968</v>
      </c>
      <c r="G562" s="253" t="s">
        <v>279</v>
      </c>
      <c r="H562" s="254">
        <v>1</v>
      </c>
      <c r="I562" s="255"/>
      <c r="J562" s="256">
        <f>ROUND(I562*H562,2)</f>
        <v>0</v>
      </c>
      <c r="K562" s="252" t="s">
        <v>1</v>
      </c>
      <c r="L562" s="257"/>
      <c r="M562" s="258" t="s">
        <v>1</v>
      </c>
      <c r="N562" s="259" t="s">
        <v>41</v>
      </c>
      <c r="O562" s="78"/>
      <c r="P562" s="214">
        <f>O562*H562</f>
        <v>0</v>
      </c>
      <c r="Q562" s="214">
        <v>0.02741</v>
      </c>
      <c r="R562" s="214">
        <f>Q562*H562</f>
        <v>0.02741</v>
      </c>
      <c r="S562" s="214">
        <v>0</v>
      </c>
      <c r="T562" s="215">
        <f>S562*H562</f>
        <v>0</v>
      </c>
      <c r="AR562" s="16" t="s">
        <v>333</v>
      </c>
      <c r="AT562" s="16" t="s">
        <v>215</v>
      </c>
      <c r="AU562" s="16" t="s">
        <v>80</v>
      </c>
      <c r="AY562" s="16" t="s">
        <v>139</v>
      </c>
      <c r="BE562" s="216">
        <f>IF(N562="základní",J562,0)</f>
        <v>0</v>
      </c>
      <c r="BF562" s="216">
        <f>IF(N562="snížená",J562,0)</f>
        <v>0</v>
      </c>
      <c r="BG562" s="216">
        <f>IF(N562="zákl. přenesená",J562,0)</f>
        <v>0</v>
      </c>
      <c r="BH562" s="216">
        <f>IF(N562="sníž. přenesená",J562,0)</f>
        <v>0</v>
      </c>
      <c r="BI562" s="216">
        <f>IF(N562="nulová",J562,0)</f>
        <v>0</v>
      </c>
      <c r="BJ562" s="16" t="s">
        <v>78</v>
      </c>
      <c r="BK562" s="216">
        <f>ROUND(I562*H562,2)</f>
        <v>0</v>
      </c>
      <c r="BL562" s="16" t="s">
        <v>227</v>
      </c>
      <c r="BM562" s="16" t="s">
        <v>969</v>
      </c>
    </row>
    <row r="563" spans="2:65" s="1" customFormat="1" ht="16.5" customHeight="1">
      <c r="B563" s="37"/>
      <c r="C563" s="250" t="s">
        <v>970</v>
      </c>
      <c r="D563" s="250" t="s">
        <v>215</v>
      </c>
      <c r="E563" s="251" t="s">
        <v>971</v>
      </c>
      <c r="F563" s="252" t="s">
        <v>972</v>
      </c>
      <c r="G563" s="253" t="s">
        <v>279</v>
      </c>
      <c r="H563" s="254">
        <v>2</v>
      </c>
      <c r="I563" s="255"/>
      <c r="J563" s="256">
        <f>ROUND(I563*H563,2)</f>
        <v>0</v>
      </c>
      <c r="K563" s="252" t="s">
        <v>1</v>
      </c>
      <c r="L563" s="257"/>
      <c r="M563" s="258" t="s">
        <v>1</v>
      </c>
      <c r="N563" s="259" t="s">
        <v>41</v>
      </c>
      <c r="O563" s="78"/>
      <c r="P563" s="214">
        <f>O563*H563</f>
        <v>0</v>
      </c>
      <c r="Q563" s="214">
        <v>0.02741</v>
      </c>
      <c r="R563" s="214">
        <f>Q563*H563</f>
        <v>0.05482</v>
      </c>
      <c r="S563" s="214">
        <v>0</v>
      </c>
      <c r="T563" s="215">
        <f>S563*H563</f>
        <v>0</v>
      </c>
      <c r="AR563" s="16" t="s">
        <v>333</v>
      </c>
      <c r="AT563" s="16" t="s">
        <v>215</v>
      </c>
      <c r="AU563" s="16" t="s">
        <v>80</v>
      </c>
      <c r="AY563" s="16" t="s">
        <v>139</v>
      </c>
      <c r="BE563" s="216">
        <f>IF(N563="základní",J563,0)</f>
        <v>0</v>
      </c>
      <c r="BF563" s="216">
        <f>IF(N563="snížená",J563,0)</f>
        <v>0</v>
      </c>
      <c r="BG563" s="216">
        <f>IF(N563="zákl. přenesená",J563,0)</f>
        <v>0</v>
      </c>
      <c r="BH563" s="216">
        <f>IF(N563="sníž. přenesená",J563,0)</f>
        <v>0</v>
      </c>
      <c r="BI563" s="216">
        <f>IF(N563="nulová",J563,0)</f>
        <v>0</v>
      </c>
      <c r="BJ563" s="16" t="s">
        <v>78</v>
      </c>
      <c r="BK563" s="216">
        <f>ROUND(I563*H563,2)</f>
        <v>0</v>
      </c>
      <c r="BL563" s="16" t="s">
        <v>227</v>
      </c>
      <c r="BM563" s="16" t="s">
        <v>973</v>
      </c>
    </row>
    <row r="564" spans="2:65" s="1" customFormat="1" ht="16.5" customHeight="1">
      <c r="B564" s="37"/>
      <c r="C564" s="250" t="s">
        <v>974</v>
      </c>
      <c r="D564" s="250" t="s">
        <v>215</v>
      </c>
      <c r="E564" s="251" t="s">
        <v>975</v>
      </c>
      <c r="F564" s="252" t="s">
        <v>976</v>
      </c>
      <c r="G564" s="253" t="s">
        <v>279</v>
      </c>
      <c r="H564" s="254">
        <v>43</v>
      </c>
      <c r="I564" s="255"/>
      <c r="J564" s="256">
        <f>ROUND(I564*H564,2)</f>
        <v>0</v>
      </c>
      <c r="K564" s="252" t="s">
        <v>1</v>
      </c>
      <c r="L564" s="257"/>
      <c r="M564" s="258" t="s">
        <v>1</v>
      </c>
      <c r="N564" s="259" t="s">
        <v>41</v>
      </c>
      <c r="O564" s="78"/>
      <c r="P564" s="214">
        <f>O564*H564</f>
        <v>0</v>
      </c>
      <c r="Q564" s="214">
        <v>0.02741</v>
      </c>
      <c r="R564" s="214">
        <f>Q564*H564</f>
        <v>1.17863</v>
      </c>
      <c r="S564" s="214">
        <v>0</v>
      </c>
      <c r="T564" s="215">
        <f>S564*H564</f>
        <v>0</v>
      </c>
      <c r="AR564" s="16" t="s">
        <v>333</v>
      </c>
      <c r="AT564" s="16" t="s">
        <v>215</v>
      </c>
      <c r="AU564" s="16" t="s">
        <v>80</v>
      </c>
      <c r="AY564" s="16" t="s">
        <v>139</v>
      </c>
      <c r="BE564" s="216">
        <f>IF(N564="základní",J564,0)</f>
        <v>0</v>
      </c>
      <c r="BF564" s="216">
        <f>IF(N564="snížená",J564,0)</f>
        <v>0</v>
      </c>
      <c r="BG564" s="216">
        <f>IF(N564="zákl. přenesená",J564,0)</f>
        <v>0</v>
      </c>
      <c r="BH564" s="216">
        <f>IF(N564="sníž. přenesená",J564,0)</f>
        <v>0</v>
      </c>
      <c r="BI564" s="216">
        <f>IF(N564="nulová",J564,0)</f>
        <v>0</v>
      </c>
      <c r="BJ564" s="16" t="s">
        <v>78</v>
      </c>
      <c r="BK564" s="216">
        <f>ROUND(I564*H564,2)</f>
        <v>0</v>
      </c>
      <c r="BL564" s="16" t="s">
        <v>227</v>
      </c>
      <c r="BM564" s="16" t="s">
        <v>977</v>
      </c>
    </row>
    <row r="565" spans="2:65" s="1" customFormat="1" ht="16.5" customHeight="1">
      <c r="B565" s="37"/>
      <c r="C565" s="250" t="s">
        <v>978</v>
      </c>
      <c r="D565" s="250" t="s">
        <v>215</v>
      </c>
      <c r="E565" s="251" t="s">
        <v>979</v>
      </c>
      <c r="F565" s="252" t="s">
        <v>980</v>
      </c>
      <c r="G565" s="253" t="s">
        <v>279</v>
      </c>
      <c r="H565" s="254">
        <v>2</v>
      </c>
      <c r="I565" s="255"/>
      <c r="J565" s="256">
        <f>ROUND(I565*H565,2)</f>
        <v>0</v>
      </c>
      <c r="K565" s="252" t="s">
        <v>1</v>
      </c>
      <c r="L565" s="257"/>
      <c r="M565" s="258" t="s">
        <v>1</v>
      </c>
      <c r="N565" s="259" t="s">
        <v>41</v>
      </c>
      <c r="O565" s="78"/>
      <c r="P565" s="214">
        <f>O565*H565</f>
        <v>0</v>
      </c>
      <c r="Q565" s="214">
        <v>0.02741</v>
      </c>
      <c r="R565" s="214">
        <f>Q565*H565</f>
        <v>0.05482</v>
      </c>
      <c r="S565" s="214">
        <v>0</v>
      </c>
      <c r="T565" s="215">
        <f>S565*H565</f>
        <v>0</v>
      </c>
      <c r="AR565" s="16" t="s">
        <v>333</v>
      </c>
      <c r="AT565" s="16" t="s">
        <v>215</v>
      </c>
      <c r="AU565" s="16" t="s">
        <v>80</v>
      </c>
      <c r="AY565" s="16" t="s">
        <v>139</v>
      </c>
      <c r="BE565" s="216">
        <f>IF(N565="základní",J565,0)</f>
        <v>0</v>
      </c>
      <c r="BF565" s="216">
        <f>IF(N565="snížená",J565,0)</f>
        <v>0</v>
      </c>
      <c r="BG565" s="216">
        <f>IF(N565="zákl. přenesená",J565,0)</f>
        <v>0</v>
      </c>
      <c r="BH565" s="216">
        <f>IF(N565="sníž. přenesená",J565,0)</f>
        <v>0</v>
      </c>
      <c r="BI565" s="216">
        <f>IF(N565="nulová",J565,0)</f>
        <v>0</v>
      </c>
      <c r="BJ565" s="16" t="s">
        <v>78</v>
      </c>
      <c r="BK565" s="216">
        <f>ROUND(I565*H565,2)</f>
        <v>0</v>
      </c>
      <c r="BL565" s="16" t="s">
        <v>227</v>
      </c>
      <c r="BM565" s="16" t="s">
        <v>981</v>
      </c>
    </row>
    <row r="566" spans="2:65" s="1" customFormat="1" ht="16.5" customHeight="1">
      <c r="B566" s="37"/>
      <c r="C566" s="250" t="s">
        <v>982</v>
      </c>
      <c r="D566" s="250" t="s">
        <v>215</v>
      </c>
      <c r="E566" s="251" t="s">
        <v>983</v>
      </c>
      <c r="F566" s="252" t="s">
        <v>984</v>
      </c>
      <c r="G566" s="253" t="s">
        <v>279</v>
      </c>
      <c r="H566" s="254">
        <v>3</v>
      </c>
      <c r="I566" s="255"/>
      <c r="J566" s="256">
        <f>ROUND(I566*H566,2)</f>
        <v>0</v>
      </c>
      <c r="K566" s="252" t="s">
        <v>1</v>
      </c>
      <c r="L566" s="257"/>
      <c r="M566" s="258" t="s">
        <v>1</v>
      </c>
      <c r="N566" s="259" t="s">
        <v>41</v>
      </c>
      <c r="O566" s="78"/>
      <c r="P566" s="214">
        <f>O566*H566</f>
        <v>0</v>
      </c>
      <c r="Q566" s="214">
        <v>0.02741</v>
      </c>
      <c r="R566" s="214">
        <f>Q566*H566</f>
        <v>0.08223</v>
      </c>
      <c r="S566" s="214">
        <v>0</v>
      </c>
      <c r="T566" s="215">
        <f>S566*H566</f>
        <v>0</v>
      </c>
      <c r="AR566" s="16" t="s">
        <v>333</v>
      </c>
      <c r="AT566" s="16" t="s">
        <v>215</v>
      </c>
      <c r="AU566" s="16" t="s">
        <v>80</v>
      </c>
      <c r="AY566" s="16" t="s">
        <v>139</v>
      </c>
      <c r="BE566" s="216">
        <f>IF(N566="základní",J566,0)</f>
        <v>0</v>
      </c>
      <c r="BF566" s="216">
        <f>IF(N566="snížená",J566,0)</f>
        <v>0</v>
      </c>
      <c r="BG566" s="216">
        <f>IF(N566="zákl. přenesená",J566,0)</f>
        <v>0</v>
      </c>
      <c r="BH566" s="216">
        <f>IF(N566="sníž. přenesená",J566,0)</f>
        <v>0</v>
      </c>
      <c r="BI566" s="216">
        <f>IF(N566="nulová",J566,0)</f>
        <v>0</v>
      </c>
      <c r="BJ566" s="16" t="s">
        <v>78</v>
      </c>
      <c r="BK566" s="216">
        <f>ROUND(I566*H566,2)</f>
        <v>0</v>
      </c>
      <c r="BL566" s="16" t="s">
        <v>227</v>
      </c>
      <c r="BM566" s="16" t="s">
        <v>985</v>
      </c>
    </row>
    <row r="567" spans="2:65" s="1" customFormat="1" ht="16.5" customHeight="1">
      <c r="B567" s="37"/>
      <c r="C567" s="250" t="s">
        <v>986</v>
      </c>
      <c r="D567" s="250" t="s">
        <v>215</v>
      </c>
      <c r="E567" s="251" t="s">
        <v>987</v>
      </c>
      <c r="F567" s="252" t="s">
        <v>988</v>
      </c>
      <c r="G567" s="253" t="s">
        <v>279</v>
      </c>
      <c r="H567" s="254">
        <v>3</v>
      </c>
      <c r="I567" s="255"/>
      <c r="J567" s="256">
        <f>ROUND(I567*H567,2)</f>
        <v>0</v>
      </c>
      <c r="K567" s="252" t="s">
        <v>1</v>
      </c>
      <c r="L567" s="257"/>
      <c r="M567" s="258" t="s">
        <v>1</v>
      </c>
      <c r="N567" s="259" t="s">
        <v>41</v>
      </c>
      <c r="O567" s="78"/>
      <c r="P567" s="214">
        <f>O567*H567</f>
        <v>0</v>
      </c>
      <c r="Q567" s="214">
        <v>0.02741</v>
      </c>
      <c r="R567" s="214">
        <f>Q567*H567</f>
        <v>0.08223</v>
      </c>
      <c r="S567" s="214">
        <v>0</v>
      </c>
      <c r="T567" s="215">
        <f>S567*H567</f>
        <v>0</v>
      </c>
      <c r="AR567" s="16" t="s">
        <v>333</v>
      </c>
      <c r="AT567" s="16" t="s">
        <v>215</v>
      </c>
      <c r="AU567" s="16" t="s">
        <v>80</v>
      </c>
      <c r="AY567" s="16" t="s">
        <v>139</v>
      </c>
      <c r="BE567" s="216">
        <f>IF(N567="základní",J567,0)</f>
        <v>0</v>
      </c>
      <c r="BF567" s="216">
        <f>IF(N567="snížená",J567,0)</f>
        <v>0</v>
      </c>
      <c r="BG567" s="216">
        <f>IF(N567="zákl. přenesená",J567,0)</f>
        <v>0</v>
      </c>
      <c r="BH567" s="216">
        <f>IF(N567="sníž. přenesená",J567,0)</f>
        <v>0</v>
      </c>
      <c r="BI567" s="216">
        <f>IF(N567="nulová",J567,0)</f>
        <v>0</v>
      </c>
      <c r="BJ567" s="16" t="s">
        <v>78</v>
      </c>
      <c r="BK567" s="216">
        <f>ROUND(I567*H567,2)</f>
        <v>0</v>
      </c>
      <c r="BL567" s="16" t="s">
        <v>227</v>
      </c>
      <c r="BM567" s="16" t="s">
        <v>989</v>
      </c>
    </row>
    <row r="568" spans="2:65" s="1" customFormat="1" ht="16.5" customHeight="1">
      <c r="B568" s="37"/>
      <c r="C568" s="250" t="s">
        <v>990</v>
      </c>
      <c r="D568" s="250" t="s">
        <v>215</v>
      </c>
      <c r="E568" s="251" t="s">
        <v>991</v>
      </c>
      <c r="F568" s="252" t="s">
        <v>992</v>
      </c>
      <c r="G568" s="253" t="s">
        <v>279</v>
      </c>
      <c r="H568" s="254">
        <v>8</v>
      </c>
      <c r="I568" s="255"/>
      <c r="J568" s="256">
        <f>ROUND(I568*H568,2)</f>
        <v>0</v>
      </c>
      <c r="K568" s="252" t="s">
        <v>1</v>
      </c>
      <c r="L568" s="257"/>
      <c r="M568" s="258" t="s">
        <v>1</v>
      </c>
      <c r="N568" s="259" t="s">
        <v>41</v>
      </c>
      <c r="O568" s="78"/>
      <c r="P568" s="214">
        <f>O568*H568</f>
        <v>0</v>
      </c>
      <c r="Q568" s="214">
        <v>0.02741</v>
      </c>
      <c r="R568" s="214">
        <f>Q568*H568</f>
        <v>0.21928</v>
      </c>
      <c r="S568" s="214">
        <v>0</v>
      </c>
      <c r="T568" s="215">
        <f>S568*H568</f>
        <v>0</v>
      </c>
      <c r="AR568" s="16" t="s">
        <v>333</v>
      </c>
      <c r="AT568" s="16" t="s">
        <v>215</v>
      </c>
      <c r="AU568" s="16" t="s">
        <v>80</v>
      </c>
      <c r="AY568" s="16" t="s">
        <v>139</v>
      </c>
      <c r="BE568" s="216">
        <f>IF(N568="základní",J568,0)</f>
        <v>0</v>
      </c>
      <c r="BF568" s="216">
        <f>IF(N568="snížená",J568,0)</f>
        <v>0</v>
      </c>
      <c r="BG568" s="216">
        <f>IF(N568="zákl. přenesená",J568,0)</f>
        <v>0</v>
      </c>
      <c r="BH568" s="216">
        <f>IF(N568="sníž. přenesená",J568,0)</f>
        <v>0</v>
      </c>
      <c r="BI568" s="216">
        <f>IF(N568="nulová",J568,0)</f>
        <v>0</v>
      </c>
      <c r="BJ568" s="16" t="s">
        <v>78</v>
      </c>
      <c r="BK568" s="216">
        <f>ROUND(I568*H568,2)</f>
        <v>0</v>
      </c>
      <c r="BL568" s="16" t="s">
        <v>227</v>
      </c>
      <c r="BM568" s="16" t="s">
        <v>993</v>
      </c>
    </row>
    <row r="569" spans="2:65" s="1" customFormat="1" ht="16.5" customHeight="1">
      <c r="B569" s="37"/>
      <c r="C569" s="250" t="s">
        <v>994</v>
      </c>
      <c r="D569" s="250" t="s">
        <v>215</v>
      </c>
      <c r="E569" s="251" t="s">
        <v>995</v>
      </c>
      <c r="F569" s="252" t="s">
        <v>996</v>
      </c>
      <c r="G569" s="253" t="s">
        <v>279</v>
      </c>
      <c r="H569" s="254">
        <v>9</v>
      </c>
      <c r="I569" s="255"/>
      <c r="J569" s="256">
        <f>ROUND(I569*H569,2)</f>
        <v>0</v>
      </c>
      <c r="K569" s="252" t="s">
        <v>1</v>
      </c>
      <c r="L569" s="257"/>
      <c r="M569" s="258" t="s">
        <v>1</v>
      </c>
      <c r="N569" s="259" t="s">
        <v>41</v>
      </c>
      <c r="O569" s="78"/>
      <c r="P569" s="214">
        <f>O569*H569</f>
        <v>0</v>
      </c>
      <c r="Q569" s="214">
        <v>0.02741</v>
      </c>
      <c r="R569" s="214">
        <f>Q569*H569</f>
        <v>0.24669</v>
      </c>
      <c r="S569" s="214">
        <v>0</v>
      </c>
      <c r="T569" s="215">
        <f>S569*H569</f>
        <v>0</v>
      </c>
      <c r="AR569" s="16" t="s">
        <v>333</v>
      </c>
      <c r="AT569" s="16" t="s">
        <v>215</v>
      </c>
      <c r="AU569" s="16" t="s">
        <v>80</v>
      </c>
      <c r="AY569" s="16" t="s">
        <v>139</v>
      </c>
      <c r="BE569" s="216">
        <f>IF(N569="základní",J569,0)</f>
        <v>0</v>
      </c>
      <c r="BF569" s="216">
        <f>IF(N569="snížená",J569,0)</f>
        <v>0</v>
      </c>
      <c r="BG569" s="216">
        <f>IF(N569="zákl. přenesená",J569,0)</f>
        <v>0</v>
      </c>
      <c r="BH569" s="216">
        <f>IF(N569="sníž. přenesená",J569,0)</f>
        <v>0</v>
      </c>
      <c r="BI569" s="216">
        <f>IF(N569="nulová",J569,0)</f>
        <v>0</v>
      </c>
      <c r="BJ569" s="16" t="s">
        <v>78</v>
      </c>
      <c r="BK569" s="216">
        <f>ROUND(I569*H569,2)</f>
        <v>0</v>
      </c>
      <c r="BL569" s="16" t="s">
        <v>227</v>
      </c>
      <c r="BM569" s="16" t="s">
        <v>997</v>
      </c>
    </row>
    <row r="570" spans="2:65" s="1" customFormat="1" ht="16.5" customHeight="1">
      <c r="B570" s="37"/>
      <c r="C570" s="250" t="s">
        <v>998</v>
      </c>
      <c r="D570" s="250" t="s">
        <v>215</v>
      </c>
      <c r="E570" s="251" t="s">
        <v>999</v>
      </c>
      <c r="F570" s="252" t="s">
        <v>1000</v>
      </c>
      <c r="G570" s="253" t="s">
        <v>279</v>
      </c>
      <c r="H570" s="254">
        <v>12</v>
      </c>
      <c r="I570" s="255"/>
      <c r="J570" s="256">
        <f>ROUND(I570*H570,2)</f>
        <v>0</v>
      </c>
      <c r="K570" s="252" t="s">
        <v>1</v>
      </c>
      <c r="L570" s="257"/>
      <c r="M570" s="258" t="s">
        <v>1</v>
      </c>
      <c r="N570" s="259" t="s">
        <v>41</v>
      </c>
      <c r="O570" s="78"/>
      <c r="P570" s="214">
        <f>O570*H570</f>
        <v>0</v>
      </c>
      <c r="Q570" s="214">
        <v>0.02741</v>
      </c>
      <c r="R570" s="214">
        <f>Q570*H570</f>
        <v>0.32892</v>
      </c>
      <c r="S570" s="214">
        <v>0</v>
      </c>
      <c r="T570" s="215">
        <f>S570*H570</f>
        <v>0</v>
      </c>
      <c r="AR570" s="16" t="s">
        <v>333</v>
      </c>
      <c r="AT570" s="16" t="s">
        <v>215</v>
      </c>
      <c r="AU570" s="16" t="s">
        <v>80</v>
      </c>
      <c r="AY570" s="16" t="s">
        <v>139</v>
      </c>
      <c r="BE570" s="216">
        <f>IF(N570="základní",J570,0)</f>
        <v>0</v>
      </c>
      <c r="BF570" s="216">
        <f>IF(N570="snížená",J570,0)</f>
        <v>0</v>
      </c>
      <c r="BG570" s="216">
        <f>IF(N570="zákl. přenesená",J570,0)</f>
        <v>0</v>
      </c>
      <c r="BH570" s="216">
        <f>IF(N570="sníž. přenesená",J570,0)</f>
        <v>0</v>
      </c>
      <c r="BI570" s="216">
        <f>IF(N570="nulová",J570,0)</f>
        <v>0</v>
      </c>
      <c r="BJ570" s="16" t="s">
        <v>78</v>
      </c>
      <c r="BK570" s="216">
        <f>ROUND(I570*H570,2)</f>
        <v>0</v>
      </c>
      <c r="BL570" s="16" t="s">
        <v>227</v>
      </c>
      <c r="BM570" s="16" t="s">
        <v>1001</v>
      </c>
    </row>
    <row r="571" spans="2:65" s="1" customFormat="1" ht="16.5" customHeight="1">
      <c r="B571" s="37"/>
      <c r="C571" s="250" t="s">
        <v>1002</v>
      </c>
      <c r="D571" s="250" t="s">
        <v>215</v>
      </c>
      <c r="E571" s="251" t="s">
        <v>1003</v>
      </c>
      <c r="F571" s="252" t="s">
        <v>1004</v>
      </c>
      <c r="G571" s="253" t="s">
        <v>279</v>
      </c>
      <c r="H571" s="254">
        <v>24</v>
      </c>
      <c r="I571" s="255"/>
      <c r="J571" s="256">
        <f>ROUND(I571*H571,2)</f>
        <v>0</v>
      </c>
      <c r="K571" s="252" t="s">
        <v>1</v>
      </c>
      <c r="L571" s="257"/>
      <c r="M571" s="258" t="s">
        <v>1</v>
      </c>
      <c r="N571" s="259" t="s">
        <v>41</v>
      </c>
      <c r="O571" s="78"/>
      <c r="P571" s="214">
        <f>O571*H571</f>
        <v>0</v>
      </c>
      <c r="Q571" s="214">
        <v>0.02741</v>
      </c>
      <c r="R571" s="214">
        <f>Q571*H571</f>
        <v>0.65784</v>
      </c>
      <c r="S571" s="214">
        <v>0</v>
      </c>
      <c r="T571" s="215">
        <f>S571*H571</f>
        <v>0</v>
      </c>
      <c r="AR571" s="16" t="s">
        <v>333</v>
      </c>
      <c r="AT571" s="16" t="s">
        <v>215</v>
      </c>
      <c r="AU571" s="16" t="s">
        <v>80</v>
      </c>
      <c r="AY571" s="16" t="s">
        <v>139</v>
      </c>
      <c r="BE571" s="216">
        <f>IF(N571="základní",J571,0)</f>
        <v>0</v>
      </c>
      <c r="BF571" s="216">
        <f>IF(N571="snížená",J571,0)</f>
        <v>0</v>
      </c>
      <c r="BG571" s="216">
        <f>IF(N571="zákl. přenesená",J571,0)</f>
        <v>0</v>
      </c>
      <c r="BH571" s="216">
        <f>IF(N571="sníž. přenesená",J571,0)</f>
        <v>0</v>
      </c>
      <c r="BI571" s="216">
        <f>IF(N571="nulová",J571,0)</f>
        <v>0</v>
      </c>
      <c r="BJ571" s="16" t="s">
        <v>78</v>
      </c>
      <c r="BK571" s="216">
        <f>ROUND(I571*H571,2)</f>
        <v>0</v>
      </c>
      <c r="BL571" s="16" t="s">
        <v>227</v>
      </c>
      <c r="BM571" s="16" t="s">
        <v>1005</v>
      </c>
    </row>
    <row r="572" spans="2:65" s="1" customFormat="1" ht="16.5" customHeight="1">
      <c r="B572" s="37"/>
      <c r="C572" s="250" t="s">
        <v>1006</v>
      </c>
      <c r="D572" s="250" t="s">
        <v>215</v>
      </c>
      <c r="E572" s="251" t="s">
        <v>1007</v>
      </c>
      <c r="F572" s="252" t="s">
        <v>1008</v>
      </c>
      <c r="G572" s="253" t="s">
        <v>279</v>
      </c>
      <c r="H572" s="254">
        <v>6</v>
      </c>
      <c r="I572" s="255"/>
      <c r="J572" s="256">
        <f>ROUND(I572*H572,2)</f>
        <v>0</v>
      </c>
      <c r="K572" s="252" t="s">
        <v>1</v>
      </c>
      <c r="L572" s="257"/>
      <c r="M572" s="258" t="s">
        <v>1</v>
      </c>
      <c r="N572" s="259" t="s">
        <v>41</v>
      </c>
      <c r="O572" s="78"/>
      <c r="P572" s="214">
        <f>O572*H572</f>
        <v>0</v>
      </c>
      <c r="Q572" s="214">
        <v>0.02741</v>
      </c>
      <c r="R572" s="214">
        <f>Q572*H572</f>
        <v>0.16446</v>
      </c>
      <c r="S572" s="214">
        <v>0</v>
      </c>
      <c r="T572" s="215">
        <f>S572*H572</f>
        <v>0</v>
      </c>
      <c r="AR572" s="16" t="s">
        <v>333</v>
      </c>
      <c r="AT572" s="16" t="s">
        <v>215</v>
      </c>
      <c r="AU572" s="16" t="s">
        <v>80</v>
      </c>
      <c r="AY572" s="16" t="s">
        <v>139</v>
      </c>
      <c r="BE572" s="216">
        <f>IF(N572="základní",J572,0)</f>
        <v>0</v>
      </c>
      <c r="BF572" s="216">
        <f>IF(N572="snížená",J572,0)</f>
        <v>0</v>
      </c>
      <c r="BG572" s="216">
        <f>IF(N572="zákl. přenesená",J572,0)</f>
        <v>0</v>
      </c>
      <c r="BH572" s="216">
        <f>IF(N572="sníž. přenesená",J572,0)</f>
        <v>0</v>
      </c>
      <c r="BI572" s="216">
        <f>IF(N572="nulová",J572,0)</f>
        <v>0</v>
      </c>
      <c r="BJ572" s="16" t="s">
        <v>78</v>
      </c>
      <c r="BK572" s="216">
        <f>ROUND(I572*H572,2)</f>
        <v>0</v>
      </c>
      <c r="BL572" s="16" t="s">
        <v>227</v>
      </c>
      <c r="BM572" s="16" t="s">
        <v>1009</v>
      </c>
    </row>
    <row r="573" spans="2:65" s="1" customFormat="1" ht="16.5" customHeight="1">
      <c r="B573" s="37"/>
      <c r="C573" s="250" t="s">
        <v>1010</v>
      </c>
      <c r="D573" s="250" t="s">
        <v>215</v>
      </c>
      <c r="E573" s="251" t="s">
        <v>1011</v>
      </c>
      <c r="F573" s="252" t="s">
        <v>1012</v>
      </c>
      <c r="G573" s="253" t="s">
        <v>279</v>
      </c>
      <c r="H573" s="254">
        <v>6</v>
      </c>
      <c r="I573" s="255"/>
      <c r="J573" s="256">
        <f>ROUND(I573*H573,2)</f>
        <v>0</v>
      </c>
      <c r="K573" s="252" t="s">
        <v>1</v>
      </c>
      <c r="L573" s="257"/>
      <c r="M573" s="258" t="s">
        <v>1</v>
      </c>
      <c r="N573" s="259" t="s">
        <v>41</v>
      </c>
      <c r="O573" s="78"/>
      <c r="P573" s="214">
        <f>O573*H573</f>
        <v>0</v>
      </c>
      <c r="Q573" s="214">
        <v>0.02741</v>
      </c>
      <c r="R573" s="214">
        <f>Q573*H573</f>
        <v>0.16446</v>
      </c>
      <c r="S573" s="214">
        <v>0</v>
      </c>
      <c r="T573" s="215">
        <f>S573*H573</f>
        <v>0</v>
      </c>
      <c r="AR573" s="16" t="s">
        <v>333</v>
      </c>
      <c r="AT573" s="16" t="s">
        <v>215</v>
      </c>
      <c r="AU573" s="16" t="s">
        <v>80</v>
      </c>
      <c r="AY573" s="16" t="s">
        <v>139</v>
      </c>
      <c r="BE573" s="216">
        <f>IF(N573="základní",J573,0)</f>
        <v>0</v>
      </c>
      <c r="BF573" s="216">
        <f>IF(N573="snížená",J573,0)</f>
        <v>0</v>
      </c>
      <c r="BG573" s="216">
        <f>IF(N573="zákl. přenesená",J573,0)</f>
        <v>0</v>
      </c>
      <c r="BH573" s="216">
        <f>IF(N573="sníž. přenesená",J573,0)</f>
        <v>0</v>
      </c>
      <c r="BI573" s="216">
        <f>IF(N573="nulová",J573,0)</f>
        <v>0</v>
      </c>
      <c r="BJ573" s="16" t="s">
        <v>78</v>
      </c>
      <c r="BK573" s="216">
        <f>ROUND(I573*H573,2)</f>
        <v>0</v>
      </c>
      <c r="BL573" s="16" t="s">
        <v>227</v>
      </c>
      <c r="BM573" s="16" t="s">
        <v>1013</v>
      </c>
    </row>
    <row r="574" spans="2:65" s="1" customFormat="1" ht="16.5" customHeight="1">
      <c r="B574" s="37"/>
      <c r="C574" s="250" t="s">
        <v>1014</v>
      </c>
      <c r="D574" s="250" t="s">
        <v>215</v>
      </c>
      <c r="E574" s="251" t="s">
        <v>1015</v>
      </c>
      <c r="F574" s="252" t="s">
        <v>1016</v>
      </c>
      <c r="G574" s="253" t="s">
        <v>279</v>
      </c>
      <c r="H574" s="254">
        <v>6</v>
      </c>
      <c r="I574" s="255"/>
      <c r="J574" s="256">
        <f>ROUND(I574*H574,2)</f>
        <v>0</v>
      </c>
      <c r="K574" s="252" t="s">
        <v>1</v>
      </c>
      <c r="L574" s="257"/>
      <c r="M574" s="258" t="s">
        <v>1</v>
      </c>
      <c r="N574" s="259" t="s">
        <v>41</v>
      </c>
      <c r="O574" s="78"/>
      <c r="P574" s="214">
        <f>O574*H574</f>
        <v>0</v>
      </c>
      <c r="Q574" s="214">
        <v>0.02741</v>
      </c>
      <c r="R574" s="214">
        <f>Q574*H574</f>
        <v>0.16446</v>
      </c>
      <c r="S574" s="214">
        <v>0</v>
      </c>
      <c r="T574" s="215">
        <f>S574*H574</f>
        <v>0</v>
      </c>
      <c r="AR574" s="16" t="s">
        <v>333</v>
      </c>
      <c r="AT574" s="16" t="s">
        <v>215</v>
      </c>
      <c r="AU574" s="16" t="s">
        <v>80</v>
      </c>
      <c r="AY574" s="16" t="s">
        <v>139</v>
      </c>
      <c r="BE574" s="216">
        <f>IF(N574="základní",J574,0)</f>
        <v>0</v>
      </c>
      <c r="BF574" s="216">
        <f>IF(N574="snížená",J574,0)</f>
        <v>0</v>
      </c>
      <c r="BG574" s="216">
        <f>IF(N574="zákl. přenesená",J574,0)</f>
        <v>0</v>
      </c>
      <c r="BH574" s="216">
        <f>IF(N574="sníž. přenesená",J574,0)</f>
        <v>0</v>
      </c>
      <c r="BI574" s="216">
        <f>IF(N574="nulová",J574,0)</f>
        <v>0</v>
      </c>
      <c r="BJ574" s="16" t="s">
        <v>78</v>
      </c>
      <c r="BK574" s="216">
        <f>ROUND(I574*H574,2)</f>
        <v>0</v>
      </c>
      <c r="BL574" s="16" t="s">
        <v>227</v>
      </c>
      <c r="BM574" s="16" t="s">
        <v>1017</v>
      </c>
    </row>
    <row r="575" spans="2:65" s="1" customFormat="1" ht="16.5" customHeight="1">
      <c r="B575" s="37"/>
      <c r="C575" s="250" t="s">
        <v>1018</v>
      </c>
      <c r="D575" s="250" t="s">
        <v>215</v>
      </c>
      <c r="E575" s="251" t="s">
        <v>1019</v>
      </c>
      <c r="F575" s="252" t="s">
        <v>1020</v>
      </c>
      <c r="G575" s="253" t="s">
        <v>279</v>
      </c>
      <c r="H575" s="254">
        <v>64</v>
      </c>
      <c r="I575" s="255"/>
      <c r="J575" s="256">
        <f>ROUND(I575*H575,2)</f>
        <v>0</v>
      </c>
      <c r="K575" s="252" t="s">
        <v>1</v>
      </c>
      <c r="L575" s="257"/>
      <c r="M575" s="258" t="s">
        <v>1</v>
      </c>
      <c r="N575" s="259" t="s">
        <v>41</v>
      </c>
      <c r="O575" s="78"/>
      <c r="P575" s="214">
        <f>O575*H575</f>
        <v>0</v>
      </c>
      <c r="Q575" s="214">
        <v>0.02741</v>
      </c>
      <c r="R575" s="214">
        <f>Q575*H575</f>
        <v>1.75424</v>
      </c>
      <c r="S575" s="214">
        <v>0</v>
      </c>
      <c r="T575" s="215">
        <f>S575*H575</f>
        <v>0</v>
      </c>
      <c r="AR575" s="16" t="s">
        <v>333</v>
      </c>
      <c r="AT575" s="16" t="s">
        <v>215</v>
      </c>
      <c r="AU575" s="16" t="s">
        <v>80</v>
      </c>
      <c r="AY575" s="16" t="s">
        <v>139</v>
      </c>
      <c r="BE575" s="216">
        <f>IF(N575="základní",J575,0)</f>
        <v>0</v>
      </c>
      <c r="BF575" s="216">
        <f>IF(N575="snížená",J575,0)</f>
        <v>0</v>
      </c>
      <c r="BG575" s="216">
        <f>IF(N575="zákl. přenesená",J575,0)</f>
        <v>0</v>
      </c>
      <c r="BH575" s="216">
        <f>IF(N575="sníž. přenesená",J575,0)</f>
        <v>0</v>
      </c>
      <c r="BI575" s="216">
        <f>IF(N575="nulová",J575,0)</f>
        <v>0</v>
      </c>
      <c r="BJ575" s="16" t="s">
        <v>78</v>
      </c>
      <c r="BK575" s="216">
        <f>ROUND(I575*H575,2)</f>
        <v>0</v>
      </c>
      <c r="BL575" s="16" t="s">
        <v>227</v>
      </c>
      <c r="BM575" s="16" t="s">
        <v>1021</v>
      </c>
    </row>
    <row r="576" spans="2:65" s="1" customFormat="1" ht="16.5" customHeight="1">
      <c r="B576" s="37"/>
      <c r="C576" s="250" t="s">
        <v>1022</v>
      </c>
      <c r="D576" s="250" t="s">
        <v>215</v>
      </c>
      <c r="E576" s="251" t="s">
        <v>1023</v>
      </c>
      <c r="F576" s="252" t="s">
        <v>1024</v>
      </c>
      <c r="G576" s="253" t="s">
        <v>279</v>
      </c>
      <c r="H576" s="254">
        <v>3</v>
      </c>
      <c r="I576" s="255"/>
      <c r="J576" s="256">
        <f>ROUND(I576*H576,2)</f>
        <v>0</v>
      </c>
      <c r="K576" s="252" t="s">
        <v>1</v>
      </c>
      <c r="L576" s="257"/>
      <c r="M576" s="258" t="s">
        <v>1</v>
      </c>
      <c r="N576" s="259" t="s">
        <v>41</v>
      </c>
      <c r="O576" s="78"/>
      <c r="P576" s="214">
        <f>O576*H576</f>
        <v>0</v>
      </c>
      <c r="Q576" s="214">
        <v>0.02741</v>
      </c>
      <c r="R576" s="214">
        <f>Q576*H576</f>
        <v>0.08223</v>
      </c>
      <c r="S576" s="214">
        <v>0</v>
      </c>
      <c r="T576" s="215">
        <f>S576*H576</f>
        <v>0</v>
      </c>
      <c r="AR576" s="16" t="s">
        <v>333</v>
      </c>
      <c r="AT576" s="16" t="s">
        <v>215</v>
      </c>
      <c r="AU576" s="16" t="s">
        <v>80</v>
      </c>
      <c r="AY576" s="16" t="s">
        <v>139</v>
      </c>
      <c r="BE576" s="216">
        <f>IF(N576="základní",J576,0)</f>
        <v>0</v>
      </c>
      <c r="BF576" s="216">
        <f>IF(N576="snížená",J576,0)</f>
        <v>0</v>
      </c>
      <c r="BG576" s="216">
        <f>IF(N576="zákl. přenesená",J576,0)</f>
        <v>0</v>
      </c>
      <c r="BH576" s="216">
        <f>IF(N576="sníž. přenesená",J576,0)</f>
        <v>0</v>
      </c>
      <c r="BI576" s="216">
        <f>IF(N576="nulová",J576,0)</f>
        <v>0</v>
      </c>
      <c r="BJ576" s="16" t="s">
        <v>78</v>
      </c>
      <c r="BK576" s="216">
        <f>ROUND(I576*H576,2)</f>
        <v>0</v>
      </c>
      <c r="BL576" s="16" t="s">
        <v>227</v>
      </c>
      <c r="BM576" s="16" t="s">
        <v>1025</v>
      </c>
    </row>
    <row r="577" spans="2:65" s="1" customFormat="1" ht="16.5" customHeight="1">
      <c r="B577" s="37"/>
      <c r="C577" s="250" t="s">
        <v>1026</v>
      </c>
      <c r="D577" s="250" t="s">
        <v>215</v>
      </c>
      <c r="E577" s="251" t="s">
        <v>1027</v>
      </c>
      <c r="F577" s="252" t="s">
        <v>1028</v>
      </c>
      <c r="G577" s="253" t="s">
        <v>279</v>
      </c>
      <c r="H577" s="254">
        <v>3</v>
      </c>
      <c r="I577" s="255"/>
      <c r="J577" s="256">
        <f>ROUND(I577*H577,2)</f>
        <v>0</v>
      </c>
      <c r="K577" s="252" t="s">
        <v>1</v>
      </c>
      <c r="L577" s="257"/>
      <c r="M577" s="258" t="s">
        <v>1</v>
      </c>
      <c r="N577" s="259" t="s">
        <v>41</v>
      </c>
      <c r="O577" s="78"/>
      <c r="P577" s="214">
        <f>O577*H577</f>
        <v>0</v>
      </c>
      <c r="Q577" s="214">
        <v>0.02741</v>
      </c>
      <c r="R577" s="214">
        <f>Q577*H577</f>
        <v>0.08223</v>
      </c>
      <c r="S577" s="214">
        <v>0</v>
      </c>
      <c r="T577" s="215">
        <f>S577*H577</f>
        <v>0</v>
      </c>
      <c r="AR577" s="16" t="s">
        <v>333</v>
      </c>
      <c r="AT577" s="16" t="s">
        <v>215</v>
      </c>
      <c r="AU577" s="16" t="s">
        <v>80</v>
      </c>
      <c r="AY577" s="16" t="s">
        <v>139</v>
      </c>
      <c r="BE577" s="216">
        <f>IF(N577="základní",J577,0)</f>
        <v>0</v>
      </c>
      <c r="BF577" s="216">
        <f>IF(N577="snížená",J577,0)</f>
        <v>0</v>
      </c>
      <c r="BG577" s="216">
        <f>IF(N577="zákl. přenesená",J577,0)</f>
        <v>0</v>
      </c>
      <c r="BH577" s="216">
        <f>IF(N577="sníž. přenesená",J577,0)</f>
        <v>0</v>
      </c>
      <c r="BI577" s="216">
        <f>IF(N577="nulová",J577,0)</f>
        <v>0</v>
      </c>
      <c r="BJ577" s="16" t="s">
        <v>78</v>
      </c>
      <c r="BK577" s="216">
        <f>ROUND(I577*H577,2)</f>
        <v>0</v>
      </c>
      <c r="BL577" s="16" t="s">
        <v>227</v>
      </c>
      <c r="BM577" s="16" t="s">
        <v>1029</v>
      </c>
    </row>
    <row r="578" spans="2:65" s="1" customFormat="1" ht="16.5" customHeight="1">
      <c r="B578" s="37"/>
      <c r="C578" s="205" t="s">
        <v>1030</v>
      </c>
      <c r="D578" s="205" t="s">
        <v>141</v>
      </c>
      <c r="E578" s="206" t="s">
        <v>1031</v>
      </c>
      <c r="F578" s="207" t="s">
        <v>1032</v>
      </c>
      <c r="G578" s="208" t="s">
        <v>279</v>
      </c>
      <c r="H578" s="209">
        <v>3</v>
      </c>
      <c r="I578" s="210"/>
      <c r="J578" s="211">
        <f>ROUND(I578*H578,2)</f>
        <v>0</v>
      </c>
      <c r="K578" s="207" t="s">
        <v>145</v>
      </c>
      <c r="L578" s="42"/>
      <c r="M578" s="212" t="s">
        <v>1</v>
      </c>
      <c r="N578" s="213" t="s">
        <v>41</v>
      </c>
      <c r="O578" s="78"/>
      <c r="P578" s="214">
        <f>O578*H578</f>
        <v>0</v>
      </c>
      <c r="Q578" s="214">
        <v>0</v>
      </c>
      <c r="R578" s="214">
        <f>Q578*H578</f>
        <v>0</v>
      </c>
      <c r="S578" s="214">
        <v>0.03</v>
      </c>
      <c r="T578" s="215">
        <f>S578*H578</f>
        <v>0.09</v>
      </c>
      <c r="AR578" s="16" t="s">
        <v>227</v>
      </c>
      <c r="AT578" s="16" t="s">
        <v>141</v>
      </c>
      <c r="AU578" s="16" t="s">
        <v>80</v>
      </c>
      <c r="AY578" s="16" t="s">
        <v>139</v>
      </c>
      <c r="BE578" s="216">
        <f>IF(N578="základní",J578,0)</f>
        <v>0</v>
      </c>
      <c r="BF578" s="216">
        <f>IF(N578="snížená",J578,0)</f>
        <v>0</v>
      </c>
      <c r="BG578" s="216">
        <f>IF(N578="zákl. přenesená",J578,0)</f>
        <v>0</v>
      </c>
      <c r="BH578" s="216">
        <f>IF(N578="sníž. přenesená",J578,0)</f>
        <v>0</v>
      </c>
      <c r="BI578" s="216">
        <f>IF(N578="nulová",J578,0)</f>
        <v>0</v>
      </c>
      <c r="BJ578" s="16" t="s">
        <v>78</v>
      </c>
      <c r="BK578" s="216">
        <f>ROUND(I578*H578,2)</f>
        <v>0</v>
      </c>
      <c r="BL578" s="16" t="s">
        <v>227</v>
      </c>
      <c r="BM578" s="16" t="s">
        <v>1033</v>
      </c>
    </row>
    <row r="579" spans="2:65" s="1" customFormat="1" ht="16.5" customHeight="1">
      <c r="B579" s="37"/>
      <c r="C579" s="205" t="s">
        <v>1034</v>
      </c>
      <c r="D579" s="205" t="s">
        <v>141</v>
      </c>
      <c r="E579" s="206" t="s">
        <v>1035</v>
      </c>
      <c r="F579" s="207" t="s">
        <v>1036</v>
      </c>
      <c r="G579" s="208" t="s">
        <v>279</v>
      </c>
      <c r="H579" s="209">
        <v>40</v>
      </c>
      <c r="I579" s="210"/>
      <c r="J579" s="211">
        <f>ROUND(I579*H579,2)</f>
        <v>0</v>
      </c>
      <c r="K579" s="207" t="s">
        <v>145</v>
      </c>
      <c r="L579" s="42"/>
      <c r="M579" s="212" t="s">
        <v>1</v>
      </c>
      <c r="N579" s="213" t="s">
        <v>41</v>
      </c>
      <c r="O579" s="78"/>
      <c r="P579" s="214">
        <f>O579*H579</f>
        <v>0</v>
      </c>
      <c r="Q579" s="214">
        <v>0</v>
      </c>
      <c r="R579" s="214">
        <f>Q579*H579</f>
        <v>0</v>
      </c>
      <c r="S579" s="214">
        <v>0.003</v>
      </c>
      <c r="T579" s="215">
        <f>S579*H579</f>
        <v>0.12</v>
      </c>
      <c r="AR579" s="16" t="s">
        <v>227</v>
      </c>
      <c r="AT579" s="16" t="s">
        <v>141</v>
      </c>
      <c r="AU579" s="16" t="s">
        <v>80</v>
      </c>
      <c r="AY579" s="16" t="s">
        <v>139</v>
      </c>
      <c r="BE579" s="216">
        <f>IF(N579="základní",J579,0)</f>
        <v>0</v>
      </c>
      <c r="BF579" s="216">
        <f>IF(N579="snížená",J579,0)</f>
        <v>0</v>
      </c>
      <c r="BG579" s="216">
        <f>IF(N579="zákl. přenesená",J579,0)</f>
        <v>0</v>
      </c>
      <c r="BH579" s="216">
        <f>IF(N579="sníž. přenesená",J579,0)</f>
        <v>0</v>
      </c>
      <c r="BI579" s="216">
        <f>IF(N579="nulová",J579,0)</f>
        <v>0</v>
      </c>
      <c r="BJ579" s="16" t="s">
        <v>78</v>
      </c>
      <c r="BK579" s="216">
        <f>ROUND(I579*H579,2)</f>
        <v>0</v>
      </c>
      <c r="BL579" s="16" t="s">
        <v>227</v>
      </c>
      <c r="BM579" s="16" t="s">
        <v>1037</v>
      </c>
    </row>
    <row r="580" spans="2:51" s="12" customFormat="1" ht="12">
      <c r="B580" s="228"/>
      <c r="C580" s="229"/>
      <c r="D580" s="219" t="s">
        <v>148</v>
      </c>
      <c r="E580" s="230" t="s">
        <v>1</v>
      </c>
      <c r="F580" s="231" t="s">
        <v>414</v>
      </c>
      <c r="G580" s="229"/>
      <c r="H580" s="232">
        <v>40</v>
      </c>
      <c r="I580" s="233"/>
      <c r="J580" s="229"/>
      <c r="K580" s="229"/>
      <c r="L580" s="234"/>
      <c r="M580" s="235"/>
      <c r="N580" s="236"/>
      <c r="O580" s="236"/>
      <c r="P580" s="236"/>
      <c r="Q580" s="236"/>
      <c r="R580" s="236"/>
      <c r="S580" s="236"/>
      <c r="T580" s="237"/>
      <c r="AT580" s="238" t="s">
        <v>148</v>
      </c>
      <c r="AU580" s="238" t="s">
        <v>80</v>
      </c>
      <c r="AV580" s="12" t="s">
        <v>80</v>
      </c>
      <c r="AW580" s="12" t="s">
        <v>32</v>
      </c>
      <c r="AX580" s="12" t="s">
        <v>78</v>
      </c>
      <c r="AY580" s="238" t="s">
        <v>139</v>
      </c>
    </row>
    <row r="581" spans="2:65" s="1" customFormat="1" ht="16.5" customHeight="1">
      <c r="B581" s="37"/>
      <c r="C581" s="205" t="s">
        <v>1038</v>
      </c>
      <c r="D581" s="205" t="s">
        <v>141</v>
      </c>
      <c r="E581" s="206" t="s">
        <v>1039</v>
      </c>
      <c r="F581" s="207" t="s">
        <v>1040</v>
      </c>
      <c r="G581" s="208" t="s">
        <v>279</v>
      </c>
      <c r="H581" s="209">
        <v>62</v>
      </c>
      <c r="I581" s="210"/>
      <c r="J581" s="211">
        <f>ROUND(I581*H581,2)</f>
        <v>0</v>
      </c>
      <c r="K581" s="207" t="s">
        <v>145</v>
      </c>
      <c r="L581" s="42"/>
      <c r="M581" s="212" t="s">
        <v>1</v>
      </c>
      <c r="N581" s="213" t="s">
        <v>41</v>
      </c>
      <c r="O581" s="78"/>
      <c r="P581" s="214">
        <f>O581*H581</f>
        <v>0</v>
      </c>
      <c r="Q581" s="214">
        <v>0</v>
      </c>
      <c r="R581" s="214">
        <f>Q581*H581</f>
        <v>0</v>
      </c>
      <c r="S581" s="214">
        <v>0.005</v>
      </c>
      <c r="T581" s="215">
        <f>S581*H581</f>
        <v>0.31</v>
      </c>
      <c r="AR581" s="16" t="s">
        <v>227</v>
      </c>
      <c r="AT581" s="16" t="s">
        <v>141</v>
      </c>
      <c r="AU581" s="16" t="s">
        <v>80</v>
      </c>
      <c r="AY581" s="16" t="s">
        <v>139</v>
      </c>
      <c r="BE581" s="216">
        <f>IF(N581="základní",J581,0)</f>
        <v>0</v>
      </c>
      <c r="BF581" s="216">
        <f>IF(N581="snížená",J581,0)</f>
        <v>0</v>
      </c>
      <c r="BG581" s="216">
        <f>IF(N581="zákl. přenesená",J581,0)</f>
        <v>0</v>
      </c>
      <c r="BH581" s="216">
        <f>IF(N581="sníž. přenesená",J581,0)</f>
        <v>0</v>
      </c>
      <c r="BI581" s="216">
        <f>IF(N581="nulová",J581,0)</f>
        <v>0</v>
      </c>
      <c r="BJ581" s="16" t="s">
        <v>78</v>
      </c>
      <c r="BK581" s="216">
        <f>ROUND(I581*H581,2)</f>
        <v>0</v>
      </c>
      <c r="BL581" s="16" t="s">
        <v>227</v>
      </c>
      <c r="BM581" s="16" t="s">
        <v>1041</v>
      </c>
    </row>
    <row r="582" spans="2:51" s="12" customFormat="1" ht="12">
      <c r="B582" s="228"/>
      <c r="C582" s="229"/>
      <c r="D582" s="219" t="s">
        <v>148</v>
      </c>
      <c r="E582" s="230" t="s">
        <v>1</v>
      </c>
      <c r="F582" s="231" t="s">
        <v>1042</v>
      </c>
      <c r="G582" s="229"/>
      <c r="H582" s="232">
        <v>62</v>
      </c>
      <c r="I582" s="233"/>
      <c r="J582" s="229"/>
      <c r="K582" s="229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148</v>
      </c>
      <c r="AU582" s="238" t="s">
        <v>80</v>
      </c>
      <c r="AV582" s="12" t="s">
        <v>80</v>
      </c>
      <c r="AW582" s="12" t="s">
        <v>32</v>
      </c>
      <c r="AX582" s="12" t="s">
        <v>78</v>
      </c>
      <c r="AY582" s="238" t="s">
        <v>139</v>
      </c>
    </row>
    <row r="583" spans="2:65" s="1" customFormat="1" ht="16.5" customHeight="1">
      <c r="B583" s="37"/>
      <c r="C583" s="205" t="s">
        <v>1043</v>
      </c>
      <c r="D583" s="205" t="s">
        <v>141</v>
      </c>
      <c r="E583" s="206" t="s">
        <v>1044</v>
      </c>
      <c r="F583" s="207" t="s">
        <v>1045</v>
      </c>
      <c r="G583" s="208" t="s">
        <v>279</v>
      </c>
      <c r="H583" s="209">
        <v>50</v>
      </c>
      <c r="I583" s="210"/>
      <c r="J583" s="211">
        <f>ROUND(I583*H583,2)</f>
        <v>0</v>
      </c>
      <c r="K583" s="207" t="s">
        <v>145</v>
      </c>
      <c r="L583" s="42"/>
      <c r="M583" s="212" t="s">
        <v>1</v>
      </c>
      <c r="N583" s="213" t="s">
        <v>41</v>
      </c>
      <c r="O583" s="78"/>
      <c r="P583" s="214">
        <f>O583*H583</f>
        <v>0</v>
      </c>
      <c r="Q583" s="214">
        <v>0</v>
      </c>
      <c r="R583" s="214">
        <f>Q583*H583</f>
        <v>0</v>
      </c>
      <c r="S583" s="214">
        <v>0.006</v>
      </c>
      <c r="T583" s="215">
        <f>S583*H583</f>
        <v>0.3</v>
      </c>
      <c r="AR583" s="16" t="s">
        <v>227</v>
      </c>
      <c r="AT583" s="16" t="s">
        <v>141</v>
      </c>
      <c r="AU583" s="16" t="s">
        <v>80</v>
      </c>
      <c r="AY583" s="16" t="s">
        <v>139</v>
      </c>
      <c r="BE583" s="216">
        <f>IF(N583="základní",J583,0)</f>
        <v>0</v>
      </c>
      <c r="BF583" s="216">
        <f>IF(N583="snížená",J583,0)</f>
        <v>0</v>
      </c>
      <c r="BG583" s="216">
        <f>IF(N583="zákl. přenesená",J583,0)</f>
        <v>0</v>
      </c>
      <c r="BH583" s="216">
        <f>IF(N583="sníž. přenesená",J583,0)</f>
        <v>0</v>
      </c>
      <c r="BI583" s="216">
        <f>IF(N583="nulová",J583,0)</f>
        <v>0</v>
      </c>
      <c r="BJ583" s="16" t="s">
        <v>78</v>
      </c>
      <c r="BK583" s="216">
        <f>ROUND(I583*H583,2)</f>
        <v>0</v>
      </c>
      <c r="BL583" s="16" t="s">
        <v>227</v>
      </c>
      <c r="BM583" s="16" t="s">
        <v>1046</v>
      </c>
    </row>
    <row r="584" spans="2:51" s="12" customFormat="1" ht="12">
      <c r="B584" s="228"/>
      <c r="C584" s="229"/>
      <c r="D584" s="219" t="s">
        <v>148</v>
      </c>
      <c r="E584" s="230" t="s">
        <v>1</v>
      </c>
      <c r="F584" s="231" t="s">
        <v>1047</v>
      </c>
      <c r="G584" s="229"/>
      <c r="H584" s="232">
        <v>50</v>
      </c>
      <c r="I584" s="233"/>
      <c r="J584" s="229"/>
      <c r="K584" s="229"/>
      <c r="L584" s="234"/>
      <c r="M584" s="235"/>
      <c r="N584" s="236"/>
      <c r="O584" s="236"/>
      <c r="P584" s="236"/>
      <c r="Q584" s="236"/>
      <c r="R584" s="236"/>
      <c r="S584" s="236"/>
      <c r="T584" s="237"/>
      <c r="AT584" s="238" t="s">
        <v>148</v>
      </c>
      <c r="AU584" s="238" t="s">
        <v>80</v>
      </c>
      <c r="AV584" s="12" t="s">
        <v>80</v>
      </c>
      <c r="AW584" s="12" t="s">
        <v>32</v>
      </c>
      <c r="AX584" s="12" t="s">
        <v>78</v>
      </c>
      <c r="AY584" s="238" t="s">
        <v>139</v>
      </c>
    </row>
    <row r="585" spans="2:65" s="1" customFormat="1" ht="16.5" customHeight="1">
      <c r="B585" s="37"/>
      <c r="C585" s="205" t="s">
        <v>1048</v>
      </c>
      <c r="D585" s="205" t="s">
        <v>141</v>
      </c>
      <c r="E585" s="206" t="s">
        <v>1049</v>
      </c>
      <c r="F585" s="207" t="s">
        <v>1050</v>
      </c>
      <c r="G585" s="208" t="s">
        <v>279</v>
      </c>
      <c r="H585" s="209">
        <v>40</v>
      </c>
      <c r="I585" s="210"/>
      <c r="J585" s="211">
        <f>ROUND(I585*H585,2)</f>
        <v>0</v>
      </c>
      <c r="K585" s="207" t="s">
        <v>145</v>
      </c>
      <c r="L585" s="42"/>
      <c r="M585" s="212" t="s">
        <v>1</v>
      </c>
      <c r="N585" s="213" t="s">
        <v>41</v>
      </c>
      <c r="O585" s="78"/>
      <c r="P585" s="214">
        <f>O585*H585</f>
        <v>0</v>
      </c>
      <c r="Q585" s="214">
        <v>0</v>
      </c>
      <c r="R585" s="214">
        <f>Q585*H585</f>
        <v>0</v>
      </c>
      <c r="S585" s="214">
        <v>0</v>
      </c>
      <c r="T585" s="215">
        <f>S585*H585</f>
        <v>0</v>
      </c>
      <c r="AR585" s="16" t="s">
        <v>227</v>
      </c>
      <c r="AT585" s="16" t="s">
        <v>141</v>
      </c>
      <c r="AU585" s="16" t="s">
        <v>80</v>
      </c>
      <c r="AY585" s="16" t="s">
        <v>139</v>
      </c>
      <c r="BE585" s="216">
        <f>IF(N585="základní",J585,0)</f>
        <v>0</v>
      </c>
      <c r="BF585" s="216">
        <f>IF(N585="snížená",J585,0)</f>
        <v>0</v>
      </c>
      <c r="BG585" s="216">
        <f>IF(N585="zákl. přenesená",J585,0)</f>
        <v>0</v>
      </c>
      <c r="BH585" s="216">
        <f>IF(N585="sníž. přenesená",J585,0)</f>
        <v>0</v>
      </c>
      <c r="BI585" s="216">
        <f>IF(N585="nulová",J585,0)</f>
        <v>0</v>
      </c>
      <c r="BJ585" s="16" t="s">
        <v>78</v>
      </c>
      <c r="BK585" s="216">
        <f>ROUND(I585*H585,2)</f>
        <v>0</v>
      </c>
      <c r="BL585" s="16" t="s">
        <v>227</v>
      </c>
      <c r="BM585" s="16" t="s">
        <v>1051</v>
      </c>
    </row>
    <row r="586" spans="2:51" s="11" customFormat="1" ht="12">
      <c r="B586" s="217"/>
      <c r="C586" s="218"/>
      <c r="D586" s="219" t="s">
        <v>148</v>
      </c>
      <c r="E586" s="220" t="s">
        <v>1</v>
      </c>
      <c r="F586" s="221" t="s">
        <v>1052</v>
      </c>
      <c r="G586" s="218"/>
      <c r="H586" s="220" t="s">
        <v>1</v>
      </c>
      <c r="I586" s="222"/>
      <c r="J586" s="218"/>
      <c r="K586" s="218"/>
      <c r="L586" s="223"/>
      <c r="M586" s="224"/>
      <c r="N586" s="225"/>
      <c r="O586" s="225"/>
      <c r="P586" s="225"/>
      <c r="Q586" s="225"/>
      <c r="R586" s="225"/>
      <c r="S586" s="225"/>
      <c r="T586" s="226"/>
      <c r="AT586" s="227" t="s">
        <v>148</v>
      </c>
      <c r="AU586" s="227" t="s">
        <v>80</v>
      </c>
      <c r="AV586" s="11" t="s">
        <v>78</v>
      </c>
      <c r="AW586" s="11" t="s">
        <v>32</v>
      </c>
      <c r="AX586" s="11" t="s">
        <v>70</v>
      </c>
      <c r="AY586" s="227" t="s">
        <v>139</v>
      </c>
    </row>
    <row r="587" spans="2:51" s="12" customFormat="1" ht="12">
      <c r="B587" s="228"/>
      <c r="C587" s="229"/>
      <c r="D587" s="219" t="s">
        <v>148</v>
      </c>
      <c r="E587" s="230" t="s">
        <v>1</v>
      </c>
      <c r="F587" s="231" t="s">
        <v>414</v>
      </c>
      <c r="G587" s="229"/>
      <c r="H587" s="232">
        <v>40</v>
      </c>
      <c r="I587" s="233"/>
      <c r="J587" s="229"/>
      <c r="K587" s="229"/>
      <c r="L587" s="234"/>
      <c r="M587" s="235"/>
      <c r="N587" s="236"/>
      <c r="O587" s="236"/>
      <c r="P587" s="236"/>
      <c r="Q587" s="236"/>
      <c r="R587" s="236"/>
      <c r="S587" s="236"/>
      <c r="T587" s="237"/>
      <c r="AT587" s="238" t="s">
        <v>148</v>
      </c>
      <c r="AU587" s="238" t="s">
        <v>80</v>
      </c>
      <c r="AV587" s="12" t="s">
        <v>80</v>
      </c>
      <c r="AW587" s="12" t="s">
        <v>32</v>
      </c>
      <c r="AX587" s="12" t="s">
        <v>78</v>
      </c>
      <c r="AY587" s="238" t="s">
        <v>139</v>
      </c>
    </row>
    <row r="588" spans="2:65" s="1" customFormat="1" ht="16.5" customHeight="1">
      <c r="B588" s="37"/>
      <c r="C588" s="205" t="s">
        <v>1053</v>
      </c>
      <c r="D588" s="205" t="s">
        <v>141</v>
      </c>
      <c r="E588" s="206" t="s">
        <v>1054</v>
      </c>
      <c r="F588" s="207" t="s">
        <v>1055</v>
      </c>
      <c r="G588" s="208" t="s">
        <v>279</v>
      </c>
      <c r="H588" s="209">
        <v>14</v>
      </c>
      <c r="I588" s="210"/>
      <c r="J588" s="211">
        <f>ROUND(I588*H588,2)</f>
        <v>0</v>
      </c>
      <c r="K588" s="207" t="s">
        <v>145</v>
      </c>
      <c r="L588" s="42"/>
      <c r="M588" s="212" t="s">
        <v>1</v>
      </c>
      <c r="N588" s="213" t="s">
        <v>41</v>
      </c>
      <c r="O588" s="78"/>
      <c r="P588" s="214">
        <f>O588*H588</f>
        <v>0</v>
      </c>
      <c r="Q588" s="214">
        <v>0</v>
      </c>
      <c r="R588" s="214">
        <f>Q588*H588</f>
        <v>0</v>
      </c>
      <c r="S588" s="214">
        <v>0</v>
      </c>
      <c r="T588" s="215">
        <f>S588*H588</f>
        <v>0</v>
      </c>
      <c r="AR588" s="16" t="s">
        <v>227</v>
      </c>
      <c r="AT588" s="16" t="s">
        <v>141</v>
      </c>
      <c r="AU588" s="16" t="s">
        <v>80</v>
      </c>
      <c r="AY588" s="16" t="s">
        <v>139</v>
      </c>
      <c r="BE588" s="216">
        <f>IF(N588="základní",J588,0)</f>
        <v>0</v>
      </c>
      <c r="BF588" s="216">
        <f>IF(N588="snížená",J588,0)</f>
        <v>0</v>
      </c>
      <c r="BG588" s="216">
        <f>IF(N588="zákl. přenesená",J588,0)</f>
        <v>0</v>
      </c>
      <c r="BH588" s="216">
        <f>IF(N588="sníž. přenesená",J588,0)</f>
        <v>0</v>
      </c>
      <c r="BI588" s="216">
        <f>IF(N588="nulová",J588,0)</f>
        <v>0</v>
      </c>
      <c r="BJ588" s="16" t="s">
        <v>78</v>
      </c>
      <c r="BK588" s="216">
        <f>ROUND(I588*H588,2)</f>
        <v>0</v>
      </c>
      <c r="BL588" s="16" t="s">
        <v>227</v>
      </c>
      <c r="BM588" s="16" t="s">
        <v>1056</v>
      </c>
    </row>
    <row r="589" spans="2:51" s="11" customFormat="1" ht="12">
      <c r="B589" s="217"/>
      <c r="C589" s="218"/>
      <c r="D589" s="219" t="s">
        <v>148</v>
      </c>
      <c r="E589" s="220" t="s">
        <v>1</v>
      </c>
      <c r="F589" s="221" t="s">
        <v>1057</v>
      </c>
      <c r="G589" s="218"/>
      <c r="H589" s="220" t="s">
        <v>1</v>
      </c>
      <c r="I589" s="222"/>
      <c r="J589" s="218"/>
      <c r="K589" s="218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148</v>
      </c>
      <c r="AU589" s="227" t="s">
        <v>80</v>
      </c>
      <c r="AV589" s="11" t="s">
        <v>78</v>
      </c>
      <c r="AW589" s="11" t="s">
        <v>32</v>
      </c>
      <c r="AX589" s="11" t="s">
        <v>70</v>
      </c>
      <c r="AY589" s="227" t="s">
        <v>139</v>
      </c>
    </row>
    <row r="590" spans="2:51" s="12" customFormat="1" ht="12">
      <c r="B590" s="228"/>
      <c r="C590" s="229"/>
      <c r="D590" s="219" t="s">
        <v>148</v>
      </c>
      <c r="E590" s="230" t="s">
        <v>1</v>
      </c>
      <c r="F590" s="231" t="s">
        <v>1058</v>
      </c>
      <c r="G590" s="229"/>
      <c r="H590" s="232">
        <v>14</v>
      </c>
      <c r="I590" s="233"/>
      <c r="J590" s="229"/>
      <c r="K590" s="229"/>
      <c r="L590" s="234"/>
      <c r="M590" s="235"/>
      <c r="N590" s="236"/>
      <c r="O590" s="236"/>
      <c r="P590" s="236"/>
      <c r="Q590" s="236"/>
      <c r="R590" s="236"/>
      <c r="S590" s="236"/>
      <c r="T590" s="237"/>
      <c r="AT590" s="238" t="s">
        <v>148</v>
      </c>
      <c r="AU590" s="238" t="s">
        <v>80</v>
      </c>
      <c r="AV590" s="12" t="s">
        <v>80</v>
      </c>
      <c r="AW590" s="12" t="s">
        <v>32</v>
      </c>
      <c r="AX590" s="12" t="s">
        <v>78</v>
      </c>
      <c r="AY590" s="238" t="s">
        <v>139</v>
      </c>
    </row>
    <row r="591" spans="2:65" s="1" customFormat="1" ht="16.5" customHeight="1">
      <c r="B591" s="37"/>
      <c r="C591" s="205" t="s">
        <v>1059</v>
      </c>
      <c r="D591" s="205" t="s">
        <v>141</v>
      </c>
      <c r="E591" s="206" t="s">
        <v>1060</v>
      </c>
      <c r="F591" s="207" t="s">
        <v>1061</v>
      </c>
      <c r="G591" s="208" t="s">
        <v>279</v>
      </c>
      <c r="H591" s="209">
        <v>32</v>
      </c>
      <c r="I591" s="210"/>
      <c r="J591" s="211">
        <f>ROUND(I591*H591,2)</f>
        <v>0</v>
      </c>
      <c r="K591" s="207" t="s">
        <v>145</v>
      </c>
      <c r="L591" s="42"/>
      <c r="M591" s="212" t="s">
        <v>1</v>
      </c>
      <c r="N591" s="213" t="s">
        <v>41</v>
      </c>
      <c r="O591" s="78"/>
      <c r="P591" s="214">
        <f>O591*H591</f>
        <v>0</v>
      </c>
      <c r="Q591" s="214">
        <v>0</v>
      </c>
      <c r="R591" s="214">
        <f>Q591*H591</f>
        <v>0</v>
      </c>
      <c r="S591" s="214">
        <v>0</v>
      </c>
      <c r="T591" s="215">
        <f>S591*H591</f>
        <v>0</v>
      </c>
      <c r="AR591" s="16" t="s">
        <v>227</v>
      </c>
      <c r="AT591" s="16" t="s">
        <v>141</v>
      </c>
      <c r="AU591" s="16" t="s">
        <v>80</v>
      </c>
      <c r="AY591" s="16" t="s">
        <v>139</v>
      </c>
      <c r="BE591" s="216">
        <f>IF(N591="základní",J591,0)</f>
        <v>0</v>
      </c>
      <c r="BF591" s="216">
        <f>IF(N591="snížená",J591,0)</f>
        <v>0</v>
      </c>
      <c r="BG591" s="216">
        <f>IF(N591="zákl. přenesená",J591,0)</f>
        <v>0</v>
      </c>
      <c r="BH591" s="216">
        <f>IF(N591="sníž. přenesená",J591,0)</f>
        <v>0</v>
      </c>
      <c r="BI591" s="216">
        <f>IF(N591="nulová",J591,0)</f>
        <v>0</v>
      </c>
      <c r="BJ591" s="16" t="s">
        <v>78</v>
      </c>
      <c r="BK591" s="216">
        <f>ROUND(I591*H591,2)</f>
        <v>0</v>
      </c>
      <c r="BL591" s="16" t="s">
        <v>227</v>
      </c>
      <c r="BM591" s="16" t="s">
        <v>1062</v>
      </c>
    </row>
    <row r="592" spans="2:51" s="11" customFormat="1" ht="12">
      <c r="B592" s="217"/>
      <c r="C592" s="218"/>
      <c r="D592" s="219" t="s">
        <v>148</v>
      </c>
      <c r="E592" s="220" t="s">
        <v>1</v>
      </c>
      <c r="F592" s="221" t="s">
        <v>1063</v>
      </c>
      <c r="G592" s="218"/>
      <c r="H592" s="220" t="s">
        <v>1</v>
      </c>
      <c r="I592" s="222"/>
      <c r="J592" s="218"/>
      <c r="K592" s="218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148</v>
      </c>
      <c r="AU592" s="227" t="s">
        <v>80</v>
      </c>
      <c r="AV592" s="11" t="s">
        <v>78</v>
      </c>
      <c r="AW592" s="11" t="s">
        <v>32</v>
      </c>
      <c r="AX592" s="11" t="s">
        <v>70</v>
      </c>
      <c r="AY592" s="227" t="s">
        <v>139</v>
      </c>
    </row>
    <row r="593" spans="2:51" s="12" customFormat="1" ht="12">
      <c r="B593" s="228"/>
      <c r="C593" s="229"/>
      <c r="D593" s="219" t="s">
        <v>148</v>
      </c>
      <c r="E593" s="230" t="s">
        <v>1</v>
      </c>
      <c r="F593" s="231" t="s">
        <v>1064</v>
      </c>
      <c r="G593" s="229"/>
      <c r="H593" s="232">
        <v>32</v>
      </c>
      <c r="I593" s="233"/>
      <c r="J593" s="229"/>
      <c r="K593" s="229"/>
      <c r="L593" s="234"/>
      <c r="M593" s="235"/>
      <c r="N593" s="236"/>
      <c r="O593" s="236"/>
      <c r="P593" s="236"/>
      <c r="Q593" s="236"/>
      <c r="R593" s="236"/>
      <c r="S593" s="236"/>
      <c r="T593" s="237"/>
      <c r="AT593" s="238" t="s">
        <v>148</v>
      </c>
      <c r="AU593" s="238" t="s">
        <v>80</v>
      </c>
      <c r="AV593" s="12" t="s">
        <v>80</v>
      </c>
      <c r="AW593" s="12" t="s">
        <v>32</v>
      </c>
      <c r="AX593" s="12" t="s">
        <v>78</v>
      </c>
      <c r="AY593" s="238" t="s">
        <v>139</v>
      </c>
    </row>
    <row r="594" spans="2:65" s="1" customFormat="1" ht="16.5" customHeight="1">
      <c r="B594" s="37"/>
      <c r="C594" s="205" t="s">
        <v>1065</v>
      </c>
      <c r="D594" s="205" t="s">
        <v>141</v>
      </c>
      <c r="E594" s="206" t="s">
        <v>1066</v>
      </c>
      <c r="F594" s="207" t="s">
        <v>1067</v>
      </c>
      <c r="G594" s="208" t="s">
        <v>279</v>
      </c>
      <c r="H594" s="209">
        <v>16</v>
      </c>
      <c r="I594" s="210"/>
      <c r="J594" s="211">
        <f>ROUND(I594*H594,2)</f>
        <v>0</v>
      </c>
      <c r="K594" s="207" t="s">
        <v>145</v>
      </c>
      <c r="L594" s="42"/>
      <c r="M594" s="212" t="s">
        <v>1</v>
      </c>
      <c r="N594" s="213" t="s">
        <v>41</v>
      </c>
      <c r="O594" s="78"/>
      <c r="P594" s="214">
        <f>O594*H594</f>
        <v>0</v>
      </c>
      <c r="Q594" s="214">
        <v>0</v>
      </c>
      <c r="R594" s="214">
        <f>Q594*H594</f>
        <v>0</v>
      </c>
      <c r="S594" s="214">
        <v>0</v>
      </c>
      <c r="T594" s="215">
        <f>S594*H594</f>
        <v>0</v>
      </c>
      <c r="AR594" s="16" t="s">
        <v>227</v>
      </c>
      <c r="AT594" s="16" t="s">
        <v>141</v>
      </c>
      <c r="AU594" s="16" t="s">
        <v>80</v>
      </c>
      <c r="AY594" s="16" t="s">
        <v>139</v>
      </c>
      <c r="BE594" s="216">
        <f>IF(N594="základní",J594,0)</f>
        <v>0</v>
      </c>
      <c r="BF594" s="216">
        <f>IF(N594="snížená",J594,0)</f>
        <v>0</v>
      </c>
      <c r="BG594" s="216">
        <f>IF(N594="zákl. přenesená",J594,0)</f>
        <v>0</v>
      </c>
      <c r="BH594" s="216">
        <f>IF(N594="sníž. přenesená",J594,0)</f>
        <v>0</v>
      </c>
      <c r="BI594" s="216">
        <f>IF(N594="nulová",J594,0)</f>
        <v>0</v>
      </c>
      <c r="BJ594" s="16" t="s">
        <v>78</v>
      </c>
      <c r="BK594" s="216">
        <f>ROUND(I594*H594,2)</f>
        <v>0</v>
      </c>
      <c r="BL594" s="16" t="s">
        <v>227</v>
      </c>
      <c r="BM594" s="16" t="s">
        <v>1068</v>
      </c>
    </row>
    <row r="595" spans="2:51" s="11" customFormat="1" ht="12">
      <c r="B595" s="217"/>
      <c r="C595" s="218"/>
      <c r="D595" s="219" t="s">
        <v>148</v>
      </c>
      <c r="E595" s="220" t="s">
        <v>1</v>
      </c>
      <c r="F595" s="221" t="s">
        <v>1069</v>
      </c>
      <c r="G595" s="218"/>
      <c r="H595" s="220" t="s">
        <v>1</v>
      </c>
      <c r="I595" s="222"/>
      <c r="J595" s="218"/>
      <c r="K595" s="218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148</v>
      </c>
      <c r="AU595" s="227" t="s">
        <v>80</v>
      </c>
      <c r="AV595" s="11" t="s">
        <v>78</v>
      </c>
      <c r="AW595" s="11" t="s">
        <v>32</v>
      </c>
      <c r="AX595" s="11" t="s">
        <v>70</v>
      </c>
      <c r="AY595" s="227" t="s">
        <v>139</v>
      </c>
    </row>
    <row r="596" spans="2:51" s="12" customFormat="1" ht="12">
      <c r="B596" s="228"/>
      <c r="C596" s="229"/>
      <c r="D596" s="219" t="s">
        <v>148</v>
      </c>
      <c r="E596" s="230" t="s">
        <v>1</v>
      </c>
      <c r="F596" s="231" t="s">
        <v>1070</v>
      </c>
      <c r="G596" s="229"/>
      <c r="H596" s="232">
        <v>16</v>
      </c>
      <c r="I596" s="233"/>
      <c r="J596" s="229"/>
      <c r="K596" s="229"/>
      <c r="L596" s="234"/>
      <c r="M596" s="235"/>
      <c r="N596" s="236"/>
      <c r="O596" s="236"/>
      <c r="P596" s="236"/>
      <c r="Q596" s="236"/>
      <c r="R596" s="236"/>
      <c r="S596" s="236"/>
      <c r="T596" s="237"/>
      <c r="AT596" s="238" t="s">
        <v>148</v>
      </c>
      <c r="AU596" s="238" t="s">
        <v>80</v>
      </c>
      <c r="AV596" s="12" t="s">
        <v>80</v>
      </c>
      <c r="AW596" s="12" t="s">
        <v>32</v>
      </c>
      <c r="AX596" s="12" t="s">
        <v>78</v>
      </c>
      <c r="AY596" s="238" t="s">
        <v>139</v>
      </c>
    </row>
    <row r="597" spans="2:65" s="1" customFormat="1" ht="16.5" customHeight="1">
      <c r="B597" s="37"/>
      <c r="C597" s="205" t="s">
        <v>1071</v>
      </c>
      <c r="D597" s="205" t="s">
        <v>141</v>
      </c>
      <c r="E597" s="206" t="s">
        <v>1072</v>
      </c>
      <c r="F597" s="207" t="s">
        <v>1073</v>
      </c>
      <c r="G597" s="208" t="s">
        <v>279</v>
      </c>
      <c r="H597" s="209">
        <v>4</v>
      </c>
      <c r="I597" s="210"/>
      <c r="J597" s="211">
        <f>ROUND(I597*H597,2)</f>
        <v>0</v>
      </c>
      <c r="K597" s="207" t="s">
        <v>145</v>
      </c>
      <c r="L597" s="42"/>
      <c r="M597" s="212" t="s">
        <v>1</v>
      </c>
      <c r="N597" s="213" t="s">
        <v>41</v>
      </c>
      <c r="O597" s="78"/>
      <c r="P597" s="214">
        <f>O597*H597</f>
        <v>0</v>
      </c>
      <c r="Q597" s="214">
        <v>0</v>
      </c>
      <c r="R597" s="214">
        <f>Q597*H597</f>
        <v>0</v>
      </c>
      <c r="S597" s="214">
        <v>0</v>
      </c>
      <c r="T597" s="215">
        <f>S597*H597</f>
        <v>0</v>
      </c>
      <c r="AR597" s="16" t="s">
        <v>227</v>
      </c>
      <c r="AT597" s="16" t="s">
        <v>141</v>
      </c>
      <c r="AU597" s="16" t="s">
        <v>80</v>
      </c>
      <c r="AY597" s="16" t="s">
        <v>139</v>
      </c>
      <c r="BE597" s="216">
        <f>IF(N597="základní",J597,0)</f>
        <v>0</v>
      </c>
      <c r="BF597" s="216">
        <f>IF(N597="snížená",J597,0)</f>
        <v>0</v>
      </c>
      <c r="BG597" s="216">
        <f>IF(N597="zákl. přenesená",J597,0)</f>
        <v>0</v>
      </c>
      <c r="BH597" s="216">
        <f>IF(N597="sníž. přenesená",J597,0)</f>
        <v>0</v>
      </c>
      <c r="BI597" s="216">
        <f>IF(N597="nulová",J597,0)</f>
        <v>0</v>
      </c>
      <c r="BJ597" s="16" t="s">
        <v>78</v>
      </c>
      <c r="BK597" s="216">
        <f>ROUND(I597*H597,2)</f>
        <v>0</v>
      </c>
      <c r="BL597" s="16" t="s">
        <v>227</v>
      </c>
      <c r="BM597" s="16" t="s">
        <v>1074</v>
      </c>
    </row>
    <row r="598" spans="2:51" s="11" customFormat="1" ht="12">
      <c r="B598" s="217"/>
      <c r="C598" s="218"/>
      <c r="D598" s="219" t="s">
        <v>148</v>
      </c>
      <c r="E598" s="220" t="s">
        <v>1</v>
      </c>
      <c r="F598" s="221" t="s">
        <v>1075</v>
      </c>
      <c r="G598" s="218"/>
      <c r="H598" s="220" t="s">
        <v>1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148</v>
      </c>
      <c r="AU598" s="227" t="s">
        <v>80</v>
      </c>
      <c r="AV598" s="11" t="s">
        <v>78</v>
      </c>
      <c r="AW598" s="11" t="s">
        <v>32</v>
      </c>
      <c r="AX598" s="11" t="s">
        <v>70</v>
      </c>
      <c r="AY598" s="227" t="s">
        <v>139</v>
      </c>
    </row>
    <row r="599" spans="2:51" s="12" customFormat="1" ht="12">
      <c r="B599" s="228"/>
      <c r="C599" s="229"/>
      <c r="D599" s="219" t="s">
        <v>148</v>
      </c>
      <c r="E599" s="230" t="s">
        <v>1</v>
      </c>
      <c r="F599" s="231" t="s">
        <v>1076</v>
      </c>
      <c r="G599" s="229"/>
      <c r="H599" s="232">
        <v>4</v>
      </c>
      <c r="I599" s="233"/>
      <c r="J599" s="229"/>
      <c r="K599" s="229"/>
      <c r="L599" s="234"/>
      <c r="M599" s="235"/>
      <c r="N599" s="236"/>
      <c r="O599" s="236"/>
      <c r="P599" s="236"/>
      <c r="Q599" s="236"/>
      <c r="R599" s="236"/>
      <c r="S599" s="236"/>
      <c r="T599" s="237"/>
      <c r="AT599" s="238" t="s">
        <v>148</v>
      </c>
      <c r="AU599" s="238" t="s">
        <v>80</v>
      </c>
      <c r="AV599" s="12" t="s">
        <v>80</v>
      </c>
      <c r="AW599" s="12" t="s">
        <v>32</v>
      </c>
      <c r="AX599" s="12" t="s">
        <v>78</v>
      </c>
      <c r="AY599" s="238" t="s">
        <v>139</v>
      </c>
    </row>
    <row r="600" spans="2:65" s="1" customFormat="1" ht="16.5" customHeight="1">
      <c r="B600" s="37"/>
      <c r="C600" s="205" t="s">
        <v>1077</v>
      </c>
      <c r="D600" s="205" t="s">
        <v>141</v>
      </c>
      <c r="E600" s="206" t="s">
        <v>1078</v>
      </c>
      <c r="F600" s="207" t="s">
        <v>1079</v>
      </c>
      <c r="G600" s="208" t="s">
        <v>279</v>
      </c>
      <c r="H600" s="209">
        <v>42</v>
      </c>
      <c r="I600" s="210"/>
      <c r="J600" s="211">
        <f>ROUND(I600*H600,2)</f>
        <v>0</v>
      </c>
      <c r="K600" s="207" t="s">
        <v>145</v>
      </c>
      <c r="L600" s="42"/>
      <c r="M600" s="212" t="s">
        <v>1</v>
      </c>
      <c r="N600" s="213" t="s">
        <v>41</v>
      </c>
      <c r="O600" s="78"/>
      <c r="P600" s="214">
        <f>O600*H600</f>
        <v>0</v>
      </c>
      <c r="Q600" s="214">
        <v>0</v>
      </c>
      <c r="R600" s="214">
        <f>Q600*H600</f>
        <v>0</v>
      </c>
      <c r="S600" s="214">
        <v>0</v>
      </c>
      <c r="T600" s="215">
        <f>S600*H600</f>
        <v>0</v>
      </c>
      <c r="AR600" s="16" t="s">
        <v>227</v>
      </c>
      <c r="AT600" s="16" t="s">
        <v>141</v>
      </c>
      <c r="AU600" s="16" t="s">
        <v>80</v>
      </c>
      <c r="AY600" s="16" t="s">
        <v>139</v>
      </c>
      <c r="BE600" s="216">
        <f>IF(N600="základní",J600,0)</f>
        <v>0</v>
      </c>
      <c r="BF600" s="216">
        <f>IF(N600="snížená",J600,0)</f>
        <v>0</v>
      </c>
      <c r="BG600" s="216">
        <f>IF(N600="zákl. přenesená",J600,0)</f>
        <v>0</v>
      </c>
      <c r="BH600" s="216">
        <f>IF(N600="sníž. přenesená",J600,0)</f>
        <v>0</v>
      </c>
      <c r="BI600" s="216">
        <f>IF(N600="nulová",J600,0)</f>
        <v>0</v>
      </c>
      <c r="BJ600" s="16" t="s">
        <v>78</v>
      </c>
      <c r="BK600" s="216">
        <f>ROUND(I600*H600,2)</f>
        <v>0</v>
      </c>
      <c r="BL600" s="16" t="s">
        <v>227</v>
      </c>
      <c r="BM600" s="16" t="s">
        <v>1080</v>
      </c>
    </row>
    <row r="601" spans="2:51" s="11" customFormat="1" ht="12">
      <c r="B601" s="217"/>
      <c r="C601" s="218"/>
      <c r="D601" s="219" t="s">
        <v>148</v>
      </c>
      <c r="E601" s="220" t="s">
        <v>1</v>
      </c>
      <c r="F601" s="221" t="s">
        <v>1081</v>
      </c>
      <c r="G601" s="218"/>
      <c r="H601" s="220" t="s">
        <v>1</v>
      </c>
      <c r="I601" s="222"/>
      <c r="J601" s="218"/>
      <c r="K601" s="218"/>
      <c r="L601" s="223"/>
      <c r="M601" s="224"/>
      <c r="N601" s="225"/>
      <c r="O601" s="225"/>
      <c r="P601" s="225"/>
      <c r="Q601" s="225"/>
      <c r="R601" s="225"/>
      <c r="S601" s="225"/>
      <c r="T601" s="226"/>
      <c r="AT601" s="227" t="s">
        <v>148</v>
      </c>
      <c r="AU601" s="227" t="s">
        <v>80</v>
      </c>
      <c r="AV601" s="11" t="s">
        <v>78</v>
      </c>
      <c r="AW601" s="11" t="s">
        <v>32</v>
      </c>
      <c r="AX601" s="11" t="s">
        <v>70</v>
      </c>
      <c r="AY601" s="227" t="s">
        <v>139</v>
      </c>
    </row>
    <row r="602" spans="2:51" s="12" customFormat="1" ht="12">
      <c r="B602" s="228"/>
      <c r="C602" s="229"/>
      <c r="D602" s="219" t="s">
        <v>148</v>
      </c>
      <c r="E602" s="230" t="s">
        <v>1</v>
      </c>
      <c r="F602" s="231" t="s">
        <v>1082</v>
      </c>
      <c r="G602" s="229"/>
      <c r="H602" s="232">
        <v>42</v>
      </c>
      <c r="I602" s="233"/>
      <c r="J602" s="229"/>
      <c r="K602" s="229"/>
      <c r="L602" s="234"/>
      <c r="M602" s="235"/>
      <c r="N602" s="236"/>
      <c r="O602" s="236"/>
      <c r="P602" s="236"/>
      <c r="Q602" s="236"/>
      <c r="R602" s="236"/>
      <c r="S602" s="236"/>
      <c r="T602" s="237"/>
      <c r="AT602" s="238" t="s">
        <v>148</v>
      </c>
      <c r="AU602" s="238" t="s">
        <v>80</v>
      </c>
      <c r="AV602" s="12" t="s">
        <v>80</v>
      </c>
      <c r="AW602" s="12" t="s">
        <v>32</v>
      </c>
      <c r="AX602" s="12" t="s">
        <v>78</v>
      </c>
      <c r="AY602" s="238" t="s">
        <v>139</v>
      </c>
    </row>
    <row r="603" spans="2:65" s="1" customFormat="1" ht="16.5" customHeight="1">
      <c r="B603" s="37"/>
      <c r="C603" s="205" t="s">
        <v>1083</v>
      </c>
      <c r="D603" s="205" t="s">
        <v>141</v>
      </c>
      <c r="E603" s="206" t="s">
        <v>1084</v>
      </c>
      <c r="F603" s="207" t="s">
        <v>1085</v>
      </c>
      <c r="G603" s="208" t="s">
        <v>279</v>
      </c>
      <c r="H603" s="209">
        <v>4</v>
      </c>
      <c r="I603" s="210"/>
      <c r="J603" s="211">
        <f>ROUND(I603*H603,2)</f>
        <v>0</v>
      </c>
      <c r="K603" s="207" t="s">
        <v>145</v>
      </c>
      <c r="L603" s="42"/>
      <c r="M603" s="212" t="s">
        <v>1</v>
      </c>
      <c r="N603" s="213" t="s">
        <v>41</v>
      </c>
      <c r="O603" s="78"/>
      <c r="P603" s="214">
        <f>O603*H603</f>
        <v>0</v>
      </c>
      <c r="Q603" s="214">
        <v>0</v>
      </c>
      <c r="R603" s="214">
        <f>Q603*H603</f>
        <v>0</v>
      </c>
      <c r="S603" s="214">
        <v>0</v>
      </c>
      <c r="T603" s="215">
        <f>S603*H603</f>
        <v>0</v>
      </c>
      <c r="AR603" s="16" t="s">
        <v>227</v>
      </c>
      <c r="AT603" s="16" t="s">
        <v>141</v>
      </c>
      <c r="AU603" s="16" t="s">
        <v>80</v>
      </c>
      <c r="AY603" s="16" t="s">
        <v>139</v>
      </c>
      <c r="BE603" s="216">
        <f>IF(N603="základní",J603,0)</f>
        <v>0</v>
      </c>
      <c r="BF603" s="216">
        <f>IF(N603="snížená",J603,0)</f>
        <v>0</v>
      </c>
      <c r="BG603" s="216">
        <f>IF(N603="zákl. přenesená",J603,0)</f>
        <v>0</v>
      </c>
      <c r="BH603" s="216">
        <f>IF(N603="sníž. přenesená",J603,0)</f>
        <v>0</v>
      </c>
      <c r="BI603" s="216">
        <f>IF(N603="nulová",J603,0)</f>
        <v>0</v>
      </c>
      <c r="BJ603" s="16" t="s">
        <v>78</v>
      </c>
      <c r="BK603" s="216">
        <f>ROUND(I603*H603,2)</f>
        <v>0</v>
      </c>
      <c r="BL603" s="16" t="s">
        <v>227</v>
      </c>
      <c r="BM603" s="16" t="s">
        <v>1086</v>
      </c>
    </row>
    <row r="604" spans="2:51" s="11" customFormat="1" ht="12">
      <c r="B604" s="217"/>
      <c r="C604" s="218"/>
      <c r="D604" s="219" t="s">
        <v>148</v>
      </c>
      <c r="E604" s="220" t="s">
        <v>1</v>
      </c>
      <c r="F604" s="221" t="s">
        <v>1087</v>
      </c>
      <c r="G604" s="218"/>
      <c r="H604" s="220" t="s">
        <v>1</v>
      </c>
      <c r="I604" s="222"/>
      <c r="J604" s="218"/>
      <c r="K604" s="218"/>
      <c r="L604" s="223"/>
      <c r="M604" s="224"/>
      <c r="N604" s="225"/>
      <c r="O604" s="225"/>
      <c r="P604" s="225"/>
      <c r="Q604" s="225"/>
      <c r="R604" s="225"/>
      <c r="S604" s="225"/>
      <c r="T604" s="226"/>
      <c r="AT604" s="227" t="s">
        <v>148</v>
      </c>
      <c r="AU604" s="227" t="s">
        <v>80</v>
      </c>
      <c r="AV604" s="11" t="s">
        <v>78</v>
      </c>
      <c r="AW604" s="11" t="s">
        <v>32</v>
      </c>
      <c r="AX604" s="11" t="s">
        <v>70</v>
      </c>
      <c r="AY604" s="227" t="s">
        <v>139</v>
      </c>
    </row>
    <row r="605" spans="2:51" s="12" customFormat="1" ht="12">
      <c r="B605" s="228"/>
      <c r="C605" s="229"/>
      <c r="D605" s="219" t="s">
        <v>148</v>
      </c>
      <c r="E605" s="230" t="s">
        <v>1</v>
      </c>
      <c r="F605" s="231" t="s">
        <v>1088</v>
      </c>
      <c r="G605" s="229"/>
      <c r="H605" s="232">
        <v>4</v>
      </c>
      <c r="I605" s="233"/>
      <c r="J605" s="229"/>
      <c r="K605" s="229"/>
      <c r="L605" s="234"/>
      <c r="M605" s="235"/>
      <c r="N605" s="236"/>
      <c r="O605" s="236"/>
      <c r="P605" s="236"/>
      <c r="Q605" s="236"/>
      <c r="R605" s="236"/>
      <c r="S605" s="236"/>
      <c r="T605" s="237"/>
      <c r="AT605" s="238" t="s">
        <v>148</v>
      </c>
      <c r="AU605" s="238" t="s">
        <v>80</v>
      </c>
      <c r="AV605" s="12" t="s">
        <v>80</v>
      </c>
      <c r="AW605" s="12" t="s">
        <v>32</v>
      </c>
      <c r="AX605" s="12" t="s">
        <v>78</v>
      </c>
      <c r="AY605" s="238" t="s">
        <v>139</v>
      </c>
    </row>
    <row r="606" spans="2:65" s="1" customFormat="1" ht="16.5" customHeight="1">
      <c r="B606" s="37"/>
      <c r="C606" s="205" t="s">
        <v>1089</v>
      </c>
      <c r="D606" s="205" t="s">
        <v>141</v>
      </c>
      <c r="E606" s="206" t="s">
        <v>1090</v>
      </c>
      <c r="F606" s="207" t="s">
        <v>1091</v>
      </c>
      <c r="G606" s="208" t="s">
        <v>279</v>
      </c>
      <c r="H606" s="209">
        <v>4</v>
      </c>
      <c r="I606" s="210"/>
      <c r="J606" s="211">
        <f>ROUND(I606*H606,2)</f>
        <v>0</v>
      </c>
      <c r="K606" s="207" t="s">
        <v>145</v>
      </c>
      <c r="L606" s="42"/>
      <c r="M606" s="212" t="s">
        <v>1</v>
      </c>
      <c r="N606" s="213" t="s">
        <v>41</v>
      </c>
      <c r="O606" s="78"/>
      <c r="P606" s="214">
        <f>O606*H606</f>
        <v>0</v>
      </c>
      <c r="Q606" s="214">
        <v>0</v>
      </c>
      <c r="R606" s="214">
        <f>Q606*H606</f>
        <v>0</v>
      </c>
      <c r="S606" s="214">
        <v>0</v>
      </c>
      <c r="T606" s="215">
        <f>S606*H606</f>
        <v>0</v>
      </c>
      <c r="AR606" s="16" t="s">
        <v>227</v>
      </c>
      <c r="AT606" s="16" t="s">
        <v>141</v>
      </c>
      <c r="AU606" s="16" t="s">
        <v>80</v>
      </c>
      <c r="AY606" s="16" t="s">
        <v>139</v>
      </c>
      <c r="BE606" s="216">
        <f>IF(N606="základní",J606,0)</f>
        <v>0</v>
      </c>
      <c r="BF606" s="216">
        <f>IF(N606="snížená",J606,0)</f>
        <v>0</v>
      </c>
      <c r="BG606" s="216">
        <f>IF(N606="zákl. přenesená",J606,0)</f>
        <v>0</v>
      </c>
      <c r="BH606" s="216">
        <f>IF(N606="sníž. přenesená",J606,0)</f>
        <v>0</v>
      </c>
      <c r="BI606" s="216">
        <f>IF(N606="nulová",J606,0)</f>
        <v>0</v>
      </c>
      <c r="BJ606" s="16" t="s">
        <v>78</v>
      </c>
      <c r="BK606" s="216">
        <f>ROUND(I606*H606,2)</f>
        <v>0</v>
      </c>
      <c r="BL606" s="16" t="s">
        <v>227</v>
      </c>
      <c r="BM606" s="16" t="s">
        <v>1092</v>
      </c>
    </row>
    <row r="607" spans="2:51" s="11" customFormat="1" ht="12">
      <c r="B607" s="217"/>
      <c r="C607" s="218"/>
      <c r="D607" s="219" t="s">
        <v>148</v>
      </c>
      <c r="E607" s="220" t="s">
        <v>1</v>
      </c>
      <c r="F607" s="221" t="s">
        <v>1093</v>
      </c>
      <c r="G607" s="218"/>
      <c r="H607" s="220" t="s">
        <v>1</v>
      </c>
      <c r="I607" s="222"/>
      <c r="J607" s="218"/>
      <c r="K607" s="218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148</v>
      </c>
      <c r="AU607" s="227" t="s">
        <v>80</v>
      </c>
      <c r="AV607" s="11" t="s">
        <v>78</v>
      </c>
      <c r="AW607" s="11" t="s">
        <v>32</v>
      </c>
      <c r="AX607" s="11" t="s">
        <v>70</v>
      </c>
      <c r="AY607" s="227" t="s">
        <v>139</v>
      </c>
    </row>
    <row r="608" spans="2:51" s="12" customFormat="1" ht="12">
      <c r="B608" s="228"/>
      <c r="C608" s="229"/>
      <c r="D608" s="219" t="s">
        <v>148</v>
      </c>
      <c r="E608" s="230" t="s">
        <v>1</v>
      </c>
      <c r="F608" s="231" t="s">
        <v>1076</v>
      </c>
      <c r="G608" s="229"/>
      <c r="H608" s="232">
        <v>4</v>
      </c>
      <c r="I608" s="233"/>
      <c r="J608" s="229"/>
      <c r="K608" s="229"/>
      <c r="L608" s="234"/>
      <c r="M608" s="235"/>
      <c r="N608" s="236"/>
      <c r="O608" s="236"/>
      <c r="P608" s="236"/>
      <c r="Q608" s="236"/>
      <c r="R608" s="236"/>
      <c r="S608" s="236"/>
      <c r="T608" s="237"/>
      <c r="AT608" s="238" t="s">
        <v>148</v>
      </c>
      <c r="AU608" s="238" t="s">
        <v>80</v>
      </c>
      <c r="AV608" s="12" t="s">
        <v>80</v>
      </c>
      <c r="AW608" s="12" t="s">
        <v>32</v>
      </c>
      <c r="AX608" s="12" t="s">
        <v>78</v>
      </c>
      <c r="AY608" s="238" t="s">
        <v>139</v>
      </c>
    </row>
    <row r="609" spans="2:65" s="1" customFormat="1" ht="16.5" customHeight="1">
      <c r="B609" s="37"/>
      <c r="C609" s="250" t="s">
        <v>1094</v>
      </c>
      <c r="D609" s="250" t="s">
        <v>215</v>
      </c>
      <c r="E609" s="251" t="s">
        <v>1095</v>
      </c>
      <c r="F609" s="252" t="s">
        <v>1096</v>
      </c>
      <c r="G609" s="253" t="s">
        <v>230</v>
      </c>
      <c r="H609" s="254">
        <v>0.6</v>
      </c>
      <c r="I609" s="255"/>
      <c r="J609" s="256">
        <f>ROUND(I609*H609,2)</f>
        <v>0</v>
      </c>
      <c r="K609" s="252" t="s">
        <v>145</v>
      </c>
      <c r="L609" s="257"/>
      <c r="M609" s="258" t="s">
        <v>1</v>
      </c>
      <c r="N609" s="259" t="s">
        <v>41</v>
      </c>
      <c r="O609" s="78"/>
      <c r="P609" s="214">
        <f>O609*H609</f>
        <v>0</v>
      </c>
      <c r="Q609" s="214">
        <v>0.003</v>
      </c>
      <c r="R609" s="214">
        <f>Q609*H609</f>
        <v>0.0018</v>
      </c>
      <c r="S609" s="214">
        <v>0</v>
      </c>
      <c r="T609" s="215">
        <f>S609*H609</f>
        <v>0</v>
      </c>
      <c r="AR609" s="16" t="s">
        <v>333</v>
      </c>
      <c r="AT609" s="16" t="s">
        <v>215</v>
      </c>
      <c r="AU609" s="16" t="s">
        <v>80</v>
      </c>
      <c r="AY609" s="16" t="s">
        <v>139</v>
      </c>
      <c r="BE609" s="216">
        <f>IF(N609="základní",J609,0)</f>
        <v>0</v>
      </c>
      <c r="BF609" s="216">
        <f>IF(N609="snížená",J609,0)</f>
        <v>0</v>
      </c>
      <c r="BG609" s="216">
        <f>IF(N609="zákl. přenesená",J609,0)</f>
        <v>0</v>
      </c>
      <c r="BH609" s="216">
        <f>IF(N609="sníž. přenesená",J609,0)</f>
        <v>0</v>
      </c>
      <c r="BI609" s="216">
        <f>IF(N609="nulová",J609,0)</f>
        <v>0</v>
      </c>
      <c r="BJ609" s="16" t="s">
        <v>78</v>
      </c>
      <c r="BK609" s="216">
        <f>ROUND(I609*H609,2)</f>
        <v>0</v>
      </c>
      <c r="BL609" s="16" t="s">
        <v>227</v>
      </c>
      <c r="BM609" s="16" t="s">
        <v>1097</v>
      </c>
    </row>
    <row r="610" spans="2:65" s="1" customFormat="1" ht="16.5" customHeight="1">
      <c r="B610" s="37"/>
      <c r="C610" s="250" t="s">
        <v>1098</v>
      </c>
      <c r="D610" s="250" t="s">
        <v>215</v>
      </c>
      <c r="E610" s="251" t="s">
        <v>1099</v>
      </c>
      <c r="F610" s="252" t="s">
        <v>1100</v>
      </c>
      <c r="G610" s="253" t="s">
        <v>230</v>
      </c>
      <c r="H610" s="254">
        <v>27.6</v>
      </c>
      <c r="I610" s="255"/>
      <c r="J610" s="256">
        <f>ROUND(I610*H610,2)</f>
        <v>0</v>
      </c>
      <c r="K610" s="252" t="s">
        <v>1</v>
      </c>
      <c r="L610" s="257"/>
      <c r="M610" s="258" t="s">
        <v>1</v>
      </c>
      <c r="N610" s="259" t="s">
        <v>41</v>
      </c>
      <c r="O610" s="78"/>
      <c r="P610" s="214">
        <f>O610*H610</f>
        <v>0</v>
      </c>
      <c r="Q610" s="214">
        <v>0.003</v>
      </c>
      <c r="R610" s="214">
        <f>Q610*H610</f>
        <v>0.08280000000000001</v>
      </c>
      <c r="S610" s="214">
        <v>0</v>
      </c>
      <c r="T610" s="215">
        <f>S610*H610</f>
        <v>0</v>
      </c>
      <c r="AR610" s="16" t="s">
        <v>333</v>
      </c>
      <c r="AT610" s="16" t="s">
        <v>215</v>
      </c>
      <c r="AU610" s="16" t="s">
        <v>80</v>
      </c>
      <c r="AY610" s="16" t="s">
        <v>139</v>
      </c>
      <c r="BE610" s="216">
        <f>IF(N610="základní",J610,0)</f>
        <v>0</v>
      </c>
      <c r="BF610" s="216">
        <f>IF(N610="snížená",J610,0)</f>
        <v>0</v>
      </c>
      <c r="BG610" s="216">
        <f>IF(N610="zákl. přenesená",J610,0)</f>
        <v>0</v>
      </c>
      <c r="BH610" s="216">
        <f>IF(N610="sníž. přenesená",J610,0)</f>
        <v>0</v>
      </c>
      <c r="BI610" s="216">
        <f>IF(N610="nulová",J610,0)</f>
        <v>0</v>
      </c>
      <c r="BJ610" s="16" t="s">
        <v>78</v>
      </c>
      <c r="BK610" s="216">
        <f>ROUND(I610*H610,2)</f>
        <v>0</v>
      </c>
      <c r="BL610" s="16" t="s">
        <v>227</v>
      </c>
      <c r="BM610" s="16" t="s">
        <v>1101</v>
      </c>
    </row>
    <row r="611" spans="2:65" s="1" customFormat="1" ht="16.5" customHeight="1">
      <c r="B611" s="37"/>
      <c r="C611" s="250" t="s">
        <v>1102</v>
      </c>
      <c r="D611" s="250" t="s">
        <v>215</v>
      </c>
      <c r="E611" s="251" t="s">
        <v>1103</v>
      </c>
      <c r="F611" s="252" t="s">
        <v>1104</v>
      </c>
      <c r="G611" s="253" t="s">
        <v>230</v>
      </c>
      <c r="H611" s="254">
        <v>4.8</v>
      </c>
      <c r="I611" s="255"/>
      <c r="J611" s="256">
        <f>ROUND(I611*H611,2)</f>
        <v>0</v>
      </c>
      <c r="K611" s="252" t="s">
        <v>1</v>
      </c>
      <c r="L611" s="257"/>
      <c r="M611" s="258" t="s">
        <v>1</v>
      </c>
      <c r="N611" s="259" t="s">
        <v>41</v>
      </c>
      <c r="O611" s="78"/>
      <c r="P611" s="214">
        <f>O611*H611</f>
        <v>0</v>
      </c>
      <c r="Q611" s="214">
        <v>0.003</v>
      </c>
      <c r="R611" s="214">
        <f>Q611*H611</f>
        <v>0.0144</v>
      </c>
      <c r="S611" s="214">
        <v>0</v>
      </c>
      <c r="T611" s="215">
        <f>S611*H611</f>
        <v>0</v>
      </c>
      <c r="AR611" s="16" t="s">
        <v>333</v>
      </c>
      <c r="AT611" s="16" t="s">
        <v>215</v>
      </c>
      <c r="AU611" s="16" t="s">
        <v>80</v>
      </c>
      <c r="AY611" s="16" t="s">
        <v>139</v>
      </c>
      <c r="BE611" s="216">
        <f>IF(N611="základní",J611,0)</f>
        <v>0</v>
      </c>
      <c r="BF611" s="216">
        <f>IF(N611="snížená",J611,0)</f>
        <v>0</v>
      </c>
      <c r="BG611" s="216">
        <f>IF(N611="zákl. přenesená",J611,0)</f>
        <v>0</v>
      </c>
      <c r="BH611" s="216">
        <f>IF(N611="sníž. přenesená",J611,0)</f>
        <v>0</v>
      </c>
      <c r="BI611" s="216">
        <f>IF(N611="nulová",J611,0)</f>
        <v>0</v>
      </c>
      <c r="BJ611" s="16" t="s">
        <v>78</v>
      </c>
      <c r="BK611" s="216">
        <f>ROUND(I611*H611,2)</f>
        <v>0</v>
      </c>
      <c r="BL611" s="16" t="s">
        <v>227</v>
      </c>
      <c r="BM611" s="16" t="s">
        <v>1105</v>
      </c>
    </row>
    <row r="612" spans="2:65" s="1" customFormat="1" ht="16.5" customHeight="1">
      <c r="B612" s="37"/>
      <c r="C612" s="250" t="s">
        <v>1106</v>
      </c>
      <c r="D612" s="250" t="s">
        <v>215</v>
      </c>
      <c r="E612" s="251" t="s">
        <v>1107</v>
      </c>
      <c r="F612" s="252" t="s">
        <v>1108</v>
      </c>
      <c r="G612" s="253" t="s">
        <v>230</v>
      </c>
      <c r="H612" s="254">
        <v>4.8</v>
      </c>
      <c r="I612" s="255"/>
      <c r="J612" s="256">
        <f>ROUND(I612*H612,2)</f>
        <v>0</v>
      </c>
      <c r="K612" s="252" t="s">
        <v>1</v>
      </c>
      <c r="L612" s="257"/>
      <c r="M612" s="258" t="s">
        <v>1</v>
      </c>
      <c r="N612" s="259" t="s">
        <v>41</v>
      </c>
      <c r="O612" s="78"/>
      <c r="P612" s="214">
        <f>O612*H612</f>
        <v>0</v>
      </c>
      <c r="Q612" s="214">
        <v>0.003</v>
      </c>
      <c r="R612" s="214">
        <f>Q612*H612</f>
        <v>0.0144</v>
      </c>
      <c r="S612" s="214">
        <v>0</v>
      </c>
      <c r="T612" s="215">
        <f>S612*H612</f>
        <v>0</v>
      </c>
      <c r="AR612" s="16" t="s">
        <v>333</v>
      </c>
      <c r="AT612" s="16" t="s">
        <v>215</v>
      </c>
      <c r="AU612" s="16" t="s">
        <v>80</v>
      </c>
      <c r="AY612" s="16" t="s">
        <v>139</v>
      </c>
      <c r="BE612" s="216">
        <f>IF(N612="základní",J612,0)</f>
        <v>0</v>
      </c>
      <c r="BF612" s="216">
        <f>IF(N612="snížená",J612,0)</f>
        <v>0</v>
      </c>
      <c r="BG612" s="216">
        <f>IF(N612="zákl. přenesená",J612,0)</f>
        <v>0</v>
      </c>
      <c r="BH612" s="216">
        <f>IF(N612="sníž. přenesená",J612,0)</f>
        <v>0</v>
      </c>
      <c r="BI612" s="216">
        <f>IF(N612="nulová",J612,0)</f>
        <v>0</v>
      </c>
      <c r="BJ612" s="16" t="s">
        <v>78</v>
      </c>
      <c r="BK612" s="216">
        <f>ROUND(I612*H612,2)</f>
        <v>0</v>
      </c>
      <c r="BL612" s="16" t="s">
        <v>227</v>
      </c>
      <c r="BM612" s="16" t="s">
        <v>1109</v>
      </c>
    </row>
    <row r="613" spans="2:65" s="1" customFormat="1" ht="16.5" customHeight="1">
      <c r="B613" s="37"/>
      <c r="C613" s="250" t="s">
        <v>1110</v>
      </c>
      <c r="D613" s="250" t="s">
        <v>215</v>
      </c>
      <c r="E613" s="251" t="s">
        <v>1111</v>
      </c>
      <c r="F613" s="252" t="s">
        <v>1112</v>
      </c>
      <c r="G613" s="253" t="s">
        <v>230</v>
      </c>
      <c r="H613" s="254">
        <v>4.62</v>
      </c>
      <c r="I613" s="255"/>
      <c r="J613" s="256">
        <f>ROUND(I613*H613,2)</f>
        <v>0</v>
      </c>
      <c r="K613" s="252" t="s">
        <v>1</v>
      </c>
      <c r="L613" s="257"/>
      <c r="M613" s="258" t="s">
        <v>1</v>
      </c>
      <c r="N613" s="259" t="s">
        <v>41</v>
      </c>
      <c r="O613" s="78"/>
      <c r="P613" s="214">
        <f>O613*H613</f>
        <v>0</v>
      </c>
      <c r="Q613" s="214">
        <v>0.003</v>
      </c>
      <c r="R613" s="214">
        <f>Q613*H613</f>
        <v>0.01386</v>
      </c>
      <c r="S613" s="214">
        <v>0</v>
      </c>
      <c r="T613" s="215">
        <f>S613*H613</f>
        <v>0</v>
      </c>
      <c r="AR613" s="16" t="s">
        <v>333</v>
      </c>
      <c r="AT613" s="16" t="s">
        <v>215</v>
      </c>
      <c r="AU613" s="16" t="s">
        <v>80</v>
      </c>
      <c r="AY613" s="16" t="s">
        <v>139</v>
      </c>
      <c r="BE613" s="216">
        <f>IF(N613="základní",J613,0)</f>
        <v>0</v>
      </c>
      <c r="BF613" s="216">
        <f>IF(N613="snížená",J613,0)</f>
        <v>0</v>
      </c>
      <c r="BG613" s="216">
        <f>IF(N613="zákl. přenesená",J613,0)</f>
        <v>0</v>
      </c>
      <c r="BH613" s="216">
        <f>IF(N613="sníž. přenesená",J613,0)</f>
        <v>0</v>
      </c>
      <c r="BI613" s="216">
        <f>IF(N613="nulová",J613,0)</f>
        <v>0</v>
      </c>
      <c r="BJ613" s="16" t="s">
        <v>78</v>
      </c>
      <c r="BK613" s="216">
        <f>ROUND(I613*H613,2)</f>
        <v>0</v>
      </c>
      <c r="BL613" s="16" t="s">
        <v>227</v>
      </c>
      <c r="BM613" s="16" t="s">
        <v>1113</v>
      </c>
    </row>
    <row r="614" spans="2:65" s="1" customFormat="1" ht="16.5" customHeight="1">
      <c r="B614" s="37"/>
      <c r="C614" s="250" t="s">
        <v>1114</v>
      </c>
      <c r="D614" s="250" t="s">
        <v>215</v>
      </c>
      <c r="E614" s="251" t="s">
        <v>1115</v>
      </c>
      <c r="F614" s="252" t="s">
        <v>1116</v>
      </c>
      <c r="G614" s="253" t="s">
        <v>230</v>
      </c>
      <c r="H614" s="254">
        <v>2.7</v>
      </c>
      <c r="I614" s="255"/>
      <c r="J614" s="256">
        <f>ROUND(I614*H614,2)</f>
        <v>0</v>
      </c>
      <c r="K614" s="252" t="s">
        <v>1</v>
      </c>
      <c r="L614" s="257"/>
      <c r="M614" s="258" t="s">
        <v>1</v>
      </c>
      <c r="N614" s="259" t="s">
        <v>41</v>
      </c>
      <c r="O614" s="78"/>
      <c r="P614" s="214">
        <f>O614*H614</f>
        <v>0</v>
      </c>
      <c r="Q614" s="214">
        <v>0.003</v>
      </c>
      <c r="R614" s="214">
        <f>Q614*H614</f>
        <v>0.008100000000000001</v>
      </c>
      <c r="S614" s="214">
        <v>0</v>
      </c>
      <c r="T614" s="215">
        <f>S614*H614</f>
        <v>0</v>
      </c>
      <c r="AR614" s="16" t="s">
        <v>333</v>
      </c>
      <c r="AT614" s="16" t="s">
        <v>215</v>
      </c>
      <c r="AU614" s="16" t="s">
        <v>80</v>
      </c>
      <c r="AY614" s="16" t="s">
        <v>139</v>
      </c>
      <c r="BE614" s="216">
        <f>IF(N614="základní",J614,0)</f>
        <v>0</v>
      </c>
      <c r="BF614" s="216">
        <f>IF(N614="snížená",J614,0)</f>
        <v>0</v>
      </c>
      <c r="BG614" s="216">
        <f>IF(N614="zákl. přenesená",J614,0)</f>
        <v>0</v>
      </c>
      <c r="BH614" s="216">
        <f>IF(N614="sníž. přenesená",J614,0)</f>
        <v>0</v>
      </c>
      <c r="BI614" s="216">
        <f>IF(N614="nulová",J614,0)</f>
        <v>0</v>
      </c>
      <c r="BJ614" s="16" t="s">
        <v>78</v>
      </c>
      <c r="BK614" s="216">
        <f>ROUND(I614*H614,2)</f>
        <v>0</v>
      </c>
      <c r="BL614" s="16" t="s">
        <v>227</v>
      </c>
      <c r="BM614" s="16" t="s">
        <v>1117</v>
      </c>
    </row>
    <row r="615" spans="2:65" s="1" customFormat="1" ht="16.5" customHeight="1">
      <c r="B615" s="37"/>
      <c r="C615" s="250" t="s">
        <v>1118</v>
      </c>
      <c r="D615" s="250" t="s">
        <v>215</v>
      </c>
      <c r="E615" s="251" t="s">
        <v>1119</v>
      </c>
      <c r="F615" s="252" t="s">
        <v>1120</v>
      </c>
      <c r="G615" s="253" t="s">
        <v>230</v>
      </c>
      <c r="H615" s="254">
        <v>27</v>
      </c>
      <c r="I615" s="255"/>
      <c r="J615" s="256">
        <f>ROUND(I615*H615,2)</f>
        <v>0</v>
      </c>
      <c r="K615" s="252" t="s">
        <v>1</v>
      </c>
      <c r="L615" s="257"/>
      <c r="M615" s="258" t="s">
        <v>1</v>
      </c>
      <c r="N615" s="259" t="s">
        <v>41</v>
      </c>
      <c r="O615" s="78"/>
      <c r="P615" s="214">
        <f>O615*H615</f>
        <v>0</v>
      </c>
      <c r="Q615" s="214">
        <v>0.003</v>
      </c>
      <c r="R615" s="214">
        <f>Q615*H615</f>
        <v>0.081</v>
      </c>
      <c r="S615" s="214">
        <v>0</v>
      </c>
      <c r="T615" s="215">
        <f>S615*H615</f>
        <v>0</v>
      </c>
      <c r="AR615" s="16" t="s">
        <v>333</v>
      </c>
      <c r="AT615" s="16" t="s">
        <v>215</v>
      </c>
      <c r="AU615" s="16" t="s">
        <v>80</v>
      </c>
      <c r="AY615" s="16" t="s">
        <v>139</v>
      </c>
      <c r="BE615" s="216">
        <f>IF(N615="základní",J615,0)</f>
        <v>0</v>
      </c>
      <c r="BF615" s="216">
        <f>IF(N615="snížená",J615,0)</f>
        <v>0</v>
      </c>
      <c r="BG615" s="216">
        <f>IF(N615="zákl. přenesená",J615,0)</f>
        <v>0</v>
      </c>
      <c r="BH615" s="216">
        <f>IF(N615="sníž. přenesená",J615,0)</f>
        <v>0</v>
      </c>
      <c r="BI615" s="216">
        <f>IF(N615="nulová",J615,0)</f>
        <v>0</v>
      </c>
      <c r="BJ615" s="16" t="s">
        <v>78</v>
      </c>
      <c r="BK615" s="216">
        <f>ROUND(I615*H615,2)</f>
        <v>0</v>
      </c>
      <c r="BL615" s="16" t="s">
        <v>227</v>
      </c>
      <c r="BM615" s="16" t="s">
        <v>1121</v>
      </c>
    </row>
    <row r="616" spans="2:65" s="1" customFormat="1" ht="16.5" customHeight="1">
      <c r="B616" s="37"/>
      <c r="C616" s="250" t="s">
        <v>1122</v>
      </c>
      <c r="D616" s="250" t="s">
        <v>215</v>
      </c>
      <c r="E616" s="251" t="s">
        <v>1123</v>
      </c>
      <c r="F616" s="252" t="s">
        <v>1124</v>
      </c>
      <c r="G616" s="253" t="s">
        <v>230</v>
      </c>
      <c r="H616" s="254">
        <v>1.5</v>
      </c>
      <c r="I616" s="255"/>
      <c r="J616" s="256">
        <f>ROUND(I616*H616,2)</f>
        <v>0</v>
      </c>
      <c r="K616" s="252" t="s">
        <v>1</v>
      </c>
      <c r="L616" s="257"/>
      <c r="M616" s="258" t="s">
        <v>1</v>
      </c>
      <c r="N616" s="259" t="s">
        <v>41</v>
      </c>
      <c r="O616" s="78"/>
      <c r="P616" s="214">
        <f>O616*H616</f>
        <v>0</v>
      </c>
      <c r="Q616" s="214">
        <v>0.003</v>
      </c>
      <c r="R616" s="214">
        <f>Q616*H616</f>
        <v>0.0045000000000000005</v>
      </c>
      <c r="S616" s="214">
        <v>0</v>
      </c>
      <c r="T616" s="215">
        <f>S616*H616</f>
        <v>0</v>
      </c>
      <c r="AR616" s="16" t="s">
        <v>333</v>
      </c>
      <c r="AT616" s="16" t="s">
        <v>215</v>
      </c>
      <c r="AU616" s="16" t="s">
        <v>80</v>
      </c>
      <c r="AY616" s="16" t="s">
        <v>139</v>
      </c>
      <c r="BE616" s="216">
        <f>IF(N616="základní",J616,0)</f>
        <v>0</v>
      </c>
      <c r="BF616" s="216">
        <f>IF(N616="snížená",J616,0)</f>
        <v>0</v>
      </c>
      <c r="BG616" s="216">
        <f>IF(N616="zákl. přenesená",J616,0)</f>
        <v>0</v>
      </c>
      <c r="BH616" s="216">
        <f>IF(N616="sníž. přenesená",J616,0)</f>
        <v>0</v>
      </c>
      <c r="BI616" s="216">
        <f>IF(N616="nulová",J616,0)</f>
        <v>0</v>
      </c>
      <c r="BJ616" s="16" t="s">
        <v>78</v>
      </c>
      <c r="BK616" s="216">
        <f>ROUND(I616*H616,2)</f>
        <v>0</v>
      </c>
      <c r="BL616" s="16" t="s">
        <v>227</v>
      </c>
      <c r="BM616" s="16" t="s">
        <v>1125</v>
      </c>
    </row>
    <row r="617" spans="2:65" s="1" customFormat="1" ht="16.5" customHeight="1">
      <c r="B617" s="37"/>
      <c r="C617" s="250" t="s">
        <v>1126</v>
      </c>
      <c r="D617" s="250" t="s">
        <v>215</v>
      </c>
      <c r="E617" s="251" t="s">
        <v>1127</v>
      </c>
      <c r="F617" s="252" t="s">
        <v>1128</v>
      </c>
      <c r="G617" s="253" t="s">
        <v>230</v>
      </c>
      <c r="H617" s="254">
        <v>16.8</v>
      </c>
      <c r="I617" s="255"/>
      <c r="J617" s="256">
        <f>ROUND(I617*H617,2)</f>
        <v>0</v>
      </c>
      <c r="K617" s="252" t="s">
        <v>1</v>
      </c>
      <c r="L617" s="257"/>
      <c r="M617" s="258" t="s">
        <v>1</v>
      </c>
      <c r="N617" s="259" t="s">
        <v>41</v>
      </c>
      <c r="O617" s="78"/>
      <c r="P617" s="214">
        <f>O617*H617</f>
        <v>0</v>
      </c>
      <c r="Q617" s="214">
        <v>0.003</v>
      </c>
      <c r="R617" s="214">
        <f>Q617*H617</f>
        <v>0.0504</v>
      </c>
      <c r="S617" s="214">
        <v>0</v>
      </c>
      <c r="T617" s="215">
        <f>S617*H617</f>
        <v>0</v>
      </c>
      <c r="AR617" s="16" t="s">
        <v>333</v>
      </c>
      <c r="AT617" s="16" t="s">
        <v>215</v>
      </c>
      <c r="AU617" s="16" t="s">
        <v>80</v>
      </c>
      <c r="AY617" s="16" t="s">
        <v>139</v>
      </c>
      <c r="BE617" s="216">
        <f>IF(N617="základní",J617,0)</f>
        <v>0</v>
      </c>
      <c r="BF617" s="216">
        <f>IF(N617="snížená",J617,0)</f>
        <v>0</v>
      </c>
      <c r="BG617" s="216">
        <f>IF(N617="zákl. přenesená",J617,0)</f>
        <v>0</v>
      </c>
      <c r="BH617" s="216">
        <f>IF(N617="sníž. přenesená",J617,0)</f>
        <v>0</v>
      </c>
      <c r="BI617" s="216">
        <f>IF(N617="nulová",J617,0)</f>
        <v>0</v>
      </c>
      <c r="BJ617" s="16" t="s">
        <v>78</v>
      </c>
      <c r="BK617" s="216">
        <f>ROUND(I617*H617,2)</f>
        <v>0</v>
      </c>
      <c r="BL617" s="16" t="s">
        <v>227</v>
      </c>
      <c r="BM617" s="16" t="s">
        <v>1129</v>
      </c>
    </row>
    <row r="618" spans="2:65" s="1" customFormat="1" ht="16.5" customHeight="1">
      <c r="B618" s="37"/>
      <c r="C618" s="250" t="s">
        <v>1130</v>
      </c>
      <c r="D618" s="250" t="s">
        <v>215</v>
      </c>
      <c r="E618" s="251" t="s">
        <v>1131</v>
      </c>
      <c r="F618" s="252" t="s">
        <v>1132</v>
      </c>
      <c r="G618" s="253" t="s">
        <v>230</v>
      </c>
      <c r="H618" s="254">
        <v>57.6</v>
      </c>
      <c r="I618" s="255"/>
      <c r="J618" s="256">
        <f>ROUND(I618*H618,2)</f>
        <v>0</v>
      </c>
      <c r="K618" s="252" t="s">
        <v>1</v>
      </c>
      <c r="L618" s="257"/>
      <c r="M618" s="258" t="s">
        <v>1</v>
      </c>
      <c r="N618" s="259" t="s">
        <v>41</v>
      </c>
      <c r="O618" s="78"/>
      <c r="P618" s="214">
        <f>O618*H618</f>
        <v>0</v>
      </c>
      <c r="Q618" s="214">
        <v>0.003</v>
      </c>
      <c r="R618" s="214">
        <f>Q618*H618</f>
        <v>0.1728</v>
      </c>
      <c r="S618" s="214">
        <v>0</v>
      </c>
      <c r="T618" s="215">
        <f>S618*H618</f>
        <v>0</v>
      </c>
      <c r="AR618" s="16" t="s">
        <v>333</v>
      </c>
      <c r="AT618" s="16" t="s">
        <v>215</v>
      </c>
      <c r="AU618" s="16" t="s">
        <v>80</v>
      </c>
      <c r="AY618" s="16" t="s">
        <v>139</v>
      </c>
      <c r="BE618" s="216">
        <f>IF(N618="základní",J618,0)</f>
        <v>0</v>
      </c>
      <c r="BF618" s="216">
        <f>IF(N618="snížená",J618,0)</f>
        <v>0</v>
      </c>
      <c r="BG618" s="216">
        <f>IF(N618="zákl. přenesená",J618,0)</f>
        <v>0</v>
      </c>
      <c r="BH618" s="216">
        <f>IF(N618="sníž. přenesená",J618,0)</f>
        <v>0</v>
      </c>
      <c r="BI618" s="216">
        <f>IF(N618="nulová",J618,0)</f>
        <v>0</v>
      </c>
      <c r="BJ618" s="16" t="s">
        <v>78</v>
      </c>
      <c r="BK618" s="216">
        <f>ROUND(I618*H618,2)</f>
        <v>0</v>
      </c>
      <c r="BL618" s="16" t="s">
        <v>227</v>
      </c>
      <c r="BM618" s="16" t="s">
        <v>1133</v>
      </c>
    </row>
    <row r="619" spans="2:65" s="1" customFormat="1" ht="16.5" customHeight="1">
      <c r="B619" s="37"/>
      <c r="C619" s="250" t="s">
        <v>1134</v>
      </c>
      <c r="D619" s="250" t="s">
        <v>215</v>
      </c>
      <c r="E619" s="251" t="s">
        <v>1135</v>
      </c>
      <c r="F619" s="252" t="s">
        <v>1136</v>
      </c>
      <c r="G619" s="253" t="s">
        <v>230</v>
      </c>
      <c r="H619" s="254">
        <v>36</v>
      </c>
      <c r="I619" s="255"/>
      <c r="J619" s="256">
        <f>ROUND(I619*H619,2)</f>
        <v>0</v>
      </c>
      <c r="K619" s="252" t="s">
        <v>1</v>
      </c>
      <c r="L619" s="257"/>
      <c r="M619" s="258" t="s">
        <v>1</v>
      </c>
      <c r="N619" s="259" t="s">
        <v>41</v>
      </c>
      <c r="O619" s="78"/>
      <c r="P619" s="214">
        <f>O619*H619</f>
        <v>0</v>
      </c>
      <c r="Q619" s="214">
        <v>0.003</v>
      </c>
      <c r="R619" s="214">
        <f>Q619*H619</f>
        <v>0.108</v>
      </c>
      <c r="S619" s="214">
        <v>0</v>
      </c>
      <c r="T619" s="215">
        <f>S619*H619</f>
        <v>0</v>
      </c>
      <c r="AR619" s="16" t="s">
        <v>333</v>
      </c>
      <c r="AT619" s="16" t="s">
        <v>215</v>
      </c>
      <c r="AU619" s="16" t="s">
        <v>80</v>
      </c>
      <c r="AY619" s="16" t="s">
        <v>139</v>
      </c>
      <c r="BE619" s="216">
        <f>IF(N619="základní",J619,0)</f>
        <v>0</v>
      </c>
      <c r="BF619" s="216">
        <f>IF(N619="snížená",J619,0)</f>
        <v>0</v>
      </c>
      <c r="BG619" s="216">
        <f>IF(N619="zákl. přenesená",J619,0)</f>
        <v>0</v>
      </c>
      <c r="BH619" s="216">
        <f>IF(N619="sníž. přenesená",J619,0)</f>
        <v>0</v>
      </c>
      <c r="BI619" s="216">
        <f>IF(N619="nulová",J619,0)</f>
        <v>0</v>
      </c>
      <c r="BJ619" s="16" t="s">
        <v>78</v>
      </c>
      <c r="BK619" s="216">
        <f>ROUND(I619*H619,2)</f>
        <v>0</v>
      </c>
      <c r="BL619" s="16" t="s">
        <v>227</v>
      </c>
      <c r="BM619" s="16" t="s">
        <v>1137</v>
      </c>
    </row>
    <row r="620" spans="2:65" s="1" customFormat="1" ht="16.5" customHeight="1">
      <c r="B620" s="37"/>
      <c r="C620" s="250" t="s">
        <v>1138</v>
      </c>
      <c r="D620" s="250" t="s">
        <v>215</v>
      </c>
      <c r="E620" s="251" t="s">
        <v>1139</v>
      </c>
      <c r="F620" s="252" t="s">
        <v>1140</v>
      </c>
      <c r="G620" s="253" t="s">
        <v>230</v>
      </c>
      <c r="H620" s="254">
        <v>2.4</v>
      </c>
      <c r="I620" s="255"/>
      <c r="J620" s="256">
        <f>ROUND(I620*H620,2)</f>
        <v>0</v>
      </c>
      <c r="K620" s="252" t="s">
        <v>1</v>
      </c>
      <c r="L620" s="257"/>
      <c r="M620" s="258" t="s">
        <v>1</v>
      </c>
      <c r="N620" s="259" t="s">
        <v>41</v>
      </c>
      <c r="O620" s="78"/>
      <c r="P620" s="214">
        <f>O620*H620</f>
        <v>0</v>
      </c>
      <c r="Q620" s="214">
        <v>0.003</v>
      </c>
      <c r="R620" s="214">
        <f>Q620*H620</f>
        <v>0.0072</v>
      </c>
      <c r="S620" s="214">
        <v>0</v>
      </c>
      <c r="T620" s="215">
        <f>S620*H620</f>
        <v>0</v>
      </c>
      <c r="AR620" s="16" t="s">
        <v>333</v>
      </c>
      <c r="AT620" s="16" t="s">
        <v>215</v>
      </c>
      <c r="AU620" s="16" t="s">
        <v>80</v>
      </c>
      <c r="AY620" s="16" t="s">
        <v>139</v>
      </c>
      <c r="BE620" s="216">
        <f>IF(N620="základní",J620,0)</f>
        <v>0</v>
      </c>
      <c r="BF620" s="216">
        <f>IF(N620="snížená",J620,0)</f>
        <v>0</v>
      </c>
      <c r="BG620" s="216">
        <f>IF(N620="zákl. přenesená",J620,0)</f>
        <v>0</v>
      </c>
      <c r="BH620" s="216">
        <f>IF(N620="sníž. přenesená",J620,0)</f>
        <v>0</v>
      </c>
      <c r="BI620" s="216">
        <f>IF(N620="nulová",J620,0)</f>
        <v>0</v>
      </c>
      <c r="BJ620" s="16" t="s">
        <v>78</v>
      </c>
      <c r="BK620" s="216">
        <f>ROUND(I620*H620,2)</f>
        <v>0</v>
      </c>
      <c r="BL620" s="16" t="s">
        <v>227</v>
      </c>
      <c r="BM620" s="16" t="s">
        <v>1141</v>
      </c>
    </row>
    <row r="621" spans="2:65" s="1" customFormat="1" ht="16.5" customHeight="1">
      <c r="B621" s="37"/>
      <c r="C621" s="250" t="s">
        <v>1142</v>
      </c>
      <c r="D621" s="250" t="s">
        <v>215</v>
      </c>
      <c r="E621" s="251" t="s">
        <v>1143</v>
      </c>
      <c r="F621" s="252" t="s">
        <v>1144</v>
      </c>
      <c r="G621" s="253" t="s">
        <v>230</v>
      </c>
      <c r="H621" s="254">
        <v>16.5</v>
      </c>
      <c r="I621" s="255"/>
      <c r="J621" s="256">
        <f>ROUND(I621*H621,2)</f>
        <v>0</v>
      </c>
      <c r="K621" s="252" t="s">
        <v>1</v>
      </c>
      <c r="L621" s="257"/>
      <c r="M621" s="258" t="s">
        <v>1</v>
      </c>
      <c r="N621" s="259" t="s">
        <v>41</v>
      </c>
      <c r="O621" s="78"/>
      <c r="P621" s="214">
        <f>O621*H621</f>
        <v>0</v>
      </c>
      <c r="Q621" s="214">
        <v>0.003</v>
      </c>
      <c r="R621" s="214">
        <f>Q621*H621</f>
        <v>0.0495</v>
      </c>
      <c r="S621" s="214">
        <v>0</v>
      </c>
      <c r="T621" s="215">
        <f>S621*H621</f>
        <v>0</v>
      </c>
      <c r="AR621" s="16" t="s">
        <v>333</v>
      </c>
      <c r="AT621" s="16" t="s">
        <v>215</v>
      </c>
      <c r="AU621" s="16" t="s">
        <v>80</v>
      </c>
      <c r="AY621" s="16" t="s">
        <v>139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16" t="s">
        <v>78</v>
      </c>
      <c r="BK621" s="216">
        <f>ROUND(I621*H621,2)</f>
        <v>0</v>
      </c>
      <c r="BL621" s="16" t="s">
        <v>227</v>
      </c>
      <c r="BM621" s="16" t="s">
        <v>1145</v>
      </c>
    </row>
    <row r="622" spans="2:65" s="1" customFormat="1" ht="16.5" customHeight="1">
      <c r="B622" s="37"/>
      <c r="C622" s="250" t="s">
        <v>1146</v>
      </c>
      <c r="D622" s="250" t="s">
        <v>215</v>
      </c>
      <c r="E622" s="251" t="s">
        <v>1147</v>
      </c>
      <c r="F622" s="252" t="s">
        <v>1148</v>
      </c>
      <c r="G622" s="253" t="s">
        <v>230</v>
      </c>
      <c r="H622" s="254">
        <v>197</v>
      </c>
      <c r="I622" s="255"/>
      <c r="J622" s="256">
        <f>ROUND(I622*H622,2)</f>
        <v>0</v>
      </c>
      <c r="K622" s="252" t="s">
        <v>1</v>
      </c>
      <c r="L622" s="257"/>
      <c r="M622" s="258" t="s">
        <v>1</v>
      </c>
      <c r="N622" s="259" t="s">
        <v>41</v>
      </c>
      <c r="O622" s="78"/>
      <c r="P622" s="214">
        <f>O622*H622</f>
        <v>0</v>
      </c>
      <c r="Q622" s="214">
        <v>0.003</v>
      </c>
      <c r="R622" s="214">
        <f>Q622*H622</f>
        <v>0.591</v>
      </c>
      <c r="S622" s="214">
        <v>0</v>
      </c>
      <c r="T622" s="215">
        <f>S622*H622</f>
        <v>0</v>
      </c>
      <c r="AR622" s="16" t="s">
        <v>333</v>
      </c>
      <c r="AT622" s="16" t="s">
        <v>215</v>
      </c>
      <c r="AU622" s="16" t="s">
        <v>80</v>
      </c>
      <c r="AY622" s="16" t="s">
        <v>139</v>
      </c>
      <c r="BE622" s="216">
        <f>IF(N622="základní",J622,0)</f>
        <v>0</v>
      </c>
      <c r="BF622" s="216">
        <f>IF(N622="snížená",J622,0)</f>
        <v>0</v>
      </c>
      <c r="BG622" s="216">
        <f>IF(N622="zákl. přenesená",J622,0)</f>
        <v>0</v>
      </c>
      <c r="BH622" s="216">
        <f>IF(N622="sníž. přenesená",J622,0)</f>
        <v>0</v>
      </c>
      <c r="BI622" s="216">
        <f>IF(N622="nulová",J622,0)</f>
        <v>0</v>
      </c>
      <c r="BJ622" s="16" t="s">
        <v>78</v>
      </c>
      <c r="BK622" s="216">
        <f>ROUND(I622*H622,2)</f>
        <v>0</v>
      </c>
      <c r="BL622" s="16" t="s">
        <v>227</v>
      </c>
      <c r="BM622" s="16" t="s">
        <v>1149</v>
      </c>
    </row>
    <row r="623" spans="2:65" s="1" customFormat="1" ht="16.5" customHeight="1">
      <c r="B623" s="37"/>
      <c r="C623" s="250" t="s">
        <v>1150</v>
      </c>
      <c r="D623" s="250" t="s">
        <v>215</v>
      </c>
      <c r="E623" s="251" t="s">
        <v>1151</v>
      </c>
      <c r="F623" s="252" t="s">
        <v>1152</v>
      </c>
      <c r="G623" s="253" t="s">
        <v>230</v>
      </c>
      <c r="H623" s="254">
        <v>16.2</v>
      </c>
      <c r="I623" s="255"/>
      <c r="J623" s="256">
        <f>ROUND(I623*H623,2)</f>
        <v>0</v>
      </c>
      <c r="K623" s="252" t="s">
        <v>1</v>
      </c>
      <c r="L623" s="257"/>
      <c r="M623" s="258" t="s">
        <v>1</v>
      </c>
      <c r="N623" s="259" t="s">
        <v>41</v>
      </c>
      <c r="O623" s="78"/>
      <c r="P623" s="214">
        <f>O623*H623</f>
        <v>0</v>
      </c>
      <c r="Q623" s="214">
        <v>0.003</v>
      </c>
      <c r="R623" s="214">
        <f>Q623*H623</f>
        <v>0.0486</v>
      </c>
      <c r="S623" s="214">
        <v>0</v>
      </c>
      <c r="T623" s="215">
        <f>S623*H623</f>
        <v>0</v>
      </c>
      <c r="AR623" s="16" t="s">
        <v>333</v>
      </c>
      <c r="AT623" s="16" t="s">
        <v>215</v>
      </c>
      <c r="AU623" s="16" t="s">
        <v>80</v>
      </c>
      <c r="AY623" s="16" t="s">
        <v>139</v>
      </c>
      <c r="BE623" s="216">
        <f>IF(N623="základní",J623,0)</f>
        <v>0</v>
      </c>
      <c r="BF623" s="216">
        <f>IF(N623="snížená",J623,0)</f>
        <v>0</v>
      </c>
      <c r="BG623" s="216">
        <f>IF(N623="zákl. přenesená",J623,0)</f>
        <v>0</v>
      </c>
      <c r="BH623" s="216">
        <f>IF(N623="sníž. přenesená",J623,0)</f>
        <v>0</v>
      </c>
      <c r="BI623" s="216">
        <f>IF(N623="nulová",J623,0)</f>
        <v>0</v>
      </c>
      <c r="BJ623" s="16" t="s">
        <v>78</v>
      </c>
      <c r="BK623" s="216">
        <f>ROUND(I623*H623,2)</f>
        <v>0</v>
      </c>
      <c r="BL623" s="16" t="s">
        <v>227</v>
      </c>
      <c r="BM623" s="16" t="s">
        <v>1153</v>
      </c>
    </row>
    <row r="624" spans="2:65" s="1" customFormat="1" ht="16.5" customHeight="1">
      <c r="B624" s="37"/>
      <c r="C624" s="250" t="s">
        <v>1154</v>
      </c>
      <c r="D624" s="250" t="s">
        <v>215</v>
      </c>
      <c r="E624" s="251" t="s">
        <v>1155</v>
      </c>
      <c r="F624" s="252" t="s">
        <v>1156</v>
      </c>
      <c r="G624" s="253" t="s">
        <v>230</v>
      </c>
      <c r="H624" s="254">
        <v>23.1</v>
      </c>
      <c r="I624" s="255"/>
      <c r="J624" s="256">
        <f>ROUND(I624*H624,2)</f>
        <v>0</v>
      </c>
      <c r="K624" s="252" t="s">
        <v>1</v>
      </c>
      <c r="L624" s="257"/>
      <c r="M624" s="258" t="s">
        <v>1</v>
      </c>
      <c r="N624" s="259" t="s">
        <v>41</v>
      </c>
      <c r="O624" s="78"/>
      <c r="P624" s="214">
        <f>O624*H624</f>
        <v>0</v>
      </c>
      <c r="Q624" s="214">
        <v>0.003</v>
      </c>
      <c r="R624" s="214">
        <f>Q624*H624</f>
        <v>0.0693</v>
      </c>
      <c r="S624" s="214">
        <v>0</v>
      </c>
      <c r="T624" s="215">
        <f>S624*H624</f>
        <v>0</v>
      </c>
      <c r="AR624" s="16" t="s">
        <v>333</v>
      </c>
      <c r="AT624" s="16" t="s">
        <v>215</v>
      </c>
      <c r="AU624" s="16" t="s">
        <v>80</v>
      </c>
      <c r="AY624" s="16" t="s">
        <v>139</v>
      </c>
      <c r="BE624" s="216">
        <f>IF(N624="základní",J624,0)</f>
        <v>0</v>
      </c>
      <c r="BF624" s="216">
        <f>IF(N624="snížená",J624,0)</f>
        <v>0</v>
      </c>
      <c r="BG624" s="216">
        <f>IF(N624="zákl. přenesená",J624,0)</f>
        <v>0</v>
      </c>
      <c r="BH624" s="216">
        <f>IF(N624="sníž. přenesená",J624,0)</f>
        <v>0</v>
      </c>
      <c r="BI624" s="216">
        <f>IF(N624="nulová",J624,0)</f>
        <v>0</v>
      </c>
      <c r="BJ624" s="16" t="s">
        <v>78</v>
      </c>
      <c r="BK624" s="216">
        <f>ROUND(I624*H624,2)</f>
        <v>0</v>
      </c>
      <c r="BL624" s="16" t="s">
        <v>227</v>
      </c>
      <c r="BM624" s="16" t="s">
        <v>1157</v>
      </c>
    </row>
    <row r="625" spans="2:65" s="1" customFormat="1" ht="16.5" customHeight="1">
      <c r="B625" s="37"/>
      <c r="C625" s="250" t="s">
        <v>1158</v>
      </c>
      <c r="D625" s="250" t="s">
        <v>215</v>
      </c>
      <c r="E625" s="251" t="s">
        <v>1159</v>
      </c>
      <c r="F625" s="252" t="s">
        <v>1160</v>
      </c>
      <c r="G625" s="253" t="s">
        <v>230</v>
      </c>
      <c r="H625" s="254">
        <v>4.15</v>
      </c>
      <c r="I625" s="255"/>
      <c r="J625" s="256">
        <f>ROUND(I625*H625,2)</f>
        <v>0</v>
      </c>
      <c r="K625" s="252" t="s">
        <v>1</v>
      </c>
      <c r="L625" s="257"/>
      <c r="M625" s="258" t="s">
        <v>1</v>
      </c>
      <c r="N625" s="259" t="s">
        <v>41</v>
      </c>
      <c r="O625" s="78"/>
      <c r="P625" s="214">
        <f>O625*H625</f>
        <v>0</v>
      </c>
      <c r="Q625" s="214">
        <v>0.003</v>
      </c>
      <c r="R625" s="214">
        <f>Q625*H625</f>
        <v>0.012450000000000001</v>
      </c>
      <c r="S625" s="214">
        <v>0</v>
      </c>
      <c r="T625" s="215">
        <f>S625*H625</f>
        <v>0</v>
      </c>
      <c r="AR625" s="16" t="s">
        <v>333</v>
      </c>
      <c r="AT625" s="16" t="s">
        <v>215</v>
      </c>
      <c r="AU625" s="16" t="s">
        <v>80</v>
      </c>
      <c r="AY625" s="16" t="s">
        <v>139</v>
      </c>
      <c r="BE625" s="216">
        <f>IF(N625="základní",J625,0)</f>
        <v>0</v>
      </c>
      <c r="BF625" s="216">
        <f>IF(N625="snížená",J625,0)</f>
        <v>0</v>
      </c>
      <c r="BG625" s="216">
        <f>IF(N625="zákl. přenesená",J625,0)</f>
        <v>0</v>
      </c>
      <c r="BH625" s="216">
        <f>IF(N625="sníž. přenesená",J625,0)</f>
        <v>0</v>
      </c>
      <c r="BI625" s="216">
        <f>IF(N625="nulová",J625,0)</f>
        <v>0</v>
      </c>
      <c r="BJ625" s="16" t="s">
        <v>78</v>
      </c>
      <c r="BK625" s="216">
        <f>ROUND(I625*H625,2)</f>
        <v>0</v>
      </c>
      <c r="BL625" s="16" t="s">
        <v>227</v>
      </c>
      <c r="BM625" s="16" t="s">
        <v>1161</v>
      </c>
    </row>
    <row r="626" spans="2:65" s="1" customFormat="1" ht="16.5" customHeight="1">
      <c r="B626" s="37"/>
      <c r="C626" s="250" t="s">
        <v>1162</v>
      </c>
      <c r="D626" s="250" t="s">
        <v>215</v>
      </c>
      <c r="E626" s="251" t="s">
        <v>1163</v>
      </c>
      <c r="F626" s="252" t="s">
        <v>1164</v>
      </c>
      <c r="G626" s="253" t="s">
        <v>230</v>
      </c>
      <c r="H626" s="254">
        <v>4.2</v>
      </c>
      <c r="I626" s="255"/>
      <c r="J626" s="256">
        <f>ROUND(I626*H626,2)</f>
        <v>0</v>
      </c>
      <c r="K626" s="252" t="s">
        <v>1</v>
      </c>
      <c r="L626" s="257"/>
      <c r="M626" s="258" t="s">
        <v>1</v>
      </c>
      <c r="N626" s="259" t="s">
        <v>41</v>
      </c>
      <c r="O626" s="78"/>
      <c r="P626" s="214">
        <f>O626*H626</f>
        <v>0</v>
      </c>
      <c r="Q626" s="214">
        <v>0.003</v>
      </c>
      <c r="R626" s="214">
        <f>Q626*H626</f>
        <v>0.0126</v>
      </c>
      <c r="S626" s="214">
        <v>0</v>
      </c>
      <c r="T626" s="215">
        <f>S626*H626</f>
        <v>0</v>
      </c>
      <c r="AR626" s="16" t="s">
        <v>333</v>
      </c>
      <c r="AT626" s="16" t="s">
        <v>215</v>
      </c>
      <c r="AU626" s="16" t="s">
        <v>80</v>
      </c>
      <c r="AY626" s="16" t="s">
        <v>139</v>
      </c>
      <c r="BE626" s="216">
        <f>IF(N626="základní",J626,0)</f>
        <v>0</v>
      </c>
      <c r="BF626" s="216">
        <f>IF(N626="snížená",J626,0)</f>
        <v>0</v>
      </c>
      <c r="BG626" s="216">
        <f>IF(N626="zákl. přenesená",J626,0)</f>
        <v>0</v>
      </c>
      <c r="BH626" s="216">
        <f>IF(N626="sníž. přenesená",J626,0)</f>
        <v>0</v>
      </c>
      <c r="BI626" s="216">
        <f>IF(N626="nulová",J626,0)</f>
        <v>0</v>
      </c>
      <c r="BJ626" s="16" t="s">
        <v>78</v>
      </c>
      <c r="BK626" s="216">
        <f>ROUND(I626*H626,2)</f>
        <v>0</v>
      </c>
      <c r="BL626" s="16" t="s">
        <v>227</v>
      </c>
      <c r="BM626" s="16" t="s">
        <v>1165</v>
      </c>
    </row>
    <row r="627" spans="2:65" s="1" customFormat="1" ht="16.5" customHeight="1">
      <c r="B627" s="37"/>
      <c r="C627" s="250" t="s">
        <v>1166</v>
      </c>
      <c r="D627" s="250" t="s">
        <v>215</v>
      </c>
      <c r="E627" s="251" t="s">
        <v>1167</v>
      </c>
      <c r="F627" s="252" t="s">
        <v>1168</v>
      </c>
      <c r="G627" s="253" t="s">
        <v>230</v>
      </c>
      <c r="H627" s="254">
        <v>4.4</v>
      </c>
      <c r="I627" s="255"/>
      <c r="J627" s="256">
        <f>ROUND(I627*H627,2)</f>
        <v>0</v>
      </c>
      <c r="K627" s="252" t="s">
        <v>1</v>
      </c>
      <c r="L627" s="257"/>
      <c r="M627" s="258" t="s">
        <v>1</v>
      </c>
      <c r="N627" s="259" t="s">
        <v>41</v>
      </c>
      <c r="O627" s="78"/>
      <c r="P627" s="214">
        <f>O627*H627</f>
        <v>0</v>
      </c>
      <c r="Q627" s="214">
        <v>0.003</v>
      </c>
      <c r="R627" s="214">
        <f>Q627*H627</f>
        <v>0.013200000000000002</v>
      </c>
      <c r="S627" s="214">
        <v>0</v>
      </c>
      <c r="T627" s="215">
        <f>S627*H627</f>
        <v>0</v>
      </c>
      <c r="AR627" s="16" t="s">
        <v>333</v>
      </c>
      <c r="AT627" s="16" t="s">
        <v>215</v>
      </c>
      <c r="AU627" s="16" t="s">
        <v>80</v>
      </c>
      <c r="AY627" s="16" t="s">
        <v>139</v>
      </c>
      <c r="BE627" s="216">
        <f>IF(N627="základní",J627,0)</f>
        <v>0</v>
      </c>
      <c r="BF627" s="216">
        <f>IF(N627="snížená",J627,0)</f>
        <v>0</v>
      </c>
      <c r="BG627" s="216">
        <f>IF(N627="zákl. přenesená",J627,0)</f>
        <v>0</v>
      </c>
      <c r="BH627" s="216">
        <f>IF(N627="sníž. přenesená",J627,0)</f>
        <v>0</v>
      </c>
      <c r="BI627" s="216">
        <f>IF(N627="nulová",J627,0)</f>
        <v>0</v>
      </c>
      <c r="BJ627" s="16" t="s">
        <v>78</v>
      </c>
      <c r="BK627" s="216">
        <f>ROUND(I627*H627,2)</f>
        <v>0</v>
      </c>
      <c r="BL627" s="16" t="s">
        <v>227</v>
      </c>
      <c r="BM627" s="16" t="s">
        <v>1169</v>
      </c>
    </row>
    <row r="628" spans="2:65" s="1" customFormat="1" ht="16.5" customHeight="1">
      <c r="B628" s="37"/>
      <c r="C628" s="250" t="s">
        <v>1170</v>
      </c>
      <c r="D628" s="250" t="s">
        <v>215</v>
      </c>
      <c r="E628" s="251" t="s">
        <v>1171</v>
      </c>
      <c r="F628" s="252" t="s">
        <v>1172</v>
      </c>
      <c r="G628" s="253" t="s">
        <v>230</v>
      </c>
      <c r="H628" s="254">
        <v>1.6</v>
      </c>
      <c r="I628" s="255"/>
      <c r="J628" s="256">
        <f>ROUND(I628*H628,2)</f>
        <v>0</v>
      </c>
      <c r="K628" s="252" t="s">
        <v>1</v>
      </c>
      <c r="L628" s="257"/>
      <c r="M628" s="258" t="s">
        <v>1</v>
      </c>
      <c r="N628" s="259" t="s">
        <v>41</v>
      </c>
      <c r="O628" s="78"/>
      <c r="P628" s="214">
        <f>O628*H628</f>
        <v>0</v>
      </c>
      <c r="Q628" s="214">
        <v>0.003</v>
      </c>
      <c r="R628" s="214">
        <f>Q628*H628</f>
        <v>0.0048000000000000004</v>
      </c>
      <c r="S628" s="214">
        <v>0</v>
      </c>
      <c r="T628" s="215">
        <f>S628*H628</f>
        <v>0</v>
      </c>
      <c r="AR628" s="16" t="s">
        <v>333</v>
      </c>
      <c r="AT628" s="16" t="s">
        <v>215</v>
      </c>
      <c r="AU628" s="16" t="s">
        <v>80</v>
      </c>
      <c r="AY628" s="16" t="s">
        <v>139</v>
      </c>
      <c r="BE628" s="216">
        <f>IF(N628="základní",J628,0)</f>
        <v>0</v>
      </c>
      <c r="BF628" s="216">
        <f>IF(N628="snížená",J628,0)</f>
        <v>0</v>
      </c>
      <c r="BG628" s="216">
        <f>IF(N628="zákl. přenesená",J628,0)</f>
        <v>0</v>
      </c>
      <c r="BH628" s="216">
        <f>IF(N628="sníž. přenesená",J628,0)</f>
        <v>0</v>
      </c>
      <c r="BI628" s="216">
        <f>IF(N628="nulová",J628,0)</f>
        <v>0</v>
      </c>
      <c r="BJ628" s="16" t="s">
        <v>78</v>
      </c>
      <c r="BK628" s="216">
        <f>ROUND(I628*H628,2)</f>
        <v>0</v>
      </c>
      <c r="BL628" s="16" t="s">
        <v>227</v>
      </c>
      <c r="BM628" s="16" t="s">
        <v>1173</v>
      </c>
    </row>
    <row r="629" spans="2:65" s="1" customFormat="1" ht="16.5" customHeight="1">
      <c r="B629" s="37"/>
      <c r="C629" s="250" t="s">
        <v>1174</v>
      </c>
      <c r="D629" s="250" t="s">
        <v>215</v>
      </c>
      <c r="E629" s="251" t="s">
        <v>1175</v>
      </c>
      <c r="F629" s="252" t="s">
        <v>1176</v>
      </c>
      <c r="G629" s="253" t="s">
        <v>230</v>
      </c>
      <c r="H629" s="254">
        <v>8.1</v>
      </c>
      <c r="I629" s="255"/>
      <c r="J629" s="256">
        <f>ROUND(I629*H629,2)</f>
        <v>0</v>
      </c>
      <c r="K629" s="252" t="s">
        <v>1</v>
      </c>
      <c r="L629" s="257"/>
      <c r="M629" s="258" t="s">
        <v>1</v>
      </c>
      <c r="N629" s="259" t="s">
        <v>41</v>
      </c>
      <c r="O629" s="78"/>
      <c r="P629" s="214">
        <f>O629*H629</f>
        <v>0</v>
      </c>
      <c r="Q629" s="214">
        <v>0.003</v>
      </c>
      <c r="R629" s="214">
        <f>Q629*H629</f>
        <v>0.0243</v>
      </c>
      <c r="S629" s="214">
        <v>0</v>
      </c>
      <c r="T629" s="215">
        <f>S629*H629</f>
        <v>0</v>
      </c>
      <c r="AR629" s="16" t="s">
        <v>333</v>
      </c>
      <c r="AT629" s="16" t="s">
        <v>215</v>
      </c>
      <c r="AU629" s="16" t="s">
        <v>80</v>
      </c>
      <c r="AY629" s="16" t="s">
        <v>139</v>
      </c>
      <c r="BE629" s="216">
        <f>IF(N629="základní",J629,0)</f>
        <v>0</v>
      </c>
      <c r="BF629" s="216">
        <f>IF(N629="snížená",J629,0)</f>
        <v>0</v>
      </c>
      <c r="BG629" s="216">
        <f>IF(N629="zákl. přenesená",J629,0)</f>
        <v>0</v>
      </c>
      <c r="BH629" s="216">
        <f>IF(N629="sníž. přenesená",J629,0)</f>
        <v>0</v>
      </c>
      <c r="BI629" s="216">
        <f>IF(N629="nulová",J629,0)</f>
        <v>0</v>
      </c>
      <c r="BJ629" s="16" t="s">
        <v>78</v>
      </c>
      <c r="BK629" s="216">
        <f>ROUND(I629*H629,2)</f>
        <v>0</v>
      </c>
      <c r="BL629" s="16" t="s">
        <v>227</v>
      </c>
      <c r="BM629" s="16" t="s">
        <v>1177</v>
      </c>
    </row>
    <row r="630" spans="2:65" s="1" customFormat="1" ht="16.5" customHeight="1">
      <c r="B630" s="37"/>
      <c r="C630" s="205" t="s">
        <v>1178</v>
      </c>
      <c r="D630" s="205" t="s">
        <v>141</v>
      </c>
      <c r="E630" s="206" t="s">
        <v>1179</v>
      </c>
      <c r="F630" s="207" t="s">
        <v>1180</v>
      </c>
      <c r="G630" s="208" t="s">
        <v>197</v>
      </c>
      <c r="H630" s="209">
        <v>6.949</v>
      </c>
      <c r="I630" s="210"/>
      <c r="J630" s="211">
        <f>ROUND(I630*H630,2)</f>
        <v>0</v>
      </c>
      <c r="K630" s="207" t="s">
        <v>145</v>
      </c>
      <c r="L630" s="42"/>
      <c r="M630" s="212" t="s">
        <v>1</v>
      </c>
      <c r="N630" s="213" t="s">
        <v>41</v>
      </c>
      <c r="O630" s="78"/>
      <c r="P630" s="214">
        <f>O630*H630</f>
        <v>0</v>
      </c>
      <c r="Q630" s="214">
        <v>0</v>
      </c>
      <c r="R630" s="214">
        <f>Q630*H630</f>
        <v>0</v>
      </c>
      <c r="S630" s="214">
        <v>0</v>
      </c>
      <c r="T630" s="215">
        <f>S630*H630</f>
        <v>0</v>
      </c>
      <c r="AR630" s="16" t="s">
        <v>227</v>
      </c>
      <c r="AT630" s="16" t="s">
        <v>141</v>
      </c>
      <c r="AU630" s="16" t="s">
        <v>80</v>
      </c>
      <c r="AY630" s="16" t="s">
        <v>139</v>
      </c>
      <c r="BE630" s="216">
        <f>IF(N630="základní",J630,0)</f>
        <v>0</v>
      </c>
      <c r="BF630" s="216">
        <f>IF(N630="snížená",J630,0)</f>
        <v>0</v>
      </c>
      <c r="BG630" s="216">
        <f>IF(N630="zákl. přenesená",J630,0)</f>
        <v>0</v>
      </c>
      <c r="BH630" s="216">
        <f>IF(N630="sníž. přenesená",J630,0)</f>
        <v>0</v>
      </c>
      <c r="BI630" s="216">
        <f>IF(N630="nulová",J630,0)</f>
        <v>0</v>
      </c>
      <c r="BJ630" s="16" t="s">
        <v>78</v>
      </c>
      <c r="BK630" s="216">
        <f>ROUND(I630*H630,2)</f>
        <v>0</v>
      </c>
      <c r="BL630" s="16" t="s">
        <v>227</v>
      </c>
      <c r="BM630" s="16" t="s">
        <v>1181</v>
      </c>
    </row>
    <row r="631" spans="2:63" s="10" customFormat="1" ht="22.8" customHeight="1">
      <c r="B631" s="189"/>
      <c r="C631" s="190"/>
      <c r="D631" s="191" t="s">
        <v>69</v>
      </c>
      <c r="E631" s="203" t="s">
        <v>1182</v>
      </c>
      <c r="F631" s="203" t="s">
        <v>1183</v>
      </c>
      <c r="G631" s="190"/>
      <c r="H631" s="190"/>
      <c r="I631" s="193"/>
      <c r="J631" s="204">
        <f>BK631</f>
        <v>0</v>
      </c>
      <c r="K631" s="190"/>
      <c r="L631" s="195"/>
      <c r="M631" s="196"/>
      <c r="N631" s="197"/>
      <c r="O631" s="197"/>
      <c r="P631" s="198">
        <f>SUM(P632:P704)</f>
        <v>0</v>
      </c>
      <c r="Q631" s="197"/>
      <c r="R631" s="198">
        <f>SUM(R632:R704)</f>
        <v>1.87557819</v>
      </c>
      <c r="S631" s="197"/>
      <c r="T631" s="199">
        <f>SUM(T632:T704)</f>
        <v>0.67</v>
      </c>
      <c r="AR631" s="200" t="s">
        <v>80</v>
      </c>
      <c r="AT631" s="201" t="s">
        <v>69</v>
      </c>
      <c r="AU631" s="201" t="s">
        <v>78</v>
      </c>
      <c r="AY631" s="200" t="s">
        <v>139</v>
      </c>
      <c r="BK631" s="202">
        <f>SUM(BK632:BK704)</f>
        <v>0</v>
      </c>
    </row>
    <row r="632" spans="2:65" s="1" customFormat="1" ht="16.5" customHeight="1">
      <c r="B632" s="37"/>
      <c r="C632" s="205" t="s">
        <v>1184</v>
      </c>
      <c r="D632" s="205" t="s">
        <v>141</v>
      </c>
      <c r="E632" s="206" t="s">
        <v>1185</v>
      </c>
      <c r="F632" s="207" t="s">
        <v>1186</v>
      </c>
      <c r="G632" s="208" t="s">
        <v>144</v>
      </c>
      <c r="H632" s="209">
        <v>185.825</v>
      </c>
      <c r="I632" s="210"/>
      <c r="J632" s="211">
        <f>ROUND(I632*H632,2)</f>
        <v>0</v>
      </c>
      <c r="K632" s="207" t="s">
        <v>1</v>
      </c>
      <c r="L632" s="42"/>
      <c r="M632" s="212" t="s">
        <v>1</v>
      </c>
      <c r="N632" s="213" t="s">
        <v>41</v>
      </c>
      <c r="O632" s="78"/>
      <c r="P632" s="214">
        <f>O632*H632</f>
        <v>0</v>
      </c>
      <c r="Q632" s="214">
        <v>0.00037</v>
      </c>
      <c r="R632" s="214">
        <f>Q632*H632</f>
        <v>0.06875524999999999</v>
      </c>
      <c r="S632" s="214">
        <v>0</v>
      </c>
      <c r="T632" s="215">
        <f>S632*H632</f>
        <v>0</v>
      </c>
      <c r="AR632" s="16" t="s">
        <v>227</v>
      </c>
      <c r="AT632" s="16" t="s">
        <v>141</v>
      </c>
      <c r="AU632" s="16" t="s">
        <v>80</v>
      </c>
      <c r="AY632" s="16" t="s">
        <v>139</v>
      </c>
      <c r="BE632" s="216">
        <f>IF(N632="základní",J632,0)</f>
        <v>0</v>
      </c>
      <c r="BF632" s="216">
        <f>IF(N632="snížená",J632,0)</f>
        <v>0</v>
      </c>
      <c r="BG632" s="216">
        <f>IF(N632="zákl. přenesená",J632,0)</f>
        <v>0</v>
      </c>
      <c r="BH632" s="216">
        <f>IF(N632="sníž. přenesená",J632,0)</f>
        <v>0</v>
      </c>
      <c r="BI632" s="216">
        <f>IF(N632="nulová",J632,0)</f>
        <v>0</v>
      </c>
      <c r="BJ632" s="16" t="s">
        <v>78</v>
      </c>
      <c r="BK632" s="216">
        <f>ROUND(I632*H632,2)</f>
        <v>0</v>
      </c>
      <c r="BL632" s="16" t="s">
        <v>227</v>
      </c>
      <c r="BM632" s="16" t="s">
        <v>1187</v>
      </c>
    </row>
    <row r="633" spans="2:51" s="12" customFormat="1" ht="12">
      <c r="B633" s="228"/>
      <c r="C633" s="229"/>
      <c r="D633" s="219" t="s">
        <v>148</v>
      </c>
      <c r="E633" s="230" t="s">
        <v>1</v>
      </c>
      <c r="F633" s="231" t="s">
        <v>1188</v>
      </c>
      <c r="G633" s="229"/>
      <c r="H633" s="232">
        <v>4.32</v>
      </c>
      <c r="I633" s="233"/>
      <c r="J633" s="229"/>
      <c r="K633" s="229"/>
      <c r="L633" s="234"/>
      <c r="M633" s="235"/>
      <c r="N633" s="236"/>
      <c r="O633" s="236"/>
      <c r="P633" s="236"/>
      <c r="Q633" s="236"/>
      <c r="R633" s="236"/>
      <c r="S633" s="236"/>
      <c r="T633" s="237"/>
      <c r="AT633" s="238" t="s">
        <v>148</v>
      </c>
      <c r="AU633" s="238" t="s">
        <v>80</v>
      </c>
      <c r="AV633" s="12" t="s">
        <v>80</v>
      </c>
      <c r="AW633" s="12" t="s">
        <v>32</v>
      </c>
      <c r="AX633" s="12" t="s">
        <v>70</v>
      </c>
      <c r="AY633" s="238" t="s">
        <v>139</v>
      </c>
    </row>
    <row r="634" spans="2:51" s="12" customFormat="1" ht="12">
      <c r="B634" s="228"/>
      <c r="C634" s="229"/>
      <c r="D634" s="219" t="s">
        <v>148</v>
      </c>
      <c r="E634" s="230" t="s">
        <v>1</v>
      </c>
      <c r="F634" s="231" t="s">
        <v>1189</v>
      </c>
      <c r="G634" s="229"/>
      <c r="H634" s="232">
        <v>45.276</v>
      </c>
      <c r="I634" s="233"/>
      <c r="J634" s="229"/>
      <c r="K634" s="229"/>
      <c r="L634" s="234"/>
      <c r="M634" s="235"/>
      <c r="N634" s="236"/>
      <c r="O634" s="236"/>
      <c r="P634" s="236"/>
      <c r="Q634" s="236"/>
      <c r="R634" s="236"/>
      <c r="S634" s="236"/>
      <c r="T634" s="237"/>
      <c r="AT634" s="238" t="s">
        <v>148</v>
      </c>
      <c r="AU634" s="238" t="s">
        <v>80</v>
      </c>
      <c r="AV634" s="12" t="s">
        <v>80</v>
      </c>
      <c r="AW634" s="12" t="s">
        <v>32</v>
      </c>
      <c r="AX634" s="12" t="s">
        <v>70</v>
      </c>
      <c r="AY634" s="238" t="s">
        <v>139</v>
      </c>
    </row>
    <row r="635" spans="2:51" s="12" customFormat="1" ht="12">
      <c r="B635" s="228"/>
      <c r="C635" s="229"/>
      <c r="D635" s="219" t="s">
        <v>148</v>
      </c>
      <c r="E635" s="230" t="s">
        <v>1</v>
      </c>
      <c r="F635" s="231" t="s">
        <v>1190</v>
      </c>
      <c r="G635" s="229"/>
      <c r="H635" s="232">
        <v>3.942</v>
      </c>
      <c r="I635" s="233"/>
      <c r="J635" s="229"/>
      <c r="K635" s="229"/>
      <c r="L635" s="234"/>
      <c r="M635" s="235"/>
      <c r="N635" s="236"/>
      <c r="O635" s="236"/>
      <c r="P635" s="236"/>
      <c r="Q635" s="236"/>
      <c r="R635" s="236"/>
      <c r="S635" s="236"/>
      <c r="T635" s="237"/>
      <c r="AT635" s="238" t="s">
        <v>148</v>
      </c>
      <c r="AU635" s="238" t="s">
        <v>80</v>
      </c>
      <c r="AV635" s="12" t="s">
        <v>80</v>
      </c>
      <c r="AW635" s="12" t="s">
        <v>32</v>
      </c>
      <c r="AX635" s="12" t="s">
        <v>70</v>
      </c>
      <c r="AY635" s="238" t="s">
        <v>139</v>
      </c>
    </row>
    <row r="636" spans="2:51" s="12" customFormat="1" ht="12">
      <c r="B636" s="228"/>
      <c r="C636" s="229"/>
      <c r="D636" s="219" t="s">
        <v>148</v>
      </c>
      <c r="E636" s="230" t="s">
        <v>1</v>
      </c>
      <c r="F636" s="231" t="s">
        <v>1191</v>
      </c>
      <c r="G636" s="229"/>
      <c r="H636" s="232">
        <v>3.942</v>
      </c>
      <c r="I636" s="233"/>
      <c r="J636" s="229"/>
      <c r="K636" s="229"/>
      <c r="L636" s="234"/>
      <c r="M636" s="235"/>
      <c r="N636" s="236"/>
      <c r="O636" s="236"/>
      <c r="P636" s="236"/>
      <c r="Q636" s="236"/>
      <c r="R636" s="236"/>
      <c r="S636" s="236"/>
      <c r="T636" s="237"/>
      <c r="AT636" s="238" t="s">
        <v>148</v>
      </c>
      <c r="AU636" s="238" t="s">
        <v>80</v>
      </c>
      <c r="AV636" s="12" t="s">
        <v>80</v>
      </c>
      <c r="AW636" s="12" t="s">
        <v>32</v>
      </c>
      <c r="AX636" s="12" t="s">
        <v>70</v>
      </c>
      <c r="AY636" s="238" t="s">
        <v>139</v>
      </c>
    </row>
    <row r="637" spans="2:51" s="12" customFormat="1" ht="12">
      <c r="B637" s="228"/>
      <c r="C637" s="229"/>
      <c r="D637" s="219" t="s">
        <v>148</v>
      </c>
      <c r="E637" s="230" t="s">
        <v>1</v>
      </c>
      <c r="F637" s="231" t="s">
        <v>1192</v>
      </c>
      <c r="G637" s="229"/>
      <c r="H637" s="232">
        <v>6.468</v>
      </c>
      <c r="I637" s="233"/>
      <c r="J637" s="229"/>
      <c r="K637" s="229"/>
      <c r="L637" s="234"/>
      <c r="M637" s="235"/>
      <c r="N637" s="236"/>
      <c r="O637" s="236"/>
      <c r="P637" s="236"/>
      <c r="Q637" s="236"/>
      <c r="R637" s="236"/>
      <c r="S637" s="236"/>
      <c r="T637" s="237"/>
      <c r="AT637" s="238" t="s">
        <v>148</v>
      </c>
      <c r="AU637" s="238" t="s">
        <v>80</v>
      </c>
      <c r="AV637" s="12" t="s">
        <v>80</v>
      </c>
      <c r="AW637" s="12" t="s">
        <v>32</v>
      </c>
      <c r="AX637" s="12" t="s">
        <v>70</v>
      </c>
      <c r="AY637" s="238" t="s">
        <v>139</v>
      </c>
    </row>
    <row r="638" spans="2:51" s="12" customFormat="1" ht="12">
      <c r="B638" s="228"/>
      <c r="C638" s="229"/>
      <c r="D638" s="219" t="s">
        <v>148</v>
      </c>
      <c r="E638" s="230" t="s">
        <v>1</v>
      </c>
      <c r="F638" s="231" t="s">
        <v>1193</v>
      </c>
      <c r="G638" s="229"/>
      <c r="H638" s="232">
        <v>15.012</v>
      </c>
      <c r="I638" s="233"/>
      <c r="J638" s="229"/>
      <c r="K638" s="229"/>
      <c r="L638" s="234"/>
      <c r="M638" s="235"/>
      <c r="N638" s="236"/>
      <c r="O638" s="236"/>
      <c r="P638" s="236"/>
      <c r="Q638" s="236"/>
      <c r="R638" s="236"/>
      <c r="S638" s="236"/>
      <c r="T638" s="237"/>
      <c r="AT638" s="238" t="s">
        <v>148</v>
      </c>
      <c r="AU638" s="238" t="s">
        <v>80</v>
      </c>
      <c r="AV638" s="12" t="s">
        <v>80</v>
      </c>
      <c r="AW638" s="12" t="s">
        <v>32</v>
      </c>
      <c r="AX638" s="12" t="s">
        <v>70</v>
      </c>
      <c r="AY638" s="238" t="s">
        <v>139</v>
      </c>
    </row>
    <row r="639" spans="2:51" s="12" customFormat="1" ht="12">
      <c r="B639" s="228"/>
      <c r="C639" s="229"/>
      <c r="D639" s="219" t="s">
        <v>148</v>
      </c>
      <c r="E639" s="230" t="s">
        <v>1</v>
      </c>
      <c r="F639" s="231" t="s">
        <v>1194</v>
      </c>
      <c r="G639" s="229"/>
      <c r="H639" s="232">
        <v>23.76</v>
      </c>
      <c r="I639" s="233"/>
      <c r="J639" s="229"/>
      <c r="K639" s="229"/>
      <c r="L639" s="234"/>
      <c r="M639" s="235"/>
      <c r="N639" s="236"/>
      <c r="O639" s="236"/>
      <c r="P639" s="236"/>
      <c r="Q639" s="236"/>
      <c r="R639" s="236"/>
      <c r="S639" s="236"/>
      <c r="T639" s="237"/>
      <c r="AT639" s="238" t="s">
        <v>148</v>
      </c>
      <c r="AU639" s="238" t="s">
        <v>80</v>
      </c>
      <c r="AV639" s="12" t="s">
        <v>80</v>
      </c>
      <c r="AW639" s="12" t="s">
        <v>32</v>
      </c>
      <c r="AX639" s="12" t="s">
        <v>70</v>
      </c>
      <c r="AY639" s="238" t="s">
        <v>139</v>
      </c>
    </row>
    <row r="640" spans="2:51" s="12" customFormat="1" ht="12">
      <c r="B640" s="228"/>
      <c r="C640" s="229"/>
      <c r="D640" s="219" t="s">
        <v>148</v>
      </c>
      <c r="E640" s="230" t="s">
        <v>1</v>
      </c>
      <c r="F640" s="231" t="s">
        <v>1195</v>
      </c>
      <c r="G640" s="229"/>
      <c r="H640" s="232">
        <v>30.024</v>
      </c>
      <c r="I640" s="233"/>
      <c r="J640" s="229"/>
      <c r="K640" s="229"/>
      <c r="L640" s="234"/>
      <c r="M640" s="235"/>
      <c r="N640" s="236"/>
      <c r="O640" s="236"/>
      <c r="P640" s="236"/>
      <c r="Q640" s="236"/>
      <c r="R640" s="236"/>
      <c r="S640" s="236"/>
      <c r="T640" s="237"/>
      <c r="AT640" s="238" t="s">
        <v>148</v>
      </c>
      <c r="AU640" s="238" t="s">
        <v>80</v>
      </c>
      <c r="AV640" s="12" t="s">
        <v>80</v>
      </c>
      <c r="AW640" s="12" t="s">
        <v>32</v>
      </c>
      <c r="AX640" s="12" t="s">
        <v>70</v>
      </c>
      <c r="AY640" s="238" t="s">
        <v>139</v>
      </c>
    </row>
    <row r="641" spans="2:51" s="12" customFormat="1" ht="12">
      <c r="B641" s="228"/>
      <c r="C641" s="229"/>
      <c r="D641" s="219" t="s">
        <v>148</v>
      </c>
      <c r="E641" s="230" t="s">
        <v>1</v>
      </c>
      <c r="F641" s="231" t="s">
        <v>1196</v>
      </c>
      <c r="G641" s="229"/>
      <c r="H641" s="232">
        <v>3.694</v>
      </c>
      <c r="I641" s="233"/>
      <c r="J641" s="229"/>
      <c r="K641" s="229"/>
      <c r="L641" s="234"/>
      <c r="M641" s="235"/>
      <c r="N641" s="236"/>
      <c r="O641" s="236"/>
      <c r="P641" s="236"/>
      <c r="Q641" s="236"/>
      <c r="R641" s="236"/>
      <c r="S641" s="236"/>
      <c r="T641" s="237"/>
      <c r="AT641" s="238" t="s">
        <v>148</v>
      </c>
      <c r="AU641" s="238" t="s">
        <v>80</v>
      </c>
      <c r="AV641" s="12" t="s">
        <v>80</v>
      </c>
      <c r="AW641" s="12" t="s">
        <v>32</v>
      </c>
      <c r="AX641" s="12" t="s">
        <v>70</v>
      </c>
      <c r="AY641" s="238" t="s">
        <v>139</v>
      </c>
    </row>
    <row r="642" spans="2:51" s="12" customFormat="1" ht="12">
      <c r="B642" s="228"/>
      <c r="C642" s="229"/>
      <c r="D642" s="219" t="s">
        <v>148</v>
      </c>
      <c r="E642" s="230" t="s">
        <v>1</v>
      </c>
      <c r="F642" s="231" t="s">
        <v>1197</v>
      </c>
      <c r="G642" s="229"/>
      <c r="H642" s="232">
        <v>2.018</v>
      </c>
      <c r="I642" s="233"/>
      <c r="J642" s="229"/>
      <c r="K642" s="229"/>
      <c r="L642" s="234"/>
      <c r="M642" s="235"/>
      <c r="N642" s="236"/>
      <c r="O642" s="236"/>
      <c r="P642" s="236"/>
      <c r="Q642" s="236"/>
      <c r="R642" s="236"/>
      <c r="S642" s="236"/>
      <c r="T642" s="237"/>
      <c r="AT642" s="238" t="s">
        <v>148</v>
      </c>
      <c r="AU642" s="238" t="s">
        <v>80</v>
      </c>
      <c r="AV642" s="12" t="s">
        <v>80</v>
      </c>
      <c r="AW642" s="12" t="s">
        <v>32</v>
      </c>
      <c r="AX642" s="12" t="s">
        <v>70</v>
      </c>
      <c r="AY642" s="238" t="s">
        <v>139</v>
      </c>
    </row>
    <row r="643" spans="2:51" s="12" customFormat="1" ht="12">
      <c r="B643" s="228"/>
      <c r="C643" s="229"/>
      <c r="D643" s="219" t="s">
        <v>148</v>
      </c>
      <c r="E643" s="230" t="s">
        <v>1</v>
      </c>
      <c r="F643" s="231" t="s">
        <v>1198</v>
      </c>
      <c r="G643" s="229"/>
      <c r="H643" s="232">
        <v>10.715</v>
      </c>
      <c r="I643" s="233"/>
      <c r="J643" s="229"/>
      <c r="K643" s="229"/>
      <c r="L643" s="234"/>
      <c r="M643" s="235"/>
      <c r="N643" s="236"/>
      <c r="O643" s="236"/>
      <c r="P643" s="236"/>
      <c r="Q643" s="236"/>
      <c r="R643" s="236"/>
      <c r="S643" s="236"/>
      <c r="T643" s="237"/>
      <c r="AT643" s="238" t="s">
        <v>148</v>
      </c>
      <c r="AU643" s="238" t="s">
        <v>80</v>
      </c>
      <c r="AV643" s="12" t="s">
        <v>80</v>
      </c>
      <c r="AW643" s="12" t="s">
        <v>32</v>
      </c>
      <c r="AX643" s="12" t="s">
        <v>70</v>
      </c>
      <c r="AY643" s="238" t="s">
        <v>139</v>
      </c>
    </row>
    <row r="644" spans="2:51" s="12" customFormat="1" ht="12">
      <c r="B644" s="228"/>
      <c r="C644" s="229"/>
      <c r="D644" s="219" t="s">
        <v>148</v>
      </c>
      <c r="E644" s="230" t="s">
        <v>1</v>
      </c>
      <c r="F644" s="231" t="s">
        <v>1199</v>
      </c>
      <c r="G644" s="229"/>
      <c r="H644" s="232">
        <v>12.857</v>
      </c>
      <c r="I644" s="233"/>
      <c r="J644" s="229"/>
      <c r="K644" s="229"/>
      <c r="L644" s="234"/>
      <c r="M644" s="235"/>
      <c r="N644" s="236"/>
      <c r="O644" s="236"/>
      <c r="P644" s="236"/>
      <c r="Q644" s="236"/>
      <c r="R644" s="236"/>
      <c r="S644" s="236"/>
      <c r="T644" s="237"/>
      <c r="AT644" s="238" t="s">
        <v>148</v>
      </c>
      <c r="AU644" s="238" t="s">
        <v>80</v>
      </c>
      <c r="AV644" s="12" t="s">
        <v>80</v>
      </c>
      <c r="AW644" s="12" t="s">
        <v>32</v>
      </c>
      <c r="AX644" s="12" t="s">
        <v>70</v>
      </c>
      <c r="AY644" s="238" t="s">
        <v>139</v>
      </c>
    </row>
    <row r="645" spans="2:51" s="12" customFormat="1" ht="12">
      <c r="B645" s="228"/>
      <c r="C645" s="229"/>
      <c r="D645" s="219" t="s">
        <v>148</v>
      </c>
      <c r="E645" s="230" t="s">
        <v>1</v>
      </c>
      <c r="F645" s="231" t="s">
        <v>1200</v>
      </c>
      <c r="G645" s="229"/>
      <c r="H645" s="232">
        <v>19.929</v>
      </c>
      <c r="I645" s="233"/>
      <c r="J645" s="229"/>
      <c r="K645" s="229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148</v>
      </c>
      <c r="AU645" s="238" t="s">
        <v>80</v>
      </c>
      <c r="AV645" s="12" t="s">
        <v>80</v>
      </c>
      <c r="AW645" s="12" t="s">
        <v>32</v>
      </c>
      <c r="AX645" s="12" t="s">
        <v>70</v>
      </c>
      <c r="AY645" s="238" t="s">
        <v>139</v>
      </c>
    </row>
    <row r="646" spans="2:51" s="12" customFormat="1" ht="12">
      <c r="B646" s="228"/>
      <c r="C646" s="229"/>
      <c r="D646" s="219" t="s">
        <v>148</v>
      </c>
      <c r="E646" s="230" t="s">
        <v>1</v>
      </c>
      <c r="F646" s="231" t="s">
        <v>1201</v>
      </c>
      <c r="G646" s="229"/>
      <c r="H646" s="232">
        <v>1.875</v>
      </c>
      <c r="I646" s="233"/>
      <c r="J646" s="229"/>
      <c r="K646" s="229"/>
      <c r="L646" s="234"/>
      <c r="M646" s="235"/>
      <c r="N646" s="236"/>
      <c r="O646" s="236"/>
      <c r="P646" s="236"/>
      <c r="Q646" s="236"/>
      <c r="R646" s="236"/>
      <c r="S646" s="236"/>
      <c r="T646" s="237"/>
      <c r="AT646" s="238" t="s">
        <v>148</v>
      </c>
      <c r="AU646" s="238" t="s">
        <v>80</v>
      </c>
      <c r="AV646" s="12" t="s">
        <v>80</v>
      </c>
      <c r="AW646" s="12" t="s">
        <v>32</v>
      </c>
      <c r="AX646" s="12" t="s">
        <v>70</v>
      </c>
      <c r="AY646" s="238" t="s">
        <v>139</v>
      </c>
    </row>
    <row r="647" spans="2:51" s="12" customFormat="1" ht="12">
      <c r="B647" s="228"/>
      <c r="C647" s="229"/>
      <c r="D647" s="219" t="s">
        <v>148</v>
      </c>
      <c r="E647" s="230" t="s">
        <v>1</v>
      </c>
      <c r="F647" s="231" t="s">
        <v>1202</v>
      </c>
      <c r="G647" s="229"/>
      <c r="H647" s="232">
        <v>1.993</v>
      </c>
      <c r="I647" s="233"/>
      <c r="J647" s="229"/>
      <c r="K647" s="229"/>
      <c r="L647" s="234"/>
      <c r="M647" s="235"/>
      <c r="N647" s="236"/>
      <c r="O647" s="236"/>
      <c r="P647" s="236"/>
      <c r="Q647" s="236"/>
      <c r="R647" s="236"/>
      <c r="S647" s="236"/>
      <c r="T647" s="237"/>
      <c r="AT647" s="238" t="s">
        <v>148</v>
      </c>
      <c r="AU647" s="238" t="s">
        <v>80</v>
      </c>
      <c r="AV647" s="12" t="s">
        <v>80</v>
      </c>
      <c r="AW647" s="12" t="s">
        <v>32</v>
      </c>
      <c r="AX647" s="12" t="s">
        <v>70</v>
      </c>
      <c r="AY647" s="238" t="s">
        <v>139</v>
      </c>
    </row>
    <row r="648" spans="2:51" s="13" customFormat="1" ht="12">
      <c r="B648" s="239"/>
      <c r="C648" s="240"/>
      <c r="D648" s="219" t="s">
        <v>148</v>
      </c>
      <c r="E648" s="241" t="s">
        <v>1</v>
      </c>
      <c r="F648" s="242" t="s">
        <v>158</v>
      </c>
      <c r="G648" s="240"/>
      <c r="H648" s="243">
        <v>185.82500000000002</v>
      </c>
      <c r="I648" s="244"/>
      <c r="J648" s="240"/>
      <c r="K648" s="240"/>
      <c r="L648" s="245"/>
      <c r="M648" s="246"/>
      <c r="N648" s="247"/>
      <c r="O648" s="247"/>
      <c r="P648" s="247"/>
      <c r="Q648" s="247"/>
      <c r="R648" s="247"/>
      <c r="S648" s="247"/>
      <c r="T648" s="248"/>
      <c r="AT648" s="249" t="s">
        <v>148</v>
      </c>
      <c r="AU648" s="249" t="s">
        <v>80</v>
      </c>
      <c r="AV648" s="13" t="s">
        <v>146</v>
      </c>
      <c r="AW648" s="13" t="s">
        <v>32</v>
      </c>
      <c r="AX648" s="13" t="s">
        <v>78</v>
      </c>
      <c r="AY648" s="249" t="s">
        <v>139</v>
      </c>
    </row>
    <row r="649" spans="2:65" s="1" customFormat="1" ht="16.5" customHeight="1">
      <c r="B649" s="37"/>
      <c r="C649" s="250" t="s">
        <v>1203</v>
      </c>
      <c r="D649" s="250" t="s">
        <v>215</v>
      </c>
      <c r="E649" s="251" t="s">
        <v>1204</v>
      </c>
      <c r="F649" s="252" t="s">
        <v>1205</v>
      </c>
      <c r="G649" s="253" t="s">
        <v>279</v>
      </c>
      <c r="H649" s="254">
        <v>2</v>
      </c>
      <c r="I649" s="255"/>
      <c r="J649" s="256">
        <f>ROUND(I649*H649,2)</f>
        <v>0</v>
      </c>
      <c r="K649" s="252" t="s">
        <v>1</v>
      </c>
      <c r="L649" s="257"/>
      <c r="M649" s="258" t="s">
        <v>1</v>
      </c>
      <c r="N649" s="259" t="s">
        <v>41</v>
      </c>
      <c r="O649" s="78"/>
      <c r="P649" s="214">
        <f>O649*H649</f>
        <v>0</v>
      </c>
      <c r="Q649" s="214">
        <v>0.02741</v>
      </c>
      <c r="R649" s="214">
        <f>Q649*H649</f>
        <v>0.05482</v>
      </c>
      <c r="S649" s="214">
        <v>0</v>
      </c>
      <c r="T649" s="215">
        <f>S649*H649</f>
        <v>0</v>
      </c>
      <c r="AR649" s="16" t="s">
        <v>333</v>
      </c>
      <c r="AT649" s="16" t="s">
        <v>215</v>
      </c>
      <c r="AU649" s="16" t="s">
        <v>80</v>
      </c>
      <c r="AY649" s="16" t="s">
        <v>139</v>
      </c>
      <c r="BE649" s="216">
        <f>IF(N649="základní",J649,0)</f>
        <v>0</v>
      </c>
      <c r="BF649" s="216">
        <f>IF(N649="snížená",J649,0)</f>
        <v>0</v>
      </c>
      <c r="BG649" s="216">
        <f>IF(N649="zákl. přenesená",J649,0)</f>
        <v>0</v>
      </c>
      <c r="BH649" s="216">
        <f>IF(N649="sníž. přenesená",J649,0)</f>
        <v>0</v>
      </c>
      <c r="BI649" s="216">
        <f>IF(N649="nulová",J649,0)</f>
        <v>0</v>
      </c>
      <c r="BJ649" s="16" t="s">
        <v>78</v>
      </c>
      <c r="BK649" s="216">
        <f>ROUND(I649*H649,2)</f>
        <v>0</v>
      </c>
      <c r="BL649" s="16" t="s">
        <v>227</v>
      </c>
      <c r="BM649" s="16" t="s">
        <v>1206</v>
      </c>
    </row>
    <row r="650" spans="2:65" s="1" customFormat="1" ht="16.5" customHeight="1">
      <c r="B650" s="37"/>
      <c r="C650" s="250" t="s">
        <v>1207</v>
      </c>
      <c r="D650" s="250" t="s">
        <v>215</v>
      </c>
      <c r="E650" s="251" t="s">
        <v>1208</v>
      </c>
      <c r="F650" s="252" t="s">
        <v>1209</v>
      </c>
      <c r="G650" s="253" t="s">
        <v>279</v>
      </c>
      <c r="H650" s="254">
        <v>7</v>
      </c>
      <c r="I650" s="255"/>
      <c r="J650" s="256">
        <f>ROUND(I650*H650,2)</f>
        <v>0</v>
      </c>
      <c r="K650" s="252" t="s">
        <v>1</v>
      </c>
      <c r="L650" s="257"/>
      <c r="M650" s="258" t="s">
        <v>1</v>
      </c>
      <c r="N650" s="259" t="s">
        <v>41</v>
      </c>
      <c r="O650" s="78"/>
      <c r="P650" s="214">
        <f>O650*H650</f>
        <v>0</v>
      </c>
      <c r="Q650" s="214">
        <v>0.02741</v>
      </c>
      <c r="R650" s="214">
        <f>Q650*H650</f>
        <v>0.19187</v>
      </c>
      <c r="S650" s="214">
        <v>0</v>
      </c>
      <c r="T650" s="215">
        <f>S650*H650</f>
        <v>0</v>
      </c>
      <c r="AR650" s="16" t="s">
        <v>333</v>
      </c>
      <c r="AT650" s="16" t="s">
        <v>215</v>
      </c>
      <c r="AU650" s="16" t="s">
        <v>80</v>
      </c>
      <c r="AY650" s="16" t="s">
        <v>139</v>
      </c>
      <c r="BE650" s="216">
        <f>IF(N650="základní",J650,0)</f>
        <v>0</v>
      </c>
      <c r="BF650" s="216">
        <f>IF(N650="snížená",J650,0)</f>
        <v>0</v>
      </c>
      <c r="BG650" s="216">
        <f>IF(N650="zákl. přenesená",J650,0)</f>
        <v>0</v>
      </c>
      <c r="BH650" s="216">
        <f>IF(N650="sníž. přenesená",J650,0)</f>
        <v>0</v>
      </c>
      <c r="BI650" s="216">
        <f>IF(N650="nulová",J650,0)</f>
        <v>0</v>
      </c>
      <c r="BJ650" s="16" t="s">
        <v>78</v>
      </c>
      <c r="BK650" s="216">
        <f>ROUND(I650*H650,2)</f>
        <v>0</v>
      </c>
      <c r="BL650" s="16" t="s">
        <v>227</v>
      </c>
      <c r="BM650" s="16" t="s">
        <v>1210</v>
      </c>
    </row>
    <row r="651" spans="2:65" s="1" customFormat="1" ht="16.5" customHeight="1">
      <c r="B651" s="37"/>
      <c r="C651" s="250" t="s">
        <v>1211</v>
      </c>
      <c r="D651" s="250" t="s">
        <v>215</v>
      </c>
      <c r="E651" s="251" t="s">
        <v>1212</v>
      </c>
      <c r="F651" s="252" t="s">
        <v>1213</v>
      </c>
      <c r="G651" s="253" t="s">
        <v>279</v>
      </c>
      <c r="H651" s="254">
        <v>2</v>
      </c>
      <c r="I651" s="255"/>
      <c r="J651" s="256">
        <f>ROUND(I651*H651,2)</f>
        <v>0</v>
      </c>
      <c r="K651" s="252" t="s">
        <v>1</v>
      </c>
      <c r="L651" s="257"/>
      <c r="M651" s="258" t="s">
        <v>1</v>
      </c>
      <c r="N651" s="259" t="s">
        <v>41</v>
      </c>
      <c r="O651" s="78"/>
      <c r="P651" s="214">
        <f>O651*H651</f>
        <v>0</v>
      </c>
      <c r="Q651" s="214">
        <v>0.02741</v>
      </c>
      <c r="R651" s="214">
        <f>Q651*H651</f>
        <v>0.05482</v>
      </c>
      <c r="S651" s="214">
        <v>0</v>
      </c>
      <c r="T651" s="215">
        <f>S651*H651</f>
        <v>0</v>
      </c>
      <c r="AR651" s="16" t="s">
        <v>333</v>
      </c>
      <c r="AT651" s="16" t="s">
        <v>215</v>
      </c>
      <c r="AU651" s="16" t="s">
        <v>80</v>
      </c>
      <c r="AY651" s="16" t="s">
        <v>139</v>
      </c>
      <c r="BE651" s="216">
        <f>IF(N651="základní",J651,0)</f>
        <v>0</v>
      </c>
      <c r="BF651" s="216">
        <f>IF(N651="snížená",J651,0)</f>
        <v>0</v>
      </c>
      <c r="BG651" s="216">
        <f>IF(N651="zákl. přenesená",J651,0)</f>
        <v>0</v>
      </c>
      <c r="BH651" s="216">
        <f>IF(N651="sníž. přenesená",J651,0)</f>
        <v>0</v>
      </c>
      <c r="BI651" s="216">
        <f>IF(N651="nulová",J651,0)</f>
        <v>0</v>
      </c>
      <c r="BJ651" s="16" t="s">
        <v>78</v>
      </c>
      <c r="BK651" s="216">
        <f>ROUND(I651*H651,2)</f>
        <v>0</v>
      </c>
      <c r="BL651" s="16" t="s">
        <v>227</v>
      </c>
      <c r="BM651" s="16" t="s">
        <v>1214</v>
      </c>
    </row>
    <row r="652" spans="2:65" s="1" customFormat="1" ht="16.5" customHeight="1">
      <c r="B652" s="37"/>
      <c r="C652" s="250" t="s">
        <v>1215</v>
      </c>
      <c r="D652" s="250" t="s">
        <v>215</v>
      </c>
      <c r="E652" s="251" t="s">
        <v>1216</v>
      </c>
      <c r="F652" s="252" t="s">
        <v>1217</v>
      </c>
      <c r="G652" s="253" t="s">
        <v>279</v>
      </c>
      <c r="H652" s="254">
        <v>2</v>
      </c>
      <c r="I652" s="255"/>
      <c r="J652" s="256">
        <f>ROUND(I652*H652,2)</f>
        <v>0</v>
      </c>
      <c r="K652" s="252" t="s">
        <v>1</v>
      </c>
      <c r="L652" s="257"/>
      <c r="M652" s="258" t="s">
        <v>1</v>
      </c>
      <c r="N652" s="259" t="s">
        <v>41</v>
      </c>
      <c r="O652" s="78"/>
      <c r="P652" s="214">
        <f>O652*H652</f>
        <v>0</v>
      </c>
      <c r="Q652" s="214">
        <v>0.02741</v>
      </c>
      <c r="R652" s="214">
        <f>Q652*H652</f>
        <v>0.05482</v>
      </c>
      <c r="S652" s="214">
        <v>0</v>
      </c>
      <c r="T652" s="215">
        <f>S652*H652</f>
        <v>0</v>
      </c>
      <c r="AR652" s="16" t="s">
        <v>333</v>
      </c>
      <c r="AT652" s="16" t="s">
        <v>215</v>
      </c>
      <c r="AU652" s="16" t="s">
        <v>80</v>
      </c>
      <c r="AY652" s="16" t="s">
        <v>139</v>
      </c>
      <c r="BE652" s="216">
        <f>IF(N652="základní",J652,0)</f>
        <v>0</v>
      </c>
      <c r="BF652" s="216">
        <f>IF(N652="snížená",J652,0)</f>
        <v>0</v>
      </c>
      <c r="BG652" s="216">
        <f>IF(N652="zákl. přenesená",J652,0)</f>
        <v>0</v>
      </c>
      <c r="BH652" s="216">
        <f>IF(N652="sníž. přenesená",J652,0)</f>
        <v>0</v>
      </c>
      <c r="BI652" s="216">
        <f>IF(N652="nulová",J652,0)</f>
        <v>0</v>
      </c>
      <c r="BJ652" s="16" t="s">
        <v>78</v>
      </c>
      <c r="BK652" s="216">
        <f>ROUND(I652*H652,2)</f>
        <v>0</v>
      </c>
      <c r="BL652" s="16" t="s">
        <v>227</v>
      </c>
      <c r="BM652" s="16" t="s">
        <v>1218</v>
      </c>
    </row>
    <row r="653" spans="2:65" s="1" customFormat="1" ht="16.5" customHeight="1">
      <c r="B653" s="37"/>
      <c r="C653" s="250" t="s">
        <v>1219</v>
      </c>
      <c r="D653" s="250" t="s">
        <v>215</v>
      </c>
      <c r="E653" s="251" t="s">
        <v>1220</v>
      </c>
      <c r="F653" s="252" t="s">
        <v>1221</v>
      </c>
      <c r="G653" s="253" t="s">
        <v>279</v>
      </c>
      <c r="H653" s="254">
        <v>1</v>
      </c>
      <c r="I653" s="255"/>
      <c r="J653" s="256">
        <f>ROUND(I653*H653,2)</f>
        <v>0</v>
      </c>
      <c r="K653" s="252" t="s">
        <v>1</v>
      </c>
      <c r="L653" s="257"/>
      <c r="M653" s="258" t="s">
        <v>1</v>
      </c>
      <c r="N653" s="259" t="s">
        <v>41</v>
      </c>
      <c r="O653" s="78"/>
      <c r="P653" s="214">
        <f>O653*H653</f>
        <v>0</v>
      </c>
      <c r="Q653" s="214">
        <v>0.02741</v>
      </c>
      <c r="R653" s="214">
        <f>Q653*H653</f>
        <v>0.02741</v>
      </c>
      <c r="S653" s="214">
        <v>0</v>
      </c>
      <c r="T653" s="215">
        <f>S653*H653</f>
        <v>0</v>
      </c>
      <c r="AR653" s="16" t="s">
        <v>333</v>
      </c>
      <c r="AT653" s="16" t="s">
        <v>215</v>
      </c>
      <c r="AU653" s="16" t="s">
        <v>80</v>
      </c>
      <c r="AY653" s="16" t="s">
        <v>139</v>
      </c>
      <c r="BE653" s="216">
        <f>IF(N653="základní",J653,0)</f>
        <v>0</v>
      </c>
      <c r="BF653" s="216">
        <f>IF(N653="snížená",J653,0)</f>
        <v>0</v>
      </c>
      <c r="BG653" s="216">
        <f>IF(N653="zákl. přenesená",J653,0)</f>
        <v>0</v>
      </c>
      <c r="BH653" s="216">
        <f>IF(N653="sníž. přenesená",J653,0)</f>
        <v>0</v>
      </c>
      <c r="BI653" s="216">
        <f>IF(N653="nulová",J653,0)</f>
        <v>0</v>
      </c>
      <c r="BJ653" s="16" t="s">
        <v>78</v>
      </c>
      <c r="BK653" s="216">
        <f>ROUND(I653*H653,2)</f>
        <v>0</v>
      </c>
      <c r="BL653" s="16" t="s">
        <v>227</v>
      </c>
      <c r="BM653" s="16" t="s">
        <v>1222</v>
      </c>
    </row>
    <row r="654" spans="2:65" s="1" customFormat="1" ht="16.5" customHeight="1">
      <c r="B654" s="37"/>
      <c r="C654" s="250" t="s">
        <v>1223</v>
      </c>
      <c r="D654" s="250" t="s">
        <v>215</v>
      </c>
      <c r="E654" s="251" t="s">
        <v>1224</v>
      </c>
      <c r="F654" s="252" t="s">
        <v>1225</v>
      </c>
      <c r="G654" s="253" t="s">
        <v>279</v>
      </c>
      <c r="H654" s="254">
        <v>1</v>
      </c>
      <c r="I654" s="255"/>
      <c r="J654" s="256">
        <f>ROUND(I654*H654,2)</f>
        <v>0</v>
      </c>
      <c r="K654" s="252" t="s">
        <v>1</v>
      </c>
      <c r="L654" s="257"/>
      <c r="M654" s="258" t="s">
        <v>1</v>
      </c>
      <c r="N654" s="259" t="s">
        <v>41</v>
      </c>
      <c r="O654" s="78"/>
      <c r="P654" s="214">
        <f>O654*H654</f>
        <v>0</v>
      </c>
      <c r="Q654" s="214">
        <v>0.02741</v>
      </c>
      <c r="R654" s="214">
        <f>Q654*H654</f>
        <v>0.02741</v>
      </c>
      <c r="S654" s="214">
        <v>0</v>
      </c>
      <c r="T654" s="215">
        <f>S654*H654</f>
        <v>0</v>
      </c>
      <c r="AR654" s="16" t="s">
        <v>333</v>
      </c>
      <c r="AT654" s="16" t="s">
        <v>215</v>
      </c>
      <c r="AU654" s="16" t="s">
        <v>80</v>
      </c>
      <c r="AY654" s="16" t="s">
        <v>139</v>
      </c>
      <c r="BE654" s="216">
        <f>IF(N654="základní",J654,0)</f>
        <v>0</v>
      </c>
      <c r="BF654" s="216">
        <f>IF(N654="snížená",J654,0)</f>
        <v>0</v>
      </c>
      <c r="BG654" s="216">
        <f>IF(N654="zákl. přenesená",J654,0)</f>
        <v>0</v>
      </c>
      <c r="BH654" s="216">
        <f>IF(N654="sníž. přenesená",J654,0)</f>
        <v>0</v>
      </c>
      <c r="BI654" s="216">
        <f>IF(N654="nulová",J654,0)</f>
        <v>0</v>
      </c>
      <c r="BJ654" s="16" t="s">
        <v>78</v>
      </c>
      <c r="BK654" s="216">
        <f>ROUND(I654*H654,2)</f>
        <v>0</v>
      </c>
      <c r="BL654" s="16" t="s">
        <v>227</v>
      </c>
      <c r="BM654" s="16" t="s">
        <v>1226</v>
      </c>
    </row>
    <row r="655" spans="2:65" s="1" customFormat="1" ht="16.5" customHeight="1">
      <c r="B655" s="37"/>
      <c r="C655" s="250" t="s">
        <v>1227</v>
      </c>
      <c r="D655" s="250" t="s">
        <v>215</v>
      </c>
      <c r="E655" s="251" t="s">
        <v>1228</v>
      </c>
      <c r="F655" s="252" t="s">
        <v>1229</v>
      </c>
      <c r="G655" s="253" t="s">
        <v>279</v>
      </c>
      <c r="H655" s="254">
        <v>4</v>
      </c>
      <c r="I655" s="255"/>
      <c r="J655" s="256">
        <f>ROUND(I655*H655,2)</f>
        <v>0</v>
      </c>
      <c r="K655" s="252" t="s">
        <v>1</v>
      </c>
      <c r="L655" s="257"/>
      <c r="M655" s="258" t="s">
        <v>1</v>
      </c>
      <c r="N655" s="259" t="s">
        <v>41</v>
      </c>
      <c r="O655" s="78"/>
      <c r="P655" s="214">
        <f>O655*H655</f>
        <v>0</v>
      </c>
      <c r="Q655" s="214">
        <v>0.02741</v>
      </c>
      <c r="R655" s="214">
        <f>Q655*H655</f>
        <v>0.10964</v>
      </c>
      <c r="S655" s="214">
        <v>0</v>
      </c>
      <c r="T655" s="215">
        <f>S655*H655</f>
        <v>0</v>
      </c>
      <c r="AR655" s="16" t="s">
        <v>333</v>
      </c>
      <c r="AT655" s="16" t="s">
        <v>215</v>
      </c>
      <c r="AU655" s="16" t="s">
        <v>80</v>
      </c>
      <c r="AY655" s="16" t="s">
        <v>139</v>
      </c>
      <c r="BE655" s="216">
        <f>IF(N655="základní",J655,0)</f>
        <v>0</v>
      </c>
      <c r="BF655" s="216">
        <f>IF(N655="snížená",J655,0)</f>
        <v>0</v>
      </c>
      <c r="BG655" s="216">
        <f>IF(N655="zákl. přenesená",J655,0)</f>
        <v>0</v>
      </c>
      <c r="BH655" s="216">
        <f>IF(N655="sníž. přenesená",J655,0)</f>
        <v>0</v>
      </c>
      <c r="BI655" s="216">
        <f>IF(N655="nulová",J655,0)</f>
        <v>0</v>
      </c>
      <c r="BJ655" s="16" t="s">
        <v>78</v>
      </c>
      <c r="BK655" s="216">
        <f>ROUND(I655*H655,2)</f>
        <v>0</v>
      </c>
      <c r="BL655" s="16" t="s">
        <v>227</v>
      </c>
      <c r="BM655" s="16" t="s">
        <v>1230</v>
      </c>
    </row>
    <row r="656" spans="2:65" s="1" customFormat="1" ht="16.5" customHeight="1">
      <c r="B656" s="37"/>
      <c r="C656" s="250" t="s">
        <v>1231</v>
      </c>
      <c r="D656" s="250" t="s">
        <v>215</v>
      </c>
      <c r="E656" s="251" t="s">
        <v>1232</v>
      </c>
      <c r="F656" s="252" t="s">
        <v>1233</v>
      </c>
      <c r="G656" s="253" t="s">
        <v>279</v>
      </c>
      <c r="H656" s="254">
        <v>2</v>
      </c>
      <c r="I656" s="255"/>
      <c r="J656" s="256">
        <f>ROUND(I656*H656,2)</f>
        <v>0</v>
      </c>
      <c r="K656" s="252" t="s">
        <v>1</v>
      </c>
      <c r="L656" s="257"/>
      <c r="M656" s="258" t="s">
        <v>1</v>
      </c>
      <c r="N656" s="259" t="s">
        <v>41</v>
      </c>
      <c r="O656" s="78"/>
      <c r="P656" s="214">
        <f>O656*H656</f>
        <v>0</v>
      </c>
      <c r="Q656" s="214">
        <v>0.02741</v>
      </c>
      <c r="R656" s="214">
        <f>Q656*H656</f>
        <v>0.05482</v>
      </c>
      <c r="S656" s="214">
        <v>0</v>
      </c>
      <c r="T656" s="215">
        <f>S656*H656</f>
        <v>0</v>
      </c>
      <c r="AR656" s="16" t="s">
        <v>333</v>
      </c>
      <c r="AT656" s="16" t="s">
        <v>215</v>
      </c>
      <c r="AU656" s="16" t="s">
        <v>80</v>
      </c>
      <c r="AY656" s="16" t="s">
        <v>139</v>
      </c>
      <c r="BE656" s="216">
        <f>IF(N656="základní",J656,0)</f>
        <v>0</v>
      </c>
      <c r="BF656" s="216">
        <f>IF(N656="snížená",J656,0)</f>
        <v>0</v>
      </c>
      <c r="BG656" s="216">
        <f>IF(N656="zákl. přenesená",J656,0)</f>
        <v>0</v>
      </c>
      <c r="BH656" s="216">
        <f>IF(N656="sníž. přenesená",J656,0)</f>
        <v>0</v>
      </c>
      <c r="BI656" s="216">
        <f>IF(N656="nulová",J656,0)</f>
        <v>0</v>
      </c>
      <c r="BJ656" s="16" t="s">
        <v>78</v>
      </c>
      <c r="BK656" s="216">
        <f>ROUND(I656*H656,2)</f>
        <v>0</v>
      </c>
      <c r="BL656" s="16" t="s">
        <v>227</v>
      </c>
      <c r="BM656" s="16" t="s">
        <v>1234</v>
      </c>
    </row>
    <row r="657" spans="2:65" s="1" customFormat="1" ht="16.5" customHeight="1">
      <c r="B657" s="37"/>
      <c r="C657" s="250" t="s">
        <v>1235</v>
      </c>
      <c r="D657" s="250" t="s">
        <v>215</v>
      </c>
      <c r="E657" s="251" t="s">
        <v>1236</v>
      </c>
      <c r="F657" s="252" t="s">
        <v>1237</v>
      </c>
      <c r="G657" s="253" t="s">
        <v>279</v>
      </c>
      <c r="H657" s="254">
        <v>1</v>
      </c>
      <c r="I657" s="255"/>
      <c r="J657" s="256">
        <f>ROUND(I657*H657,2)</f>
        <v>0</v>
      </c>
      <c r="K657" s="252" t="s">
        <v>1</v>
      </c>
      <c r="L657" s="257"/>
      <c r="M657" s="258" t="s">
        <v>1</v>
      </c>
      <c r="N657" s="259" t="s">
        <v>41</v>
      </c>
      <c r="O657" s="78"/>
      <c r="P657" s="214">
        <f>O657*H657</f>
        <v>0</v>
      </c>
      <c r="Q657" s="214">
        <v>0.02741</v>
      </c>
      <c r="R657" s="214">
        <f>Q657*H657</f>
        <v>0.02741</v>
      </c>
      <c r="S657" s="214">
        <v>0</v>
      </c>
      <c r="T657" s="215">
        <f>S657*H657</f>
        <v>0</v>
      </c>
      <c r="AR657" s="16" t="s">
        <v>333</v>
      </c>
      <c r="AT657" s="16" t="s">
        <v>215</v>
      </c>
      <c r="AU657" s="16" t="s">
        <v>80</v>
      </c>
      <c r="AY657" s="16" t="s">
        <v>139</v>
      </c>
      <c r="BE657" s="216">
        <f>IF(N657="základní",J657,0)</f>
        <v>0</v>
      </c>
      <c r="BF657" s="216">
        <f>IF(N657="snížená",J657,0)</f>
        <v>0</v>
      </c>
      <c r="BG657" s="216">
        <f>IF(N657="zákl. přenesená",J657,0)</f>
        <v>0</v>
      </c>
      <c r="BH657" s="216">
        <f>IF(N657="sníž. přenesená",J657,0)</f>
        <v>0</v>
      </c>
      <c r="BI657" s="216">
        <f>IF(N657="nulová",J657,0)</f>
        <v>0</v>
      </c>
      <c r="BJ657" s="16" t="s">
        <v>78</v>
      </c>
      <c r="BK657" s="216">
        <f>ROUND(I657*H657,2)</f>
        <v>0</v>
      </c>
      <c r="BL657" s="16" t="s">
        <v>227</v>
      </c>
      <c r="BM657" s="16" t="s">
        <v>1238</v>
      </c>
    </row>
    <row r="658" spans="2:65" s="1" customFormat="1" ht="16.5" customHeight="1">
      <c r="B658" s="37"/>
      <c r="C658" s="250" t="s">
        <v>1239</v>
      </c>
      <c r="D658" s="250" t="s">
        <v>215</v>
      </c>
      <c r="E658" s="251" t="s">
        <v>1240</v>
      </c>
      <c r="F658" s="252" t="s">
        <v>1241</v>
      </c>
      <c r="G658" s="253" t="s">
        <v>279</v>
      </c>
      <c r="H658" s="254">
        <v>1</v>
      </c>
      <c r="I658" s="255"/>
      <c r="J658" s="256">
        <f>ROUND(I658*H658,2)</f>
        <v>0</v>
      </c>
      <c r="K658" s="252" t="s">
        <v>1</v>
      </c>
      <c r="L658" s="257"/>
      <c r="M658" s="258" t="s">
        <v>1</v>
      </c>
      <c r="N658" s="259" t="s">
        <v>41</v>
      </c>
      <c r="O658" s="78"/>
      <c r="P658" s="214">
        <f>O658*H658</f>
        <v>0</v>
      </c>
      <c r="Q658" s="214">
        <v>0.02741</v>
      </c>
      <c r="R658" s="214">
        <f>Q658*H658</f>
        <v>0.02741</v>
      </c>
      <c r="S658" s="214">
        <v>0</v>
      </c>
      <c r="T658" s="215">
        <f>S658*H658</f>
        <v>0</v>
      </c>
      <c r="AR658" s="16" t="s">
        <v>333</v>
      </c>
      <c r="AT658" s="16" t="s">
        <v>215</v>
      </c>
      <c r="AU658" s="16" t="s">
        <v>80</v>
      </c>
      <c r="AY658" s="16" t="s">
        <v>139</v>
      </c>
      <c r="BE658" s="216">
        <f>IF(N658="základní",J658,0)</f>
        <v>0</v>
      </c>
      <c r="BF658" s="216">
        <f>IF(N658="snížená",J658,0)</f>
        <v>0</v>
      </c>
      <c r="BG658" s="216">
        <f>IF(N658="zákl. přenesená",J658,0)</f>
        <v>0</v>
      </c>
      <c r="BH658" s="216">
        <f>IF(N658="sníž. přenesená",J658,0)</f>
        <v>0</v>
      </c>
      <c r="BI658" s="216">
        <f>IF(N658="nulová",J658,0)</f>
        <v>0</v>
      </c>
      <c r="BJ658" s="16" t="s">
        <v>78</v>
      </c>
      <c r="BK658" s="216">
        <f>ROUND(I658*H658,2)</f>
        <v>0</v>
      </c>
      <c r="BL658" s="16" t="s">
        <v>227</v>
      </c>
      <c r="BM658" s="16" t="s">
        <v>1242</v>
      </c>
    </row>
    <row r="659" spans="2:65" s="1" customFormat="1" ht="16.5" customHeight="1">
      <c r="B659" s="37"/>
      <c r="C659" s="250" t="s">
        <v>1243</v>
      </c>
      <c r="D659" s="250" t="s">
        <v>215</v>
      </c>
      <c r="E659" s="251" t="s">
        <v>1244</v>
      </c>
      <c r="F659" s="252" t="s">
        <v>1245</v>
      </c>
      <c r="G659" s="253" t="s">
        <v>279</v>
      </c>
      <c r="H659" s="254">
        <v>5</v>
      </c>
      <c r="I659" s="255"/>
      <c r="J659" s="256">
        <f>ROUND(I659*H659,2)</f>
        <v>0</v>
      </c>
      <c r="K659" s="252" t="s">
        <v>1</v>
      </c>
      <c r="L659" s="257"/>
      <c r="M659" s="258" t="s">
        <v>1</v>
      </c>
      <c r="N659" s="259" t="s">
        <v>41</v>
      </c>
      <c r="O659" s="78"/>
      <c r="P659" s="214">
        <f>O659*H659</f>
        <v>0</v>
      </c>
      <c r="Q659" s="214">
        <v>0.02741</v>
      </c>
      <c r="R659" s="214">
        <f>Q659*H659</f>
        <v>0.13705</v>
      </c>
      <c r="S659" s="214">
        <v>0</v>
      </c>
      <c r="T659" s="215">
        <f>S659*H659</f>
        <v>0</v>
      </c>
      <c r="AR659" s="16" t="s">
        <v>333</v>
      </c>
      <c r="AT659" s="16" t="s">
        <v>215</v>
      </c>
      <c r="AU659" s="16" t="s">
        <v>80</v>
      </c>
      <c r="AY659" s="16" t="s">
        <v>139</v>
      </c>
      <c r="BE659" s="216">
        <f>IF(N659="základní",J659,0)</f>
        <v>0</v>
      </c>
      <c r="BF659" s="216">
        <f>IF(N659="snížená",J659,0)</f>
        <v>0</v>
      </c>
      <c r="BG659" s="216">
        <f>IF(N659="zákl. přenesená",J659,0)</f>
        <v>0</v>
      </c>
      <c r="BH659" s="216">
        <f>IF(N659="sníž. přenesená",J659,0)</f>
        <v>0</v>
      </c>
      <c r="BI659" s="216">
        <f>IF(N659="nulová",J659,0)</f>
        <v>0</v>
      </c>
      <c r="BJ659" s="16" t="s">
        <v>78</v>
      </c>
      <c r="BK659" s="216">
        <f>ROUND(I659*H659,2)</f>
        <v>0</v>
      </c>
      <c r="BL659" s="16" t="s">
        <v>227</v>
      </c>
      <c r="BM659" s="16" t="s">
        <v>1246</v>
      </c>
    </row>
    <row r="660" spans="2:65" s="1" customFormat="1" ht="16.5" customHeight="1">
      <c r="B660" s="37"/>
      <c r="C660" s="250" t="s">
        <v>1247</v>
      </c>
      <c r="D660" s="250" t="s">
        <v>215</v>
      </c>
      <c r="E660" s="251" t="s">
        <v>1248</v>
      </c>
      <c r="F660" s="252" t="s">
        <v>1249</v>
      </c>
      <c r="G660" s="253" t="s">
        <v>279</v>
      </c>
      <c r="H660" s="254">
        <v>6</v>
      </c>
      <c r="I660" s="255"/>
      <c r="J660" s="256">
        <f>ROUND(I660*H660,2)</f>
        <v>0</v>
      </c>
      <c r="K660" s="252" t="s">
        <v>1</v>
      </c>
      <c r="L660" s="257"/>
      <c r="M660" s="258" t="s">
        <v>1</v>
      </c>
      <c r="N660" s="259" t="s">
        <v>41</v>
      </c>
      <c r="O660" s="78"/>
      <c r="P660" s="214">
        <f>O660*H660</f>
        <v>0</v>
      </c>
      <c r="Q660" s="214">
        <v>0.02741</v>
      </c>
      <c r="R660" s="214">
        <f>Q660*H660</f>
        <v>0.16446</v>
      </c>
      <c r="S660" s="214">
        <v>0</v>
      </c>
      <c r="T660" s="215">
        <f>S660*H660</f>
        <v>0</v>
      </c>
      <c r="AR660" s="16" t="s">
        <v>333</v>
      </c>
      <c r="AT660" s="16" t="s">
        <v>215</v>
      </c>
      <c r="AU660" s="16" t="s">
        <v>80</v>
      </c>
      <c r="AY660" s="16" t="s">
        <v>139</v>
      </c>
      <c r="BE660" s="216">
        <f>IF(N660="základní",J660,0)</f>
        <v>0</v>
      </c>
      <c r="BF660" s="216">
        <f>IF(N660="snížená",J660,0)</f>
        <v>0</v>
      </c>
      <c r="BG660" s="216">
        <f>IF(N660="zákl. přenesená",J660,0)</f>
        <v>0</v>
      </c>
      <c r="BH660" s="216">
        <f>IF(N660="sníž. přenesená",J660,0)</f>
        <v>0</v>
      </c>
      <c r="BI660" s="216">
        <f>IF(N660="nulová",J660,0)</f>
        <v>0</v>
      </c>
      <c r="BJ660" s="16" t="s">
        <v>78</v>
      </c>
      <c r="BK660" s="216">
        <f>ROUND(I660*H660,2)</f>
        <v>0</v>
      </c>
      <c r="BL660" s="16" t="s">
        <v>227</v>
      </c>
      <c r="BM660" s="16" t="s">
        <v>1250</v>
      </c>
    </row>
    <row r="661" spans="2:65" s="1" customFormat="1" ht="16.5" customHeight="1">
      <c r="B661" s="37"/>
      <c r="C661" s="250" t="s">
        <v>1251</v>
      </c>
      <c r="D661" s="250" t="s">
        <v>215</v>
      </c>
      <c r="E661" s="251" t="s">
        <v>1252</v>
      </c>
      <c r="F661" s="252" t="s">
        <v>1253</v>
      </c>
      <c r="G661" s="253" t="s">
        <v>279</v>
      </c>
      <c r="H661" s="254">
        <v>10</v>
      </c>
      <c r="I661" s="255"/>
      <c r="J661" s="256">
        <f>ROUND(I661*H661,2)</f>
        <v>0</v>
      </c>
      <c r="K661" s="252" t="s">
        <v>1</v>
      </c>
      <c r="L661" s="257"/>
      <c r="M661" s="258" t="s">
        <v>1</v>
      </c>
      <c r="N661" s="259" t="s">
        <v>41</v>
      </c>
      <c r="O661" s="78"/>
      <c r="P661" s="214">
        <f>O661*H661</f>
        <v>0</v>
      </c>
      <c r="Q661" s="214">
        <v>0.02741</v>
      </c>
      <c r="R661" s="214">
        <f>Q661*H661</f>
        <v>0.2741</v>
      </c>
      <c r="S661" s="214">
        <v>0</v>
      </c>
      <c r="T661" s="215">
        <f>S661*H661</f>
        <v>0</v>
      </c>
      <c r="AR661" s="16" t="s">
        <v>333</v>
      </c>
      <c r="AT661" s="16" t="s">
        <v>215</v>
      </c>
      <c r="AU661" s="16" t="s">
        <v>80</v>
      </c>
      <c r="AY661" s="16" t="s">
        <v>139</v>
      </c>
      <c r="BE661" s="216">
        <f>IF(N661="základní",J661,0)</f>
        <v>0</v>
      </c>
      <c r="BF661" s="216">
        <f>IF(N661="snížená",J661,0)</f>
        <v>0</v>
      </c>
      <c r="BG661" s="216">
        <f>IF(N661="zákl. přenesená",J661,0)</f>
        <v>0</v>
      </c>
      <c r="BH661" s="216">
        <f>IF(N661="sníž. přenesená",J661,0)</f>
        <v>0</v>
      </c>
      <c r="BI661" s="216">
        <f>IF(N661="nulová",J661,0)</f>
        <v>0</v>
      </c>
      <c r="BJ661" s="16" t="s">
        <v>78</v>
      </c>
      <c r="BK661" s="216">
        <f>ROUND(I661*H661,2)</f>
        <v>0</v>
      </c>
      <c r="BL661" s="16" t="s">
        <v>227</v>
      </c>
      <c r="BM661" s="16" t="s">
        <v>1254</v>
      </c>
    </row>
    <row r="662" spans="2:65" s="1" customFormat="1" ht="16.5" customHeight="1">
      <c r="B662" s="37"/>
      <c r="C662" s="250" t="s">
        <v>1255</v>
      </c>
      <c r="D662" s="250" t="s">
        <v>215</v>
      </c>
      <c r="E662" s="251" t="s">
        <v>1256</v>
      </c>
      <c r="F662" s="252" t="s">
        <v>1257</v>
      </c>
      <c r="G662" s="253" t="s">
        <v>279</v>
      </c>
      <c r="H662" s="254">
        <v>1</v>
      </c>
      <c r="I662" s="255"/>
      <c r="J662" s="256">
        <f>ROUND(I662*H662,2)</f>
        <v>0</v>
      </c>
      <c r="K662" s="252" t="s">
        <v>1</v>
      </c>
      <c r="L662" s="257"/>
      <c r="M662" s="258" t="s">
        <v>1</v>
      </c>
      <c r="N662" s="259" t="s">
        <v>41</v>
      </c>
      <c r="O662" s="78"/>
      <c r="P662" s="214">
        <f>O662*H662</f>
        <v>0</v>
      </c>
      <c r="Q662" s="214">
        <v>0.02741</v>
      </c>
      <c r="R662" s="214">
        <f>Q662*H662</f>
        <v>0.02741</v>
      </c>
      <c r="S662" s="214">
        <v>0</v>
      </c>
      <c r="T662" s="215">
        <f>S662*H662</f>
        <v>0</v>
      </c>
      <c r="AR662" s="16" t="s">
        <v>333</v>
      </c>
      <c r="AT662" s="16" t="s">
        <v>215</v>
      </c>
      <c r="AU662" s="16" t="s">
        <v>80</v>
      </c>
      <c r="AY662" s="16" t="s">
        <v>139</v>
      </c>
      <c r="BE662" s="216">
        <f>IF(N662="základní",J662,0)</f>
        <v>0</v>
      </c>
      <c r="BF662" s="216">
        <f>IF(N662="snížená",J662,0)</f>
        <v>0</v>
      </c>
      <c r="BG662" s="216">
        <f>IF(N662="zákl. přenesená",J662,0)</f>
        <v>0</v>
      </c>
      <c r="BH662" s="216">
        <f>IF(N662="sníž. přenesená",J662,0)</f>
        <v>0</v>
      </c>
      <c r="BI662" s="216">
        <f>IF(N662="nulová",J662,0)</f>
        <v>0</v>
      </c>
      <c r="BJ662" s="16" t="s">
        <v>78</v>
      </c>
      <c r="BK662" s="216">
        <f>ROUND(I662*H662,2)</f>
        <v>0</v>
      </c>
      <c r="BL662" s="16" t="s">
        <v>227</v>
      </c>
      <c r="BM662" s="16" t="s">
        <v>1258</v>
      </c>
    </row>
    <row r="663" spans="2:65" s="1" customFormat="1" ht="16.5" customHeight="1">
      <c r="B663" s="37"/>
      <c r="C663" s="250" t="s">
        <v>1259</v>
      </c>
      <c r="D663" s="250" t="s">
        <v>215</v>
      </c>
      <c r="E663" s="251" t="s">
        <v>1260</v>
      </c>
      <c r="F663" s="252" t="s">
        <v>1261</v>
      </c>
      <c r="G663" s="253" t="s">
        <v>279</v>
      </c>
      <c r="H663" s="254">
        <v>1</v>
      </c>
      <c r="I663" s="255"/>
      <c r="J663" s="256">
        <f>ROUND(I663*H663,2)</f>
        <v>0</v>
      </c>
      <c r="K663" s="252" t="s">
        <v>1</v>
      </c>
      <c r="L663" s="257"/>
      <c r="M663" s="258" t="s">
        <v>1</v>
      </c>
      <c r="N663" s="259" t="s">
        <v>41</v>
      </c>
      <c r="O663" s="78"/>
      <c r="P663" s="214">
        <f>O663*H663</f>
        <v>0</v>
      </c>
      <c r="Q663" s="214">
        <v>0.02741</v>
      </c>
      <c r="R663" s="214">
        <f>Q663*H663</f>
        <v>0.02741</v>
      </c>
      <c r="S663" s="214">
        <v>0</v>
      </c>
      <c r="T663" s="215">
        <f>S663*H663</f>
        <v>0</v>
      </c>
      <c r="AR663" s="16" t="s">
        <v>333</v>
      </c>
      <c r="AT663" s="16" t="s">
        <v>215</v>
      </c>
      <c r="AU663" s="16" t="s">
        <v>80</v>
      </c>
      <c r="AY663" s="16" t="s">
        <v>139</v>
      </c>
      <c r="BE663" s="216">
        <f>IF(N663="základní",J663,0)</f>
        <v>0</v>
      </c>
      <c r="BF663" s="216">
        <f>IF(N663="snížená",J663,0)</f>
        <v>0</v>
      </c>
      <c r="BG663" s="216">
        <f>IF(N663="zákl. přenesená",J663,0)</f>
        <v>0</v>
      </c>
      <c r="BH663" s="216">
        <f>IF(N663="sníž. přenesená",J663,0)</f>
        <v>0</v>
      </c>
      <c r="BI663" s="216">
        <f>IF(N663="nulová",J663,0)</f>
        <v>0</v>
      </c>
      <c r="BJ663" s="16" t="s">
        <v>78</v>
      </c>
      <c r="BK663" s="216">
        <f>ROUND(I663*H663,2)</f>
        <v>0</v>
      </c>
      <c r="BL663" s="16" t="s">
        <v>227</v>
      </c>
      <c r="BM663" s="16" t="s">
        <v>1262</v>
      </c>
    </row>
    <row r="664" spans="2:65" s="1" customFormat="1" ht="16.5" customHeight="1">
      <c r="B664" s="37"/>
      <c r="C664" s="205" t="s">
        <v>1263</v>
      </c>
      <c r="D664" s="205" t="s">
        <v>141</v>
      </c>
      <c r="E664" s="206" t="s">
        <v>1264</v>
      </c>
      <c r="F664" s="207" t="s">
        <v>1265</v>
      </c>
      <c r="G664" s="208" t="s">
        <v>144</v>
      </c>
      <c r="H664" s="209">
        <v>12.936</v>
      </c>
      <c r="I664" s="210"/>
      <c r="J664" s="211">
        <f>ROUND(I664*H664,2)</f>
        <v>0</v>
      </c>
      <c r="K664" s="207" t="s">
        <v>1</v>
      </c>
      <c r="L664" s="42"/>
      <c r="M664" s="212" t="s">
        <v>1</v>
      </c>
      <c r="N664" s="213" t="s">
        <v>41</v>
      </c>
      <c r="O664" s="78"/>
      <c r="P664" s="214">
        <f>O664*H664</f>
        <v>0</v>
      </c>
      <c r="Q664" s="214">
        <v>0.00082</v>
      </c>
      <c r="R664" s="214">
        <f>Q664*H664</f>
        <v>0.01060752</v>
      </c>
      <c r="S664" s="214">
        <v>0</v>
      </c>
      <c r="T664" s="215">
        <f>S664*H664</f>
        <v>0</v>
      </c>
      <c r="AR664" s="16" t="s">
        <v>227</v>
      </c>
      <c r="AT664" s="16" t="s">
        <v>141</v>
      </c>
      <c r="AU664" s="16" t="s">
        <v>80</v>
      </c>
      <c r="AY664" s="16" t="s">
        <v>139</v>
      </c>
      <c r="BE664" s="216">
        <f>IF(N664="základní",J664,0)</f>
        <v>0</v>
      </c>
      <c r="BF664" s="216">
        <f>IF(N664="snížená",J664,0)</f>
        <v>0</v>
      </c>
      <c r="BG664" s="216">
        <f>IF(N664="zákl. přenesená",J664,0)</f>
        <v>0</v>
      </c>
      <c r="BH664" s="216">
        <f>IF(N664="sníž. přenesená",J664,0)</f>
        <v>0</v>
      </c>
      <c r="BI664" s="216">
        <f>IF(N664="nulová",J664,0)</f>
        <v>0</v>
      </c>
      <c r="BJ664" s="16" t="s">
        <v>78</v>
      </c>
      <c r="BK664" s="216">
        <f>ROUND(I664*H664,2)</f>
        <v>0</v>
      </c>
      <c r="BL664" s="16" t="s">
        <v>227</v>
      </c>
      <c r="BM664" s="16" t="s">
        <v>1266</v>
      </c>
    </row>
    <row r="665" spans="2:51" s="12" customFormat="1" ht="12">
      <c r="B665" s="228"/>
      <c r="C665" s="229"/>
      <c r="D665" s="219" t="s">
        <v>148</v>
      </c>
      <c r="E665" s="230" t="s">
        <v>1</v>
      </c>
      <c r="F665" s="231" t="s">
        <v>1267</v>
      </c>
      <c r="G665" s="229"/>
      <c r="H665" s="232">
        <v>12.936</v>
      </c>
      <c r="I665" s="233"/>
      <c r="J665" s="229"/>
      <c r="K665" s="229"/>
      <c r="L665" s="234"/>
      <c r="M665" s="235"/>
      <c r="N665" s="236"/>
      <c r="O665" s="236"/>
      <c r="P665" s="236"/>
      <c r="Q665" s="236"/>
      <c r="R665" s="236"/>
      <c r="S665" s="236"/>
      <c r="T665" s="237"/>
      <c r="AT665" s="238" t="s">
        <v>148</v>
      </c>
      <c r="AU665" s="238" t="s">
        <v>80</v>
      </c>
      <c r="AV665" s="12" t="s">
        <v>80</v>
      </c>
      <c r="AW665" s="12" t="s">
        <v>32</v>
      </c>
      <c r="AX665" s="12" t="s">
        <v>78</v>
      </c>
      <c r="AY665" s="238" t="s">
        <v>139</v>
      </c>
    </row>
    <row r="666" spans="2:65" s="1" customFormat="1" ht="22.5" customHeight="1">
      <c r="B666" s="37"/>
      <c r="C666" s="250" t="s">
        <v>1268</v>
      </c>
      <c r="D666" s="250" t="s">
        <v>215</v>
      </c>
      <c r="E666" s="251" t="s">
        <v>1269</v>
      </c>
      <c r="F666" s="252" t="s">
        <v>1270</v>
      </c>
      <c r="G666" s="253" t="s">
        <v>279</v>
      </c>
      <c r="H666" s="254">
        <v>2</v>
      </c>
      <c r="I666" s="255"/>
      <c r="J666" s="256">
        <f>ROUND(I666*H666,2)</f>
        <v>0</v>
      </c>
      <c r="K666" s="252" t="s">
        <v>1</v>
      </c>
      <c r="L666" s="257"/>
      <c r="M666" s="258" t="s">
        <v>1</v>
      </c>
      <c r="N666" s="259" t="s">
        <v>41</v>
      </c>
      <c r="O666" s="78"/>
      <c r="P666" s="214">
        <f>O666*H666</f>
        <v>0</v>
      </c>
      <c r="Q666" s="214">
        <v>0.18</v>
      </c>
      <c r="R666" s="214">
        <f>Q666*H666</f>
        <v>0.36</v>
      </c>
      <c r="S666" s="214">
        <v>0</v>
      </c>
      <c r="T666" s="215">
        <f>S666*H666</f>
        <v>0</v>
      </c>
      <c r="AR666" s="16" t="s">
        <v>333</v>
      </c>
      <c r="AT666" s="16" t="s">
        <v>215</v>
      </c>
      <c r="AU666" s="16" t="s">
        <v>80</v>
      </c>
      <c r="AY666" s="16" t="s">
        <v>139</v>
      </c>
      <c r="BE666" s="216">
        <f>IF(N666="základní",J666,0)</f>
        <v>0</v>
      </c>
      <c r="BF666" s="216">
        <f>IF(N666="snížená",J666,0)</f>
        <v>0</v>
      </c>
      <c r="BG666" s="216">
        <f>IF(N666="zákl. přenesená",J666,0)</f>
        <v>0</v>
      </c>
      <c r="BH666" s="216">
        <f>IF(N666="sníž. přenesená",J666,0)</f>
        <v>0</v>
      </c>
      <c r="BI666" s="216">
        <f>IF(N666="nulová",J666,0)</f>
        <v>0</v>
      </c>
      <c r="BJ666" s="16" t="s">
        <v>78</v>
      </c>
      <c r="BK666" s="216">
        <f>ROUND(I666*H666,2)</f>
        <v>0</v>
      </c>
      <c r="BL666" s="16" t="s">
        <v>227</v>
      </c>
      <c r="BM666" s="16" t="s">
        <v>1271</v>
      </c>
    </row>
    <row r="667" spans="2:65" s="1" customFormat="1" ht="16.5" customHeight="1">
      <c r="B667" s="37"/>
      <c r="C667" s="205" t="s">
        <v>1272</v>
      </c>
      <c r="D667" s="205" t="s">
        <v>141</v>
      </c>
      <c r="E667" s="206" t="s">
        <v>1273</v>
      </c>
      <c r="F667" s="207" t="s">
        <v>1274</v>
      </c>
      <c r="G667" s="208" t="s">
        <v>144</v>
      </c>
      <c r="H667" s="209">
        <v>2.48</v>
      </c>
      <c r="I667" s="210"/>
      <c r="J667" s="211">
        <f>ROUND(I667*H667,2)</f>
        <v>0</v>
      </c>
      <c r="K667" s="207" t="s">
        <v>1</v>
      </c>
      <c r="L667" s="42"/>
      <c r="M667" s="212" t="s">
        <v>1</v>
      </c>
      <c r="N667" s="213" t="s">
        <v>41</v>
      </c>
      <c r="O667" s="78"/>
      <c r="P667" s="214">
        <f>O667*H667</f>
        <v>0</v>
      </c>
      <c r="Q667" s="214">
        <v>0.00073</v>
      </c>
      <c r="R667" s="214">
        <f>Q667*H667</f>
        <v>0.0018104</v>
      </c>
      <c r="S667" s="214">
        <v>0</v>
      </c>
      <c r="T667" s="215">
        <f>S667*H667</f>
        <v>0</v>
      </c>
      <c r="AR667" s="16" t="s">
        <v>227</v>
      </c>
      <c r="AT667" s="16" t="s">
        <v>141</v>
      </c>
      <c r="AU667" s="16" t="s">
        <v>80</v>
      </c>
      <c r="AY667" s="16" t="s">
        <v>139</v>
      </c>
      <c r="BE667" s="216">
        <f>IF(N667="základní",J667,0)</f>
        <v>0</v>
      </c>
      <c r="BF667" s="216">
        <f>IF(N667="snížená",J667,0)</f>
        <v>0</v>
      </c>
      <c r="BG667" s="216">
        <f>IF(N667="zákl. přenesená",J667,0)</f>
        <v>0</v>
      </c>
      <c r="BH667" s="216">
        <f>IF(N667="sníž. přenesená",J667,0)</f>
        <v>0</v>
      </c>
      <c r="BI667" s="216">
        <f>IF(N667="nulová",J667,0)</f>
        <v>0</v>
      </c>
      <c r="BJ667" s="16" t="s">
        <v>78</v>
      </c>
      <c r="BK667" s="216">
        <f>ROUND(I667*H667,2)</f>
        <v>0</v>
      </c>
      <c r="BL667" s="16" t="s">
        <v>227</v>
      </c>
      <c r="BM667" s="16" t="s">
        <v>1275</v>
      </c>
    </row>
    <row r="668" spans="2:51" s="12" customFormat="1" ht="12">
      <c r="B668" s="228"/>
      <c r="C668" s="229"/>
      <c r="D668" s="219" t="s">
        <v>148</v>
      </c>
      <c r="E668" s="230" t="s">
        <v>1</v>
      </c>
      <c r="F668" s="231" t="s">
        <v>1276</v>
      </c>
      <c r="G668" s="229"/>
      <c r="H668" s="232">
        <v>2.48</v>
      </c>
      <c r="I668" s="233"/>
      <c r="J668" s="229"/>
      <c r="K668" s="229"/>
      <c r="L668" s="234"/>
      <c r="M668" s="235"/>
      <c r="N668" s="236"/>
      <c r="O668" s="236"/>
      <c r="P668" s="236"/>
      <c r="Q668" s="236"/>
      <c r="R668" s="236"/>
      <c r="S668" s="236"/>
      <c r="T668" s="237"/>
      <c r="AT668" s="238" t="s">
        <v>148</v>
      </c>
      <c r="AU668" s="238" t="s">
        <v>80</v>
      </c>
      <c r="AV668" s="12" t="s">
        <v>80</v>
      </c>
      <c r="AW668" s="12" t="s">
        <v>32</v>
      </c>
      <c r="AX668" s="12" t="s">
        <v>78</v>
      </c>
      <c r="AY668" s="238" t="s">
        <v>139</v>
      </c>
    </row>
    <row r="669" spans="2:65" s="1" customFormat="1" ht="16.5" customHeight="1">
      <c r="B669" s="37"/>
      <c r="C669" s="250" t="s">
        <v>1277</v>
      </c>
      <c r="D669" s="250" t="s">
        <v>215</v>
      </c>
      <c r="E669" s="251" t="s">
        <v>1278</v>
      </c>
      <c r="F669" s="252" t="s">
        <v>1279</v>
      </c>
      <c r="G669" s="253" t="s">
        <v>279</v>
      </c>
      <c r="H669" s="254">
        <v>1</v>
      </c>
      <c r="I669" s="255"/>
      <c r="J669" s="256">
        <f>ROUND(I669*H669,2)</f>
        <v>0</v>
      </c>
      <c r="K669" s="252" t="s">
        <v>1</v>
      </c>
      <c r="L669" s="257"/>
      <c r="M669" s="258" t="s">
        <v>1</v>
      </c>
      <c r="N669" s="259" t="s">
        <v>41</v>
      </c>
      <c r="O669" s="78"/>
      <c r="P669" s="214">
        <f>O669*H669</f>
        <v>0</v>
      </c>
      <c r="Q669" s="214">
        <v>0.023</v>
      </c>
      <c r="R669" s="214">
        <f>Q669*H669</f>
        <v>0.023</v>
      </c>
      <c r="S669" s="214">
        <v>0</v>
      </c>
      <c r="T669" s="215">
        <f>S669*H669</f>
        <v>0</v>
      </c>
      <c r="AR669" s="16" t="s">
        <v>333</v>
      </c>
      <c r="AT669" s="16" t="s">
        <v>215</v>
      </c>
      <c r="AU669" s="16" t="s">
        <v>80</v>
      </c>
      <c r="AY669" s="16" t="s">
        <v>139</v>
      </c>
      <c r="BE669" s="216">
        <f>IF(N669="základní",J669,0)</f>
        <v>0</v>
      </c>
      <c r="BF669" s="216">
        <f>IF(N669="snížená",J669,0)</f>
        <v>0</v>
      </c>
      <c r="BG669" s="216">
        <f>IF(N669="zákl. přenesená",J669,0)</f>
        <v>0</v>
      </c>
      <c r="BH669" s="216">
        <f>IF(N669="sníž. přenesená",J669,0)</f>
        <v>0</v>
      </c>
      <c r="BI669" s="216">
        <f>IF(N669="nulová",J669,0)</f>
        <v>0</v>
      </c>
      <c r="BJ669" s="16" t="s">
        <v>78</v>
      </c>
      <c r="BK669" s="216">
        <f>ROUND(I669*H669,2)</f>
        <v>0</v>
      </c>
      <c r="BL669" s="16" t="s">
        <v>227</v>
      </c>
      <c r="BM669" s="16" t="s">
        <v>1280</v>
      </c>
    </row>
    <row r="670" spans="2:65" s="1" customFormat="1" ht="16.5" customHeight="1">
      <c r="B670" s="37"/>
      <c r="C670" s="205" t="s">
        <v>1281</v>
      </c>
      <c r="D670" s="205" t="s">
        <v>141</v>
      </c>
      <c r="E670" s="206" t="s">
        <v>1282</v>
      </c>
      <c r="F670" s="207" t="s">
        <v>1283</v>
      </c>
      <c r="G670" s="208" t="s">
        <v>144</v>
      </c>
      <c r="H670" s="209">
        <v>7.006</v>
      </c>
      <c r="I670" s="210"/>
      <c r="J670" s="211">
        <f>ROUND(I670*H670,2)</f>
        <v>0</v>
      </c>
      <c r="K670" s="207" t="s">
        <v>1</v>
      </c>
      <c r="L670" s="42"/>
      <c r="M670" s="212" t="s">
        <v>1</v>
      </c>
      <c r="N670" s="213" t="s">
        <v>41</v>
      </c>
      <c r="O670" s="78"/>
      <c r="P670" s="214">
        <f>O670*H670</f>
        <v>0</v>
      </c>
      <c r="Q670" s="214">
        <v>0.00082</v>
      </c>
      <c r="R670" s="214">
        <f>Q670*H670</f>
        <v>0.00574492</v>
      </c>
      <c r="S670" s="214">
        <v>0</v>
      </c>
      <c r="T670" s="215">
        <f>S670*H670</f>
        <v>0</v>
      </c>
      <c r="AR670" s="16" t="s">
        <v>227</v>
      </c>
      <c r="AT670" s="16" t="s">
        <v>141</v>
      </c>
      <c r="AU670" s="16" t="s">
        <v>80</v>
      </c>
      <c r="AY670" s="16" t="s">
        <v>139</v>
      </c>
      <c r="BE670" s="216">
        <f>IF(N670="základní",J670,0)</f>
        <v>0</v>
      </c>
      <c r="BF670" s="216">
        <f>IF(N670="snížená",J670,0)</f>
        <v>0</v>
      </c>
      <c r="BG670" s="216">
        <f>IF(N670="zákl. přenesená",J670,0)</f>
        <v>0</v>
      </c>
      <c r="BH670" s="216">
        <f>IF(N670="sníž. přenesená",J670,0)</f>
        <v>0</v>
      </c>
      <c r="BI670" s="216">
        <f>IF(N670="nulová",J670,0)</f>
        <v>0</v>
      </c>
      <c r="BJ670" s="16" t="s">
        <v>78</v>
      </c>
      <c r="BK670" s="216">
        <f>ROUND(I670*H670,2)</f>
        <v>0</v>
      </c>
      <c r="BL670" s="16" t="s">
        <v>227</v>
      </c>
      <c r="BM670" s="16" t="s">
        <v>1284</v>
      </c>
    </row>
    <row r="671" spans="2:51" s="12" customFormat="1" ht="12">
      <c r="B671" s="228"/>
      <c r="C671" s="229"/>
      <c r="D671" s="219" t="s">
        <v>148</v>
      </c>
      <c r="E671" s="230" t="s">
        <v>1</v>
      </c>
      <c r="F671" s="231" t="s">
        <v>1285</v>
      </c>
      <c r="G671" s="229"/>
      <c r="H671" s="232">
        <v>7.006</v>
      </c>
      <c r="I671" s="233"/>
      <c r="J671" s="229"/>
      <c r="K671" s="229"/>
      <c r="L671" s="234"/>
      <c r="M671" s="235"/>
      <c r="N671" s="236"/>
      <c r="O671" s="236"/>
      <c r="P671" s="236"/>
      <c r="Q671" s="236"/>
      <c r="R671" s="236"/>
      <c r="S671" s="236"/>
      <c r="T671" s="237"/>
      <c r="AT671" s="238" t="s">
        <v>148</v>
      </c>
      <c r="AU671" s="238" t="s">
        <v>80</v>
      </c>
      <c r="AV671" s="12" t="s">
        <v>80</v>
      </c>
      <c r="AW671" s="12" t="s">
        <v>32</v>
      </c>
      <c r="AX671" s="12" t="s">
        <v>78</v>
      </c>
      <c r="AY671" s="238" t="s">
        <v>139</v>
      </c>
    </row>
    <row r="672" spans="2:65" s="1" customFormat="1" ht="22.5" customHeight="1">
      <c r="B672" s="37"/>
      <c r="C672" s="250" t="s">
        <v>1286</v>
      </c>
      <c r="D672" s="250" t="s">
        <v>215</v>
      </c>
      <c r="E672" s="251" t="s">
        <v>1287</v>
      </c>
      <c r="F672" s="252" t="s">
        <v>1288</v>
      </c>
      <c r="G672" s="253" t="s">
        <v>279</v>
      </c>
      <c r="H672" s="254">
        <v>1</v>
      </c>
      <c r="I672" s="255"/>
      <c r="J672" s="256">
        <f>ROUND(I672*H672,2)</f>
        <v>0</v>
      </c>
      <c r="K672" s="252" t="s">
        <v>1</v>
      </c>
      <c r="L672" s="257"/>
      <c r="M672" s="258" t="s">
        <v>1</v>
      </c>
      <c r="N672" s="259" t="s">
        <v>41</v>
      </c>
      <c r="O672" s="78"/>
      <c r="P672" s="214">
        <f>O672*H672</f>
        <v>0</v>
      </c>
      <c r="Q672" s="214">
        <v>0.042</v>
      </c>
      <c r="R672" s="214">
        <f>Q672*H672</f>
        <v>0.042</v>
      </c>
      <c r="S672" s="214">
        <v>0</v>
      </c>
      <c r="T672" s="215">
        <f>S672*H672</f>
        <v>0</v>
      </c>
      <c r="AR672" s="16" t="s">
        <v>333</v>
      </c>
      <c r="AT672" s="16" t="s">
        <v>215</v>
      </c>
      <c r="AU672" s="16" t="s">
        <v>80</v>
      </c>
      <c r="AY672" s="16" t="s">
        <v>139</v>
      </c>
      <c r="BE672" s="216">
        <f>IF(N672="základní",J672,0)</f>
        <v>0</v>
      </c>
      <c r="BF672" s="216">
        <f>IF(N672="snížená",J672,0)</f>
        <v>0</v>
      </c>
      <c r="BG672" s="216">
        <f>IF(N672="zákl. přenesená",J672,0)</f>
        <v>0</v>
      </c>
      <c r="BH672" s="216">
        <f>IF(N672="sníž. přenesená",J672,0)</f>
        <v>0</v>
      </c>
      <c r="BI672" s="216">
        <f>IF(N672="nulová",J672,0)</f>
        <v>0</v>
      </c>
      <c r="BJ672" s="16" t="s">
        <v>78</v>
      </c>
      <c r="BK672" s="216">
        <f>ROUND(I672*H672,2)</f>
        <v>0</v>
      </c>
      <c r="BL672" s="16" t="s">
        <v>227</v>
      </c>
      <c r="BM672" s="16" t="s">
        <v>1289</v>
      </c>
    </row>
    <row r="673" spans="2:65" s="1" customFormat="1" ht="22.5" customHeight="1">
      <c r="B673" s="37"/>
      <c r="C673" s="250" t="s">
        <v>1290</v>
      </c>
      <c r="D673" s="250" t="s">
        <v>215</v>
      </c>
      <c r="E673" s="251" t="s">
        <v>1291</v>
      </c>
      <c r="F673" s="252" t="s">
        <v>1292</v>
      </c>
      <c r="G673" s="253" t="s">
        <v>279</v>
      </c>
      <c r="H673" s="254">
        <v>1</v>
      </c>
      <c r="I673" s="255"/>
      <c r="J673" s="256">
        <f>ROUND(I673*H673,2)</f>
        <v>0</v>
      </c>
      <c r="K673" s="252" t="s">
        <v>1</v>
      </c>
      <c r="L673" s="257"/>
      <c r="M673" s="258" t="s">
        <v>1</v>
      </c>
      <c r="N673" s="259" t="s">
        <v>41</v>
      </c>
      <c r="O673" s="78"/>
      <c r="P673" s="214">
        <f>O673*H673</f>
        <v>0</v>
      </c>
      <c r="Q673" s="214">
        <v>0.042</v>
      </c>
      <c r="R673" s="214">
        <f>Q673*H673</f>
        <v>0.042</v>
      </c>
      <c r="S673" s="214">
        <v>0</v>
      </c>
      <c r="T673" s="215">
        <f>S673*H673</f>
        <v>0</v>
      </c>
      <c r="AR673" s="16" t="s">
        <v>333</v>
      </c>
      <c r="AT673" s="16" t="s">
        <v>215</v>
      </c>
      <c r="AU673" s="16" t="s">
        <v>80</v>
      </c>
      <c r="AY673" s="16" t="s">
        <v>139</v>
      </c>
      <c r="BE673" s="216">
        <f>IF(N673="základní",J673,0)</f>
        <v>0</v>
      </c>
      <c r="BF673" s="216">
        <f>IF(N673="snížená",J673,0)</f>
        <v>0</v>
      </c>
      <c r="BG673" s="216">
        <f>IF(N673="zákl. přenesená",J673,0)</f>
        <v>0</v>
      </c>
      <c r="BH673" s="216">
        <f>IF(N673="sníž. přenesená",J673,0)</f>
        <v>0</v>
      </c>
      <c r="BI673" s="216">
        <f>IF(N673="nulová",J673,0)</f>
        <v>0</v>
      </c>
      <c r="BJ673" s="16" t="s">
        <v>78</v>
      </c>
      <c r="BK673" s="216">
        <f>ROUND(I673*H673,2)</f>
        <v>0</v>
      </c>
      <c r="BL673" s="16" t="s">
        <v>227</v>
      </c>
      <c r="BM673" s="16" t="s">
        <v>1293</v>
      </c>
    </row>
    <row r="674" spans="2:65" s="1" customFormat="1" ht="16.5" customHeight="1">
      <c r="B674" s="37"/>
      <c r="C674" s="205" t="s">
        <v>1294</v>
      </c>
      <c r="D674" s="205" t="s">
        <v>141</v>
      </c>
      <c r="E674" s="206" t="s">
        <v>1295</v>
      </c>
      <c r="F674" s="207" t="s">
        <v>1296</v>
      </c>
      <c r="G674" s="208" t="s">
        <v>230</v>
      </c>
      <c r="H674" s="209">
        <v>26.8</v>
      </c>
      <c r="I674" s="210"/>
      <c r="J674" s="211">
        <f>ROUND(I674*H674,2)</f>
        <v>0</v>
      </c>
      <c r="K674" s="207" t="s">
        <v>145</v>
      </c>
      <c r="L674" s="42"/>
      <c r="M674" s="212" t="s">
        <v>1</v>
      </c>
      <c r="N674" s="213" t="s">
        <v>41</v>
      </c>
      <c r="O674" s="78"/>
      <c r="P674" s="214">
        <f>O674*H674</f>
        <v>0</v>
      </c>
      <c r="Q674" s="214">
        <v>0</v>
      </c>
      <c r="R674" s="214">
        <f>Q674*H674</f>
        <v>0</v>
      </c>
      <c r="S674" s="214">
        <v>0.025</v>
      </c>
      <c r="T674" s="215">
        <f>S674*H674</f>
        <v>0.67</v>
      </c>
      <c r="AR674" s="16" t="s">
        <v>227</v>
      </c>
      <c r="AT674" s="16" t="s">
        <v>141</v>
      </c>
      <c r="AU674" s="16" t="s">
        <v>80</v>
      </c>
      <c r="AY674" s="16" t="s">
        <v>139</v>
      </c>
      <c r="BE674" s="216">
        <f>IF(N674="základní",J674,0)</f>
        <v>0</v>
      </c>
      <c r="BF674" s="216">
        <f>IF(N674="snížená",J674,0)</f>
        <v>0</v>
      </c>
      <c r="BG674" s="216">
        <f>IF(N674="zákl. přenesená",J674,0)</f>
        <v>0</v>
      </c>
      <c r="BH674" s="216">
        <f>IF(N674="sníž. přenesená",J674,0)</f>
        <v>0</v>
      </c>
      <c r="BI674" s="216">
        <f>IF(N674="nulová",J674,0)</f>
        <v>0</v>
      </c>
      <c r="BJ674" s="16" t="s">
        <v>78</v>
      </c>
      <c r="BK674" s="216">
        <f>ROUND(I674*H674,2)</f>
        <v>0</v>
      </c>
      <c r="BL674" s="16" t="s">
        <v>227</v>
      </c>
      <c r="BM674" s="16" t="s">
        <v>1297</v>
      </c>
    </row>
    <row r="675" spans="2:51" s="11" customFormat="1" ht="12">
      <c r="B675" s="217"/>
      <c r="C675" s="218"/>
      <c r="D675" s="219" t="s">
        <v>148</v>
      </c>
      <c r="E675" s="220" t="s">
        <v>1</v>
      </c>
      <c r="F675" s="221" t="s">
        <v>1298</v>
      </c>
      <c r="G675" s="218"/>
      <c r="H675" s="220" t="s">
        <v>1</v>
      </c>
      <c r="I675" s="222"/>
      <c r="J675" s="218"/>
      <c r="K675" s="218"/>
      <c r="L675" s="223"/>
      <c r="M675" s="224"/>
      <c r="N675" s="225"/>
      <c r="O675" s="225"/>
      <c r="P675" s="225"/>
      <c r="Q675" s="225"/>
      <c r="R675" s="225"/>
      <c r="S675" s="225"/>
      <c r="T675" s="226"/>
      <c r="AT675" s="227" t="s">
        <v>148</v>
      </c>
      <c r="AU675" s="227" t="s">
        <v>80</v>
      </c>
      <c r="AV675" s="11" t="s">
        <v>78</v>
      </c>
      <c r="AW675" s="11" t="s">
        <v>32</v>
      </c>
      <c r="AX675" s="11" t="s">
        <v>70</v>
      </c>
      <c r="AY675" s="227" t="s">
        <v>139</v>
      </c>
    </row>
    <row r="676" spans="2:51" s="12" customFormat="1" ht="12">
      <c r="B676" s="228"/>
      <c r="C676" s="229"/>
      <c r="D676" s="219" t="s">
        <v>148</v>
      </c>
      <c r="E676" s="230" t="s">
        <v>1</v>
      </c>
      <c r="F676" s="231" t="s">
        <v>1299</v>
      </c>
      <c r="G676" s="229"/>
      <c r="H676" s="232">
        <v>26.8</v>
      </c>
      <c r="I676" s="233"/>
      <c r="J676" s="229"/>
      <c r="K676" s="229"/>
      <c r="L676" s="234"/>
      <c r="M676" s="235"/>
      <c r="N676" s="236"/>
      <c r="O676" s="236"/>
      <c r="P676" s="236"/>
      <c r="Q676" s="236"/>
      <c r="R676" s="236"/>
      <c r="S676" s="236"/>
      <c r="T676" s="237"/>
      <c r="AT676" s="238" t="s">
        <v>148</v>
      </c>
      <c r="AU676" s="238" t="s">
        <v>80</v>
      </c>
      <c r="AV676" s="12" t="s">
        <v>80</v>
      </c>
      <c r="AW676" s="12" t="s">
        <v>32</v>
      </c>
      <c r="AX676" s="12" t="s">
        <v>78</v>
      </c>
      <c r="AY676" s="238" t="s">
        <v>139</v>
      </c>
    </row>
    <row r="677" spans="2:65" s="1" customFormat="1" ht="16.5" customHeight="1">
      <c r="B677" s="37"/>
      <c r="C677" s="205" t="s">
        <v>1300</v>
      </c>
      <c r="D677" s="205" t="s">
        <v>141</v>
      </c>
      <c r="E677" s="206" t="s">
        <v>1301</v>
      </c>
      <c r="F677" s="207" t="s">
        <v>1302</v>
      </c>
      <c r="G677" s="208" t="s">
        <v>1303</v>
      </c>
      <c r="H677" s="209">
        <v>273.02</v>
      </c>
      <c r="I677" s="210"/>
      <c r="J677" s="211">
        <f>ROUND(I677*H677,2)</f>
        <v>0</v>
      </c>
      <c r="K677" s="207" t="s">
        <v>145</v>
      </c>
      <c r="L677" s="42"/>
      <c r="M677" s="212" t="s">
        <v>1</v>
      </c>
      <c r="N677" s="213" t="s">
        <v>41</v>
      </c>
      <c r="O677" s="78"/>
      <c r="P677" s="214">
        <f>O677*H677</f>
        <v>0</v>
      </c>
      <c r="Q677" s="214">
        <v>0.00011</v>
      </c>
      <c r="R677" s="214">
        <f>Q677*H677</f>
        <v>0.0300322</v>
      </c>
      <c r="S677" s="214">
        <v>0</v>
      </c>
      <c r="T677" s="215">
        <f>S677*H677</f>
        <v>0</v>
      </c>
      <c r="AR677" s="16" t="s">
        <v>227</v>
      </c>
      <c r="AT677" s="16" t="s">
        <v>141</v>
      </c>
      <c r="AU677" s="16" t="s">
        <v>80</v>
      </c>
      <c r="AY677" s="16" t="s">
        <v>139</v>
      </c>
      <c r="BE677" s="216">
        <f>IF(N677="základní",J677,0)</f>
        <v>0</v>
      </c>
      <c r="BF677" s="216">
        <f>IF(N677="snížená",J677,0)</f>
        <v>0</v>
      </c>
      <c r="BG677" s="216">
        <f>IF(N677="zákl. přenesená",J677,0)</f>
        <v>0</v>
      </c>
      <c r="BH677" s="216">
        <f>IF(N677="sníž. přenesená",J677,0)</f>
        <v>0</v>
      </c>
      <c r="BI677" s="216">
        <f>IF(N677="nulová",J677,0)</f>
        <v>0</v>
      </c>
      <c r="BJ677" s="16" t="s">
        <v>78</v>
      </c>
      <c r="BK677" s="216">
        <f>ROUND(I677*H677,2)</f>
        <v>0</v>
      </c>
      <c r="BL677" s="16" t="s">
        <v>227</v>
      </c>
      <c r="BM677" s="16" t="s">
        <v>1304</v>
      </c>
    </row>
    <row r="678" spans="2:51" s="11" customFormat="1" ht="12">
      <c r="B678" s="217"/>
      <c r="C678" s="218"/>
      <c r="D678" s="219" t="s">
        <v>148</v>
      </c>
      <c r="E678" s="220" t="s">
        <v>1</v>
      </c>
      <c r="F678" s="221" t="s">
        <v>1305</v>
      </c>
      <c r="G678" s="218"/>
      <c r="H678" s="220" t="s">
        <v>1</v>
      </c>
      <c r="I678" s="222"/>
      <c r="J678" s="218"/>
      <c r="K678" s="218"/>
      <c r="L678" s="223"/>
      <c r="M678" s="224"/>
      <c r="N678" s="225"/>
      <c r="O678" s="225"/>
      <c r="P678" s="225"/>
      <c r="Q678" s="225"/>
      <c r="R678" s="225"/>
      <c r="S678" s="225"/>
      <c r="T678" s="226"/>
      <c r="AT678" s="227" t="s">
        <v>148</v>
      </c>
      <c r="AU678" s="227" t="s">
        <v>80</v>
      </c>
      <c r="AV678" s="11" t="s">
        <v>78</v>
      </c>
      <c r="AW678" s="11" t="s">
        <v>32</v>
      </c>
      <c r="AX678" s="11" t="s">
        <v>70</v>
      </c>
      <c r="AY678" s="227" t="s">
        <v>139</v>
      </c>
    </row>
    <row r="679" spans="2:51" s="12" customFormat="1" ht="12">
      <c r="B679" s="228"/>
      <c r="C679" s="229"/>
      <c r="D679" s="219" t="s">
        <v>148</v>
      </c>
      <c r="E679" s="230" t="s">
        <v>1</v>
      </c>
      <c r="F679" s="231" t="s">
        <v>1306</v>
      </c>
      <c r="G679" s="229"/>
      <c r="H679" s="232">
        <v>134.996</v>
      </c>
      <c r="I679" s="233"/>
      <c r="J679" s="229"/>
      <c r="K679" s="229"/>
      <c r="L679" s="234"/>
      <c r="M679" s="235"/>
      <c r="N679" s="236"/>
      <c r="O679" s="236"/>
      <c r="P679" s="236"/>
      <c r="Q679" s="236"/>
      <c r="R679" s="236"/>
      <c r="S679" s="236"/>
      <c r="T679" s="237"/>
      <c r="AT679" s="238" t="s">
        <v>148</v>
      </c>
      <c r="AU679" s="238" t="s">
        <v>80</v>
      </c>
      <c r="AV679" s="12" t="s">
        <v>80</v>
      </c>
      <c r="AW679" s="12" t="s">
        <v>32</v>
      </c>
      <c r="AX679" s="12" t="s">
        <v>70</v>
      </c>
      <c r="AY679" s="238" t="s">
        <v>139</v>
      </c>
    </row>
    <row r="680" spans="2:51" s="11" customFormat="1" ht="12">
      <c r="B680" s="217"/>
      <c r="C680" s="218"/>
      <c r="D680" s="219" t="s">
        <v>148</v>
      </c>
      <c r="E680" s="220" t="s">
        <v>1</v>
      </c>
      <c r="F680" s="221" t="s">
        <v>1307</v>
      </c>
      <c r="G680" s="218"/>
      <c r="H680" s="220" t="s">
        <v>1</v>
      </c>
      <c r="I680" s="222"/>
      <c r="J680" s="218"/>
      <c r="K680" s="218"/>
      <c r="L680" s="223"/>
      <c r="M680" s="224"/>
      <c r="N680" s="225"/>
      <c r="O680" s="225"/>
      <c r="P680" s="225"/>
      <c r="Q680" s="225"/>
      <c r="R680" s="225"/>
      <c r="S680" s="225"/>
      <c r="T680" s="226"/>
      <c r="AT680" s="227" t="s">
        <v>148</v>
      </c>
      <c r="AU680" s="227" t="s">
        <v>80</v>
      </c>
      <c r="AV680" s="11" t="s">
        <v>78</v>
      </c>
      <c r="AW680" s="11" t="s">
        <v>32</v>
      </c>
      <c r="AX680" s="11" t="s">
        <v>70</v>
      </c>
      <c r="AY680" s="227" t="s">
        <v>139</v>
      </c>
    </row>
    <row r="681" spans="2:51" s="12" customFormat="1" ht="12">
      <c r="B681" s="228"/>
      <c r="C681" s="229"/>
      <c r="D681" s="219" t="s">
        <v>148</v>
      </c>
      <c r="E681" s="230" t="s">
        <v>1</v>
      </c>
      <c r="F681" s="231" t="s">
        <v>1308</v>
      </c>
      <c r="G681" s="229"/>
      <c r="H681" s="232">
        <v>129.36</v>
      </c>
      <c r="I681" s="233"/>
      <c r="J681" s="229"/>
      <c r="K681" s="229"/>
      <c r="L681" s="234"/>
      <c r="M681" s="235"/>
      <c r="N681" s="236"/>
      <c r="O681" s="236"/>
      <c r="P681" s="236"/>
      <c r="Q681" s="236"/>
      <c r="R681" s="236"/>
      <c r="S681" s="236"/>
      <c r="T681" s="237"/>
      <c r="AT681" s="238" t="s">
        <v>148</v>
      </c>
      <c r="AU681" s="238" t="s">
        <v>80</v>
      </c>
      <c r="AV681" s="12" t="s">
        <v>80</v>
      </c>
      <c r="AW681" s="12" t="s">
        <v>32</v>
      </c>
      <c r="AX681" s="12" t="s">
        <v>70</v>
      </c>
      <c r="AY681" s="238" t="s">
        <v>139</v>
      </c>
    </row>
    <row r="682" spans="2:51" s="11" customFormat="1" ht="12">
      <c r="B682" s="217"/>
      <c r="C682" s="218"/>
      <c r="D682" s="219" t="s">
        <v>148</v>
      </c>
      <c r="E682" s="220" t="s">
        <v>1</v>
      </c>
      <c r="F682" s="221" t="s">
        <v>1309</v>
      </c>
      <c r="G682" s="218"/>
      <c r="H682" s="220" t="s">
        <v>1</v>
      </c>
      <c r="I682" s="222"/>
      <c r="J682" s="218"/>
      <c r="K682" s="218"/>
      <c r="L682" s="223"/>
      <c r="M682" s="224"/>
      <c r="N682" s="225"/>
      <c r="O682" s="225"/>
      <c r="P682" s="225"/>
      <c r="Q682" s="225"/>
      <c r="R682" s="225"/>
      <c r="S682" s="225"/>
      <c r="T682" s="226"/>
      <c r="AT682" s="227" t="s">
        <v>148</v>
      </c>
      <c r="AU682" s="227" t="s">
        <v>80</v>
      </c>
      <c r="AV682" s="11" t="s">
        <v>78</v>
      </c>
      <c r="AW682" s="11" t="s">
        <v>32</v>
      </c>
      <c r="AX682" s="11" t="s">
        <v>70</v>
      </c>
      <c r="AY682" s="227" t="s">
        <v>139</v>
      </c>
    </row>
    <row r="683" spans="2:51" s="12" customFormat="1" ht="12">
      <c r="B683" s="228"/>
      <c r="C683" s="229"/>
      <c r="D683" s="219" t="s">
        <v>148</v>
      </c>
      <c r="E683" s="230" t="s">
        <v>1</v>
      </c>
      <c r="F683" s="231" t="s">
        <v>1310</v>
      </c>
      <c r="G683" s="229"/>
      <c r="H683" s="232">
        <v>7.524</v>
      </c>
      <c r="I683" s="233"/>
      <c r="J683" s="229"/>
      <c r="K683" s="229"/>
      <c r="L683" s="234"/>
      <c r="M683" s="235"/>
      <c r="N683" s="236"/>
      <c r="O683" s="236"/>
      <c r="P683" s="236"/>
      <c r="Q683" s="236"/>
      <c r="R683" s="236"/>
      <c r="S683" s="236"/>
      <c r="T683" s="237"/>
      <c r="AT683" s="238" t="s">
        <v>148</v>
      </c>
      <c r="AU683" s="238" t="s">
        <v>80</v>
      </c>
      <c r="AV683" s="12" t="s">
        <v>80</v>
      </c>
      <c r="AW683" s="12" t="s">
        <v>32</v>
      </c>
      <c r="AX683" s="12" t="s">
        <v>70</v>
      </c>
      <c r="AY683" s="238" t="s">
        <v>139</v>
      </c>
    </row>
    <row r="684" spans="2:51" s="11" customFormat="1" ht="12">
      <c r="B684" s="217"/>
      <c r="C684" s="218"/>
      <c r="D684" s="219" t="s">
        <v>148</v>
      </c>
      <c r="E684" s="220" t="s">
        <v>1</v>
      </c>
      <c r="F684" s="221" t="s">
        <v>1311</v>
      </c>
      <c r="G684" s="218"/>
      <c r="H684" s="220" t="s">
        <v>1</v>
      </c>
      <c r="I684" s="222"/>
      <c r="J684" s="218"/>
      <c r="K684" s="218"/>
      <c r="L684" s="223"/>
      <c r="M684" s="224"/>
      <c r="N684" s="225"/>
      <c r="O684" s="225"/>
      <c r="P684" s="225"/>
      <c r="Q684" s="225"/>
      <c r="R684" s="225"/>
      <c r="S684" s="225"/>
      <c r="T684" s="226"/>
      <c r="AT684" s="227" t="s">
        <v>148</v>
      </c>
      <c r="AU684" s="227" t="s">
        <v>80</v>
      </c>
      <c r="AV684" s="11" t="s">
        <v>78</v>
      </c>
      <c r="AW684" s="11" t="s">
        <v>32</v>
      </c>
      <c r="AX684" s="11" t="s">
        <v>70</v>
      </c>
      <c r="AY684" s="227" t="s">
        <v>139</v>
      </c>
    </row>
    <row r="685" spans="2:51" s="12" customFormat="1" ht="12">
      <c r="B685" s="228"/>
      <c r="C685" s="229"/>
      <c r="D685" s="219" t="s">
        <v>148</v>
      </c>
      <c r="E685" s="230" t="s">
        <v>1</v>
      </c>
      <c r="F685" s="231" t="s">
        <v>1312</v>
      </c>
      <c r="G685" s="229"/>
      <c r="H685" s="232">
        <v>1.14</v>
      </c>
      <c r="I685" s="233"/>
      <c r="J685" s="229"/>
      <c r="K685" s="229"/>
      <c r="L685" s="234"/>
      <c r="M685" s="235"/>
      <c r="N685" s="236"/>
      <c r="O685" s="236"/>
      <c r="P685" s="236"/>
      <c r="Q685" s="236"/>
      <c r="R685" s="236"/>
      <c r="S685" s="236"/>
      <c r="T685" s="237"/>
      <c r="AT685" s="238" t="s">
        <v>148</v>
      </c>
      <c r="AU685" s="238" t="s">
        <v>80</v>
      </c>
      <c r="AV685" s="12" t="s">
        <v>80</v>
      </c>
      <c r="AW685" s="12" t="s">
        <v>32</v>
      </c>
      <c r="AX685" s="12" t="s">
        <v>70</v>
      </c>
      <c r="AY685" s="238" t="s">
        <v>139</v>
      </c>
    </row>
    <row r="686" spans="2:51" s="13" customFormat="1" ht="12">
      <c r="B686" s="239"/>
      <c r="C686" s="240"/>
      <c r="D686" s="219" t="s">
        <v>148</v>
      </c>
      <c r="E686" s="241" t="s">
        <v>1</v>
      </c>
      <c r="F686" s="242" t="s">
        <v>158</v>
      </c>
      <c r="G686" s="240"/>
      <c r="H686" s="243">
        <v>273.02</v>
      </c>
      <c r="I686" s="244"/>
      <c r="J686" s="240"/>
      <c r="K686" s="240"/>
      <c r="L686" s="245"/>
      <c r="M686" s="246"/>
      <c r="N686" s="247"/>
      <c r="O686" s="247"/>
      <c r="P686" s="247"/>
      <c r="Q686" s="247"/>
      <c r="R686" s="247"/>
      <c r="S686" s="247"/>
      <c r="T686" s="248"/>
      <c r="AT686" s="249" t="s">
        <v>148</v>
      </c>
      <c r="AU686" s="249" t="s">
        <v>80</v>
      </c>
      <c r="AV686" s="13" t="s">
        <v>146</v>
      </c>
      <c r="AW686" s="13" t="s">
        <v>32</v>
      </c>
      <c r="AX686" s="13" t="s">
        <v>78</v>
      </c>
      <c r="AY686" s="249" t="s">
        <v>139</v>
      </c>
    </row>
    <row r="687" spans="2:65" s="1" customFormat="1" ht="16.5" customHeight="1">
      <c r="B687" s="37"/>
      <c r="C687" s="205" t="s">
        <v>1313</v>
      </c>
      <c r="D687" s="205" t="s">
        <v>141</v>
      </c>
      <c r="E687" s="206" t="s">
        <v>1314</v>
      </c>
      <c r="F687" s="207" t="s">
        <v>1315</v>
      </c>
      <c r="G687" s="208" t="s">
        <v>1303</v>
      </c>
      <c r="H687" s="209">
        <v>204.386</v>
      </c>
      <c r="I687" s="210"/>
      <c r="J687" s="211">
        <f>ROUND(I687*H687,2)</f>
        <v>0</v>
      </c>
      <c r="K687" s="207" t="s">
        <v>1</v>
      </c>
      <c r="L687" s="42"/>
      <c r="M687" s="212" t="s">
        <v>1</v>
      </c>
      <c r="N687" s="213" t="s">
        <v>41</v>
      </c>
      <c r="O687" s="78"/>
      <c r="P687" s="214">
        <f>O687*H687</f>
        <v>0</v>
      </c>
      <c r="Q687" s="214">
        <v>0.00015</v>
      </c>
      <c r="R687" s="214">
        <f>Q687*H687</f>
        <v>0.0306579</v>
      </c>
      <c r="S687" s="214">
        <v>0</v>
      </c>
      <c r="T687" s="215">
        <f>S687*H687</f>
        <v>0</v>
      </c>
      <c r="AR687" s="16" t="s">
        <v>227</v>
      </c>
      <c r="AT687" s="16" t="s">
        <v>141</v>
      </c>
      <c r="AU687" s="16" t="s">
        <v>80</v>
      </c>
      <c r="AY687" s="16" t="s">
        <v>139</v>
      </c>
      <c r="BE687" s="216">
        <f>IF(N687="základní",J687,0)</f>
        <v>0</v>
      </c>
      <c r="BF687" s="216">
        <f>IF(N687="snížená",J687,0)</f>
        <v>0</v>
      </c>
      <c r="BG687" s="216">
        <f>IF(N687="zákl. přenesená",J687,0)</f>
        <v>0</v>
      </c>
      <c r="BH687" s="216">
        <f>IF(N687="sníž. přenesená",J687,0)</f>
        <v>0</v>
      </c>
      <c r="BI687" s="216">
        <f>IF(N687="nulová",J687,0)</f>
        <v>0</v>
      </c>
      <c r="BJ687" s="16" t="s">
        <v>78</v>
      </c>
      <c r="BK687" s="216">
        <f>ROUND(I687*H687,2)</f>
        <v>0</v>
      </c>
      <c r="BL687" s="16" t="s">
        <v>227</v>
      </c>
      <c r="BM687" s="16" t="s">
        <v>1316</v>
      </c>
    </row>
    <row r="688" spans="2:51" s="11" customFormat="1" ht="12">
      <c r="B688" s="217"/>
      <c r="C688" s="218"/>
      <c r="D688" s="219" t="s">
        <v>148</v>
      </c>
      <c r="E688" s="220" t="s">
        <v>1</v>
      </c>
      <c r="F688" s="221" t="s">
        <v>1317</v>
      </c>
      <c r="G688" s="218"/>
      <c r="H688" s="220" t="s">
        <v>1</v>
      </c>
      <c r="I688" s="222"/>
      <c r="J688" s="218"/>
      <c r="K688" s="218"/>
      <c r="L688" s="223"/>
      <c r="M688" s="224"/>
      <c r="N688" s="225"/>
      <c r="O688" s="225"/>
      <c r="P688" s="225"/>
      <c r="Q688" s="225"/>
      <c r="R688" s="225"/>
      <c r="S688" s="225"/>
      <c r="T688" s="226"/>
      <c r="AT688" s="227" t="s">
        <v>148</v>
      </c>
      <c r="AU688" s="227" t="s">
        <v>80</v>
      </c>
      <c r="AV688" s="11" t="s">
        <v>78</v>
      </c>
      <c r="AW688" s="11" t="s">
        <v>32</v>
      </c>
      <c r="AX688" s="11" t="s">
        <v>70</v>
      </c>
      <c r="AY688" s="227" t="s">
        <v>139</v>
      </c>
    </row>
    <row r="689" spans="2:51" s="12" customFormat="1" ht="12">
      <c r="B689" s="228"/>
      <c r="C689" s="229"/>
      <c r="D689" s="219" t="s">
        <v>148</v>
      </c>
      <c r="E689" s="230" t="s">
        <v>1</v>
      </c>
      <c r="F689" s="231" t="s">
        <v>1318</v>
      </c>
      <c r="G689" s="229"/>
      <c r="H689" s="232">
        <v>48.677</v>
      </c>
      <c r="I689" s="233"/>
      <c r="J689" s="229"/>
      <c r="K689" s="229"/>
      <c r="L689" s="234"/>
      <c r="M689" s="235"/>
      <c r="N689" s="236"/>
      <c r="O689" s="236"/>
      <c r="P689" s="236"/>
      <c r="Q689" s="236"/>
      <c r="R689" s="236"/>
      <c r="S689" s="236"/>
      <c r="T689" s="237"/>
      <c r="AT689" s="238" t="s">
        <v>148</v>
      </c>
      <c r="AU689" s="238" t="s">
        <v>80</v>
      </c>
      <c r="AV689" s="12" t="s">
        <v>80</v>
      </c>
      <c r="AW689" s="12" t="s">
        <v>32</v>
      </c>
      <c r="AX689" s="12" t="s">
        <v>70</v>
      </c>
      <c r="AY689" s="238" t="s">
        <v>139</v>
      </c>
    </row>
    <row r="690" spans="2:51" s="11" customFormat="1" ht="12">
      <c r="B690" s="217"/>
      <c r="C690" s="218"/>
      <c r="D690" s="219" t="s">
        <v>148</v>
      </c>
      <c r="E690" s="220" t="s">
        <v>1</v>
      </c>
      <c r="F690" s="221" t="s">
        <v>1319</v>
      </c>
      <c r="G690" s="218"/>
      <c r="H690" s="220" t="s">
        <v>1</v>
      </c>
      <c r="I690" s="222"/>
      <c r="J690" s="218"/>
      <c r="K690" s="218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148</v>
      </c>
      <c r="AU690" s="227" t="s">
        <v>80</v>
      </c>
      <c r="AV690" s="11" t="s">
        <v>78</v>
      </c>
      <c r="AW690" s="11" t="s">
        <v>32</v>
      </c>
      <c r="AX690" s="11" t="s">
        <v>70</v>
      </c>
      <c r="AY690" s="227" t="s">
        <v>139</v>
      </c>
    </row>
    <row r="691" spans="2:51" s="12" customFormat="1" ht="12">
      <c r="B691" s="228"/>
      <c r="C691" s="229"/>
      <c r="D691" s="219" t="s">
        <v>148</v>
      </c>
      <c r="E691" s="230" t="s">
        <v>1</v>
      </c>
      <c r="F691" s="231" t="s">
        <v>1320</v>
      </c>
      <c r="G691" s="229"/>
      <c r="H691" s="232">
        <v>47.355</v>
      </c>
      <c r="I691" s="233"/>
      <c r="J691" s="229"/>
      <c r="K691" s="229"/>
      <c r="L691" s="234"/>
      <c r="M691" s="235"/>
      <c r="N691" s="236"/>
      <c r="O691" s="236"/>
      <c r="P691" s="236"/>
      <c r="Q691" s="236"/>
      <c r="R691" s="236"/>
      <c r="S691" s="236"/>
      <c r="T691" s="237"/>
      <c r="AT691" s="238" t="s">
        <v>148</v>
      </c>
      <c r="AU691" s="238" t="s">
        <v>80</v>
      </c>
      <c r="AV691" s="12" t="s">
        <v>80</v>
      </c>
      <c r="AW691" s="12" t="s">
        <v>32</v>
      </c>
      <c r="AX691" s="12" t="s">
        <v>70</v>
      </c>
      <c r="AY691" s="238" t="s">
        <v>139</v>
      </c>
    </row>
    <row r="692" spans="2:51" s="11" customFormat="1" ht="12">
      <c r="B692" s="217"/>
      <c r="C692" s="218"/>
      <c r="D692" s="219" t="s">
        <v>148</v>
      </c>
      <c r="E692" s="220" t="s">
        <v>1</v>
      </c>
      <c r="F692" s="221" t="s">
        <v>1321</v>
      </c>
      <c r="G692" s="218"/>
      <c r="H692" s="220" t="s">
        <v>1</v>
      </c>
      <c r="I692" s="222"/>
      <c r="J692" s="218"/>
      <c r="K692" s="218"/>
      <c r="L692" s="223"/>
      <c r="M692" s="224"/>
      <c r="N692" s="225"/>
      <c r="O692" s="225"/>
      <c r="P692" s="225"/>
      <c r="Q692" s="225"/>
      <c r="R692" s="225"/>
      <c r="S692" s="225"/>
      <c r="T692" s="226"/>
      <c r="AT692" s="227" t="s">
        <v>148</v>
      </c>
      <c r="AU692" s="227" t="s">
        <v>80</v>
      </c>
      <c r="AV692" s="11" t="s">
        <v>78</v>
      </c>
      <c r="AW692" s="11" t="s">
        <v>32</v>
      </c>
      <c r="AX692" s="11" t="s">
        <v>70</v>
      </c>
      <c r="AY692" s="227" t="s">
        <v>139</v>
      </c>
    </row>
    <row r="693" spans="2:51" s="12" customFormat="1" ht="12">
      <c r="B693" s="228"/>
      <c r="C693" s="229"/>
      <c r="D693" s="219" t="s">
        <v>148</v>
      </c>
      <c r="E693" s="230" t="s">
        <v>1</v>
      </c>
      <c r="F693" s="231" t="s">
        <v>1322</v>
      </c>
      <c r="G693" s="229"/>
      <c r="H693" s="232">
        <v>5.643</v>
      </c>
      <c r="I693" s="233"/>
      <c r="J693" s="229"/>
      <c r="K693" s="229"/>
      <c r="L693" s="234"/>
      <c r="M693" s="235"/>
      <c r="N693" s="236"/>
      <c r="O693" s="236"/>
      <c r="P693" s="236"/>
      <c r="Q693" s="236"/>
      <c r="R693" s="236"/>
      <c r="S693" s="236"/>
      <c r="T693" s="237"/>
      <c r="AT693" s="238" t="s">
        <v>148</v>
      </c>
      <c r="AU693" s="238" t="s">
        <v>80</v>
      </c>
      <c r="AV693" s="12" t="s">
        <v>80</v>
      </c>
      <c r="AW693" s="12" t="s">
        <v>32</v>
      </c>
      <c r="AX693" s="12" t="s">
        <v>70</v>
      </c>
      <c r="AY693" s="238" t="s">
        <v>139</v>
      </c>
    </row>
    <row r="694" spans="2:51" s="11" customFormat="1" ht="12">
      <c r="B694" s="217"/>
      <c r="C694" s="218"/>
      <c r="D694" s="219" t="s">
        <v>148</v>
      </c>
      <c r="E694" s="220" t="s">
        <v>1</v>
      </c>
      <c r="F694" s="221" t="s">
        <v>1311</v>
      </c>
      <c r="G694" s="218"/>
      <c r="H694" s="220" t="s">
        <v>1</v>
      </c>
      <c r="I694" s="222"/>
      <c r="J694" s="218"/>
      <c r="K694" s="218"/>
      <c r="L694" s="223"/>
      <c r="M694" s="224"/>
      <c r="N694" s="225"/>
      <c r="O694" s="225"/>
      <c r="P694" s="225"/>
      <c r="Q694" s="225"/>
      <c r="R694" s="225"/>
      <c r="S694" s="225"/>
      <c r="T694" s="226"/>
      <c r="AT694" s="227" t="s">
        <v>148</v>
      </c>
      <c r="AU694" s="227" t="s">
        <v>80</v>
      </c>
      <c r="AV694" s="11" t="s">
        <v>78</v>
      </c>
      <c r="AW694" s="11" t="s">
        <v>32</v>
      </c>
      <c r="AX694" s="11" t="s">
        <v>70</v>
      </c>
      <c r="AY694" s="227" t="s">
        <v>139</v>
      </c>
    </row>
    <row r="695" spans="2:51" s="12" customFormat="1" ht="12">
      <c r="B695" s="228"/>
      <c r="C695" s="229"/>
      <c r="D695" s="219" t="s">
        <v>148</v>
      </c>
      <c r="E695" s="230" t="s">
        <v>1</v>
      </c>
      <c r="F695" s="231" t="s">
        <v>1323</v>
      </c>
      <c r="G695" s="229"/>
      <c r="H695" s="232">
        <v>0.518</v>
      </c>
      <c r="I695" s="233"/>
      <c r="J695" s="229"/>
      <c r="K695" s="229"/>
      <c r="L695" s="234"/>
      <c r="M695" s="235"/>
      <c r="N695" s="236"/>
      <c r="O695" s="236"/>
      <c r="P695" s="236"/>
      <c r="Q695" s="236"/>
      <c r="R695" s="236"/>
      <c r="S695" s="236"/>
      <c r="T695" s="237"/>
      <c r="AT695" s="238" t="s">
        <v>148</v>
      </c>
      <c r="AU695" s="238" t="s">
        <v>80</v>
      </c>
      <c r="AV695" s="12" t="s">
        <v>80</v>
      </c>
      <c r="AW695" s="12" t="s">
        <v>32</v>
      </c>
      <c r="AX695" s="12" t="s">
        <v>70</v>
      </c>
      <c r="AY695" s="238" t="s">
        <v>139</v>
      </c>
    </row>
    <row r="696" spans="2:51" s="14" customFormat="1" ht="12">
      <c r="B696" s="262"/>
      <c r="C696" s="263"/>
      <c r="D696" s="219" t="s">
        <v>148</v>
      </c>
      <c r="E696" s="264" t="s">
        <v>1</v>
      </c>
      <c r="F696" s="265" t="s">
        <v>319</v>
      </c>
      <c r="G696" s="263"/>
      <c r="H696" s="266">
        <v>102.193</v>
      </c>
      <c r="I696" s="267"/>
      <c r="J696" s="263"/>
      <c r="K696" s="263"/>
      <c r="L696" s="268"/>
      <c r="M696" s="269"/>
      <c r="N696" s="270"/>
      <c r="O696" s="270"/>
      <c r="P696" s="270"/>
      <c r="Q696" s="270"/>
      <c r="R696" s="270"/>
      <c r="S696" s="270"/>
      <c r="T696" s="271"/>
      <c r="AT696" s="272" t="s">
        <v>148</v>
      </c>
      <c r="AU696" s="272" t="s">
        <v>80</v>
      </c>
      <c r="AV696" s="14" t="s">
        <v>159</v>
      </c>
      <c r="AW696" s="14" t="s">
        <v>32</v>
      </c>
      <c r="AX696" s="14" t="s">
        <v>70</v>
      </c>
      <c r="AY696" s="272" t="s">
        <v>139</v>
      </c>
    </row>
    <row r="697" spans="2:51" s="12" customFormat="1" ht="12">
      <c r="B697" s="228"/>
      <c r="C697" s="229"/>
      <c r="D697" s="219" t="s">
        <v>148</v>
      </c>
      <c r="E697" s="230" t="s">
        <v>1</v>
      </c>
      <c r="F697" s="231" t="s">
        <v>1324</v>
      </c>
      <c r="G697" s="229"/>
      <c r="H697" s="232">
        <v>204.386</v>
      </c>
      <c r="I697" s="233"/>
      <c r="J697" s="229"/>
      <c r="K697" s="229"/>
      <c r="L697" s="234"/>
      <c r="M697" s="235"/>
      <c r="N697" s="236"/>
      <c r="O697" s="236"/>
      <c r="P697" s="236"/>
      <c r="Q697" s="236"/>
      <c r="R697" s="236"/>
      <c r="S697" s="236"/>
      <c r="T697" s="237"/>
      <c r="AT697" s="238" t="s">
        <v>148</v>
      </c>
      <c r="AU697" s="238" t="s">
        <v>80</v>
      </c>
      <c r="AV697" s="12" t="s">
        <v>80</v>
      </c>
      <c r="AW697" s="12" t="s">
        <v>32</v>
      </c>
      <c r="AX697" s="12" t="s">
        <v>78</v>
      </c>
      <c r="AY697" s="238" t="s">
        <v>139</v>
      </c>
    </row>
    <row r="698" spans="2:65" s="1" customFormat="1" ht="16.5" customHeight="1">
      <c r="B698" s="37"/>
      <c r="C698" s="205" t="s">
        <v>1325</v>
      </c>
      <c r="D698" s="205" t="s">
        <v>141</v>
      </c>
      <c r="E698" s="206" t="s">
        <v>1326</v>
      </c>
      <c r="F698" s="207" t="s">
        <v>1327</v>
      </c>
      <c r="G698" s="208" t="s">
        <v>279</v>
      </c>
      <c r="H698" s="209">
        <v>2</v>
      </c>
      <c r="I698" s="210"/>
      <c r="J698" s="211">
        <f>ROUND(I698*H698,2)</f>
        <v>0</v>
      </c>
      <c r="K698" s="207" t="s">
        <v>1</v>
      </c>
      <c r="L698" s="42"/>
      <c r="M698" s="212" t="s">
        <v>1</v>
      </c>
      <c r="N698" s="213" t="s">
        <v>41</v>
      </c>
      <c r="O698" s="78"/>
      <c r="P698" s="214">
        <f>O698*H698</f>
        <v>0</v>
      </c>
      <c r="Q698" s="214">
        <v>1E-05</v>
      </c>
      <c r="R698" s="214">
        <f>Q698*H698</f>
        <v>2E-05</v>
      </c>
      <c r="S698" s="214">
        <v>0</v>
      </c>
      <c r="T698" s="215">
        <f>S698*H698</f>
        <v>0</v>
      </c>
      <c r="AR698" s="16" t="s">
        <v>227</v>
      </c>
      <c r="AT698" s="16" t="s">
        <v>141</v>
      </c>
      <c r="AU698" s="16" t="s">
        <v>80</v>
      </c>
      <c r="AY698" s="16" t="s">
        <v>139</v>
      </c>
      <c r="BE698" s="216">
        <f>IF(N698="základní",J698,0)</f>
        <v>0</v>
      </c>
      <c r="BF698" s="216">
        <f>IF(N698="snížená",J698,0)</f>
        <v>0</v>
      </c>
      <c r="BG698" s="216">
        <f>IF(N698="zákl. přenesená",J698,0)</f>
        <v>0</v>
      </c>
      <c r="BH698" s="216">
        <f>IF(N698="sníž. přenesená",J698,0)</f>
        <v>0</v>
      </c>
      <c r="BI698" s="216">
        <f>IF(N698="nulová",J698,0)</f>
        <v>0</v>
      </c>
      <c r="BJ698" s="16" t="s">
        <v>78</v>
      </c>
      <c r="BK698" s="216">
        <f>ROUND(I698*H698,2)</f>
        <v>0</v>
      </c>
      <c r="BL698" s="16" t="s">
        <v>227</v>
      </c>
      <c r="BM698" s="16" t="s">
        <v>1328</v>
      </c>
    </row>
    <row r="699" spans="2:65" s="1" customFormat="1" ht="16.5" customHeight="1">
      <c r="B699" s="37"/>
      <c r="C699" s="205" t="s">
        <v>1329</v>
      </c>
      <c r="D699" s="205" t="s">
        <v>141</v>
      </c>
      <c r="E699" s="206" t="s">
        <v>1330</v>
      </c>
      <c r="F699" s="207" t="s">
        <v>1331</v>
      </c>
      <c r="G699" s="208" t="s">
        <v>279</v>
      </c>
      <c r="H699" s="209">
        <v>1</v>
      </c>
      <c r="I699" s="210"/>
      <c r="J699" s="211">
        <f>ROUND(I699*H699,2)</f>
        <v>0</v>
      </c>
      <c r="K699" s="207" t="s">
        <v>1</v>
      </c>
      <c r="L699" s="42"/>
      <c r="M699" s="212" t="s">
        <v>1</v>
      </c>
      <c r="N699" s="213" t="s">
        <v>41</v>
      </c>
      <c r="O699" s="78"/>
      <c r="P699" s="214">
        <f>O699*H699</f>
        <v>0</v>
      </c>
      <c r="Q699" s="214">
        <v>1E-05</v>
      </c>
      <c r="R699" s="214">
        <f>Q699*H699</f>
        <v>1E-05</v>
      </c>
      <c r="S699" s="214">
        <v>0</v>
      </c>
      <c r="T699" s="215">
        <f>S699*H699</f>
        <v>0</v>
      </c>
      <c r="AR699" s="16" t="s">
        <v>227</v>
      </c>
      <c r="AT699" s="16" t="s">
        <v>141</v>
      </c>
      <c r="AU699" s="16" t="s">
        <v>80</v>
      </c>
      <c r="AY699" s="16" t="s">
        <v>139</v>
      </c>
      <c r="BE699" s="216">
        <f>IF(N699="základní",J699,0)</f>
        <v>0</v>
      </c>
      <c r="BF699" s="216">
        <f>IF(N699="snížená",J699,0)</f>
        <v>0</v>
      </c>
      <c r="BG699" s="216">
        <f>IF(N699="zákl. přenesená",J699,0)</f>
        <v>0</v>
      </c>
      <c r="BH699" s="216">
        <f>IF(N699="sníž. přenesená",J699,0)</f>
        <v>0</v>
      </c>
      <c r="BI699" s="216">
        <f>IF(N699="nulová",J699,0)</f>
        <v>0</v>
      </c>
      <c r="BJ699" s="16" t="s">
        <v>78</v>
      </c>
      <c r="BK699" s="216">
        <f>ROUND(I699*H699,2)</f>
        <v>0</v>
      </c>
      <c r="BL699" s="16" t="s">
        <v>227</v>
      </c>
      <c r="BM699" s="16" t="s">
        <v>1332</v>
      </c>
    </row>
    <row r="700" spans="2:65" s="1" customFormat="1" ht="16.5" customHeight="1">
      <c r="B700" s="37"/>
      <c r="C700" s="205" t="s">
        <v>1333</v>
      </c>
      <c r="D700" s="205" t="s">
        <v>141</v>
      </c>
      <c r="E700" s="206" t="s">
        <v>1334</v>
      </c>
      <c r="F700" s="207" t="s">
        <v>1335</v>
      </c>
      <c r="G700" s="208" t="s">
        <v>279</v>
      </c>
      <c r="H700" s="209">
        <v>1</v>
      </c>
      <c r="I700" s="210"/>
      <c r="J700" s="211">
        <f>ROUND(I700*H700,2)</f>
        <v>0</v>
      </c>
      <c r="K700" s="207" t="s">
        <v>1</v>
      </c>
      <c r="L700" s="42"/>
      <c r="M700" s="212" t="s">
        <v>1</v>
      </c>
      <c r="N700" s="213" t="s">
        <v>41</v>
      </c>
      <c r="O700" s="78"/>
      <c r="P700" s="214">
        <f>O700*H700</f>
        <v>0</v>
      </c>
      <c r="Q700" s="214">
        <v>1E-05</v>
      </c>
      <c r="R700" s="214">
        <f>Q700*H700</f>
        <v>1E-05</v>
      </c>
      <c r="S700" s="214">
        <v>0</v>
      </c>
      <c r="T700" s="215">
        <f>S700*H700</f>
        <v>0</v>
      </c>
      <c r="AR700" s="16" t="s">
        <v>227</v>
      </c>
      <c r="AT700" s="16" t="s">
        <v>141</v>
      </c>
      <c r="AU700" s="16" t="s">
        <v>80</v>
      </c>
      <c r="AY700" s="16" t="s">
        <v>139</v>
      </c>
      <c r="BE700" s="216">
        <f>IF(N700="základní",J700,0)</f>
        <v>0</v>
      </c>
      <c r="BF700" s="216">
        <f>IF(N700="snížená",J700,0)</f>
        <v>0</v>
      </c>
      <c r="BG700" s="216">
        <f>IF(N700="zákl. přenesená",J700,0)</f>
        <v>0</v>
      </c>
      <c r="BH700" s="216">
        <f>IF(N700="sníž. přenesená",J700,0)</f>
        <v>0</v>
      </c>
      <c r="BI700" s="216">
        <f>IF(N700="nulová",J700,0)</f>
        <v>0</v>
      </c>
      <c r="BJ700" s="16" t="s">
        <v>78</v>
      </c>
      <c r="BK700" s="216">
        <f>ROUND(I700*H700,2)</f>
        <v>0</v>
      </c>
      <c r="BL700" s="16" t="s">
        <v>227</v>
      </c>
      <c r="BM700" s="16" t="s">
        <v>1336</v>
      </c>
    </row>
    <row r="701" spans="2:65" s="1" customFormat="1" ht="16.5" customHeight="1">
      <c r="B701" s="37"/>
      <c r="C701" s="205" t="s">
        <v>1337</v>
      </c>
      <c r="D701" s="205" t="s">
        <v>141</v>
      </c>
      <c r="E701" s="206" t="s">
        <v>1338</v>
      </c>
      <c r="F701" s="207" t="s">
        <v>1339</v>
      </c>
      <c r="G701" s="208" t="s">
        <v>279</v>
      </c>
      <c r="H701" s="209">
        <v>3</v>
      </c>
      <c r="I701" s="210"/>
      <c r="J701" s="211">
        <f>ROUND(I701*H701,2)</f>
        <v>0</v>
      </c>
      <c r="K701" s="207" t="s">
        <v>1</v>
      </c>
      <c r="L701" s="42"/>
      <c r="M701" s="212" t="s">
        <v>1</v>
      </c>
      <c r="N701" s="213" t="s">
        <v>41</v>
      </c>
      <c r="O701" s="78"/>
      <c r="P701" s="214">
        <f>O701*H701</f>
        <v>0</v>
      </c>
      <c r="Q701" s="214">
        <v>1E-05</v>
      </c>
      <c r="R701" s="214">
        <f>Q701*H701</f>
        <v>3.0000000000000004E-05</v>
      </c>
      <c r="S701" s="214">
        <v>0</v>
      </c>
      <c r="T701" s="215">
        <f>S701*H701</f>
        <v>0</v>
      </c>
      <c r="AR701" s="16" t="s">
        <v>227</v>
      </c>
      <c r="AT701" s="16" t="s">
        <v>141</v>
      </c>
      <c r="AU701" s="16" t="s">
        <v>80</v>
      </c>
      <c r="AY701" s="16" t="s">
        <v>139</v>
      </c>
      <c r="BE701" s="216">
        <f>IF(N701="základní",J701,0)</f>
        <v>0</v>
      </c>
      <c r="BF701" s="216">
        <f>IF(N701="snížená",J701,0)</f>
        <v>0</v>
      </c>
      <c r="BG701" s="216">
        <f>IF(N701="zákl. přenesená",J701,0)</f>
        <v>0</v>
      </c>
      <c r="BH701" s="216">
        <f>IF(N701="sníž. přenesená",J701,0)</f>
        <v>0</v>
      </c>
      <c r="BI701" s="216">
        <f>IF(N701="nulová",J701,0)</f>
        <v>0</v>
      </c>
      <c r="BJ701" s="16" t="s">
        <v>78</v>
      </c>
      <c r="BK701" s="216">
        <f>ROUND(I701*H701,2)</f>
        <v>0</v>
      </c>
      <c r="BL701" s="16" t="s">
        <v>227</v>
      </c>
      <c r="BM701" s="16" t="s">
        <v>1340</v>
      </c>
    </row>
    <row r="702" spans="2:65" s="1" customFormat="1" ht="16.5" customHeight="1">
      <c r="B702" s="37"/>
      <c r="C702" s="205" t="s">
        <v>1341</v>
      </c>
      <c r="D702" s="205" t="s">
        <v>141</v>
      </c>
      <c r="E702" s="206" t="s">
        <v>1342</v>
      </c>
      <c r="F702" s="207" t="s">
        <v>1343</v>
      </c>
      <c r="G702" s="208" t="s">
        <v>279</v>
      </c>
      <c r="H702" s="209">
        <v>1</v>
      </c>
      <c r="I702" s="210"/>
      <c r="J702" s="211">
        <f>ROUND(I702*H702,2)</f>
        <v>0</v>
      </c>
      <c r="K702" s="207" t="s">
        <v>1</v>
      </c>
      <c r="L702" s="42"/>
      <c r="M702" s="212" t="s">
        <v>1</v>
      </c>
      <c r="N702" s="213" t="s">
        <v>41</v>
      </c>
      <c r="O702" s="78"/>
      <c r="P702" s="214">
        <f>O702*H702</f>
        <v>0</v>
      </c>
      <c r="Q702" s="214">
        <v>1E-05</v>
      </c>
      <c r="R702" s="214">
        <f>Q702*H702</f>
        <v>1E-05</v>
      </c>
      <c r="S702" s="214">
        <v>0</v>
      </c>
      <c r="T702" s="215">
        <f>S702*H702</f>
        <v>0</v>
      </c>
      <c r="AR702" s="16" t="s">
        <v>227</v>
      </c>
      <c r="AT702" s="16" t="s">
        <v>141</v>
      </c>
      <c r="AU702" s="16" t="s">
        <v>80</v>
      </c>
      <c r="AY702" s="16" t="s">
        <v>139</v>
      </c>
      <c r="BE702" s="216">
        <f>IF(N702="základní",J702,0)</f>
        <v>0</v>
      </c>
      <c r="BF702" s="216">
        <f>IF(N702="snížená",J702,0)</f>
        <v>0</v>
      </c>
      <c r="BG702" s="216">
        <f>IF(N702="zákl. přenesená",J702,0)</f>
        <v>0</v>
      </c>
      <c r="BH702" s="216">
        <f>IF(N702="sníž. přenesená",J702,0)</f>
        <v>0</v>
      </c>
      <c r="BI702" s="216">
        <f>IF(N702="nulová",J702,0)</f>
        <v>0</v>
      </c>
      <c r="BJ702" s="16" t="s">
        <v>78</v>
      </c>
      <c r="BK702" s="216">
        <f>ROUND(I702*H702,2)</f>
        <v>0</v>
      </c>
      <c r="BL702" s="16" t="s">
        <v>227</v>
      </c>
      <c r="BM702" s="16" t="s">
        <v>1344</v>
      </c>
    </row>
    <row r="703" spans="2:65" s="1" customFormat="1" ht="16.5" customHeight="1">
      <c r="B703" s="37"/>
      <c r="C703" s="205" t="s">
        <v>1345</v>
      </c>
      <c r="D703" s="205" t="s">
        <v>141</v>
      </c>
      <c r="E703" s="206" t="s">
        <v>1346</v>
      </c>
      <c r="F703" s="207" t="s">
        <v>1347</v>
      </c>
      <c r="G703" s="208" t="s">
        <v>279</v>
      </c>
      <c r="H703" s="209">
        <v>3</v>
      </c>
      <c r="I703" s="210"/>
      <c r="J703" s="211">
        <f>ROUND(I703*H703,2)</f>
        <v>0</v>
      </c>
      <c r="K703" s="207" t="s">
        <v>1</v>
      </c>
      <c r="L703" s="42"/>
      <c r="M703" s="212" t="s">
        <v>1</v>
      </c>
      <c r="N703" s="213" t="s">
        <v>41</v>
      </c>
      <c r="O703" s="78"/>
      <c r="P703" s="214">
        <f>O703*H703</f>
        <v>0</v>
      </c>
      <c r="Q703" s="214">
        <v>1E-05</v>
      </c>
      <c r="R703" s="214">
        <f>Q703*H703</f>
        <v>3.0000000000000004E-05</v>
      </c>
      <c r="S703" s="214">
        <v>0</v>
      </c>
      <c r="T703" s="215">
        <f>S703*H703</f>
        <v>0</v>
      </c>
      <c r="AR703" s="16" t="s">
        <v>227</v>
      </c>
      <c r="AT703" s="16" t="s">
        <v>141</v>
      </c>
      <c r="AU703" s="16" t="s">
        <v>80</v>
      </c>
      <c r="AY703" s="16" t="s">
        <v>139</v>
      </c>
      <c r="BE703" s="216">
        <f>IF(N703="základní",J703,0)</f>
        <v>0</v>
      </c>
      <c r="BF703" s="216">
        <f>IF(N703="snížená",J703,0)</f>
        <v>0</v>
      </c>
      <c r="BG703" s="216">
        <f>IF(N703="zákl. přenesená",J703,0)</f>
        <v>0</v>
      </c>
      <c r="BH703" s="216">
        <f>IF(N703="sníž. přenesená",J703,0)</f>
        <v>0</v>
      </c>
      <c r="BI703" s="216">
        <f>IF(N703="nulová",J703,0)</f>
        <v>0</v>
      </c>
      <c r="BJ703" s="16" t="s">
        <v>78</v>
      </c>
      <c r="BK703" s="216">
        <f>ROUND(I703*H703,2)</f>
        <v>0</v>
      </c>
      <c r="BL703" s="16" t="s">
        <v>227</v>
      </c>
      <c r="BM703" s="16" t="s">
        <v>1348</v>
      </c>
    </row>
    <row r="704" spans="2:65" s="1" customFormat="1" ht="16.5" customHeight="1">
      <c r="B704" s="37"/>
      <c r="C704" s="205" t="s">
        <v>1349</v>
      </c>
      <c r="D704" s="205" t="s">
        <v>141</v>
      </c>
      <c r="E704" s="206" t="s">
        <v>1350</v>
      </c>
      <c r="F704" s="207" t="s">
        <v>1351</v>
      </c>
      <c r="G704" s="208" t="s">
        <v>197</v>
      </c>
      <c r="H704" s="209">
        <v>1.876</v>
      </c>
      <c r="I704" s="210"/>
      <c r="J704" s="211">
        <f>ROUND(I704*H704,2)</f>
        <v>0</v>
      </c>
      <c r="K704" s="207" t="s">
        <v>145</v>
      </c>
      <c r="L704" s="42"/>
      <c r="M704" s="212" t="s">
        <v>1</v>
      </c>
      <c r="N704" s="213" t="s">
        <v>41</v>
      </c>
      <c r="O704" s="78"/>
      <c r="P704" s="214">
        <f>O704*H704</f>
        <v>0</v>
      </c>
      <c r="Q704" s="214">
        <v>0</v>
      </c>
      <c r="R704" s="214">
        <f>Q704*H704</f>
        <v>0</v>
      </c>
      <c r="S704" s="214">
        <v>0</v>
      </c>
      <c r="T704" s="215">
        <f>S704*H704</f>
        <v>0</v>
      </c>
      <c r="AR704" s="16" t="s">
        <v>227</v>
      </c>
      <c r="AT704" s="16" t="s">
        <v>141</v>
      </c>
      <c r="AU704" s="16" t="s">
        <v>80</v>
      </c>
      <c r="AY704" s="16" t="s">
        <v>139</v>
      </c>
      <c r="BE704" s="216">
        <f>IF(N704="základní",J704,0)</f>
        <v>0</v>
      </c>
      <c r="BF704" s="216">
        <f>IF(N704="snížená",J704,0)</f>
        <v>0</v>
      </c>
      <c r="BG704" s="216">
        <f>IF(N704="zákl. přenesená",J704,0)</f>
        <v>0</v>
      </c>
      <c r="BH704" s="216">
        <f>IF(N704="sníž. přenesená",J704,0)</f>
        <v>0</v>
      </c>
      <c r="BI704" s="216">
        <f>IF(N704="nulová",J704,0)</f>
        <v>0</v>
      </c>
      <c r="BJ704" s="16" t="s">
        <v>78</v>
      </c>
      <c r="BK704" s="216">
        <f>ROUND(I704*H704,2)</f>
        <v>0</v>
      </c>
      <c r="BL704" s="16" t="s">
        <v>227</v>
      </c>
      <c r="BM704" s="16" t="s">
        <v>1352</v>
      </c>
    </row>
    <row r="705" spans="2:63" s="10" customFormat="1" ht="22.8" customHeight="1">
      <c r="B705" s="189"/>
      <c r="C705" s="190"/>
      <c r="D705" s="191" t="s">
        <v>69</v>
      </c>
      <c r="E705" s="203" t="s">
        <v>1353</v>
      </c>
      <c r="F705" s="203" t="s">
        <v>1354</v>
      </c>
      <c r="G705" s="190"/>
      <c r="H705" s="190"/>
      <c r="I705" s="193"/>
      <c r="J705" s="204">
        <f>BK705</f>
        <v>0</v>
      </c>
      <c r="K705" s="190"/>
      <c r="L705" s="195"/>
      <c r="M705" s="196"/>
      <c r="N705" s="197"/>
      <c r="O705" s="197"/>
      <c r="P705" s="198">
        <f>SUM(P706:P719)</f>
        <v>0</v>
      </c>
      <c r="Q705" s="197"/>
      <c r="R705" s="198">
        <f>SUM(R706:R719)</f>
        <v>5.38614542</v>
      </c>
      <c r="S705" s="197"/>
      <c r="T705" s="199">
        <f>SUM(T706:T719)</f>
        <v>0</v>
      </c>
      <c r="AR705" s="200" t="s">
        <v>80</v>
      </c>
      <c r="AT705" s="201" t="s">
        <v>69</v>
      </c>
      <c r="AU705" s="201" t="s">
        <v>78</v>
      </c>
      <c r="AY705" s="200" t="s">
        <v>139</v>
      </c>
      <c r="BK705" s="202">
        <f>SUM(BK706:BK719)</f>
        <v>0</v>
      </c>
    </row>
    <row r="706" spans="2:65" s="1" customFormat="1" ht="16.5" customHeight="1">
      <c r="B706" s="37"/>
      <c r="C706" s="205" t="s">
        <v>1355</v>
      </c>
      <c r="D706" s="205" t="s">
        <v>141</v>
      </c>
      <c r="E706" s="206" t="s">
        <v>1356</v>
      </c>
      <c r="F706" s="207" t="s">
        <v>1357</v>
      </c>
      <c r="G706" s="208" t="s">
        <v>144</v>
      </c>
      <c r="H706" s="209">
        <v>34.7</v>
      </c>
      <c r="I706" s="210"/>
      <c r="J706" s="211">
        <f>ROUND(I706*H706,2)</f>
        <v>0</v>
      </c>
      <c r="K706" s="207" t="s">
        <v>145</v>
      </c>
      <c r="L706" s="42"/>
      <c r="M706" s="212" t="s">
        <v>1</v>
      </c>
      <c r="N706" s="213" t="s">
        <v>41</v>
      </c>
      <c r="O706" s="78"/>
      <c r="P706" s="214">
        <f>O706*H706</f>
        <v>0</v>
      </c>
      <c r="Q706" s="214">
        <v>0.0003</v>
      </c>
      <c r="R706" s="214">
        <f>Q706*H706</f>
        <v>0.010409999999999999</v>
      </c>
      <c r="S706" s="214">
        <v>0</v>
      </c>
      <c r="T706" s="215">
        <f>S706*H706</f>
        <v>0</v>
      </c>
      <c r="AR706" s="16" t="s">
        <v>227</v>
      </c>
      <c r="AT706" s="16" t="s">
        <v>141</v>
      </c>
      <c r="AU706" s="16" t="s">
        <v>80</v>
      </c>
      <c r="AY706" s="16" t="s">
        <v>139</v>
      </c>
      <c r="BE706" s="216">
        <f>IF(N706="základní",J706,0)</f>
        <v>0</v>
      </c>
      <c r="BF706" s="216">
        <f>IF(N706="snížená",J706,0)</f>
        <v>0</v>
      </c>
      <c r="BG706" s="216">
        <f>IF(N706="zákl. přenesená",J706,0)</f>
        <v>0</v>
      </c>
      <c r="BH706" s="216">
        <f>IF(N706="sníž. přenesená",J706,0)</f>
        <v>0</v>
      </c>
      <c r="BI706" s="216">
        <f>IF(N706="nulová",J706,0)</f>
        <v>0</v>
      </c>
      <c r="BJ706" s="16" t="s">
        <v>78</v>
      </c>
      <c r="BK706" s="216">
        <f>ROUND(I706*H706,2)</f>
        <v>0</v>
      </c>
      <c r="BL706" s="16" t="s">
        <v>227</v>
      </c>
      <c r="BM706" s="16" t="s">
        <v>1358</v>
      </c>
    </row>
    <row r="707" spans="2:51" s="11" customFormat="1" ht="12">
      <c r="B707" s="217"/>
      <c r="C707" s="218"/>
      <c r="D707" s="219" t="s">
        <v>148</v>
      </c>
      <c r="E707" s="220" t="s">
        <v>1</v>
      </c>
      <c r="F707" s="221" t="s">
        <v>1359</v>
      </c>
      <c r="G707" s="218"/>
      <c r="H707" s="220" t="s">
        <v>1</v>
      </c>
      <c r="I707" s="222"/>
      <c r="J707" s="218"/>
      <c r="K707" s="218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148</v>
      </c>
      <c r="AU707" s="227" t="s">
        <v>80</v>
      </c>
      <c r="AV707" s="11" t="s">
        <v>78</v>
      </c>
      <c r="AW707" s="11" t="s">
        <v>32</v>
      </c>
      <c r="AX707" s="11" t="s">
        <v>70</v>
      </c>
      <c r="AY707" s="227" t="s">
        <v>139</v>
      </c>
    </row>
    <row r="708" spans="2:51" s="12" customFormat="1" ht="12">
      <c r="B708" s="228"/>
      <c r="C708" s="229"/>
      <c r="D708" s="219" t="s">
        <v>148</v>
      </c>
      <c r="E708" s="230" t="s">
        <v>1</v>
      </c>
      <c r="F708" s="231" t="s">
        <v>526</v>
      </c>
      <c r="G708" s="229"/>
      <c r="H708" s="232">
        <v>34.7</v>
      </c>
      <c r="I708" s="233"/>
      <c r="J708" s="229"/>
      <c r="K708" s="229"/>
      <c r="L708" s="234"/>
      <c r="M708" s="235"/>
      <c r="N708" s="236"/>
      <c r="O708" s="236"/>
      <c r="P708" s="236"/>
      <c r="Q708" s="236"/>
      <c r="R708" s="236"/>
      <c r="S708" s="236"/>
      <c r="T708" s="237"/>
      <c r="AT708" s="238" t="s">
        <v>148</v>
      </c>
      <c r="AU708" s="238" t="s">
        <v>80</v>
      </c>
      <c r="AV708" s="12" t="s">
        <v>80</v>
      </c>
      <c r="AW708" s="12" t="s">
        <v>32</v>
      </c>
      <c r="AX708" s="12" t="s">
        <v>78</v>
      </c>
      <c r="AY708" s="238" t="s">
        <v>139</v>
      </c>
    </row>
    <row r="709" spans="2:65" s="1" customFormat="1" ht="16.5" customHeight="1">
      <c r="B709" s="37"/>
      <c r="C709" s="205" t="s">
        <v>1360</v>
      </c>
      <c r="D709" s="205" t="s">
        <v>141</v>
      </c>
      <c r="E709" s="206" t="s">
        <v>1361</v>
      </c>
      <c r="F709" s="207" t="s">
        <v>1362</v>
      </c>
      <c r="G709" s="208" t="s">
        <v>144</v>
      </c>
      <c r="H709" s="209">
        <v>43.375</v>
      </c>
      <c r="I709" s="210"/>
      <c r="J709" s="211">
        <f>ROUND(I709*H709,2)</f>
        <v>0</v>
      </c>
      <c r="K709" s="207" t="s">
        <v>145</v>
      </c>
      <c r="L709" s="42"/>
      <c r="M709" s="212" t="s">
        <v>1</v>
      </c>
      <c r="N709" s="213" t="s">
        <v>41</v>
      </c>
      <c r="O709" s="78"/>
      <c r="P709" s="214">
        <f>O709*H709</f>
        <v>0</v>
      </c>
      <c r="Q709" s="214">
        <v>0.0045</v>
      </c>
      <c r="R709" s="214">
        <f>Q709*H709</f>
        <v>0.19518749999999999</v>
      </c>
      <c r="S709" s="214">
        <v>0</v>
      </c>
      <c r="T709" s="215">
        <f>S709*H709</f>
        <v>0</v>
      </c>
      <c r="AR709" s="16" t="s">
        <v>227</v>
      </c>
      <c r="AT709" s="16" t="s">
        <v>141</v>
      </c>
      <c r="AU709" s="16" t="s">
        <v>80</v>
      </c>
      <c r="AY709" s="16" t="s">
        <v>139</v>
      </c>
      <c r="BE709" s="216">
        <f>IF(N709="základní",J709,0)</f>
        <v>0</v>
      </c>
      <c r="BF709" s="216">
        <f>IF(N709="snížená",J709,0)</f>
        <v>0</v>
      </c>
      <c r="BG709" s="216">
        <f>IF(N709="zákl. přenesená",J709,0)</f>
        <v>0</v>
      </c>
      <c r="BH709" s="216">
        <f>IF(N709="sníž. přenesená",J709,0)</f>
        <v>0</v>
      </c>
      <c r="BI709" s="216">
        <f>IF(N709="nulová",J709,0)</f>
        <v>0</v>
      </c>
      <c r="BJ709" s="16" t="s">
        <v>78</v>
      </c>
      <c r="BK709" s="216">
        <f>ROUND(I709*H709,2)</f>
        <v>0</v>
      </c>
      <c r="BL709" s="16" t="s">
        <v>227</v>
      </c>
      <c r="BM709" s="16" t="s">
        <v>1363</v>
      </c>
    </row>
    <row r="710" spans="2:51" s="11" customFormat="1" ht="12">
      <c r="B710" s="217"/>
      <c r="C710" s="218"/>
      <c r="D710" s="219" t="s">
        <v>148</v>
      </c>
      <c r="E710" s="220" t="s">
        <v>1</v>
      </c>
      <c r="F710" s="221" t="s">
        <v>1364</v>
      </c>
      <c r="G710" s="218"/>
      <c r="H710" s="220" t="s">
        <v>1</v>
      </c>
      <c r="I710" s="222"/>
      <c r="J710" s="218"/>
      <c r="K710" s="218"/>
      <c r="L710" s="223"/>
      <c r="M710" s="224"/>
      <c r="N710" s="225"/>
      <c r="O710" s="225"/>
      <c r="P710" s="225"/>
      <c r="Q710" s="225"/>
      <c r="R710" s="225"/>
      <c r="S710" s="225"/>
      <c r="T710" s="226"/>
      <c r="AT710" s="227" t="s">
        <v>148</v>
      </c>
      <c r="AU710" s="227" t="s">
        <v>80</v>
      </c>
      <c r="AV710" s="11" t="s">
        <v>78</v>
      </c>
      <c r="AW710" s="11" t="s">
        <v>32</v>
      </c>
      <c r="AX710" s="11" t="s">
        <v>70</v>
      </c>
      <c r="AY710" s="227" t="s">
        <v>139</v>
      </c>
    </row>
    <row r="711" spans="2:51" s="12" customFormat="1" ht="12">
      <c r="B711" s="228"/>
      <c r="C711" s="229"/>
      <c r="D711" s="219" t="s">
        <v>148</v>
      </c>
      <c r="E711" s="230" t="s">
        <v>1</v>
      </c>
      <c r="F711" s="231" t="s">
        <v>1365</v>
      </c>
      <c r="G711" s="229"/>
      <c r="H711" s="232">
        <v>43.375</v>
      </c>
      <c r="I711" s="233"/>
      <c r="J711" s="229"/>
      <c r="K711" s="229"/>
      <c r="L711" s="234"/>
      <c r="M711" s="235"/>
      <c r="N711" s="236"/>
      <c r="O711" s="236"/>
      <c r="P711" s="236"/>
      <c r="Q711" s="236"/>
      <c r="R711" s="236"/>
      <c r="S711" s="236"/>
      <c r="T711" s="237"/>
      <c r="AT711" s="238" t="s">
        <v>148</v>
      </c>
      <c r="AU711" s="238" t="s">
        <v>80</v>
      </c>
      <c r="AV711" s="12" t="s">
        <v>80</v>
      </c>
      <c r="AW711" s="12" t="s">
        <v>32</v>
      </c>
      <c r="AX711" s="12" t="s">
        <v>78</v>
      </c>
      <c r="AY711" s="238" t="s">
        <v>139</v>
      </c>
    </row>
    <row r="712" spans="2:65" s="1" customFormat="1" ht="16.5" customHeight="1">
      <c r="B712" s="37"/>
      <c r="C712" s="250" t="s">
        <v>1366</v>
      </c>
      <c r="D712" s="250" t="s">
        <v>215</v>
      </c>
      <c r="E712" s="251" t="s">
        <v>1367</v>
      </c>
      <c r="F712" s="252" t="s">
        <v>1368</v>
      </c>
      <c r="G712" s="253" t="s">
        <v>144</v>
      </c>
      <c r="H712" s="254">
        <v>45.544</v>
      </c>
      <c r="I712" s="255"/>
      <c r="J712" s="256">
        <f>ROUND(I712*H712,2)</f>
        <v>0</v>
      </c>
      <c r="K712" s="252" t="s">
        <v>1</v>
      </c>
      <c r="L712" s="257"/>
      <c r="M712" s="258" t="s">
        <v>1</v>
      </c>
      <c r="N712" s="259" t="s">
        <v>41</v>
      </c>
      <c r="O712" s="78"/>
      <c r="P712" s="214">
        <f>O712*H712</f>
        <v>0</v>
      </c>
      <c r="Q712" s="214">
        <v>0.00057</v>
      </c>
      <c r="R712" s="214">
        <f>Q712*H712</f>
        <v>0.025960079999999996</v>
      </c>
      <c r="S712" s="214">
        <v>0</v>
      </c>
      <c r="T712" s="215">
        <f>S712*H712</f>
        <v>0</v>
      </c>
      <c r="AR712" s="16" t="s">
        <v>333</v>
      </c>
      <c r="AT712" s="16" t="s">
        <v>215</v>
      </c>
      <c r="AU712" s="16" t="s">
        <v>80</v>
      </c>
      <c r="AY712" s="16" t="s">
        <v>139</v>
      </c>
      <c r="BE712" s="216">
        <f>IF(N712="základní",J712,0)</f>
        <v>0</v>
      </c>
      <c r="BF712" s="216">
        <f>IF(N712="snížená",J712,0)</f>
        <v>0</v>
      </c>
      <c r="BG712" s="216">
        <f>IF(N712="zákl. přenesená",J712,0)</f>
        <v>0</v>
      </c>
      <c r="BH712" s="216">
        <f>IF(N712="sníž. přenesená",J712,0)</f>
        <v>0</v>
      </c>
      <c r="BI712" s="216">
        <f>IF(N712="nulová",J712,0)</f>
        <v>0</v>
      </c>
      <c r="BJ712" s="16" t="s">
        <v>78</v>
      </c>
      <c r="BK712" s="216">
        <f>ROUND(I712*H712,2)</f>
        <v>0</v>
      </c>
      <c r="BL712" s="16" t="s">
        <v>227</v>
      </c>
      <c r="BM712" s="16" t="s">
        <v>1369</v>
      </c>
    </row>
    <row r="713" spans="2:51" s="12" customFormat="1" ht="12">
      <c r="B713" s="228"/>
      <c r="C713" s="229"/>
      <c r="D713" s="219" t="s">
        <v>148</v>
      </c>
      <c r="E713" s="229"/>
      <c r="F713" s="231" t="s">
        <v>1370</v>
      </c>
      <c r="G713" s="229"/>
      <c r="H713" s="232">
        <v>45.544</v>
      </c>
      <c r="I713" s="233"/>
      <c r="J713" s="229"/>
      <c r="K713" s="229"/>
      <c r="L713" s="234"/>
      <c r="M713" s="235"/>
      <c r="N713" s="236"/>
      <c r="O713" s="236"/>
      <c r="P713" s="236"/>
      <c r="Q713" s="236"/>
      <c r="R713" s="236"/>
      <c r="S713" s="236"/>
      <c r="T713" s="237"/>
      <c r="AT713" s="238" t="s">
        <v>148</v>
      </c>
      <c r="AU713" s="238" t="s">
        <v>80</v>
      </c>
      <c r="AV713" s="12" t="s">
        <v>80</v>
      </c>
      <c r="AW713" s="12" t="s">
        <v>4</v>
      </c>
      <c r="AX713" s="12" t="s">
        <v>78</v>
      </c>
      <c r="AY713" s="238" t="s">
        <v>139</v>
      </c>
    </row>
    <row r="714" spans="2:65" s="1" customFormat="1" ht="16.5" customHeight="1">
      <c r="B714" s="37"/>
      <c r="C714" s="205" t="s">
        <v>1371</v>
      </c>
      <c r="D714" s="205" t="s">
        <v>141</v>
      </c>
      <c r="E714" s="206" t="s">
        <v>1372</v>
      </c>
      <c r="F714" s="207" t="s">
        <v>1373</v>
      </c>
      <c r="G714" s="208" t="s">
        <v>144</v>
      </c>
      <c r="H714" s="209">
        <v>34.7</v>
      </c>
      <c r="I714" s="210"/>
      <c r="J714" s="211">
        <f>ROUND(I714*H714,2)</f>
        <v>0</v>
      </c>
      <c r="K714" s="207" t="s">
        <v>145</v>
      </c>
      <c r="L714" s="42"/>
      <c r="M714" s="212" t="s">
        <v>1</v>
      </c>
      <c r="N714" s="213" t="s">
        <v>41</v>
      </c>
      <c r="O714" s="78"/>
      <c r="P714" s="214">
        <f>O714*H714</f>
        <v>0</v>
      </c>
      <c r="Q714" s="214">
        <v>0.0012</v>
      </c>
      <c r="R714" s="214">
        <f>Q714*H714</f>
        <v>0.041639999999999996</v>
      </c>
      <c r="S714" s="214">
        <v>0</v>
      </c>
      <c r="T714" s="215">
        <f>S714*H714</f>
        <v>0</v>
      </c>
      <c r="AR714" s="16" t="s">
        <v>227</v>
      </c>
      <c r="AT714" s="16" t="s">
        <v>141</v>
      </c>
      <c r="AU714" s="16" t="s">
        <v>80</v>
      </c>
      <c r="AY714" s="16" t="s">
        <v>139</v>
      </c>
      <c r="BE714" s="216">
        <f>IF(N714="základní",J714,0)</f>
        <v>0</v>
      </c>
      <c r="BF714" s="216">
        <f>IF(N714="snížená",J714,0)</f>
        <v>0</v>
      </c>
      <c r="BG714" s="216">
        <f>IF(N714="zákl. přenesená",J714,0)</f>
        <v>0</v>
      </c>
      <c r="BH714" s="216">
        <f>IF(N714="sníž. přenesená",J714,0)</f>
        <v>0</v>
      </c>
      <c r="BI714" s="216">
        <f>IF(N714="nulová",J714,0)</f>
        <v>0</v>
      </c>
      <c r="BJ714" s="16" t="s">
        <v>78</v>
      </c>
      <c r="BK714" s="216">
        <f>ROUND(I714*H714,2)</f>
        <v>0</v>
      </c>
      <c r="BL714" s="16" t="s">
        <v>227</v>
      </c>
      <c r="BM714" s="16" t="s">
        <v>1374</v>
      </c>
    </row>
    <row r="715" spans="2:51" s="11" customFormat="1" ht="12">
      <c r="B715" s="217"/>
      <c r="C715" s="218"/>
      <c r="D715" s="219" t="s">
        <v>148</v>
      </c>
      <c r="E715" s="220" t="s">
        <v>1</v>
      </c>
      <c r="F715" s="221" t="s">
        <v>664</v>
      </c>
      <c r="G715" s="218"/>
      <c r="H715" s="220" t="s">
        <v>1</v>
      </c>
      <c r="I715" s="222"/>
      <c r="J715" s="218"/>
      <c r="K715" s="218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148</v>
      </c>
      <c r="AU715" s="227" t="s">
        <v>80</v>
      </c>
      <c r="AV715" s="11" t="s">
        <v>78</v>
      </c>
      <c r="AW715" s="11" t="s">
        <v>32</v>
      </c>
      <c r="AX715" s="11" t="s">
        <v>70</v>
      </c>
      <c r="AY715" s="227" t="s">
        <v>139</v>
      </c>
    </row>
    <row r="716" spans="2:51" s="12" customFormat="1" ht="12">
      <c r="B716" s="228"/>
      <c r="C716" s="229"/>
      <c r="D716" s="219" t="s">
        <v>148</v>
      </c>
      <c r="E716" s="230" t="s">
        <v>1</v>
      </c>
      <c r="F716" s="231" t="s">
        <v>526</v>
      </c>
      <c r="G716" s="229"/>
      <c r="H716" s="232">
        <v>34.7</v>
      </c>
      <c r="I716" s="233"/>
      <c r="J716" s="229"/>
      <c r="K716" s="229"/>
      <c r="L716" s="234"/>
      <c r="M716" s="235"/>
      <c r="N716" s="236"/>
      <c r="O716" s="236"/>
      <c r="P716" s="236"/>
      <c r="Q716" s="236"/>
      <c r="R716" s="236"/>
      <c r="S716" s="236"/>
      <c r="T716" s="237"/>
      <c r="AT716" s="238" t="s">
        <v>148</v>
      </c>
      <c r="AU716" s="238" t="s">
        <v>80</v>
      </c>
      <c r="AV716" s="12" t="s">
        <v>80</v>
      </c>
      <c r="AW716" s="12" t="s">
        <v>32</v>
      </c>
      <c r="AX716" s="12" t="s">
        <v>78</v>
      </c>
      <c r="AY716" s="238" t="s">
        <v>139</v>
      </c>
    </row>
    <row r="717" spans="2:65" s="1" customFormat="1" ht="16.5" customHeight="1">
      <c r="B717" s="37"/>
      <c r="C717" s="250" t="s">
        <v>1375</v>
      </c>
      <c r="D717" s="250" t="s">
        <v>215</v>
      </c>
      <c r="E717" s="251" t="s">
        <v>1376</v>
      </c>
      <c r="F717" s="252" t="s">
        <v>1377</v>
      </c>
      <c r="G717" s="253" t="s">
        <v>144</v>
      </c>
      <c r="H717" s="254">
        <v>36.088</v>
      </c>
      <c r="I717" s="255"/>
      <c r="J717" s="256">
        <f>ROUND(I717*H717,2)</f>
        <v>0</v>
      </c>
      <c r="K717" s="252" t="s">
        <v>145</v>
      </c>
      <c r="L717" s="257"/>
      <c r="M717" s="258" t="s">
        <v>1</v>
      </c>
      <c r="N717" s="259" t="s">
        <v>41</v>
      </c>
      <c r="O717" s="78"/>
      <c r="P717" s="214">
        <f>O717*H717</f>
        <v>0</v>
      </c>
      <c r="Q717" s="214">
        <v>0.14168</v>
      </c>
      <c r="R717" s="214">
        <f>Q717*H717</f>
        <v>5.11294784</v>
      </c>
      <c r="S717" s="214">
        <v>0</v>
      </c>
      <c r="T717" s="215">
        <f>S717*H717</f>
        <v>0</v>
      </c>
      <c r="AR717" s="16" t="s">
        <v>333</v>
      </c>
      <c r="AT717" s="16" t="s">
        <v>215</v>
      </c>
      <c r="AU717" s="16" t="s">
        <v>80</v>
      </c>
      <c r="AY717" s="16" t="s">
        <v>139</v>
      </c>
      <c r="BE717" s="216">
        <f>IF(N717="základní",J717,0)</f>
        <v>0</v>
      </c>
      <c r="BF717" s="216">
        <f>IF(N717="snížená",J717,0)</f>
        <v>0</v>
      </c>
      <c r="BG717" s="216">
        <f>IF(N717="zákl. přenesená",J717,0)</f>
        <v>0</v>
      </c>
      <c r="BH717" s="216">
        <f>IF(N717="sníž. přenesená",J717,0)</f>
        <v>0</v>
      </c>
      <c r="BI717" s="216">
        <f>IF(N717="nulová",J717,0)</f>
        <v>0</v>
      </c>
      <c r="BJ717" s="16" t="s">
        <v>78</v>
      </c>
      <c r="BK717" s="216">
        <f>ROUND(I717*H717,2)</f>
        <v>0</v>
      </c>
      <c r="BL717" s="16" t="s">
        <v>227</v>
      </c>
      <c r="BM717" s="16" t="s">
        <v>1378</v>
      </c>
    </row>
    <row r="718" spans="2:51" s="12" customFormat="1" ht="12">
      <c r="B718" s="228"/>
      <c r="C718" s="229"/>
      <c r="D718" s="219" t="s">
        <v>148</v>
      </c>
      <c r="E718" s="229"/>
      <c r="F718" s="231" t="s">
        <v>1379</v>
      </c>
      <c r="G718" s="229"/>
      <c r="H718" s="232">
        <v>36.088</v>
      </c>
      <c r="I718" s="233"/>
      <c r="J718" s="229"/>
      <c r="K718" s="229"/>
      <c r="L718" s="234"/>
      <c r="M718" s="235"/>
      <c r="N718" s="236"/>
      <c r="O718" s="236"/>
      <c r="P718" s="236"/>
      <c r="Q718" s="236"/>
      <c r="R718" s="236"/>
      <c r="S718" s="236"/>
      <c r="T718" s="237"/>
      <c r="AT718" s="238" t="s">
        <v>148</v>
      </c>
      <c r="AU718" s="238" t="s">
        <v>80</v>
      </c>
      <c r="AV718" s="12" t="s">
        <v>80</v>
      </c>
      <c r="AW718" s="12" t="s">
        <v>4</v>
      </c>
      <c r="AX718" s="12" t="s">
        <v>78</v>
      </c>
      <c r="AY718" s="238" t="s">
        <v>139</v>
      </c>
    </row>
    <row r="719" spans="2:65" s="1" customFormat="1" ht="16.5" customHeight="1">
      <c r="B719" s="37"/>
      <c r="C719" s="205" t="s">
        <v>1380</v>
      </c>
      <c r="D719" s="205" t="s">
        <v>141</v>
      </c>
      <c r="E719" s="206" t="s">
        <v>1381</v>
      </c>
      <c r="F719" s="207" t="s">
        <v>1382</v>
      </c>
      <c r="G719" s="208" t="s">
        <v>197</v>
      </c>
      <c r="H719" s="209">
        <v>5.386</v>
      </c>
      <c r="I719" s="210"/>
      <c r="J719" s="211">
        <f>ROUND(I719*H719,2)</f>
        <v>0</v>
      </c>
      <c r="K719" s="207" t="s">
        <v>145</v>
      </c>
      <c r="L719" s="42"/>
      <c r="M719" s="212" t="s">
        <v>1</v>
      </c>
      <c r="N719" s="213" t="s">
        <v>41</v>
      </c>
      <c r="O719" s="78"/>
      <c r="P719" s="214">
        <f>O719*H719</f>
        <v>0</v>
      </c>
      <c r="Q719" s="214">
        <v>0</v>
      </c>
      <c r="R719" s="214">
        <f>Q719*H719</f>
        <v>0</v>
      </c>
      <c r="S719" s="214">
        <v>0</v>
      </c>
      <c r="T719" s="215">
        <f>S719*H719</f>
        <v>0</v>
      </c>
      <c r="AR719" s="16" t="s">
        <v>227</v>
      </c>
      <c r="AT719" s="16" t="s">
        <v>141</v>
      </c>
      <c r="AU719" s="16" t="s">
        <v>80</v>
      </c>
      <c r="AY719" s="16" t="s">
        <v>139</v>
      </c>
      <c r="BE719" s="216">
        <f>IF(N719="základní",J719,0)</f>
        <v>0</v>
      </c>
      <c r="BF719" s="216">
        <f>IF(N719="snížená",J719,0)</f>
        <v>0</v>
      </c>
      <c r="BG719" s="216">
        <f>IF(N719="zákl. přenesená",J719,0)</f>
        <v>0</v>
      </c>
      <c r="BH719" s="216">
        <f>IF(N719="sníž. přenesená",J719,0)</f>
        <v>0</v>
      </c>
      <c r="BI719" s="216">
        <f>IF(N719="nulová",J719,0)</f>
        <v>0</v>
      </c>
      <c r="BJ719" s="16" t="s">
        <v>78</v>
      </c>
      <c r="BK719" s="216">
        <f>ROUND(I719*H719,2)</f>
        <v>0</v>
      </c>
      <c r="BL719" s="16" t="s">
        <v>227</v>
      </c>
      <c r="BM719" s="16" t="s">
        <v>1383</v>
      </c>
    </row>
    <row r="720" spans="2:63" s="10" customFormat="1" ht="22.8" customHeight="1">
      <c r="B720" s="189"/>
      <c r="C720" s="190"/>
      <c r="D720" s="191" t="s">
        <v>69</v>
      </c>
      <c r="E720" s="203" t="s">
        <v>1384</v>
      </c>
      <c r="F720" s="203" t="s">
        <v>1385</v>
      </c>
      <c r="G720" s="190"/>
      <c r="H720" s="190"/>
      <c r="I720" s="193"/>
      <c r="J720" s="204">
        <f>BK720</f>
        <v>0</v>
      </c>
      <c r="K720" s="190"/>
      <c r="L720" s="195"/>
      <c r="M720" s="196"/>
      <c r="N720" s="197"/>
      <c r="O720" s="197"/>
      <c r="P720" s="198">
        <f>SUM(P721:P742)</f>
        <v>0</v>
      </c>
      <c r="Q720" s="197"/>
      <c r="R720" s="198">
        <f>SUM(R721:R742)</f>
        <v>0.54526</v>
      </c>
      <c r="S720" s="197"/>
      <c r="T720" s="199">
        <f>SUM(T721:T742)</f>
        <v>0</v>
      </c>
      <c r="AR720" s="200" t="s">
        <v>80</v>
      </c>
      <c r="AT720" s="201" t="s">
        <v>69</v>
      </c>
      <c r="AU720" s="201" t="s">
        <v>78</v>
      </c>
      <c r="AY720" s="200" t="s">
        <v>139</v>
      </c>
      <c r="BK720" s="202">
        <f>SUM(BK721:BK742)</f>
        <v>0</v>
      </c>
    </row>
    <row r="721" spans="2:65" s="1" customFormat="1" ht="16.5" customHeight="1">
      <c r="B721" s="37"/>
      <c r="C721" s="205" t="s">
        <v>1386</v>
      </c>
      <c r="D721" s="205" t="s">
        <v>141</v>
      </c>
      <c r="E721" s="206" t="s">
        <v>1387</v>
      </c>
      <c r="F721" s="207" t="s">
        <v>1388</v>
      </c>
      <c r="G721" s="208" t="s">
        <v>144</v>
      </c>
      <c r="H721" s="209">
        <v>1057.35</v>
      </c>
      <c r="I721" s="210"/>
      <c r="J721" s="211">
        <f>ROUND(I721*H721,2)</f>
        <v>0</v>
      </c>
      <c r="K721" s="207" t="s">
        <v>145</v>
      </c>
      <c r="L721" s="42"/>
      <c r="M721" s="212" t="s">
        <v>1</v>
      </c>
      <c r="N721" s="213" t="s">
        <v>41</v>
      </c>
      <c r="O721" s="78"/>
      <c r="P721" s="214">
        <f>O721*H721</f>
        <v>0</v>
      </c>
      <c r="Q721" s="214">
        <v>0.0002</v>
      </c>
      <c r="R721" s="214">
        <f>Q721*H721</f>
        <v>0.21147</v>
      </c>
      <c r="S721" s="214">
        <v>0</v>
      </c>
      <c r="T721" s="215">
        <f>S721*H721</f>
        <v>0</v>
      </c>
      <c r="AR721" s="16" t="s">
        <v>227</v>
      </c>
      <c r="AT721" s="16" t="s">
        <v>141</v>
      </c>
      <c r="AU721" s="16" t="s">
        <v>80</v>
      </c>
      <c r="AY721" s="16" t="s">
        <v>139</v>
      </c>
      <c r="BE721" s="216">
        <f>IF(N721="základní",J721,0)</f>
        <v>0</v>
      </c>
      <c r="BF721" s="216">
        <f>IF(N721="snížená",J721,0)</f>
        <v>0</v>
      </c>
      <c r="BG721" s="216">
        <f>IF(N721="zákl. přenesená",J721,0)</f>
        <v>0</v>
      </c>
      <c r="BH721" s="216">
        <f>IF(N721="sníž. přenesená",J721,0)</f>
        <v>0</v>
      </c>
      <c r="BI721" s="216">
        <f>IF(N721="nulová",J721,0)</f>
        <v>0</v>
      </c>
      <c r="BJ721" s="16" t="s">
        <v>78</v>
      </c>
      <c r="BK721" s="216">
        <f>ROUND(I721*H721,2)</f>
        <v>0</v>
      </c>
      <c r="BL721" s="16" t="s">
        <v>227</v>
      </c>
      <c r="BM721" s="16" t="s">
        <v>1389</v>
      </c>
    </row>
    <row r="722" spans="2:51" s="11" customFormat="1" ht="12">
      <c r="B722" s="217"/>
      <c r="C722" s="218"/>
      <c r="D722" s="219" t="s">
        <v>148</v>
      </c>
      <c r="E722" s="220" t="s">
        <v>1</v>
      </c>
      <c r="F722" s="221" t="s">
        <v>1390</v>
      </c>
      <c r="G722" s="218"/>
      <c r="H722" s="220" t="s">
        <v>1</v>
      </c>
      <c r="I722" s="222"/>
      <c r="J722" s="218"/>
      <c r="K722" s="218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148</v>
      </c>
      <c r="AU722" s="227" t="s">
        <v>80</v>
      </c>
      <c r="AV722" s="11" t="s">
        <v>78</v>
      </c>
      <c r="AW722" s="11" t="s">
        <v>32</v>
      </c>
      <c r="AX722" s="11" t="s">
        <v>70</v>
      </c>
      <c r="AY722" s="227" t="s">
        <v>139</v>
      </c>
    </row>
    <row r="723" spans="2:51" s="12" customFormat="1" ht="12">
      <c r="B723" s="228"/>
      <c r="C723" s="229"/>
      <c r="D723" s="219" t="s">
        <v>148</v>
      </c>
      <c r="E723" s="230" t="s">
        <v>1</v>
      </c>
      <c r="F723" s="231" t="s">
        <v>1391</v>
      </c>
      <c r="G723" s="229"/>
      <c r="H723" s="232">
        <v>126.273</v>
      </c>
      <c r="I723" s="233"/>
      <c r="J723" s="229"/>
      <c r="K723" s="229"/>
      <c r="L723" s="234"/>
      <c r="M723" s="235"/>
      <c r="N723" s="236"/>
      <c r="O723" s="236"/>
      <c r="P723" s="236"/>
      <c r="Q723" s="236"/>
      <c r="R723" s="236"/>
      <c r="S723" s="236"/>
      <c r="T723" s="237"/>
      <c r="AT723" s="238" t="s">
        <v>148</v>
      </c>
      <c r="AU723" s="238" t="s">
        <v>80</v>
      </c>
      <c r="AV723" s="12" t="s">
        <v>80</v>
      </c>
      <c r="AW723" s="12" t="s">
        <v>32</v>
      </c>
      <c r="AX723" s="12" t="s">
        <v>70</v>
      </c>
      <c r="AY723" s="238" t="s">
        <v>139</v>
      </c>
    </row>
    <row r="724" spans="2:51" s="12" customFormat="1" ht="12">
      <c r="B724" s="228"/>
      <c r="C724" s="229"/>
      <c r="D724" s="219" t="s">
        <v>148</v>
      </c>
      <c r="E724" s="230" t="s">
        <v>1</v>
      </c>
      <c r="F724" s="231" t="s">
        <v>1392</v>
      </c>
      <c r="G724" s="229"/>
      <c r="H724" s="232">
        <v>261.552</v>
      </c>
      <c r="I724" s="233"/>
      <c r="J724" s="229"/>
      <c r="K724" s="229"/>
      <c r="L724" s="234"/>
      <c r="M724" s="235"/>
      <c r="N724" s="236"/>
      <c r="O724" s="236"/>
      <c r="P724" s="236"/>
      <c r="Q724" s="236"/>
      <c r="R724" s="236"/>
      <c r="S724" s="236"/>
      <c r="T724" s="237"/>
      <c r="AT724" s="238" t="s">
        <v>148</v>
      </c>
      <c r="AU724" s="238" t="s">
        <v>80</v>
      </c>
      <c r="AV724" s="12" t="s">
        <v>80</v>
      </c>
      <c r="AW724" s="12" t="s">
        <v>32</v>
      </c>
      <c r="AX724" s="12" t="s">
        <v>70</v>
      </c>
      <c r="AY724" s="238" t="s">
        <v>139</v>
      </c>
    </row>
    <row r="725" spans="2:51" s="12" customFormat="1" ht="12">
      <c r="B725" s="228"/>
      <c r="C725" s="229"/>
      <c r="D725" s="219" t="s">
        <v>148</v>
      </c>
      <c r="E725" s="230" t="s">
        <v>1</v>
      </c>
      <c r="F725" s="231" t="s">
        <v>1393</v>
      </c>
      <c r="G725" s="229"/>
      <c r="H725" s="232">
        <v>204.015</v>
      </c>
      <c r="I725" s="233"/>
      <c r="J725" s="229"/>
      <c r="K725" s="229"/>
      <c r="L725" s="234"/>
      <c r="M725" s="235"/>
      <c r="N725" s="236"/>
      <c r="O725" s="236"/>
      <c r="P725" s="236"/>
      <c r="Q725" s="236"/>
      <c r="R725" s="236"/>
      <c r="S725" s="236"/>
      <c r="T725" s="237"/>
      <c r="AT725" s="238" t="s">
        <v>148</v>
      </c>
      <c r="AU725" s="238" t="s">
        <v>80</v>
      </c>
      <c r="AV725" s="12" t="s">
        <v>80</v>
      </c>
      <c r="AW725" s="12" t="s">
        <v>32</v>
      </c>
      <c r="AX725" s="12" t="s">
        <v>70</v>
      </c>
      <c r="AY725" s="238" t="s">
        <v>139</v>
      </c>
    </row>
    <row r="726" spans="2:51" s="12" customFormat="1" ht="12">
      <c r="B726" s="228"/>
      <c r="C726" s="229"/>
      <c r="D726" s="219" t="s">
        <v>148</v>
      </c>
      <c r="E726" s="230" t="s">
        <v>1</v>
      </c>
      <c r="F726" s="231" t="s">
        <v>1394</v>
      </c>
      <c r="G726" s="229"/>
      <c r="H726" s="232">
        <v>209.076</v>
      </c>
      <c r="I726" s="233"/>
      <c r="J726" s="229"/>
      <c r="K726" s="229"/>
      <c r="L726" s="234"/>
      <c r="M726" s="235"/>
      <c r="N726" s="236"/>
      <c r="O726" s="236"/>
      <c r="P726" s="236"/>
      <c r="Q726" s="236"/>
      <c r="R726" s="236"/>
      <c r="S726" s="236"/>
      <c r="T726" s="237"/>
      <c r="AT726" s="238" t="s">
        <v>148</v>
      </c>
      <c r="AU726" s="238" t="s">
        <v>80</v>
      </c>
      <c r="AV726" s="12" t="s">
        <v>80</v>
      </c>
      <c r="AW726" s="12" t="s">
        <v>32</v>
      </c>
      <c r="AX726" s="12" t="s">
        <v>70</v>
      </c>
      <c r="AY726" s="238" t="s">
        <v>139</v>
      </c>
    </row>
    <row r="727" spans="2:51" s="12" customFormat="1" ht="12">
      <c r="B727" s="228"/>
      <c r="C727" s="229"/>
      <c r="D727" s="219" t="s">
        <v>148</v>
      </c>
      <c r="E727" s="230" t="s">
        <v>1</v>
      </c>
      <c r="F727" s="231" t="s">
        <v>1395</v>
      </c>
      <c r="G727" s="229"/>
      <c r="H727" s="232">
        <v>209.076</v>
      </c>
      <c r="I727" s="233"/>
      <c r="J727" s="229"/>
      <c r="K727" s="229"/>
      <c r="L727" s="234"/>
      <c r="M727" s="235"/>
      <c r="N727" s="236"/>
      <c r="O727" s="236"/>
      <c r="P727" s="236"/>
      <c r="Q727" s="236"/>
      <c r="R727" s="236"/>
      <c r="S727" s="236"/>
      <c r="T727" s="237"/>
      <c r="AT727" s="238" t="s">
        <v>148</v>
      </c>
      <c r="AU727" s="238" t="s">
        <v>80</v>
      </c>
      <c r="AV727" s="12" t="s">
        <v>80</v>
      </c>
      <c r="AW727" s="12" t="s">
        <v>32</v>
      </c>
      <c r="AX727" s="12" t="s">
        <v>70</v>
      </c>
      <c r="AY727" s="238" t="s">
        <v>139</v>
      </c>
    </row>
    <row r="728" spans="2:51" s="12" customFormat="1" ht="12">
      <c r="B728" s="228"/>
      <c r="C728" s="229"/>
      <c r="D728" s="219" t="s">
        <v>148</v>
      </c>
      <c r="E728" s="230" t="s">
        <v>1</v>
      </c>
      <c r="F728" s="231" t="s">
        <v>1396</v>
      </c>
      <c r="G728" s="229"/>
      <c r="H728" s="232">
        <v>236.176</v>
      </c>
      <c r="I728" s="233"/>
      <c r="J728" s="229"/>
      <c r="K728" s="229"/>
      <c r="L728" s="234"/>
      <c r="M728" s="235"/>
      <c r="N728" s="236"/>
      <c r="O728" s="236"/>
      <c r="P728" s="236"/>
      <c r="Q728" s="236"/>
      <c r="R728" s="236"/>
      <c r="S728" s="236"/>
      <c r="T728" s="237"/>
      <c r="AT728" s="238" t="s">
        <v>148</v>
      </c>
      <c r="AU728" s="238" t="s">
        <v>80</v>
      </c>
      <c r="AV728" s="12" t="s">
        <v>80</v>
      </c>
      <c r="AW728" s="12" t="s">
        <v>32</v>
      </c>
      <c r="AX728" s="12" t="s">
        <v>70</v>
      </c>
      <c r="AY728" s="238" t="s">
        <v>139</v>
      </c>
    </row>
    <row r="729" spans="2:51" s="12" customFormat="1" ht="12">
      <c r="B729" s="228"/>
      <c r="C729" s="229"/>
      <c r="D729" s="219" t="s">
        <v>148</v>
      </c>
      <c r="E729" s="230" t="s">
        <v>1</v>
      </c>
      <c r="F729" s="231" t="s">
        <v>1397</v>
      </c>
      <c r="G729" s="229"/>
      <c r="H729" s="232">
        <v>236.176</v>
      </c>
      <c r="I729" s="233"/>
      <c r="J729" s="229"/>
      <c r="K729" s="229"/>
      <c r="L729" s="234"/>
      <c r="M729" s="235"/>
      <c r="N729" s="236"/>
      <c r="O729" s="236"/>
      <c r="P729" s="236"/>
      <c r="Q729" s="236"/>
      <c r="R729" s="236"/>
      <c r="S729" s="236"/>
      <c r="T729" s="237"/>
      <c r="AT729" s="238" t="s">
        <v>148</v>
      </c>
      <c r="AU729" s="238" t="s">
        <v>80</v>
      </c>
      <c r="AV729" s="12" t="s">
        <v>80</v>
      </c>
      <c r="AW729" s="12" t="s">
        <v>32</v>
      </c>
      <c r="AX729" s="12" t="s">
        <v>70</v>
      </c>
      <c r="AY729" s="238" t="s">
        <v>139</v>
      </c>
    </row>
    <row r="730" spans="2:51" s="12" customFormat="1" ht="12">
      <c r="B730" s="228"/>
      <c r="C730" s="229"/>
      <c r="D730" s="219" t="s">
        <v>148</v>
      </c>
      <c r="E730" s="230" t="s">
        <v>1</v>
      </c>
      <c r="F730" s="231" t="s">
        <v>1398</v>
      </c>
      <c r="G730" s="229"/>
      <c r="H730" s="232">
        <v>186.006</v>
      </c>
      <c r="I730" s="233"/>
      <c r="J730" s="229"/>
      <c r="K730" s="229"/>
      <c r="L730" s="234"/>
      <c r="M730" s="235"/>
      <c r="N730" s="236"/>
      <c r="O730" s="236"/>
      <c r="P730" s="236"/>
      <c r="Q730" s="236"/>
      <c r="R730" s="236"/>
      <c r="S730" s="236"/>
      <c r="T730" s="237"/>
      <c r="AT730" s="238" t="s">
        <v>148</v>
      </c>
      <c r="AU730" s="238" t="s">
        <v>80</v>
      </c>
      <c r="AV730" s="12" t="s">
        <v>80</v>
      </c>
      <c r="AW730" s="12" t="s">
        <v>32</v>
      </c>
      <c r="AX730" s="12" t="s">
        <v>70</v>
      </c>
      <c r="AY730" s="238" t="s">
        <v>139</v>
      </c>
    </row>
    <row r="731" spans="2:51" s="12" customFormat="1" ht="12">
      <c r="B731" s="228"/>
      <c r="C731" s="229"/>
      <c r="D731" s="219" t="s">
        <v>148</v>
      </c>
      <c r="E731" s="230" t="s">
        <v>1</v>
      </c>
      <c r="F731" s="231" t="s">
        <v>1398</v>
      </c>
      <c r="G731" s="229"/>
      <c r="H731" s="232">
        <v>186.006</v>
      </c>
      <c r="I731" s="233"/>
      <c r="J731" s="229"/>
      <c r="K731" s="229"/>
      <c r="L731" s="234"/>
      <c r="M731" s="235"/>
      <c r="N731" s="236"/>
      <c r="O731" s="236"/>
      <c r="P731" s="236"/>
      <c r="Q731" s="236"/>
      <c r="R731" s="236"/>
      <c r="S731" s="236"/>
      <c r="T731" s="237"/>
      <c r="AT731" s="238" t="s">
        <v>148</v>
      </c>
      <c r="AU731" s="238" t="s">
        <v>80</v>
      </c>
      <c r="AV731" s="12" t="s">
        <v>80</v>
      </c>
      <c r="AW731" s="12" t="s">
        <v>32</v>
      </c>
      <c r="AX731" s="12" t="s">
        <v>70</v>
      </c>
      <c r="AY731" s="238" t="s">
        <v>139</v>
      </c>
    </row>
    <row r="732" spans="2:51" s="14" customFormat="1" ht="12">
      <c r="B732" s="262"/>
      <c r="C732" s="263"/>
      <c r="D732" s="219" t="s">
        <v>148</v>
      </c>
      <c r="E732" s="264" t="s">
        <v>1</v>
      </c>
      <c r="F732" s="265" t="s">
        <v>319</v>
      </c>
      <c r="G732" s="263"/>
      <c r="H732" s="266">
        <v>1854.356</v>
      </c>
      <c r="I732" s="267"/>
      <c r="J732" s="263"/>
      <c r="K732" s="263"/>
      <c r="L732" s="268"/>
      <c r="M732" s="269"/>
      <c r="N732" s="270"/>
      <c r="O732" s="270"/>
      <c r="P732" s="270"/>
      <c r="Q732" s="270"/>
      <c r="R732" s="270"/>
      <c r="S732" s="270"/>
      <c r="T732" s="271"/>
      <c r="AT732" s="272" t="s">
        <v>148</v>
      </c>
      <c r="AU732" s="272" t="s">
        <v>80</v>
      </c>
      <c r="AV732" s="14" t="s">
        <v>159</v>
      </c>
      <c r="AW732" s="14" t="s">
        <v>32</v>
      </c>
      <c r="AX732" s="14" t="s">
        <v>70</v>
      </c>
      <c r="AY732" s="272" t="s">
        <v>139</v>
      </c>
    </row>
    <row r="733" spans="2:51" s="12" customFormat="1" ht="12">
      <c r="B733" s="228"/>
      <c r="C733" s="229"/>
      <c r="D733" s="219" t="s">
        <v>148</v>
      </c>
      <c r="E733" s="230" t="s">
        <v>1</v>
      </c>
      <c r="F733" s="231" t="s">
        <v>1399</v>
      </c>
      <c r="G733" s="229"/>
      <c r="H733" s="232">
        <v>-797.006</v>
      </c>
      <c r="I733" s="233"/>
      <c r="J733" s="229"/>
      <c r="K733" s="229"/>
      <c r="L733" s="234"/>
      <c r="M733" s="235"/>
      <c r="N733" s="236"/>
      <c r="O733" s="236"/>
      <c r="P733" s="236"/>
      <c r="Q733" s="236"/>
      <c r="R733" s="236"/>
      <c r="S733" s="236"/>
      <c r="T733" s="237"/>
      <c r="AT733" s="238" t="s">
        <v>148</v>
      </c>
      <c r="AU733" s="238" t="s">
        <v>80</v>
      </c>
      <c r="AV733" s="12" t="s">
        <v>80</v>
      </c>
      <c r="AW733" s="12" t="s">
        <v>32</v>
      </c>
      <c r="AX733" s="12" t="s">
        <v>70</v>
      </c>
      <c r="AY733" s="238" t="s">
        <v>139</v>
      </c>
    </row>
    <row r="734" spans="2:51" s="14" customFormat="1" ht="12">
      <c r="B734" s="262"/>
      <c r="C734" s="263"/>
      <c r="D734" s="219" t="s">
        <v>148</v>
      </c>
      <c r="E734" s="264" t="s">
        <v>1</v>
      </c>
      <c r="F734" s="265" t="s">
        <v>319</v>
      </c>
      <c r="G734" s="263"/>
      <c r="H734" s="266">
        <v>-797.006</v>
      </c>
      <c r="I734" s="267"/>
      <c r="J734" s="263"/>
      <c r="K734" s="263"/>
      <c r="L734" s="268"/>
      <c r="M734" s="269"/>
      <c r="N734" s="270"/>
      <c r="O734" s="270"/>
      <c r="P734" s="270"/>
      <c r="Q734" s="270"/>
      <c r="R734" s="270"/>
      <c r="S734" s="270"/>
      <c r="T734" s="271"/>
      <c r="AT734" s="272" t="s">
        <v>148</v>
      </c>
      <c r="AU734" s="272" t="s">
        <v>80</v>
      </c>
      <c r="AV734" s="14" t="s">
        <v>159</v>
      </c>
      <c r="AW734" s="14" t="s">
        <v>32</v>
      </c>
      <c r="AX734" s="14" t="s">
        <v>70</v>
      </c>
      <c r="AY734" s="272" t="s">
        <v>139</v>
      </c>
    </row>
    <row r="735" spans="2:51" s="13" customFormat="1" ht="12">
      <c r="B735" s="239"/>
      <c r="C735" s="240"/>
      <c r="D735" s="219" t="s">
        <v>148</v>
      </c>
      <c r="E735" s="241" t="s">
        <v>1</v>
      </c>
      <c r="F735" s="242" t="s">
        <v>158</v>
      </c>
      <c r="G735" s="240"/>
      <c r="H735" s="243">
        <v>1057.35</v>
      </c>
      <c r="I735" s="244"/>
      <c r="J735" s="240"/>
      <c r="K735" s="240"/>
      <c r="L735" s="245"/>
      <c r="M735" s="246"/>
      <c r="N735" s="247"/>
      <c r="O735" s="247"/>
      <c r="P735" s="247"/>
      <c r="Q735" s="247"/>
      <c r="R735" s="247"/>
      <c r="S735" s="247"/>
      <c r="T735" s="248"/>
      <c r="AT735" s="249" t="s">
        <v>148</v>
      </c>
      <c r="AU735" s="249" t="s">
        <v>80</v>
      </c>
      <c r="AV735" s="13" t="s">
        <v>146</v>
      </c>
      <c r="AW735" s="13" t="s">
        <v>32</v>
      </c>
      <c r="AX735" s="13" t="s">
        <v>78</v>
      </c>
      <c r="AY735" s="249" t="s">
        <v>139</v>
      </c>
    </row>
    <row r="736" spans="2:65" s="1" customFormat="1" ht="16.5" customHeight="1">
      <c r="B736" s="37"/>
      <c r="C736" s="205" t="s">
        <v>1400</v>
      </c>
      <c r="D736" s="205" t="s">
        <v>141</v>
      </c>
      <c r="E736" s="206" t="s">
        <v>1401</v>
      </c>
      <c r="F736" s="207" t="s">
        <v>1402</v>
      </c>
      <c r="G736" s="208" t="s">
        <v>144</v>
      </c>
      <c r="H736" s="209">
        <v>1151</v>
      </c>
      <c r="I736" s="210"/>
      <c r="J736" s="211">
        <f>ROUND(I736*H736,2)</f>
        <v>0</v>
      </c>
      <c r="K736" s="207" t="s">
        <v>145</v>
      </c>
      <c r="L736" s="42"/>
      <c r="M736" s="212" t="s">
        <v>1</v>
      </c>
      <c r="N736" s="213" t="s">
        <v>41</v>
      </c>
      <c r="O736" s="78"/>
      <c r="P736" s="214">
        <f>O736*H736</f>
        <v>0</v>
      </c>
      <c r="Q736" s="214">
        <v>0.00029</v>
      </c>
      <c r="R736" s="214">
        <f>Q736*H736</f>
        <v>0.33379</v>
      </c>
      <c r="S736" s="214">
        <v>0</v>
      </c>
      <c r="T736" s="215">
        <f>S736*H736</f>
        <v>0</v>
      </c>
      <c r="AR736" s="16" t="s">
        <v>227</v>
      </c>
      <c r="AT736" s="16" t="s">
        <v>141</v>
      </c>
      <c r="AU736" s="16" t="s">
        <v>80</v>
      </c>
      <c r="AY736" s="16" t="s">
        <v>139</v>
      </c>
      <c r="BE736" s="216">
        <f>IF(N736="základní",J736,0)</f>
        <v>0</v>
      </c>
      <c r="BF736" s="216">
        <f>IF(N736="snížená",J736,0)</f>
        <v>0</v>
      </c>
      <c r="BG736" s="216">
        <f>IF(N736="zákl. přenesená",J736,0)</f>
        <v>0</v>
      </c>
      <c r="BH736" s="216">
        <f>IF(N736="sníž. přenesená",J736,0)</f>
        <v>0</v>
      </c>
      <c r="BI736" s="216">
        <f>IF(N736="nulová",J736,0)</f>
        <v>0</v>
      </c>
      <c r="BJ736" s="16" t="s">
        <v>78</v>
      </c>
      <c r="BK736" s="216">
        <f>ROUND(I736*H736,2)</f>
        <v>0</v>
      </c>
      <c r="BL736" s="16" t="s">
        <v>227</v>
      </c>
      <c r="BM736" s="16" t="s">
        <v>1403</v>
      </c>
    </row>
    <row r="737" spans="2:51" s="11" customFormat="1" ht="12">
      <c r="B737" s="217"/>
      <c r="C737" s="218"/>
      <c r="D737" s="219" t="s">
        <v>148</v>
      </c>
      <c r="E737" s="220" t="s">
        <v>1</v>
      </c>
      <c r="F737" s="221" t="s">
        <v>1404</v>
      </c>
      <c r="G737" s="218"/>
      <c r="H737" s="220" t="s">
        <v>1</v>
      </c>
      <c r="I737" s="222"/>
      <c r="J737" s="218"/>
      <c r="K737" s="218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148</v>
      </c>
      <c r="AU737" s="227" t="s">
        <v>80</v>
      </c>
      <c r="AV737" s="11" t="s">
        <v>78</v>
      </c>
      <c r="AW737" s="11" t="s">
        <v>32</v>
      </c>
      <c r="AX737" s="11" t="s">
        <v>70</v>
      </c>
      <c r="AY737" s="227" t="s">
        <v>139</v>
      </c>
    </row>
    <row r="738" spans="2:51" s="12" customFormat="1" ht="12">
      <c r="B738" s="228"/>
      <c r="C738" s="229"/>
      <c r="D738" s="219" t="s">
        <v>148</v>
      </c>
      <c r="E738" s="230" t="s">
        <v>1</v>
      </c>
      <c r="F738" s="231" t="s">
        <v>1405</v>
      </c>
      <c r="G738" s="229"/>
      <c r="H738" s="232">
        <v>1057.35</v>
      </c>
      <c r="I738" s="233"/>
      <c r="J738" s="229"/>
      <c r="K738" s="229"/>
      <c r="L738" s="234"/>
      <c r="M738" s="235"/>
      <c r="N738" s="236"/>
      <c r="O738" s="236"/>
      <c r="P738" s="236"/>
      <c r="Q738" s="236"/>
      <c r="R738" s="236"/>
      <c r="S738" s="236"/>
      <c r="T738" s="237"/>
      <c r="AT738" s="238" t="s">
        <v>148</v>
      </c>
      <c r="AU738" s="238" t="s">
        <v>80</v>
      </c>
      <c r="AV738" s="12" t="s">
        <v>80</v>
      </c>
      <c r="AW738" s="12" t="s">
        <v>32</v>
      </c>
      <c r="AX738" s="12" t="s">
        <v>70</v>
      </c>
      <c r="AY738" s="238" t="s">
        <v>139</v>
      </c>
    </row>
    <row r="739" spans="2:51" s="11" customFormat="1" ht="12">
      <c r="B739" s="217"/>
      <c r="C739" s="218"/>
      <c r="D739" s="219" t="s">
        <v>148</v>
      </c>
      <c r="E739" s="220" t="s">
        <v>1</v>
      </c>
      <c r="F739" s="221" t="s">
        <v>1406</v>
      </c>
      <c r="G739" s="218"/>
      <c r="H739" s="220" t="s">
        <v>1</v>
      </c>
      <c r="I739" s="222"/>
      <c r="J739" s="218"/>
      <c r="K739" s="218"/>
      <c r="L739" s="223"/>
      <c r="M739" s="224"/>
      <c r="N739" s="225"/>
      <c r="O739" s="225"/>
      <c r="P739" s="225"/>
      <c r="Q739" s="225"/>
      <c r="R739" s="225"/>
      <c r="S739" s="225"/>
      <c r="T739" s="226"/>
      <c r="AT739" s="227" t="s">
        <v>148</v>
      </c>
      <c r="AU739" s="227" t="s">
        <v>80</v>
      </c>
      <c r="AV739" s="11" t="s">
        <v>78</v>
      </c>
      <c r="AW739" s="11" t="s">
        <v>32</v>
      </c>
      <c r="AX739" s="11" t="s">
        <v>70</v>
      </c>
      <c r="AY739" s="227" t="s">
        <v>139</v>
      </c>
    </row>
    <row r="740" spans="2:51" s="12" customFormat="1" ht="12">
      <c r="B740" s="228"/>
      <c r="C740" s="229"/>
      <c r="D740" s="219" t="s">
        <v>148</v>
      </c>
      <c r="E740" s="230" t="s">
        <v>1</v>
      </c>
      <c r="F740" s="231" t="s">
        <v>1407</v>
      </c>
      <c r="G740" s="229"/>
      <c r="H740" s="232">
        <v>56.9</v>
      </c>
      <c r="I740" s="233"/>
      <c r="J740" s="229"/>
      <c r="K740" s="229"/>
      <c r="L740" s="234"/>
      <c r="M740" s="235"/>
      <c r="N740" s="236"/>
      <c r="O740" s="236"/>
      <c r="P740" s="236"/>
      <c r="Q740" s="236"/>
      <c r="R740" s="236"/>
      <c r="S740" s="236"/>
      <c r="T740" s="237"/>
      <c r="AT740" s="238" t="s">
        <v>148</v>
      </c>
      <c r="AU740" s="238" t="s">
        <v>80</v>
      </c>
      <c r="AV740" s="12" t="s">
        <v>80</v>
      </c>
      <c r="AW740" s="12" t="s">
        <v>32</v>
      </c>
      <c r="AX740" s="12" t="s">
        <v>70</v>
      </c>
      <c r="AY740" s="238" t="s">
        <v>139</v>
      </c>
    </row>
    <row r="741" spans="2:51" s="12" customFormat="1" ht="12">
      <c r="B741" s="228"/>
      <c r="C741" s="229"/>
      <c r="D741" s="219" t="s">
        <v>148</v>
      </c>
      <c r="E741" s="230" t="s">
        <v>1</v>
      </c>
      <c r="F741" s="231" t="s">
        <v>1408</v>
      </c>
      <c r="G741" s="229"/>
      <c r="H741" s="232">
        <v>36.75</v>
      </c>
      <c r="I741" s="233"/>
      <c r="J741" s="229"/>
      <c r="K741" s="229"/>
      <c r="L741" s="234"/>
      <c r="M741" s="235"/>
      <c r="N741" s="236"/>
      <c r="O741" s="236"/>
      <c r="P741" s="236"/>
      <c r="Q741" s="236"/>
      <c r="R741" s="236"/>
      <c r="S741" s="236"/>
      <c r="T741" s="237"/>
      <c r="AT741" s="238" t="s">
        <v>148</v>
      </c>
      <c r="AU741" s="238" t="s">
        <v>80</v>
      </c>
      <c r="AV741" s="12" t="s">
        <v>80</v>
      </c>
      <c r="AW741" s="12" t="s">
        <v>32</v>
      </c>
      <c r="AX741" s="12" t="s">
        <v>70</v>
      </c>
      <c r="AY741" s="238" t="s">
        <v>139</v>
      </c>
    </row>
    <row r="742" spans="2:51" s="13" customFormat="1" ht="12">
      <c r="B742" s="239"/>
      <c r="C742" s="240"/>
      <c r="D742" s="219" t="s">
        <v>148</v>
      </c>
      <c r="E742" s="241" t="s">
        <v>1</v>
      </c>
      <c r="F742" s="242" t="s">
        <v>158</v>
      </c>
      <c r="G742" s="240"/>
      <c r="H742" s="243">
        <v>1151</v>
      </c>
      <c r="I742" s="244"/>
      <c r="J742" s="240"/>
      <c r="K742" s="240"/>
      <c r="L742" s="245"/>
      <c r="M742" s="246"/>
      <c r="N742" s="247"/>
      <c r="O742" s="247"/>
      <c r="P742" s="247"/>
      <c r="Q742" s="247"/>
      <c r="R742" s="247"/>
      <c r="S742" s="247"/>
      <c r="T742" s="248"/>
      <c r="AT742" s="249" t="s">
        <v>148</v>
      </c>
      <c r="AU742" s="249" t="s">
        <v>80</v>
      </c>
      <c r="AV742" s="13" t="s">
        <v>146</v>
      </c>
      <c r="AW742" s="13" t="s">
        <v>32</v>
      </c>
      <c r="AX742" s="13" t="s">
        <v>78</v>
      </c>
      <c r="AY742" s="249" t="s">
        <v>139</v>
      </c>
    </row>
    <row r="743" spans="2:63" s="10" customFormat="1" ht="25.9" customHeight="1">
      <c r="B743" s="189"/>
      <c r="C743" s="190"/>
      <c r="D743" s="191" t="s">
        <v>69</v>
      </c>
      <c r="E743" s="192" t="s">
        <v>215</v>
      </c>
      <c r="F743" s="192" t="s">
        <v>1409</v>
      </c>
      <c r="G743" s="190"/>
      <c r="H743" s="190"/>
      <c r="I743" s="193"/>
      <c r="J743" s="194">
        <f>BK743</f>
        <v>0</v>
      </c>
      <c r="K743" s="190"/>
      <c r="L743" s="195"/>
      <c r="M743" s="196"/>
      <c r="N743" s="197"/>
      <c r="O743" s="197"/>
      <c r="P743" s="198">
        <f>P744</f>
        <v>0</v>
      </c>
      <c r="Q743" s="197"/>
      <c r="R743" s="198">
        <f>R744</f>
        <v>0.21492</v>
      </c>
      <c r="S743" s="197"/>
      <c r="T743" s="199">
        <f>T744</f>
        <v>0</v>
      </c>
      <c r="AR743" s="200" t="s">
        <v>159</v>
      </c>
      <c r="AT743" s="201" t="s">
        <v>69</v>
      </c>
      <c r="AU743" s="201" t="s">
        <v>70</v>
      </c>
      <c r="AY743" s="200" t="s">
        <v>139</v>
      </c>
      <c r="BK743" s="202">
        <f>BK744</f>
        <v>0</v>
      </c>
    </row>
    <row r="744" spans="2:63" s="10" customFormat="1" ht="22.8" customHeight="1">
      <c r="B744" s="189"/>
      <c r="C744" s="190"/>
      <c r="D744" s="191" t="s">
        <v>69</v>
      </c>
      <c r="E744" s="203" t="s">
        <v>1410</v>
      </c>
      <c r="F744" s="203" t="s">
        <v>1411</v>
      </c>
      <c r="G744" s="190"/>
      <c r="H744" s="190"/>
      <c r="I744" s="193"/>
      <c r="J744" s="204">
        <f>BK744</f>
        <v>0</v>
      </c>
      <c r="K744" s="190"/>
      <c r="L744" s="195"/>
      <c r="M744" s="196"/>
      <c r="N744" s="197"/>
      <c r="O744" s="197"/>
      <c r="P744" s="198">
        <f>SUM(P745:P781)</f>
        <v>0</v>
      </c>
      <c r="Q744" s="197"/>
      <c r="R744" s="198">
        <f>SUM(R745:R781)</f>
        <v>0.21492</v>
      </c>
      <c r="S744" s="197"/>
      <c r="T744" s="199">
        <f>SUM(T745:T781)</f>
        <v>0</v>
      </c>
      <c r="AR744" s="200" t="s">
        <v>159</v>
      </c>
      <c r="AT744" s="201" t="s">
        <v>69</v>
      </c>
      <c r="AU744" s="201" t="s">
        <v>78</v>
      </c>
      <c r="AY744" s="200" t="s">
        <v>139</v>
      </c>
      <c r="BK744" s="202">
        <f>SUM(BK745:BK781)</f>
        <v>0</v>
      </c>
    </row>
    <row r="745" spans="2:65" s="1" customFormat="1" ht="16.5" customHeight="1">
      <c r="B745" s="37"/>
      <c r="C745" s="205" t="s">
        <v>1412</v>
      </c>
      <c r="D745" s="205" t="s">
        <v>141</v>
      </c>
      <c r="E745" s="206" t="s">
        <v>1413</v>
      </c>
      <c r="F745" s="207" t="s">
        <v>1414</v>
      </c>
      <c r="G745" s="208" t="s">
        <v>230</v>
      </c>
      <c r="H745" s="209">
        <v>242</v>
      </c>
      <c r="I745" s="210"/>
      <c r="J745" s="211">
        <f>ROUND(I745*H745,2)</f>
        <v>0</v>
      </c>
      <c r="K745" s="207" t="s">
        <v>145</v>
      </c>
      <c r="L745" s="42"/>
      <c r="M745" s="212" t="s">
        <v>1</v>
      </c>
      <c r="N745" s="213" t="s">
        <v>41</v>
      </c>
      <c r="O745" s="78"/>
      <c r="P745" s="214">
        <f>O745*H745</f>
        <v>0</v>
      </c>
      <c r="Q745" s="214">
        <v>0</v>
      </c>
      <c r="R745" s="214">
        <f>Q745*H745</f>
        <v>0</v>
      </c>
      <c r="S745" s="214">
        <v>0</v>
      </c>
      <c r="T745" s="215">
        <f>S745*H745</f>
        <v>0</v>
      </c>
      <c r="AR745" s="16" t="s">
        <v>554</v>
      </c>
      <c r="AT745" s="16" t="s">
        <v>141</v>
      </c>
      <c r="AU745" s="16" t="s">
        <v>80</v>
      </c>
      <c r="AY745" s="16" t="s">
        <v>139</v>
      </c>
      <c r="BE745" s="216">
        <f>IF(N745="základní",J745,0)</f>
        <v>0</v>
      </c>
      <c r="BF745" s="216">
        <f>IF(N745="snížená",J745,0)</f>
        <v>0</v>
      </c>
      <c r="BG745" s="216">
        <f>IF(N745="zákl. přenesená",J745,0)</f>
        <v>0</v>
      </c>
      <c r="BH745" s="216">
        <f>IF(N745="sníž. přenesená",J745,0)</f>
        <v>0</v>
      </c>
      <c r="BI745" s="216">
        <f>IF(N745="nulová",J745,0)</f>
        <v>0</v>
      </c>
      <c r="BJ745" s="16" t="s">
        <v>78</v>
      </c>
      <c r="BK745" s="216">
        <f>ROUND(I745*H745,2)</f>
        <v>0</v>
      </c>
      <c r="BL745" s="16" t="s">
        <v>554</v>
      </c>
      <c r="BM745" s="16" t="s">
        <v>1415</v>
      </c>
    </row>
    <row r="746" spans="2:47" s="1" customFormat="1" ht="12">
      <c r="B746" s="37"/>
      <c r="C746" s="38"/>
      <c r="D746" s="219" t="s">
        <v>263</v>
      </c>
      <c r="E746" s="38"/>
      <c r="F746" s="260" t="s">
        <v>1416</v>
      </c>
      <c r="G746" s="38"/>
      <c r="H746" s="38"/>
      <c r="I746" s="131"/>
      <c r="J746" s="38"/>
      <c r="K746" s="38"/>
      <c r="L746" s="42"/>
      <c r="M746" s="261"/>
      <c r="N746" s="78"/>
      <c r="O746" s="78"/>
      <c r="P746" s="78"/>
      <c r="Q746" s="78"/>
      <c r="R746" s="78"/>
      <c r="S746" s="78"/>
      <c r="T746" s="79"/>
      <c r="AT746" s="16" t="s">
        <v>263</v>
      </c>
      <c r="AU746" s="16" t="s">
        <v>80</v>
      </c>
    </row>
    <row r="747" spans="2:51" s="12" customFormat="1" ht="12">
      <c r="B747" s="228"/>
      <c r="C747" s="229"/>
      <c r="D747" s="219" t="s">
        <v>148</v>
      </c>
      <c r="E747" s="230" t="s">
        <v>1</v>
      </c>
      <c r="F747" s="231" t="s">
        <v>1417</v>
      </c>
      <c r="G747" s="229"/>
      <c r="H747" s="232">
        <v>150</v>
      </c>
      <c r="I747" s="233"/>
      <c r="J747" s="229"/>
      <c r="K747" s="229"/>
      <c r="L747" s="234"/>
      <c r="M747" s="235"/>
      <c r="N747" s="236"/>
      <c r="O747" s="236"/>
      <c r="P747" s="236"/>
      <c r="Q747" s="236"/>
      <c r="R747" s="236"/>
      <c r="S747" s="236"/>
      <c r="T747" s="237"/>
      <c r="AT747" s="238" t="s">
        <v>148</v>
      </c>
      <c r="AU747" s="238" t="s">
        <v>80</v>
      </c>
      <c r="AV747" s="12" t="s">
        <v>80</v>
      </c>
      <c r="AW747" s="12" t="s">
        <v>32</v>
      </c>
      <c r="AX747" s="12" t="s">
        <v>70</v>
      </c>
      <c r="AY747" s="238" t="s">
        <v>139</v>
      </c>
    </row>
    <row r="748" spans="2:51" s="12" customFormat="1" ht="12">
      <c r="B748" s="228"/>
      <c r="C748" s="229"/>
      <c r="D748" s="219" t="s">
        <v>148</v>
      </c>
      <c r="E748" s="230" t="s">
        <v>1</v>
      </c>
      <c r="F748" s="231" t="s">
        <v>1418</v>
      </c>
      <c r="G748" s="229"/>
      <c r="H748" s="232">
        <v>92</v>
      </c>
      <c r="I748" s="233"/>
      <c r="J748" s="229"/>
      <c r="K748" s="229"/>
      <c r="L748" s="234"/>
      <c r="M748" s="235"/>
      <c r="N748" s="236"/>
      <c r="O748" s="236"/>
      <c r="P748" s="236"/>
      <c r="Q748" s="236"/>
      <c r="R748" s="236"/>
      <c r="S748" s="236"/>
      <c r="T748" s="237"/>
      <c r="AT748" s="238" t="s">
        <v>148</v>
      </c>
      <c r="AU748" s="238" t="s">
        <v>80</v>
      </c>
      <c r="AV748" s="12" t="s">
        <v>80</v>
      </c>
      <c r="AW748" s="12" t="s">
        <v>32</v>
      </c>
      <c r="AX748" s="12" t="s">
        <v>70</v>
      </c>
      <c r="AY748" s="238" t="s">
        <v>139</v>
      </c>
    </row>
    <row r="749" spans="2:51" s="13" customFormat="1" ht="12">
      <c r="B749" s="239"/>
      <c r="C749" s="240"/>
      <c r="D749" s="219" t="s">
        <v>148</v>
      </c>
      <c r="E749" s="241" t="s">
        <v>1419</v>
      </c>
      <c r="F749" s="242" t="s">
        <v>158</v>
      </c>
      <c r="G749" s="240"/>
      <c r="H749" s="243">
        <v>242</v>
      </c>
      <c r="I749" s="244"/>
      <c r="J749" s="240"/>
      <c r="K749" s="240"/>
      <c r="L749" s="245"/>
      <c r="M749" s="246"/>
      <c r="N749" s="247"/>
      <c r="O749" s="247"/>
      <c r="P749" s="247"/>
      <c r="Q749" s="247"/>
      <c r="R749" s="247"/>
      <c r="S749" s="247"/>
      <c r="T749" s="248"/>
      <c r="AT749" s="249" t="s">
        <v>148</v>
      </c>
      <c r="AU749" s="249" t="s">
        <v>80</v>
      </c>
      <c r="AV749" s="13" t="s">
        <v>146</v>
      </c>
      <c r="AW749" s="13" t="s">
        <v>32</v>
      </c>
      <c r="AX749" s="13" t="s">
        <v>78</v>
      </c>
      <c r="AY749" s="249" t="s">
        <v>139</v>
      </c>
    </row>
    <row r="750" spans="2:65" s="1" customFormat="1" ht="16.5" customHeight="1">
      <c r="B750" s="37"/>
      <c r="C750" s="250" t="s">
        <v>1420</v>
      </c>
      <c r="D750" s="250" t="s">
        <v>215</v>
      </c>
      <c r="E750" s="251" t="s">
        <v>1421</v>
      </c>
      <c r="F750" s="252" t="s">
        <v>1422</v>
      </c>
      <c r="G750" s="253" t="s">
        <v>1303</v>
      </c>
      <c r="H750" s="254">
        <v>8.47</v>
      </c>
      <c r="I750" s="255"/>
      <c r="J750" s="256">
        <f>ROUND(I750*H750,2)</f>
        <v>0</v>
      </c>
      <c r="K750" s="252" t="s">
        <v>145</v>
      </c>
      <c r="L750" s="257"/>
      <c r="M750" s="258" t="s">
        <v>1</v>
      </c>
      <c r="N750" s="259" t="s">
        <v>41</v>
      </c>
      <c r="O750" s="78"/>
      <c r="P750" s="214">
        <f>O750*H750</f>
        <v>0</v>
      </c>
      <c r="Q750" s="214">
        <v>0.001</v>
      </c>
      <c r="R750" s="214">
        <f>Q750*H750</f>
        <v>0.00847</v>
      </c>
      <c r="S750" s="214">
        <v>0</v>
      </c>
      <c r="T750" s="215">
        <f>S750*H750</f>
        <v>0</v>
      </c>
      <c r="AR750" s="16" t="s">
        <v>886</v>
      </c>
      <c r="AT750" s="16" t="s">
        <v>215</v>
      </c>
      <c r="AU750" s="16" t="s">
        <v>80</v>
      </c>
      <c r="AY750" s="16" t="s">
        <v>139</v>
      </c>
      <c r="BE750" s="216">
        <f>IF(N750="základní",J750,0)</f>
        <v>0</v>
      </c>
      <c r="BF750" s="216">
        <f>IF(N750="snížená",J750,0)</f>
        <v>0</v>
      </c>
      <c r="BG750" s="216">
        <f>IF(N750="zákl. přenesená",J750,0)</f>
        <v>0</v>
      </c>
      <c r="BH750" s="216">
        <f>IF(N750="sníž. přenesená",J750,0)</f>
        <v>0</v>
      </c>
      <c r="BI750" s="216">
        <f>IF(N750="nulová",J750,0)</f>
        <v>0</v>
      </c>
      <c r="BJ750" s="16" t="s">
        <v>78</v>
      </c>
      <c r="BK750" s="216">
        <f>ROUND(I750*H750,2)</f>
        <v>0</v>
      </c>
      <c r="BL750" s="16" t="s">
        <v>886</v>
      </c>
      <c r="BM750" s="16" t="s">
        <v>1423</v>
      </c>
    </row>
    <row r="751" spans="2:47" s="1" customFormat="1" ht="12">
      <c r="B751" s="37"/>
      <c r="C751" s="38"/>
      <c r="D751" s="219" t="s">
        <v>263</v>
      </c>
      <c r="E751" s="38"/>
      <c r="F751" s="260" t="s">
        <v>1424</v>
      </c>
      <c r="G751" s="38"/>
      <c r="H751" s="38"/>
      <c r="I751" s="131"/>
      <c r="J751" s="38"/>
      <c r="K751" s="38"/>
      <c r="L751" s="42"/>
      <c r="M751" s="261"/>
      <c r="N751" s="78"/>
      <c r="O751" s="78"/>
      <c r="P751" s="78"/>
      <c r="Q751" s="78"/>
      <c r="R751" s="78"/>
      <c r="S751" s="78"/>
      <c r="T751" s="79"/>
      <c r="AT751" s="16" t="s">
        <v>263</v>
      </c>
      <c r="AU751" s="16" t="s">
        <v>80</v>
      </c>
    </row>
    <row r="752" spans="2:51" s="12" customFormat="1" ht="12">
      <c r="B752" s="228"/>
      <c r="C752" s="229"/>
      <c r="D752" s="219" t="s">
        <v>148</v>
      </c>
      <c r="E752" s="230" t="s">
        <v>1</v>
      </c>
      <c r="F752" s="231" t="s">
        <v>1425</v>
      </c>
      <c r="G752" s="229"/>
      <c r="H752" s="232">
        <v>8.47</v>
      </c>
      <c r="I752" s="233"/>
      <c r="J752" s="229"/>
      <c r="K752" s="229"/>
      <c r="L752" s="234"/>
      <c r="M752" s="235"/>
      <c r="N752" s="236"/>
      <c r="O752" s="236"/>
      <c r="P752" s="236"/>
      <c r="Q752" s="236"/>
      <c r="R752" s="236"/>
      <c r="S752" s="236"/>
      <c r="T752" s="237"/>
      <c r="AT752" s="238" t="s">
        <v>148</v>
      </c>
      <c r="AU752" s="238" t="s">
        <v>80</v>
      </c>
      <c r="AV752" s="12" t="s">
        <v>80</v>
      </c>
      <c r="AW752" s="12" t="s">
        <v>32</v>
      </c>
      <c r="AX752" s="12" t="s">
        <v>78</v>
      </c>
      <c r="AY752" s="238" t="s">
        <v>139</v>
      </c>
    </row>
    <row r="753" spans="2:65" s="1" customFormat="1" ht="16.5" customHeight="1">
      <c r="B753" s="37"/>
      <c r="C753" s="205" t="s">
        <v>1426</v>
      </c>
      <c r="D753" s="205" t="s">
        <v>141</v>
      </c>
      <c r="E753" s="206" t="s">
        <v>1427</v>
      </c>
      <c r="F753" s="207" t="s">
        <v>1428</v>
      </c>
      <c r="G753" s="208" t="s">
        <v>279</v>
      </c>
      <c r="H753" s="209">
        <v>5</v>
      </c>
      <c r="I753" s="210"/>
      <c r="J753" s="211">
        <f>ROUND(I753*H753,2)</f>
        <v>0</v>
      </c>
      <c r="K753" s="207" t="s">
        <v>145</v>
      </c>
      <c r="L753" s="42"/>
      <c r="M753" s="212" t="s">
        <v>1</v>
      </c>
      <c r="N753" s="213" t="s">
        <v>41</v>
      </c>
      <c r="O753" s="78"/>
      <c r="P753" s="214">
        <f>O753*H753</f>
        <v>0</v>
      </c>
      <c r="Q753" s="214">
        <v>0</v>
      </c>
      <c r="R753" s="214">
        <f>Q753*H753</f>
        <v>0</v>
      </c>
      <c r="S753" s="214">
        <v>0</v>
      </c>
      <c r="T753" s="215">
        <f>S753*H753</f>
        <v>0</v>
      </c>
      <c r="AR753" s="16" t="s">
        <v>554</v>
      </c>
      <c r="AT753" s="16" t="s">
        <v>141</v>
      </c>
      <c r="AU753" s="16" t="s">
        <v>80</v>
      </c>
      <c r="AY753" s="16" t="s">
        <v>139</v>
      </c>
      <c r="BE753" s="216">
        <f>IF(N753="základní",J753,0)</f>
        <v>0</v>
      </c>
      <c r="BF753" s="216">
        <f>IF(N753="snížená",J753,0)</f>
        <v>0</v>
      </c>
      <c r="BG753" s="216">
        <f>IF(N753="zákl. přenesená",J753,0)</f>
        <v>0</v>
      </c>
      <c r="BH753" s="216">
        <f>IF(N753="sníž. přenesená",J753,0)</f>
        <v>0</v>
      </c>
      <c r="BI753" s="216">
        <f>IF(N753="nulová",J753,0)</f>
        <v>0</v>
      </c>
      <c r="BJ753" s="16" t="s">
        <v>78</v>
      </c>
      <c r="BK753" s="216">
        <f>ROUND(I753*H753,2)</f>
        <v>0</v>
      </c>
      <c r="BL753" s="16" t="s">
        <v>554</v>
      </c>
      <c r="BM753" s="16" t="s">
        <v>1429</v>
      </c>
    </row>
    <row r="754" spans="2:65" s="1" customFormat="1" ht="16.5" customHeight="1">
      <c r="B754" s="37"/>
      <c r="C754" s="250" t="s">
        <v>1430</v>
      </c>
      <c r="D754" s="250" t="s">
        <v>215</v>
      </c>
      <c r="E754" s="251" t="s">
        <v>1431</v>
      </c>
      <c r="F754" s="252" t="s">
        <v>1432</v>
      </c>
      <c r="G754" s="253" t="s">
        <v>279</v>
      </c>
      <c r="H754" s="254">
        <v>5</v>
      </c>
      <c r="I754" s="255"/>
      <c r="J754" s="256">
        <f>ROUND(I754*H754,2)</f>
        <v>0</v>
      </c>
      <c r="K754" s="252" t="s">
        <v>1</v>
      </c>
      <c r="L754" s="257"/>
      <c r="M754" s="258" t="s">
        <v>1</v>
      </c>
      <c r="N754" s="259" t="s">
        <v>41</v>
      </c>
      <c r="O754" s="78"/>
      <c r="P754" s="214">
        <f>O754*H754</f>
        <v>0</v>
      </c>
      <c r="Q754" s="214">
        <v>0.00455</v>
      </c>
      <c r="R754" s="214">
        <f>Q754*H754</f>
        <v>0.02275</v>
      </c>
      <c r="S754" s="214">
        <v>0</v>
      </c>
      <c r="T754" s="215">
        <f>S754*H754</f>
        <v>0</v>
      </c>
      <c r="AR754" s="16" t="s">
        <v>886</v>
      </c>
      <c r="AT754" s="16" t="s">
        <v>215</v>
      </c>
      <c r="AU754" s="16" t="s">
        <v>80</v>
      </c>
      <c r="AY754" s="16" t="s">
        <v>139</v>
      </c>
      <c r="BE754" s="216">
        <f>IF(N754="základní",J754,0)</f>
        <v>0</v>
      </c>
      <c r="BF754" s="216">
        <f>IF(N754="snížená",J754,0)</f>
        <v>0</v>
      </c>
      <c r="BG754" s="216">
        <f>IF(N754="zákl. přenesená",J754,0)</f>
        <v>0</v>
      </c>
      <c r="BH754" s="216">
        <f>IF(N754="sníž. přenesená",J754,0)</f>
        <v>0</v>
      </c>
      <c r="BI754" s="216">
        <f>IF(N754="nulová",J754,0)</f>
        <v>0</v>
      </c>
      <c r="BJ754" s="16" t="s">
        <v>78</v>
      </c>
      <c r="BK754" s="216">
        <f>ROUND(I754*H754,2)</f>
        <v>0</v>
      </c>
      <c r="BL754" s="16" t="s">
        <v>886</v>
      </c>
      <c r="BM754" s="16" t="s">
        <v>1433</v>
      </c>
    </row>
    <row r="755" spans="2:65" s="1" customFormat="1" ht="16.5" customHeight="1">
      <c r="B755" s="37"/>
      <c r="C755" s="205" t="s">
        <v>1434</v>
      </c>
      <c r="D755" s="205" t="s">
        <v>141</v>
      </c>
      <c r="E755" s="206" t="s">
        <v>1435</v>
      </c>
      <c r="F755" s="207" t="s">
        <v>1436</v>
      </c>
      <c r="G755" s="208" t="s">
        <v>279</v>
      </c>
      <c r="H755" s="209">
        <v>10</v>
      </c>
      <c r="I755" s="210"/>
      <c r="J755" s="211">
        <f>ROUND(I755*H755,2)</f>
        <v>0</v>
      </c>
      <c r="K755" s="207" t="s">
        <v>145</v>
      </c>
      <c r="L755" s="42"/>
      <c r="M755" s="212" t="s">
        <v>1</v>
      </c>
      <c r="N755" s="213" t="s">
        <v>41</v>
      </c>
      <c r="O755" s="78"/>
      <c r="P755" s="214">
        <f>O755*H755</f>
        <v>0</v>
      </c>
      <c r="Q755" s="214">
        <v>0</v>
      </c>
      <c r="R755" s="214">
        <f>Q755*H755</f>
        <v>0</v>
      </c>
      <c r="S755" s="214">
        <v>0</v>
      </c>
      <c r="T755" s="215">
        <f>S755*H755</f>
        <v>0</v>
      </c>
      <c r="AR755" s="16" t="s">
        <v>554</v>
      </c>
      <c r="AT755" s="16" t="s">
        <v>141</v>
      </c>
      <c r="AU755" s="16" t="s">
        <v>80</v>
      </c>
      <c r="AY755" s="16" t="s">
        <v>139</v>
      </c>
      <c r="BE755" s="216">
        <f>IF(N755="základní",J755,0)</f>
        <v>0</v>
      </c>
      <c r="BF755" s="216">
        <f>IF(N755="snížená",J755,0)</f>
        <v>0</v>
      </c>
      <c r="BG755" s="216">
        <f>IF(N755="zákl. přenesená",J755,0)</f>
        <v>0</v>
      </c>
      <c r="BH755" s="216">
        <f>IF(N755="sníž. přenesená",J755,0)</f>
        <v>0</v>
      </c>
      <c r="BI755" s="216">
        <f>IF(N755="nulová",J755,0)</f>
        <v>0</v>
      </c>
      <c r="BJ755" s="16" t="s">
        <v>78</v>
      </c>
      <c r="BK755" s="216">
        <f>ROUND(I755*H755,2)</f>
        <v>0</v>
      </c>
      <c r="BL755" s="16" t="s">
        <v>554</v>
      </c>
      <c r="BM755" s="16" t="s">
        <v>1437</v>
      </c>
    </row>
    <row r="756" spans="2:51" s="12" customFormat="1" ht="12">
      <c r="B756" s="228"/>
      <c r="C756" s="229"/>
      <c r="D756" s="219" t="s">
        <v>148</v>
      </c>
      <c r="E756" s="230" t="s">
        <v>1</v>
      </c>
      <c r="F756" s="231" t="s">
        <v>1438</v>
      </c>
      <c r="G756" s="229"/>
      <c r="H756" s="232">
        <v>10</v>
      </c>
      <c r="I756" s="233"/>
      <c r="J756" s="229"/>
      <c r="K756" s="229"/>
      <c r="L756" s="234"/>
      <c r="M756" s="235"/>
      <c r="N756" s="236"/>
      <c r="O756" s="236"/>
      <c r="P756" s="236"/>
      <c r="Q756" s="236"/>
      <c r="R756" s="236"/>
      <c r="S756" s="236"/>
      <c r="T756" s="237"/>
      <c r="AT756" s="238" t="s">
        <v>148</v>
      </c>
      <c r="AU756" s="238" t="s">
        <v>80</v>
      </c>
      <c r="AV756" s="12" t="s">
        <v>80</v>
      </c>
      <c r="AW756" s="12" t="s">
        <v>32</v>
      </c>
      <c r="AX756" s="12" t="s">
        <v>70</v>
      </c>
      <c r="AY756" s="238" t="s">
        <v>139</v>
      </c>
    </row>
    <row r="757" spans="2:51" s="13" customFormat="1" ht="12">
      <c r="B757" s="239"/>
      <c r="C757" s="240"/>
      <c r="D757" s="219" t="s">
        <v>148</v>
      </c>
      <c r="E757" s="241" t="s">
        <v>87</v>
      </c>
      <c r="F757" s="242" t="s">
        <v>158</v>
      </c>
      <c r="G757" s="240"/>
      <c r="H757" s="243">
        <v>10</v>
      </c>
      <c r="I757" s="244"/>
      <c r="J757" s="240"/>
      <c r="K757" s="240"/>
      <c r="L757" s="245"/>
      <c r="M757" s="246"/>
      <c r="N757" s="247"/>
      <c r="O757" s="247"/>
      <c r="P757" s="247"/>
      <c r="Q757" s="247"/>
      <c r="R757" s="247"/>
      <c r="S757" s="247"/>
      <c r="T757" s="248"/>
      <c r="AT757" s="249" t="s">
        <v>148</v>
      </c>
      <c r="AU757" s="249" t="s">
        <v>80</v>
      </c>
      <c r="AV757" s="13" t="s">
        <v>146</v>
      </c>
      <c r="AW757" s="13" t="s">
        <v>32</v>
      </c>
      <c r="AX757" s="13" t="s">
        <v>78</v>
      </c>
      <c r="AY757" s="249" t="s">
        <v>139</v>
      </c>
    </row>
    <row r="758" spans="2:65" s="1" customFormat="1" ht="16.5" customHeight="1">
      <c r="B758" s="37"/>
      <c r="C758" s="250" t="s">
        <v>1439</v>
      </c>
      <c r="D758" s="250" t="s">
        <v>215</v>
      </c>
      <c r="E758" s="251" t="s">
        <v>1440</v>
      </c>
      <c r="F758" s="252" t="s">
        <v>1441</v>
      </c>
      <c r="G758" s="253" t="s">
        <v>279</v>
      </c>
      <c r="H758" s="254">
        <v>10</v>
      </c>
      <c r="I758" s="255"/>
      <c r="J758" s="256">
        <f>ROUND(I758*H758,2)</f>
        <v>0</v>
      </c>
      <c r="K758" s="252" t="s">
        <v>145</v>
      </c>
      <c r="L758" s="257"/>
      <c r="M758" s="258" t="s">
        <v>1</v>
      </c>
      <c r="N758" s="259" t="s">
        <v>41</v>
      </c>
      <c r="O758" s="78"/>
      <c r="P758" s="214">
        <f>O758*H758</f>
        <v>0</v>
      </c>
      <c r="Q758" s="214">
        <v>0.00012</v>
      </c>
      <c r="R758" s="214">
        <f>Q758*H758</f>
        <v>0.0012000000000000001</v>
      </c>
      <c r="S758" s="214">
        <v>0</v>
      </c>
      <c r="T758" s="215">
        <f>S758*H758</f>
        <v>0</v>
      </c>
      <c r="AR758" s="16" t="s">
        <v>886</v>
      </c>
      <c r="AT758" s="16" t="s">
        <v>215</v>
      </c>
      <c r="AU758" s="16" t="s">
        <v>80</v>
      </c>
      <c r="AY758" s="16" t="s">
        <v>139</v>
      </c>
      <c r="BE758" s="216">
        <f>IF(N758="základní",J758,0)</f>
        <v>0</v>
      </c>
      <c r="BF758" s="216">
        <f>IF(N758="snížená",J758,0)</f>
        <v>0</v>
      </c>
      <c r="BG758" s="216">
        <f>IF(N758="zákl. přenesená",J758,0)</f>
        <v>0</v>
      </c>
      <c r="BH758" s="216">
        <f>IF(N758="sníž. přenesená",J758,0)</f>
        <v>0</v>
      </c>
      <c r="BI758" s="216">
        <f>IF(N758="nulová",J758,0)</f>
        <v>0</v>
      </c>
      <c r="BJ758" s="16" t="s">
        <v>78</v>
      </c>
      <c r="BK758" s="216">
        <f>ROUND(I758*H758,2)</f>
        <v>0</v>
      </c>
      <c r="BL758" s="16" t="s">
        <v>886</v>
      </c>
      <c r="BM758" s="16" t="s">
        <v>1442</v>
      </c>
    </row>
    <row r="759" spans="2:51" s="12" customFormat="1" ht="12">
      <c r="B759" s="228"/>
      <c r="C759" s="229"/>
      <c r="D759" s="219" t="s">
        <v>148</v>
      </c>
      <c r="E759" s="230" t="s">
        <v>1</v>
      </c>
      <c r="F759" s="231" t="s">
        <v>87</v>
      </c>
      <c r="G759" s="229"/>
      <c r="H759" s="232">
        <v>10</v>
      </c>
      <c r="I759" s="233"/>
      <c r="J759" s="229"/>
      <c r="K759" s="229"/>
      <c r="L759" s="234"/>
      <c r="M759" s="235"/>
      <c r="N759" s="236"/>
      <c r="O759" s="236"/>
      <c r="P759" s="236"/>
      <c r="Q759" s="236"/>
      <c r="R759" s="236"/>
      <c r="S759" s="236"/>
      <c r="T759" s="237"/>
      <c r="AT759" s="238" t="s">
        <v>148</v>
      </c>
      <c r="AU759" s="238" t="s">
        <v>80</v>
      </c>
      <c r="AV759" s="12" t="s">
        <v>80</v>
      </c>
      <c r="AW759" s="12" t="s">
        <v>32</v>
      </c>
      <c r="AX759" s="12" t="s">
        <v>78</v>
      </c>
      <c r="AY759" s="238" t="s">
        <v>139</v>
      </c>
    </row>
    <row r="760" spans="2:65" s="1" customFormat="1" ht="16.5" customHeight="1">
      <c r="B760" s="37"/>
      <c r="C760" s="205" t="s">
        <v>1443</v>
      </c>
      <c r="D760" s="205" t="s">
        <v>141</v>
      </c>
      <c r="E760" s="206" t="s">
        <v>1444</v>
      </c>
      <c r="F760" s="207" t="s">
        <v>1445</v>
      </c>
      <c r="G760" s="208" t="s">
        <v>279</v>
      </c>
      <c r="H760" s="209">
        <v>10</v>
      </c>
      <c r="I760" s="210"/>
      <c r="J760" s="211">
        <f>ROUND(I760*H760,2)</f>
        <v>0</v>
      </c>
      <c r="K760" s="207" t="s">
        <v>145</v>
      </c>
      <c r="L760" s="42"/>
      <c r="M760" s="212" t="s">
        <v>1</v>
      </c>
      <c r="N760" s="213" t="s">
        <v>41</v>
      </c>
      <c r="O760" s="78"/>
      <c r="P760" s="214">
        <f>O760*H760</f>
        <v>0</v>
      </c>
      <c r="Q760" s="214">
        <v>0</v>
      </c>
      <c r="R760" s="214">
        <f>Q760*H760</f>
        <v>0</v>
      </c>
      <c r="S760" s="214">
        <v>0</v>
      </c>
      <c r="T760" s="215">
        <f>S760*H760</f>
        <v>0</v>
      </c>
      <c r="AR760" s="16" t="s">
        <v>554</v>
      </c>
      <c r="AT760" s="16" t="s">
        <v>141</v>
      </c>
      <c r="AU760" s="16" t="s">
        <v>80</v>
      </c>
      <c r="AY760" s="16" t="s">
        <v>139</v>
      </c>
      <c r="BE760" s="216">
        <f>IF(N760="základní",J760,0)</f>
        <v>0</v>
      </c>
      <c r="BF760" s="216">
        <f>IF(N760="snížená",J760,0)</f>
        <v>0</v>
      </c>
      <c r="BG760" s="216">
        <f>IF(N760="zákl. přenesená",J760,0)</f>
        <v>0</v>
      </c>
      <c r="BH760" s="216">
        <f>IF(N760="sníž. přenesená",J760,0)</f>
        <v>0</v>
      </c>
      <c r="BI760" s="216">
        <f>IF(N760="nulová",J760,0)</f>
        <v>0</v>
      </c>
      <c r="BJ760" s="16" t="s">
        <v>78</v>
      </c>
      <c r="BK760" s="216">
        <f>ROUND(I760*H760,2)</f>
        <v>0</v>
      </c>
      <c r="BL760" s="16" t="s">
        <v>554</v>
      </c>
      <c r="BM760" s="16" t="s">
        <v>1446</v>
      </c>
    </row>
    <row r="761" spans="2:51" s="12" customFormat="1" ht="12">
      <c r="B761" s="228"/>
      <c r="C761" s="229"/>
      <c r="D761" s="219" t="s">
        <v>148</v>
      </c>
      <c r="E761" s="230" t="s">
        <v>1</v>
      </c>
      <c r="F761" s="231" t="s">
        <v>1447</v>
      </c>
      <c r="G761" s="229"/>
      <c r="H761" s="232">
        <v>10</v>
      </c>
      <c r="I761" s="233"/>
      <c r="J761" s="229"/>
      <c r="K761" s="229"/>
      <c r="L761" s="234"/>
      <c r="M761" s="235"/>
      <c r="N761" s="236"/>
      <c r="O761" s="236"/>
      <c r="P761" s="236"/>
      <c r="Q761" s="236"/>
      <c r="R761" s="236"/>
      <c r="S761" s="236"/>
      <c r="T761" s="237"/>
      <c r="AT761" s="238" t="s">
        <v>148</v>
      </c>
      <c r="AU761" s="238" t="s">
        <v>80</v>
      </c>
      <c r="AV761" s="12" t="s">
        <v>80</v>
      </c>
      <c r="AW761" s="12" t="s">
        <v>32</v>
      </c>
      <c r="AX761" s="12" t="s">
        <v>70</v>
      </c>
      <c r="AY761" s="238" t="s">
        <v>139</v>
      </c>
    </row>
    <row r="762" spans="2:51" s="13" customFormat="1" ht="12">
      <c r="B762" s="239"/>
      <c r="C762" s="240"/>
      <c r="D762" s="219" t="s">
        <v>148</v>
      </c>
      <c r="E762" s="241" t="s">
        <v>84</v>
      </c>
      <c r="F762" s="242" t="s">
        <v>158</v>
      </c>
      <c r="G762" s="240"/>
      <c r="H762" s="243">
        <v>10</v>
      </c>
      <c r="I762" s="244"/>
      <c r="J762" s="240"/>
      <c r="K762" s="240"/>
      <c r="L762" s="245"/>
      <c r="M762" s="246"/>
      <c r="N762" s="247"/>
      <c r="O762" s="247"/>
      <c r="P762" s="247"/>
      <c r="Q762" s="247"/>
      <c r="R762" s="247"/>
      <c r="S762" s="247"/>
      <c r="T762" s="248"/>
      <c r="AT762" s="249" t="s">
        <v>148</v>
      </c>
      <c r="AU762" s="249" t="s">
        <v>80</v>
      </c>
      <c r="AV762" s="13" t="s">
        <v>146</v>
      </c>
      <c r="AW762" s="13" t="s">
        <v>32</v>
      </c>
      <c r="AX762" s="13" t="s">
        <v>78</v>
      </c>
      <c r="AY762" s="249" t="s">
        <v>139</v>
      </c>
    </row>
    <row r="763" spans="2:65" s="1" customFormat="1" ht="16.5" customHeight="1">
      <c r="B763" s="37"/>
      <c r="C763" s="250" t="s">
        <v>1448</v>
      </c>
      <c r="D763" s="250" t="s">
        <v>215</v>
      </c>
      <c r="E763" s="251" t="s">
        <v>1449</v>
      </c>
      <c r="F763" s="252" t="s">
        <v>1450</v>
      </c>
      <c r="G763" s="253" t="s">
        <v>279</v>
      </c>
      <c r="H763" s="254">
        <v>10</v>
      </c>
      <c r="I763" s="255"/>
      <c r="J763" s="256">
        <f>ROUND(I763*H763,2)</f>
        <v>0</v>
      </c>
      <c r="K763" s="252" t="s">
        <v>145</v>
      </c>
      <c r="L763" s="257"/>
      <c r="M763" s="258" t="s">
        <v>1</v>
      </c>
      <c r="N763" s="259" t="s">
        <v>41</v>
      </c>
      <c r="O763" s="78"/>
      <c r="P763" s="214">
        <f>O763*H763</f>
        <v>0</v>
      </c>
      <c r="Q763" s="214">
        <v>0.00026</v>
      </c>
      <c r="R763" s="214">
        <f>Q763*H763</f>
        <v>0.0026</v>
      </c>
      <c r="S763" s="214">
        <v>0</v>
      </c>
      <c r="T763" s="215">
        <f>S763*H763</f>
        <v>0</v>
      </c>
      <c r="AR763" s="16" t="s">
        <v>1451</v>
      </c>
      <c r="AT763" s="16" t="s">
        <v>215</v>
      </c>
      <c r="AU763" s="16" t="s">
        <v>80</v>
      </c>
      <c r="AY763" s="16" t="s">
        <v>139</v>
      </c>
      <c r="BE763" s="216">
        <f>IF(N763="základní",J763,0)</f>
        <v>0</v>
      </c>
      <c r="BF763" s="216">
        <f>IF(N763="snížená",J763,0)</f>
        <v>0</v>
      </c>
      <c r="BG763" s="216">
        <f>IF(N763="zákl. přenesená",J763,0)</f>
        <v>0</v>
      </c>
      <c r="BH763" s="216">
        <f>IF(N763="sníž. přenesená",J763,0)</f>
        <v>0</v>
      </c>
      <c r="BI763" s="216">
        <f>IF(N763="nulová",J763,0)</f>
        <v>0</v>
      </c>
      <c r="BJ763" s="16" t="s">
        <v>78</v>
      </c>
      <c r="BK763" s="216">
        <f>ROUND(I763*H763,2)</f>
        <v>0</v>
      </c>
      <c r="BL763" s="16" t="s">
        <v>554</v>
      </c>
      <c r="BM763" s="16" t="s">
        <v>1452</v>
      </c>
    </row>
    <row r="764" spans="2:51" s="12" customFormat="1" ht="12">
      <c r="B764" s="228"/>
      <c r="C764" s="229"/>
      <c r="D764" s="219" t="s">
        <v>148</v>
      </c>
      <c r="E764" s="230" t="s">
        <v>1</v>
      </c>
      <c r="F764" s="231" t="s">
        <v>84</v>
      </c>
      <c r="G764" s="229"/>
      <c r="H764" s="232">
        <v>10</v>
      </c>
      <c r="I764" s="233"/>
      <c r="J764" s="229"/>
      <c r="K764" s="229"/>
      <c r="L764" s="234"/>
      <c r="M764" s="235"/>
      <c r="N764" s="236"/>
      <c r="O764" s="236"/>
      <c r="P764" s="236"/>
      <c r="Q764" s="236"/>
      <c r="R764" s="236"/>
      <c r="S764" s="236"/>
      <c r="T764" s="237"/>
      <c r="AT764" s="238" t="s">
        <v>148</v>
      </c>
      <c r="AU764" s="238" t="s">
        <v>80</v>
      </c>
      <c r="AV764" s="12" t="s">
        <v>80</v>
      </c>
      <c r="AW764" s="12" t="s">
        <v>32</v>
      </c>
      <c r="AX764" s="12" t="s">
        <v>78</v>
      </c>
      <c r="AY764" s="238" t="s">
        <v>139</v>
      </c>
    </row>
    <row r="765" spans="2:65" s="1" customFormat="1" ht="16.5" customHeight="1">
      <c r="B765" s="37"/>
      <c r="C765" s="250" t="s">
        <v>1453</v>
      </c>
      <c r="D765" s="250" t="s">
        <v>215</v>
      </c>
      <c r="E765" s="251" t="s">
        <v>1454</v>
      </c>
      <c r="F765" s="252" t="s">
        <v>1455</v>
      </c>
      <c r="G765" s="253" t="s">
        <v>279</v>
      </c>
      <c r="H765" s="254">
        <v>10</v>
      </c>
      <c r="I765" s="255"/>
      <c r="J765" s="256">
        <f>ROUND(I765*H765,2)</f>
        <v>0</v>
      </c>
      <c r="K765" s="252" t="s">
        <v>145</v>
      </c>
      <c r="L765" s="257"/>
      <c r="M765" s="258" t="s">
        <v>1</v>
      </c>
      <c r="N765" s="259" t="s">
        <v>41</v>
      </c>
      <c r="O765" s="78"/>
      <c r="P765" s="214">
        <f>O765*H765</f>
        <v>0</v>
      </c>
      <c r="Q765" s="214">
        <v>0.00022</v>
      </c>
      <c r="R765" s="214">
        <f>Q765*H765</f>
        <v>0.0022</v>
      </c>
      <c r="S765" s="214">
        <v>0</v>
      </c>
      <c r="T765" s="215">
        <f>S765*H765</f>
        <v>0</v>
      </c>
      <c r="AR765" s="16" t="s">
        <v>1451</v>
      </c>
      <c r="AT765" s="16" t="s">
        <v>215</v>
      </c>
      <c r="AU765" s="16" t="s">
        <v>80</v>
      </c>
      <c r="AY765" s="16" t="s">
        <v>139</v>
      </c>
      <c r="BE765" s="216">
        <f>IF(N765="základní",J765,0)</f>
        <v>0</v>
      </c>
      <c r="BF765" s="216">
        <f>IF(N765="snížená",J765,0)</f>
        <v>0</v>
      </c>
      <c r="BG765" s="216">
        <f>IF(N765="zákl. přenesená",J765,0)</f>
        <v>0</v>
      </c>
      <c r="BH765" s="216">
        <f>IF(N765="sníž. přenesená",J765,0)</f>
        <v>0</v>
      </c>
      <c r="BI765" s="216">
        <f>IF(N765="nulová",J765,0)</f>
        <v>0</v>
      </c>
      <c r="BJ765" s="16" t="s">
        <v>78</v>
      </c>
      <c r="BK765" s="216">
        <f>ROUND(I765*H765,2)</f>
        <v>0</v>
      </c>
      <c r="BL765" s="16" t="s">
        <v>554</v>
      </c>
      <c r="BM765" s="16" t="s">
        <v>1456</v>
      </c>
    </row>
    <row r="766" spans="2:51" s="12" customFormat="1" ht="12">
      <c r="B766" s="228"/>
      <c r="C766" s="229"/>
      <c r="D766" s="219" t="s">
        <v>148</v>
      </c>
      <c r="E766" s="230" t="s">
        <v>1</v>
      </c>
      <c r="F766" s="231" t="s">
        <v>84</v>
      </c>
      <c r="G766" s="229"/>
      <c r="H766" s="232">
        <v>10</v>
      </c>
      <c r="I766" s="233"/>
      <c r="J766" s="229"/>
      <c r="K766" s="229"/>
      <c r="L766" s="234"/>
      <c r="M766" s="235"/>
      <c r="N766" s="236"/>
      <c r="O766" s="236"/>
      <c r="P766" s="236"/>
      <c r="Q766" s="236"/>
      <c r="R766" s="236"/>
      <c r="S766" s="236"/>
      <c r="T766" s="237"/>
      <c r="AT766" s="238" t="s">
        <v>148</v>
      </c>
      <c r="AU766" s="238" t="s">
        <v>80</v>
      </c>
      <c r="AV766" s="12" t="s">
        <v>80</v>
      </c>
      <c r="AW766" s="12" t="s">
        <v>32</v>
      </c>
      <c r="AX766" s="12" t="s">
        <v>78</v>
      </c>
      <c r="AY766" s="238" t="s">
        <v>139</v>
      </c>
    </row>
    <row r="767" spans="2:65" s="1" customFormat="1" ht="16.5" customHeight="1">
      <c r="B767" s="37"/>
      <c r="C767" s="205" t="s">
        <v>1457</v>
      </c>
      <c r="D767" s="205" t="s">
        <v>141</v>
      </c>
      <c r="E767" s="206" t="s">
        <v>1458</v>
      </c>
      <c r="F767" s="207" t="s">
        <v>1459</v>
      </c>
      <c r="G767" s="208" t="s">
        <v>279</v>
      </c>
      <c r="H767" s="209">
        <v>15</v>
      </c>
      <c r="I767" s="210"/>
      <c r="J767" s="211">
        <f>ROUND(I767*H767,2)</f>
        <v>0</v>
      </c>
      <c r="K767" s="207" t="s">
        <v>145</v>
      </c>
      <c r="L767" s="42"/>
      <c r="M767" s="212" t="s">
        <v>1</v>
      </c>
      <c r="N767" s="213" t="s">
        <v>41</v>
      </c>
      <c r="O767" s="78"/>
      <c r="P767" s="214">
        <f>O767*H767</f>
        <v>0</v>
      </c>
      <c r="Q767" s="214">
        <v>0</v>
      </c>
      <c r="R767" s="214">
        <f>Q767*H767</f>
        <v>0</v>
      </c>
      <c r="S767" s="214">
        <v>0</v>
      </c>
      <c r="T767" s="215">
        <f>S767*H767</f>
        <v>0</v>
      </c>
      <c r="AR767" s="16" t="s">
        <v>554</v>
      </c>
      <c r="AT767" s="16" t="s">
        <v>141</v>
      </c>
      <c r="AU767" s="16" t="s">
        <v>80</v>
      </c>
      <c r="AY767" s="16" t="s">
        <v>139</v>
      </c>
      <c r="BE767" s="216">
        <f>IF(N767="základní",J767,0)</f>
        <v>0</v>
      </c>
      <c r="BF767" s="216">
        <f>IF(N767="snížená",J767,0)</f>
        <v>0</v>
      </c>
      <c r="BG767" s="216">
        <f>IF(N767="zákl. přenesená",J767,0)</f>
        <v>0</v>
      </c>
      <c r="BH767" s="216">
        <f>IF(N767="sníž. přenesená",J767,0)</f>
        <v>0</v>
      </c>
      <c r="BI767" s="216">
        <f>IF(N767="nulová",J767,0)</f>
        <v>0</v>
      </c>
      <c r="BJ767" s="16" t="s">
        <v>78</v>
      </c>
      <c r="BK767" s="216">
        <f>ROUND(I767*H767,2)</f>
        <v>0</v>
      </c>
      <c r="BL767" s="16" t="s">
        <v>554</v>
      </c>
      <c r="BM767" s="16" t="s">
        <v>1460</v>
      </c>
    </row>
    <row r="768" spans="2:51" s="12" customFormat="1" ht="12">
      <c r="B768" s="228"/>
      <c r="C768" s="229"/>
      <c r="D768" s="219" t="s">
        <v>148</v>
      </c>
      <c r="E768" s="230" t="s">
        <v>1</v>
      </c>
      <c r="F768" s="231" t="s">
        <v>1461</v>
      </c>
      <c r="G768" s="229"/>
      <c r="H768" s="232">
        <v>15</v>
      </c>
      <c r="I768" s="233"/>
      <c r="J768" s="229"/>
      <c r="K768" s="229"/>
      <c r="L768" s="234"/>
      <c r="M768" s="235"/>
      <c r="N768" s="236"/>
      <c r="O768" s="236"/>
      <c r="P768" s="236"/>
      <c r="Q768" s="236"/>
      <c r="R768" s="236"/>
      <c r="S768" s="236"/>
      <c r="T768" s="237"/>
      <c r="AT768" s="238" t="s">
        <v>148</v>
      </c>
      <c r="AU768" s="238" t="s">
        <v>80</v>
      </c>
      <c r="AV768" s="12" t="s">
        <v>80</v>
      </c>
      <c r="AW768" s="12" t="s">
        <v>32</v>
      </c>
      <c r="AX768" s="12" t="s">
        <v>78</v>
      </c>
      <c r="AY768" s="238" t="s">
        <v>139</v>
      </c>
    </row>
    <row r="769" spans="2:65" s="1" customFormat="1" ht="16.5" customHeight="1">
      <c r="B769" s="37"/>
      <c r="C769" s="250" t="s">
        <v>1462</v>
      </c>
      <c r="D769" s="250" t="s">
        <v>215</v>
      </c>
      <c r="E769" s="251" t="s">
        <v>1463</v>
      </c>
      <c r="F769" s="252" t="s">
        <v>1464</v>
      </c>
      <c r="G769" s="253" t="s">
        <v>279</v>
      </c>
      <c r="H769" s="254">
        <v>15</v>
      </c>
      <c r="I769" s="255"/>
      <c r="J769" s="256">
        <f>ROUND(I769*H769,2)</f>
        <v>0</v>
      </c>
      <c r="K769" s="252" t="s">
        <v>145</v>
      </c>
      <c r="L769" s="257"/>
      <c r="M769" s="258" t="s">
        <v>1</v>
      </c>
      <c r="N769" s="259" t="s">
        <v>41</v>
      </c>
      <c r="O769" s="78"/>
      <c r="P769" s="214">
        <f>O769*H769</f>
        <v>0</v>
      </c>
      <c r="Q769" s="214">
        <v>0.00958</v>
      </c>
      <c r="R769" s="214">
        <f>Q769*H769</f>
        <v>0.1437</v>
      </c>
      <c r="S769" s="214">
        <v>0</v>
      </c>
      <c r="T769" s="215">
        <f>S769*H769</f>
        <v>0</v>
      </c>
      <c r="AR769" s="16" t="s">
        <v>886</v>
      </c>
      <c r="AT769" s="16" t="s">
        <v>215</v>
      </c>
      <c r="AU769" s="16" t="s">
        <v>80</v>
      </c>
      <c r="AY769" s="16" t="s">
        <v>139</v>
      </c>
      <c r="BE769" s="216">
        <f>IF(N769="základní",J769,0)</f>
        <v>0</v>
      </c>
      <c r="BF769" s="216">
        <f>IF(N769="snížená",J769,0)</f>
        <v>0</v>
      </c>
      <c r="BG769" s="216">
        <f>IF(N769="zákl. přenesená",J769,0)</f>
        <v>0</v>
      </c>
      <c r="BH769" s="216">
        <f>IF(N769="sníž. přenesená",J769,0)</f>
        <v>0</v>
      </c>
      <c r="BI769" s="216">
        <f>IF(N769="nulová",J769,0)</f>
        <v>0</v>
      </c>
      <c r="BJ769" s="16" t="s">
        <v>78</v>
      </c>
      <c r="BK769" s="216">
        <f>ROUND(I769*H769,2)</f>
        <v>0</v>
      </c>
      <c r="BL769" s="16" t="s">
        <v>886</v>
      </c>
      <c r="BM769" s="16" t="s">
        <v>1465</v>
      </c>
    </row>
    <row r="770" spans="2:65" s="1" customFormat="1" ht="16.5" customHeight="1">
      <c r="B770" s="37"/>
      <c r="C770" s="205" t="s">
        <v>1466</v>
      </c>
      <c r="D770" s="205" t="s">
        <v>141</v>
      </c>
      <c r="E770" s="206" t="s">
        <v>1467</v>
      </c>
      <c r="F770" s="207" t="s">
        <v>1468</v>
      </c>
      <c r="G770" s="208" t="s">
        <v>279</v>
      </c>
      <c r="H770" s="209">
        <v>10</v>
      </c>
      <c r="I770" s="210"/>
      <c r="J770" s="211">
        <f>ROUND(I770*H770,2)</f>
        <v>0</v>
      </c>
      <c r="K770" s="207" t="s">
        <v>145</v>
      </c>
      <c r="L770" s="42"/>
      <c r="M770" s="212" t="s">
        <v>1</v>
      </c>
      <c r="N770" s="213" t="s">
        <v>41</v>
      </c>
      <c r="O770" s="78"/>
      <c r="P770" s="214">
        <f>O770*H770</f>
        <v>0</v>
      </c>
      <c r="Q770" s="214">
        <v>0</v>
      </c>
      <c r="R770" s="214">
        <f>Q770*H770</f>
        <v>0</v>
      </c>
      <c r="S770" s="214">
        <v>0</v>
      </c>
      <c r="T770" s="215">
        <f>S770*H770</f>
        <v>0</v>
      </c>
      <c r="AR770" s="16" t="s">
        <v>554</v>
      </c>
      <c r="AT770" s="16" t="s">
        <v>141</v>
      </c>
      <c r="AU770" s="16" t="s">
        <v>80</v>
      </c>
      <c r="AY770" s="16" t="s">
        <v>139</v>
      </c>
      <c r="BE770" s="216">
        <f>IF(N770="základní",J770,0)</f>
        <v>0</v>
      </c>
      <c r="BF770" s="216">
        <f>IF(N770="snížená",J770,0)</f>
        <v>0</v>
      </c>
      <c r="BG770" s="216">
        <f>IF(N770="zákl. přenesená",J770,0)</f>
        <v>0</v>
      </c>
      <c r="BH770" s="216">
        <f>IF(N770="sníž. přenesená",J770,0)</f>
        <v>0</v>
      </c>
      <c r="BI770" s="216">
        <f>IF(N770="nulová",J770,0)</f>
        <v>0</v>
      </c>
      <c r="BJ770" s="16" t="s">
        <v>78</v>
      </c>
      <c r="BK770" s="216">
        <f>ROUND(I770*H770,2)</f>
        <v>0</v>
      </c>
      <c r="BL770" s="16" t="s">
        <v>554</v>
      </c>
      <c r="BM770" s="16" t="s">
        <v>1469</v>
      </c>
    </row>
    <row r="771" spans="2:51" s="12" customFormat="1" ht="12">
      <c r="B771" s="228"/>
      <c r="C771" s="229"/>
      <c r="D771" s="219" t="s">
        <v>148</v>
      </c>
      <c r="E771" s="230" t="s">
        <v>1</v>
      </c>
      <c r="F771" s="231" t="s">
        <v>1470</v>
      </c>
      <c r="G771" s="229"/>
      <c r="H771" s="232">
        <v>10</v>
      </c>
      <c r="I771" s="233"/>
      <c r="J771" s="229"/>
      <c r="K771" s="229"/>
      <c r="L771" s="234"/>
      <c r="M771" s="235"/>
      <c r="N771" s="236"/>
      <c r="O771" s="236"/>
      <c r="P771" s="236"/>
      <c r="Q771" s="236"/>
      <c r="R771" s="236"/>
      <c r="S771" s="236"/>
      <c r="T771" s="237"/>
      <c r="AT771" s="238" t="s">
        <v>148</v>
      </c>
      <c r="AU771" s="238" t="s">
        <v>80</v>
      </c>
      <c r="AV771" s="12" t="s">
        <v>80</v>
      </c>
      <c r="AW771" s="12" t="s">
        <v>32</v>
      </c>
      <c r="AX771" s="12" t="s">
        <v>70</v>
      </c>
      <c r="AY771" s="238" t="s">
        <v>139</v>
      </c>
    </row>
    <row r="772" spans="2:51" s="13" customFormat="1" ht="12">
      <c r="B772" s="239"/>
      <c r="C772" s="240"/>
      <c r="D772" s="219" t="s">
        <v>148</v>
      </c>
      <c r="E772" s="241" t="s">
        <v>90</v>
      </c>
      <c r="F772" s="242" t="s">
        <v>158</v>
      </c>
      <c r="G772" s="240"/>
      <c r="H772" s="243">
        <v>10</v>
      </c>
      <c r="I772" s="244"/>
      <c r="J772" s="240"/>
      <c r="K772" s="240"/>
      <c r="L772" s="245"/>
      <c r="M772" s="246"/>
      <c r="N772" s="247"/>
      <c r="O772" s="247"/>
      <c r="P772" s="247"/>
      <c r="Q772" s="247"/>
      <c r="R772" s="247"/>
      <c r="S772" s="247"/>
      <c r="T772" s="248"/>
      <c r="AT772" s="249" t="s">
        <v>148</v>
      </c>
      <c r="AU772" s="249" t="s">
        <v>80</v>
      </c>
      <c r="AV772" s="13" t="s">
        <v>146</v>
      </c>
      <c r="AW772" s="13" t="s">
        <v>32</v>
      </c>
      <c r="AX772" s="13" t="s">
        <v>78</v>
      </c>
      <c r="AY772" s="249" t="s">
        <v>139</v>
      </c>
    </row>
    <row r="773" spans="2:65" s="1" customFormat="1" ht="16.5" customHeight="1">
      <c r="B773" s="37"/>
      <c r="C773" s="250" t="s">
        <v>1471</v>
      </c>
      <c r="D773" s="250" t="s">
        <v>215</v>
      </c>
      <c r="E773" s="251" t="s">
        <v>1472</v>
      </c>
      <c r="F773" s="252" t="s">
        <v>1473</v>
      </c>
      <c r="G773" s="253" t="s">
        <v>279</v>
      </c>
      <c r="H773" s="254">
        <v>40</v>
      </c>
      <c r="I773" s="255"/>
      <c r="J773" s="256">
        <f>ROUND(I773*H773,2)</f>
        <v>0</v>
      </c>
      <c r="K773" s="252" t="s">
        <v>145</v>
      </c>
      <c r="L773" s="257"/>
      <c r="M773" s="258" t="s">
        <v>1</v>
      </c>
      <c r="N773" s="259" t="s">
        <v>41</v>
      </c>
      <c r="O773" s="78"/>
      <c r="P773" s="214">
        <f>O773*H773</f>
        <v>0</v>
      </c>
      <c r="Q773" s="214">
        <v>0.0003</v>
      </c>
      <c r="R773" s="214">
        <f>Q773*H773</f>
        <v>0.011999999999999999</v>
      </c>
      <c r="S773" s="214">
        <v>0</v>
      </c>
      <c r="T773" s="215">
        <f>S773*H773</f>
        <v>0</v>
      </c>
      <c r="AR773" s="16" t="s">
        <v>886</v>
      </c>
      <c r="AT773" s="16" t="s">
        <v>215</v>
      </c>
      <c r="AU773" s="16" t="s">
        <v>80</v>
      </c>
      <c r="AY773" s="16" t="s">
        <v>139</v>
      </c>
      <c r="BE773" s="216">
        <f>IF(N773="základní",J773,0)</f>
        <v>0</v>
      </c>
      <c r="BF773" s="216">
        <f>IF(N773="snížená",J773,0)</f>
        <v>0</v>
      </c>
      <c r="BG773" s="216">
        <f>IF(N773="zákl. přenesená",J773,0)</f>
        <v>0</v>
      </c>
      <c r="BH773" s="216">
        <f>IF(N773="sníž. přenesená",J773,0)</f>
        <v>0</v>
      </c>
      <c r="BI773" s="216">
        <f>IF(N773="nulová",J773,0)</f>
        <v>0</v>
      </c>
      <c r="BJ773" s="16" t="s">
        <v>78</v>
      </c>
      <c r="BK773" s="216">
        <f>ROUND(I773*H773,2)</f>
        <v>0</v>
      </c>
      <c r="BL773" s="16" t="s">
        <v>886</v>
      </c>
      <c r="BM773" s="16" t="s">
        <v>1474</v>
      </c>
    </row>
    <row r="774" spans="2:51" s="12" customFormat="1" ht="12">
      <c r="B774" s="228"/>
      <c r="C774" s="229"/>
      <c r="D774" s="219" t="s">
        <v>148</v>
      </c>
      <c r="E774" s="230" t="s">
        <v>1</v>
      </c>
      <c r="F774" s="231" t="s">
        <v>1475</v>
      </c>
      <c r="G774" s="229"/>
      <c r="H774" s="232">
        <v>40</v>
      </c>
      <c r="I774" s="233"/>
      <c r="J774" s="229"/>
      <c r="K774" s="229"/>
      <c r="L774" s="234"/>
      <c r="M774" s="235"/>
      <c r="N774" s="236"/>
      <c r="O774" s="236"/>
      <c r="P774" s="236"/>
      <c r="Q774" s="236"/>
      <c r="R774" s="236"/>
      <c r="S774" s="236"/>
      <c r="T774" s="237"/>
      <c r="AT774" s="238" t="s">
        <v>148</v>
      </c>
      <c r="AU774" s="238" t="s">
        <v>80</v>
      </c>
      <c r="AV774" s="12" t="s">
        <v>80</v>
      </c>
      <c r="AW774" s="12" t="s">
        <v>32</v>
      </c>
      <c r="AX774" s="12" t="s">
        <v>78</v>
      </c>
      <c r="AY774" s="238" t="s">
        <v>139</v>
      </c>
    </row>
    <row r="775" spans="2:65" s="1" customFormat="1" ht="16.5" customHeight="1">
      <c r="B775" s="37"/>
      <c r="C775" s="250" t="s">
        <v>1476</v>
      </c>
      <c r="D775" s="250" t="s">
        <v>215</v>
      </c>
      <c r="E775" s="251" t="s">
        <v>1477</v>
      </c>
      <c r="F775" s="252" t="s">
        <v>1478</v>
      </c>
      <c r="G775" s="253" t="s">
        <v>279</v>
      </c>
      <c r="H775" s="254">
        <v>10</v>
      </c>
      <c r="I775" s="255"/>
      <c r="J775" s="256">
        <f>ROUND(I775*H775,2)</f>
        <v>0</v>
      </c>
      <c r="K775" s="252" t="s">
        <v>145</v>
      </c>
      <c r="L775" s="257"/>
      <c r="M775" s="258" t="s">
        <v>1</v>
      </c>
      <c r="N775" s="259" t="s">
        <v>41</v>
      </c>
      <c r="O775" s="78"/>
      <c r="P775" s="214">
        <f>O775*H775</f>
        <v>0</v>
      </c>
      <c r="Q775" s="214">
        <v>0.0022</v>
      </c>
      <c r="R775" s="214">
        <f>Q775*H775</f>
        <v>0.022000000000000002</v>
      </c>
      <c r="S775" s="214">
        <v>0</v>
      </c>
      <c r="T775" s="215">
        <f>S775*H775</f>
        <v>0</v>
      </c>
      <c r="AR775" s="16" t="s">
        <v>886</v>
      </c>
      <c r="AT775" s="16" t="s">
        <v>215</v>
      </c>
      <c r="AU775" s="16" t="s">
        <v>80</v>
      </c>
      <c r="AY775" s="16" t="s">
        <v>139</v>
      </c>
      <c r="BE775" s="216">
        <f>IF(N775="základní",J775,0)</f>
        <v>0</v>
      </c>
      <c r="BF775" s="216">
        <f>IF(N775="snížená",J775,0)</f>
        <v>0</v>
      </c>
      <c r="BG775" s="216">
        <f>IF(N775="zákl. přenesená",J775,0)</f>
        <v>0</v>
      </c>
      <c r="BH775" s="216">
        <f>IF(N775="sníž. přenesená",J775,0)</f>
        <v>0</v>
      </c>
      <c r="BI775" s="216">
        <f>IF(N775="nulová",J775,0)</f>
        <v>0</v>
      </c>
      <c r="BJ775" s="16" t="s">
        <v>78</v>
      </c>
      <c r="BK775" s="216">
        <f>ROUND(I775*H775,2)</f>
        <v>0</v>
      </c>
      <c r="BL775" s="16" t="s">
        <v>886</v>
      </c>
      <c r="BM775" s="16" t="s">
        <v>1479</v>
      </c>
    </row>
    <row r="776" spans="2:51" s="12" customFormat="1" ht="12">
      <c r="B776" s="228"/>
      <c r="C776" s="229"/>
      <c r="D776" s="219" t="s">
        <v>148</v>
      </c>
      <c r="E776" s="230" t="s">
        <v>1</v>
      </c>
      <c r="F776" s="231" t="s">
        <v>90</v>
      </c>
      <c r="G776" s="229"/>
      <c r="H776" s="232">
        <v>10</v>
      </c>
      <c r="I776" s="233"/>
      <c r="J776" s="229"/>
      <c r="K776" s="229"/>
      <c r="L776" s="234"/>
      <c r="M776" s="235"/>
      <c r="N776" s="236"/>
      <c r="O776" s="236"/>
      <c r="P776" s="236"/>
      <c r="Q776" s="236"/>
      <c r="R776" s="236"/>
      <c r="S776" s="236"/>
      <c r="T776" s="237"/>
      <c r="AT776" s="238" t="s">
        <v>148</v>
      </c>
      <c r="AU776" s="238" t="s">
        <v>80</v>
      </c>
      <c r="AV776" s="12" t="s">
        <v>80</v>
      </c>
      <c r="AW776" s="12" t="s">
        <v>32</v>
      </c>
      <c r="AX776" s="12" t="s">
        <v>78</v>
      </c>
      <c r="AY776" s="238" t="s">
        <v>139</v>
      </c>
    </row>
    <row r="777" spans="2:65" s="1" customFormat="1" ht="16.5" customHeight="1">
      <c r="B777" s="37"/>
      <c r="C777" s="205" t="s">
        <v>1480</v>
      </c>
      <c r="D777" s="205" t="s">
        <v>141</v>
      </c>
      <c r="E777" s="206" t="s">
        <v>1481</v>
      </c>
      <c r="F777" s="207" t="s">
        <v>1482</v>
      </c>
      <c r="G777" s="208" t="s">
        <v>279</v>
      </c>
      <c r="H777" s="209">
        <v>10</v>
      </c>
      <c r="I777" s="210"/>
      <c r="J777" s="211">
        <f>ROUND(I777*H777,2)</f>
        <v>0</v>
      </c>
      <c r="K777" s="207" t="s">
        <v>145</v>
      </c>
      <c r="L777" s="42"/>
      <c r="M777" s="212" t="s">
        <v>1</v>
      </c>
      <c r="N777" s="213" t="s">
        <v>41</v>
      </c>
      <c r="O777" s="78"/>
      <c r="P777" s="214">
        <f>O777*H777</f>
        <v>0</v>
      </c>
      <c r="Q777" s="214">
        <v>0</v>
      </c>
      <c r="R777" s="214">
        <f>Q777*H777</f>
        <v>0</v>
      </c>
      <c r="S777" s="214">
        <v>0</v>
      </c>
      <c r="T777" s="215">
        <f>S777*H777</f>
        <v>0</v>
      </c>
      <c r="AR777" s="16" t="s">
        <v>554</v>
      </c>
      <c r="AT777" s="16" t="s">
        <v>141</v>
      </c>
      <c r="AU777" s="16" t="s">
        <v>80</v>
      </c>
      <c r="AY777" s="16" t="s">
        <v>139</v>
      </c>
      <c r="BE777" s="216">
        <f>IF(N777="základní",J777,0)</f>
        <v>0</v>
      </c>
      <c r="BF777" s="216">
        <f>IF(N777="snížená",J777,0)</f>
        <v>0</v>
      </c>
      <c r="BG777" s="216">
        <f>IF(N777="zákl. přenesená",J777,0)</f>
        <v>0</v>
      </c>
      <c r="BH777" s="216">
        <f>IF(N777="sníž. přenesená",J777,0)</f>
        <v>0</v>
      </c>
      <c r="BI777" s="216">
        <f>IF(N777="nulová",J777,0)</f>
        <v>0</v>
      </c>
      <c r="BJ777" s="16" t="s">
        <v>78</v>
      </c>
      <c r="BK777" s="216">
        <f>ROUND(I777*H777,2)</f>
        <v>0</v>
      </c>
      <c r="BL777" s="16" t="s">
        <v>554</v>
      </c>
      <c r="BM777" s="16" t="s">
        <v>1483</v>
      </c>
    </row>
    <row r="778" spans="2:51" s="12" customFormat="1" ht="12">
      <c r="B778" s="228"/>
      <c r="C778" s="229"/>
      <c r="D778" s="219" t="s">
        <v>148</v>
      </c>
      <c r="E778" s="230" t="s">
        <v>1</v>
      </c>
      <c r="F778" s="231" t="s">
        <v>1484</v>
      </c>
      <c r="G778" s="229"/>
      <c r="H778" s="232">
        <v>10</v>
      </c>
      <c r="I778" s="233"/>
      <c r="J778" s="229"/>
      <c r="K778" s="229"/>
      <c r="L778" s="234"/>
      <c r="M778" s="235"/>
      <c r="N778" s="236"/>
      <c r="O778" s="236"/>
      <c r="P778" s="236"/>
      <c r="Q778" s="236"/>
      <c r="R778" s="236"/>
      <c r="S778" s="236"/>
      <c r="T778" s="237"/>
      <c r="AT778" s="238" t="s">
        <v>148</v>
      </c>
      <c r="AU778" s="238" t="s">
        <v>80</v>
      </c>
      <c r="AV778" s="12" t="s">
        <v>80</v>
      </c>
      <c r="AW778" s="12" t="s">
        <v>32</v>
      </c>
      <c r="AX778" s="12" t="s">
        <v>70</v>
      </c>
      <c r="AY778" s="238" t="s">
        <v>139</v>
      </c>
    </row>
    <row r="779" spans="2:51" s="13" customFormat="1" ht="12">
      <c r="B779" s="239"/>
      <c r="C779" s="240"/>
      <c r="D779" s="219" t="s">
        <v>148</v>
      </c>
      <c r="E779" s="241" t="s">
        <v>1</v>
      </c>
      <c r="F779" s="242" t="s">
        <v>158</v>
      </c>
      <c r="G779" s="240"/>
      <c r="H779" s="243">
        <v>10</v>
      </c>
      <c r="I779" s="244"/>
      <c r="J779" s="240"/>
      <c r="K779" s="240"/>
      <c r="L779" s="245"/>
      <c r="M779" s="246"/>
      <c r="N779" s="247"/>
      <c r="O779" s="247"/>
      <c r="P779" s="247"/>
      <c r="Q779" s="247"/>
      <c r="R779" s="247"/>
      <c r="S779" s="247"/>
      <c r="T779" s="248"/>
      <c r="AT779" s="249" t="s">
        <v>148</v>
      </c>
      <c r="AU779" s="249" t="s">
        <v>80</v>
      </c>
      <c r="AV779" s="13" t="s">
        <v>146</v>
      </c>
      <c r="AW779" s="13" t="s">
        <v>32</v>
      </c>
      <c r="AX779" s="13" t="s">
        <v>78</v>
      </c>
      <c r="AY779" s="249" t="s">
        <v>139</v>
      </c>
    </row>
    <row r="780" spans="2:65" s="1" customFormat="1" ht="16.5" customHeight="1">
      <c r="B780" s="37"/>
      <c r="C780" s="205" t="s">
        <v>1485</v>
      </c>
      <c r="D780" s="205" t="s">
        <v>141</v>
      </c>
      <c r="E780" s="206" t="s">
        <v>1486</v>
      </c>
      <c r="F780" s="207" t="s">
        <v>1487</v>
      </c>
      <c r="G780" s="208" t="s">
        <v>1488</v>
      </c>
      <c r="H780" s="209">
        <v>75</v>
      </c>
      <c r="I780" s="210"/>
      <c r="J780" s="211">
        <f>ROUND(I780*H780,2)</f>
        <v>0</v>
      </c>
      <c r="K780" s="207" t="s">
        <v>1</v>
      </c>
      <c r="L780" s="42"/>
      <c r="M780" s="212" t="s">
        <v>1</v>
      </c>
      <c r="N780" s="213" t="s">
        <v>41</v>
      </c>
      <c r="O780" s="78"/>
      <c r="P780" s="214">
        <f>O780*H780</f>
        <v>0</v>
      </c>
      <c r="Q780" s="214">
        <v>0</v>
      </c>
      <c r="R780" s="214">
        <f>Q780*H780</f>
        <v>0</v>
      </c>
      <c r="S780" s="214">
        <v>0</v>
      </c>
      <c r="T780" s="215">
        <f>S780*H780</f>
        <v>0</v>
      </c>
      <c r="AR780" s="16" t="s">
        <v>554</v>
      </c>
      <c r="AT780" s="16" t="s">
        <v>141</v>
      </c>
      <c r="AU780" s="16" t="s">
        <v>80</v>
      </c>
      <c r="AY780" s="16" t="s">
        <v>139</v>
      </c>
      <c r="BE780" s="216">
        <f>IF(N780="základní",J780,0)</f>
        <v>0</v>
      </c>
      <c r="BF780" s="216">
        <f>IF(N780="snížená",J780,0)</f>
        <v>0</v>
      </c>
      <c r="BG780" s="216">
        <f>IF(N780="zákl. přenesená",J780,0)</f>
        <v>0</v>
      </c>
      <c r="BH780" s="216">
        <f>IF(N780="sníž. přenesená",J780,0)</f>
        <v>0</v>
      </c>
      <c r="BI780" s="216">
        <f>IF(N780="nulová",J780,0)</f>
        <v>0</v>
      </c>
      <c r="BJ780" s="16" t="s">
        <v>78</v>
      </c>
      <c r="BK780" s="216">
        <f>ROUND(I780*H780,2)</f>
        <v>0</v>
      </c>
      <c r="BL780" s="16" t="s">
        <v>554</v>
      </c>
      <c r="BM780" s="16" t="s">
        <v>1489</v>
      </c>
    </row>
    <row r="781" spans="2:65" s="1" customFormat="1" ht="16.5" customHeight="1">
      <c r="B781" s="37"/>
      <c r="C781" s="205" t="s">
        <v>1490</v>
      </c>
      <c r="D781" s="205" t="s">
        <v>141</v>
      </c>
      <c r="E781" s="206" t="s">
        <v>1491</v>
      </c>
      <c r="F781" s="207" t="s">
        <v>1492</v>
      </c>
      <c r="G781" s="208" t="s">
        <v>1493</v>
      </c>
      <c r="H781" s="209">
        <v>10</v>
      </c>
      <c r="I781" s="210"/>
      <c r="J781" s="211">
        <f>ROUND(I781*H781,2)</f>
        <v>0</v>
      </c>
      <c r="K781" s="207" t="s">
        <v>1</v>
      </c>
      <c r="L781" s="42"/>
      <c r="M781" s="273" t="s">
        <v>1</v>
      </c>
      <c r="N781" s="274" t="s">
        <v>41</v>
      </c>
      <c r="O781" s="275"/>
      <c r="P781" s="276">
        <f>O781*H781</f>
        <v>0</v>
      </c>
      <c r="Q781" s="276">
        <v>0</v>
      </c>
      <c r="R781" s="276">
        <f>Q781*H781</f>
        <v>0</v>
      </c>
      <c r="S781" s="276">
        <v>0</v>
      </c>
      <c r="T781" s="277">
        <f>S781*H781</f>
        <v>0</v>
      </c>
      <c r="AR781" s="16" t="s">
        <v>554</v>
      </c>
      <c r="AT781" s="16" t="s">
        <v>141</v>
      </c>
      <c r="AU781" s="16" t="s">
        <v>80</v>
      </c>
      <c r="AY781" s="16" t="s">
        <v>139</v>
      </c>
      <c r="BE781" s="216">
        <f>IF(N781="základní",J781,0)</f>
        <v>0</v>
      </c>
      <c r="BF781" s="216">
        <f>IF(N781="snížená",J781,0)</f>
        <v>0</v>
      </c>
      <c r="BG781" s="216">
        <f>IF(N781="zákl. přenesená",J781,0)</f>
        <v>0</v>
      </c>
      <c r="BH781" s="216">
        <f>IF(N781="sníž. přenesená",J781,0)</f>
        <v>0</v>
      </c>
      <c r="BI781" s="216">
        <f>IF(N781="nulová",J781,0)</f>
        <v>0</v>
      </c>
      <c r="BJ781" s="16" t="s">
        <v>78</v>
      </c>
      <c r="BK781" s="216">
        <f>ROUND(I781*H781,2)</f>
        <v>0</v>
      </c>
      <c r="BL781" s="16" t="s">
        <v>554</v>
      </c>
      <c r="BM781" s="16" t="s">
        <v>1494</v>
      </c>
    </row>
    <row r="782" spans="2:12" s="1" customFormat="1" ht="6.95" customHeight="1">
      <c r="B782" s="56"/>
      <c r="C782" s="57"/>
      <c r="D782" s="57"/>
      <c r="E782" s="57"/>
      <c r="F782" s="57"/>
      <c r="G782" s="57"/>
      <c r="H782" s="57"/>
      <c r="I782" s="155"/>
      <c r="J782" s="57"/>
      <c r="K782" s="57"/>
      <c r="L782" s="42"/>
    </row>
  </sheetData>
  <sheetProtection password="CC35" sheet="1" objects="1" scenarios="1" formatColumns="0" formatRows="0" autoFilter="0"/>
  <autoFilter ref="C100:K781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83</v>
      </c>
    </row>
    <row r="3" spans="2:46" ht="6.95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9"/>
      <c r="AT3" s="16" t="s">
        <v>80</v>
      </c>
    </row>
    <row r="4" spans="2:46" ht="24.95" customHeight="1">
      <c r="B4" s="19"/>
      <c r="D4" s="128" t="s">
        <v>89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29" t="s">
        <v>16</v>
      </c>
      <c r="L6" s="19"/>
    </row>
    <row r="7" spans="2:12" ht="16.5" customHeight="1">
      <c r="B7" s="19"/>
      <c r="E7" s="130" t="str">
        <f>'Rekapitulace stavby'!K6</f>
        <v>Stavební úpravy budovy č.p.1371, REV 18.2.2020</v>
      </c>
      <c r="F7" s="129"/>
      <c r="G7" s="129"/>
      <c r="H7" s="129"/>
      <c r="L7" s="19"/>
    </row>
    <row r="8" spans="2:12" s="1" customFormat="1" ht="12" customHeight="1">
      <c r="B8" s="42"/>
      <c r="D8" s="129" t="s">
        <v>92</v>
      </c>
      <c r="I8" s="131"/>
      <c r="L8" s="42"/>
    </row>
    <row r="9" spans="2:12" s="1" customFormat="1" ht="36.95" customHeight="1">
      <c r="B9" s="42"/>
      <c r="E9" s="132" t="s">
        <v>1495</v>
      </c>
      <c r="F9" s="1"/>
      <c r="G9" s="1"/>
      <c r="H9" s="1"/>
      <c r="I9" s="131"/>
      <c r="L9" s="42"/>
    </row>
    <row r="10" spans="2:12" s="1" customFormat="1" ht="12">
      <c r="B10" s="42"/>
      <c r="I10" s="131"/>
      <c r="L10" s="42"/>
    </row>
    <row r="11" spans="2:12" s="1" customFormat="1" ht="12" customHeight="1">
      <c r="B11" s="42"/>
      <c r="D11" s="129" t="s">
        <v>18</v>
      </c>
      <c r="F11" s="16" t="s">
        <v>1</v>
      </c>
      <c r="I11" s="133" t="s">
        <v>19</v>
      </c>
      <c r="J11" s="16" t="s">
        <v>1</v>
      </c>
      <c r="L11" s="42"/>
    </row>
    <row r="12" spans="2:12" s="1" customFormat="1" ht="12" customHeight="1">
      <c r="B12" s="42"/>
      <c r="D12" s="129" t="s">
        <v>20</v>
      </c>
      <c r="F12" s="16" t="s">
        <v>94</v>
      </c>
      <c r="I12" s="133" t="s">
        <v>22</v>
      </c>
      <c r="J12" s="134" t="str">
        <f>'Rekapitulace stavby'!AN8</f>
        <v>18. 2. 2020</v>
      </c>
      <c r="L12" s="42"/>
    </row>
    <row r="13" spans="2:12" s="1" customFormat="1" ht="10.8" customHeight="1">
      <c r="B13" s="42"/>
      <c r="I13" s="131"/>
      <c r="L13" s="42"/>
    </row>
    <row r="14" spans="2:12" s="1" customFormat="1" ht="12" customHeight="1">
      <c r="B14" s="42"/>
      <c r="D14" s="129" t="s">
        <v>24</v>
      </c>
      <c r="I14" s="133" t="s">
        <v>25</v>
      </c>
      <c r="J14" s="16" t="s">
        <v>1</v>
      </c>
      <c r="L14" s="42"/>
    </row>
    <row r="15" spans="2:12" s="1" customFormat="1" ht="18" customHeight="1">
      <c r="B15" s="42"/>
      <c r="E15" s="16" t="s">
        <v>95</v>
      </c>
      <c r="I15" s="133" t="s">
        <v>27</v>
      </c>
      <c r="J15" s="16" t="s">
        <v>1</v>
      </c>
      <c r="L15" s="42"/>
    </row>
    <row r="16" spans="2:12" s="1" customFormat="1" ht="6.95" customHeight="1">
      <c r="B16" s="42"/>
      <c r="I16" s="131"/>
      <c r="L16" s="42"/>
    </row>
    <row r="17" spans="2:12" s="1" customFormat="1" ht="12" customHeight="1">
      <c r="B17" s="42"/>
      <c r="D17" s="129" t="s">
        <v>28</v>
      </c>
      <c r="I17" s="133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33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1"/>
      <c r="L19" s="42"/>
    </row>
    <row r="20" spans="2:12" s="1" customFormat="1" ht="12" customHeight="1">
      <c r="B20" s="42"/>
      <c r="D20" s="129" t="s">
        <v>30</v>
      </c>
      <c r="I20" s="133" t="s">
        <v>25</v>
      </c>
      <c r="J20" s="16" t="s">
        <v>1</v>
      </c>
      <c r="L20" s="42"/>
    </row>
    <row r="21" spans="2:12" s="1" customFormat="1" ht="18" customHeight="1">
      <c r="B21" s="42"/>
      <c r="E21" s="16" t="s">
        <v>96</v>
      </c>
      <c r="I21" s="133" t="s">
        <v>27</v>
      </c>
      <c r="J21" s="16" t="s">
        <v>1</v>
      </c>
      <c r="L21" s="42"/>
    </row>
    <row r="22" spans="2:12" s="1" customFormat="1" ht="6.95" customHeight="1">
      <c r="B22" s="42"/>
      <c r="I22" s="131"/>
      <c r="L22" s="42"/>
    </row>
    <row r="23" spans="2:12" s="1" customFormat="1" ht="12" customHeight="1">
      <c r="B23" s="42"/>
      <c r="D23" s="129" t="s">
        <v>33</v>
      </c>
      <c r="I23" s="133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33" t="s">
        <v>27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1"/>
      <c r="L25" s="42"/>
    </row>
    <row r="26" spans="2:12" s="1" customFormat="1" ht="12" customHeight="1">
      <c r="B26" s="42"/>
      <c r="D26" s="129" t="s">
        <v>35</v>
      </c>
      <c r="I26" s="131"/>
      <c r="L26" s="42"/>
    </row>
    <row r="27" spans="2:12" s="6" customFormat="1" ht="16.5" customHeight="1">
      <c r="B27" s="135"/>
      <c r="E27" s="136" t="s">
        <v>1</v>
      </c>
      <c r="F27" s="136"/>
      <c r="G27" s="136"/>
      <c r="H27" s="136"/>
      <c r="I27" s="137"/>
      <c r="L27" s="135"/>
    </row>
    <row r="28" spans="2:12" s="1" customFormat="1" ht="6.95" customHeight="1">
      <c r="B28" s="42"/>
      <c r="I28" s="131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38"/>
      <c r="J29" s="70"/>
      <c r="K29" s="70"/>
      <c r="L29" s="42"/>
    </row>
    <row r="30" spans="2:12" s="1" customFormat="1" ht="25.4" customHeight="1">
      <c r="B30" s="42"/>
      <c r="D30" s="139" t="s">
        <v>36</v>
      </c>
      <c r="I30" s="131"/>
      <c r="J30" s="140">
        <f>ROUND(J84,2)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38"/>
      <c r="J31" s="70"/>
      <c r="K31" s="70"/>
      <c r="L31" s="42"/>
    </row>
    <row r="32" spans="2:12" s="1" customFormat="1" ht="14.4" customHeight="1">
      <c r="B32" s="42"/>
      <c r="F32" s="141" t="s">
        <v>38</v>
      </c>
      <c r="I32" s="142" t="s">
        <v>37</v>
      </c>
      <c r="J32" s="141" t="s">
        <v>39</v>
      </c>
      <c r="L32" s="42"/>
    </row>
    <row r="33" spans="2:12" s="1" customFormat="1" ht="14.4" customHeight="1">
      <c r="B33" s="42"/>
      <c r="D33" s="129" t="s">
        <v>40</v>
      </c>
      <c r="E33" s="129" t="s">
        <v>41</v>
      </c>
      <c r="F33" s="143">
        <f>ROUND((SUM(BE84:BE108)),2)</f>
        <v>0</v>
      </c>
      <c r="I33" s="144">
        <v>0.21</v>
      </c>
      <c r="J33" s="143">
        <f>ROUND(((SUM(BE84:BE108))*I33),2)</f>
        <v>0</v>
      </c>
      <c r="L33" s="42"/>
    </row>
    <row r="34" spans="2:12" s="1" customFormat="1" ht="14.4" customHeight="1">
      <c r="B34" s="42"/>
      <c r="E34" s="129" t="s">
        <v>42</v>
      </c>
      <c r="F34" s="143">
        <f>ROUND((SUM(BF84:BF108)),2)</f>
        <v>0</v>
      </c>
      <c r="I34" s="144">
        <v>0.15</v>
      </c>
      <c r="J34" s="143">
        <f>ROUND(((SUM(BF84:BF108))*I34),2)</f>
        <v>0</v>
      </c>
      <c r="L34" s="42"/>
    </row>
    <row r="35" spans="2:12" s="1" customFormat="1" ht="14.4" customHeight="1" hidden="1">
      <c r="B35" s="42"/>
      <c r="E35" s="129" t="s">
        <v>43</v>
      </c>
      <c r="F35" s="143">
        <f>ROUND((SUM(BG84:BG108)),2)</f>
        <v>0</v>
      </c>
      <c r="I35" s="144">
        <v>0.21</v>
      </c>
      <c r="J35" s="143">
        <f>0</f>
        <v>0</v>
      </c>
      <c r="L35" s="42"/>
    </row>
    <row r="36" spans="2:12" s="1" customFormat="1" ht="14.4" customHeight="1" hidden="1">
      <c r="B36" s="42"/>
      <c r="E36" s="129" t="s">
        <v>44</v>
      </c>
      <c r="F36" s="143">
        <f>ROUND((SUM(BH84:BH108)),2)</f>
        <v>0</v>
      </c>
      <c r="I36" s="144">
        <v>0.15</v>
      </c>
      <c r="J36" s="143">
        <f>0</f>
        <v>0</v>
      </c>
      <c r="L36" s="42"/>
    </row>
    <row r="37" spans="2:12" s="1" customFormat="1" ht="14.4" customHeight="1" hidden="1">
      <c r="B37" s="42"/>
      <c r="E37" s="129" t="s">
        <v>45</v>
      </c>
      <c r="F37" s="143">
        <f>ROUND((SUM(BI84:BI108)),2)</f>
        <v>0</v>
      </c>
      <c r="I37" s="144">
        <v>0</v>
      </c>
      <c r="J37" s="143">
        <f>0</f>
        <v>0</v>
      </c>
      <c r="L37" s="42"/>
    </row>
    <row r="38" spans="2:12" s="1" customFormat="1" ht="6.95" customHeight="1">
      <c r="B38" s="42"/>
      <c r="I38" s="131"/>
      <c r="L38" s="42"/>
    </row>
    <row r="39" spans="2:12" s="1" customFormat="1" ht="25.4" customHeight="1">
      <c r="B39" s="42"/>
      <c r="C39" s="145"/>
      <c r="D39" s="146" t="s">
        <v>46</v>
      </c>
      <c r="E39" s="147"/>
      <c r="F39" s="147"/>
      <c r="G39" s="148" t="s">
        <v>47</v>
      </c>
      <c r="H39" s="149" t="s">
        <v>48</v>
      </c>
      <c r="I39" s="150"/>
      <c r="J39" s="151">
        <f>SUM(J30:J37)</f>
        <v>0</v>
      </c>
      <c r="K39" s="152"/>
      <c r="L39" s="42"/>
    </row>
    <row r="40" spans="2:12" s="1" customFormat="1" ht="14.4" customHeight="1">
      <c r="B40" s="153"/>
      <c r="C40" s="154"/>
      <c r="D40" s="154"/>
      <c r="E40" s="154"/>
      <c r="F40" s="154"/>
      <c r="G40" s="154"/>
      <c r="H40" s="154"/>
      <c r="I40" s="155"/>
      <c r="J40" s="154"/>
      <c r="K40" s="154"/>
      <c r="L40" s="42"/>
    </row>
    <row r="44" spans="2:12" s="1" customFormat="1" ht="6.95" customHeight="1">
      <c r="B44" s="156"/>
      <c r="C44" s="157"/>
      <c r="D44" s="157"/>
      <c r="E44" s="157"/>
      <c r="F44" s="157"/>
      <c r="G44" s="157"/>
      <c r="H44" s="157"/>
      <c r="I44" s="158"/>
      <c r="J44" s="157"/>
      <c r="K44" s="157"/>
      <c r="L44" s="42"/>
    </row>
    <row r="45" spans="2:12" s="1" customFormat="1" ht="24.95" customHeight="1">
      <c r="B45" s="37"/>
      <c r="C45" s="22" t="s">
        <v>97</v>
      </c>
      <c r="D45" s="38"/>
      <c r="E45" s="38"/>
      <c r="F45" s="38"/>
      <c r="G45" s="38"/>
      <c r="H45" s="38"/>
      <c r="I45" s="131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31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31"/>
      <c r="J47" s="38"/>
      <c r="K47" s="38"/>
      <c r="L47" s="42"/>
    </row>
    <row r="48" spans="2:12" s="1" customFormat="1" ht="16.5" customHeight="1">
      <c r="B48" s="37"/>
      <c r="C48" s="38"/>
      <c r="D48" s="38"/>
      <c r="E48" s="159" t="str">
        <f>E7</f>
        <v>Stavební úpravy budovy č.p.1371, REV 18.2.2020</v>
      </c>
      <c r="F48" s="31"/>
      <c r="G48" s="31"/>
      <c r="H48" s="31"/>
      <c r="I48" s="131"/>
      <c r="J48" s="38"/>
      <c r="K48" s="38"/>
      <c r="L48" s="42"/>
    </row>
    <row r="49" spans="2:12" s="1" customFormat="1" ht="12" customHeight="1">
      <c r="B49" s="37"/>
      <c r="C49" s="31" t="s">
        <v>92</v>
      </c>
      <c r="D49" s="38"/>
      <c r="E49" s="38"/>
      <c r="F49" s="38"/>
      <c r="G49" s="38"/>
      <c r="H49" s="38"/>
      <c r="I49" s="131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02 - Ostatní a vedlejší náklady</v>
      </c>
      <c r="F50" s="38"/>
      <c r="G50" s="38"/>
      <c r="H50" s="38"/>
      <c r="I50" s="131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31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>Na Okrouhlíku 1371/30</v>
      </c>
      <c r="G52" s="38"/>
      <c r="H52" s="38"/>
      <c r="I52" s="133" t="s">
        <v>22</v>
      </c>
      <c r="J52" s="66" t="str">
        <f>IF(J12="","",J12)</f>
        <v>18. 2. 2020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31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>Královéhradecký kraj</v>
      </c>
      <c r="G54" s="38"/>
      <c r="H54" s="38"/>
      <c r="I54" s="133" t="s">
        <v>30</v>
      </c>
      <c r="J54" s="35" t="str">
        <f>E21</f>
        <v>Projecticon s.r.o.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33" t="s">
        <v>33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31"/>
      <c r="J56" s="38"/>
      <c r="K56" s="38"/>
      <c r="L56" s="42"/>
    </row>
    <row r="57" spans="2:12" s="1" customFormat="1" ht="29.25" customHeight="1">
      <c r="B57" s="37"/>
      <c r="C57" s="160" t="s">
        <v>98</v>
      </c>
      <c r="D57" s="161"/>
      <c r="E57" s="161"/>
      <c r="F57" s="161"/>
      <c r="G57" s="161"/>
      <c r="H57" s="161"/>
      <c r="I57" s="162"/>
      <c r="J57" s="163" t="s">
        <v>99</v>
      </c>
      <c r="K57" s="161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31"/>
      <c r="J58" s="38"/>
      <c r="K58" s="38"/>
      <c r="L58" s="42"/>
    </row>
    <row r="59" spans="2:47" s="1" customFormat="1" ht="22.8" customHeight="1">
      <c r="B59" s="37"/>
      <c r="C59" s="164" t="s">
        <v>100</v>
      </c>
      <c r="D59" s="38"/>
      <c r="E59" s="38"/>
      <c r="F59" s="38"/>
      <c r="G59" s="38"/>
      <c r="H59" s="38"/>
      <c r="I59" s="131"/>
      <c r="J59" s="97">
        <f>J84</f>
        <v>0</v>
      </c>
      <c r="K59" s="38"/>
      <c r="L59" s="42"/>
      <c r="AU59" s="16" t="s">
        <v>101</v>
      </c>
    </row>
    <row r="60" spans="2:12" s="7" customFormat="1" ht="24.95" customHeight="1">
      <c r="B60" s="165"/>
      <c r="C60" s="166"/>
      <c r="D60" s="167" t="s">
        <v>1496</v>
      </c>
      <c r="E60" s="168"/>
      <c r="F60" s="168"/>
      <c r="G60" s="168"/>
      <c r="H60" s="168"/>
      <c r="I60" s="169"/>
      <c r="J60" s="170">
        <f>J85</f>
        <v>0</v>
      </c>
      <c r="K60" s="166"/>
      <c r="L60" s="171"/>
    </row>
    <row r="61" spans="2:12" s="8" customFormat="1" ht="19.9" customHeight="1">
      <c r="B61" s="172"/>
      <c r="C61" s="173"/>
      <c r="D61" s="174" t="s">
        <v>1497</v>
      </c>
      <c r="E61" s="175"/>
      <c r="F61" s="175"/>
      <c r="G61" s="175"/>
      <c r="H61" s="175"/>
      <c r="I61" s="176"/>
      <c r="J61" s="177">
        <f>J86</f>
        <v>0</v>
      </c>
      <c r="K61" s="173"/>
      <c r="L61" s="178"/>
    </row>
    <row r="62" spans="2:12" s="8" customFormat="1" ht="19.9" customHeight="1">
      <c r="B62" s="172"/>
      <c r="C62" s="173"/>
      <c r="D62" s="174" t="s">
        <v>1498</v>
      </c>
      <c r="E62" s="175"/>
      <c r="F62" s="175"/>
      <c r="G62" s="175"/>
      <c r="H62" s="175"/>
      <c r="I62" s="176"/>
      <c r="J62" s="177">
        <f>J92</f>
        <v>0</v>
      </c>
      <c r="K62" s="173"/>
      <c r="L62" s="178"/>
    </row>
    <row r="63" spans="2:12" s="8" customFormat="1" ht="19.9" customHeight="1">
      <c r="B63" s="172"/>
      <c r="C63" s="173"/>
      <c r="D63" s="174" t="s">
        <v>1499</v>
      </c>
      <c r="E63" s="175"/>
      <c r="F63" s="175"/>
      <c r="G63" s="175"/>
      <c r="H63" s="175"/>
      <c r="I63" s="176"/>
      <c r="J63" s="177">
        <f>J103</f>
        <v>0</v>
      </c>
      <c r="K63" s="173"/>
      <c r="L63" s="178"/>
    </row>
    <row r="64" spans="2:12" s="8" customFormat="1" ht="19.9" customHeight="1">
      <c r="B64" s="172"/>
      <c r="C64" s="173"/>
      <c r="D64" s="174" t="s">
        <v>1500</v>
      </c>
      <c r="E64" s="175"/>
      <c r="F64" s="175"/>
      <c r="G64" s="175"/>
      <c r="H64" s="175"/>
      <c r="I64" s="176"/>
      <c r="J64" s="177">
        <f>J107</f>
        <v>0</v>
      </c>
      <c r="K64" s="173"/>
      <c r="L64" s="178"/>
    </row>
    <row r="65" spans="2:12" s="1" customFormat="1" ht="21.8" customHeight="1">
      <c r="B65" s="37"/>
      <c r="C65" s="38"/>
      <c r="D65" s="38"/>
      <c r="E65" s="38"/>
      <c r="F65" s="38"/>
      <c r="G65" s="38"/>
      <c r="H65" s="38"/>
      <c r="I65" s="131"/>
      <c r="J65" s="38"/>
      <c r="K65" s="38"/>
      <c r="L65" s="42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55"/>
      <c r="J66" s="57"/>
      <c r="K66" s="57"/>
      <c r="L66" s="42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58"/>
      <c r="J70" s="59"/>
      <c r="K70" s="59"/>
      <c r="L70" s="42"/>
    </row>
    <row r="71" spans="2:12" s="1" customFormat="1" ht="24.95" customHeight="1">
      <c r="B71" s="37"/>
      <c r="C71" s="22" t="s">
        <v>124</v>
      </c>
      <c r="D71" s="38"/>
      <c r="E71" s="38"/>
      <c r="F71" s="38"/>
      <c r="G71" s="38"/>
      <c r="H71" s="38"/>
      <c r="I71" s="131"/>
      <c r="J71" s="38"/>
      <c r="K71" s="38"/>
      <c r="L71" s="42"/>
    </row>
    <row r="72" spans="2:12" s="1" customFormat="1" ht="6.95" customHeight="1">
      <c r="B72" s="37"/>
      <c r="C72" s="38"/>
      <c r="D72" s="38"/>
      <c r="E72" s="38"/>
      <c r="F72" s="38"/>
      <c r="G72" s="38"/>
      <c r="H72" s="38"/>
      <c r="I72" s="131"/>
      <c r="J72" s="38"/>
      <c r="K72" s="38"/>
      <c r="L72" s="42"/>
    </row>
    <row r="73" spans="2:12" s="1" customFormat="1" ht="12" customHeight="1">
      <c r="B73" s="37"/>
      <c r="C73" s="31" t="s">
        <v>16</v>
      </c>
      <c r="D73" s="38"/>
      <c r="E73" s="38"/>
      <c r="F73" s="38"/>
      <c r="G73" s="38"/>
      <c r="H73" s="38"/>
      <c r="I73" s="131"/>
      <c r="J73" s="38"/>
      <c r="K73" s="38"/>
      <c r="L73" s="42"/>
    </row>
    <row r="74" spans="2:12" s="1" customFormat="1" ht="16.5" customHeight="1">
      <c r="B74" s="37"/>
      <c r="C74" s="38"/>
      <c r="D74" s="38"/>
      <c r="E74" s="159" t="str">
        <f>E7</f>
        <v>Stavební úpravy budovy č.p.1371, REV 18.2.2020</v>
      </c>
      <c r="F74" s="31"/>
      <c r="G74" s="31"/>
      <c r="H74" s="31"/>
      <c r="I74" s="131"/>
      <c r="J74" s="38"/>
      <c r="K74" s="38"/>
      <c r="L74" s="42"/>
    </row>
    <row r="75" spans="2:12" s="1" customFormat="1" ht="12" customHeight="1">
      <c r="B75" s="37"/>
      <c r="C75" s="31" t="s">
        <v>92</v>
      </c>
      <c r="D75" s="38"/>
      <c r="E75" s="38"/>
      <c r="F75" s="38"/>
      <c r="G75" s="38"/>
      <c r="H75" s="38"/>
      <c r="I75" s="131"/>
      <c r="J75" s="38"/>
      <c r="K75" s="38"/>
      <c r="L75" s="42"/>
    </row>
    <row r="76" spans="2:12" s="1" customFormat="1" ht="16.5" customHeight="1">
      <c r="B76" s="37"/>
      <c r="C76" s="38"/>
      <c r="D76" s="38"/>
      <c r="E76" s="63" t="str">
        <f>E9</f>
        <v>02 - Ostatní a vedlejší náklady</v>
      </c>
      <c r="F76" s="38"/>
      <c r="G76" s="38"/>
      <c r="H76" s="38"/>
      <c r="I76" s="131"/>
      <c r="J76" s="38"/>
      <c r="K76" s="38"/>
      <c r="L76" s="42"/>
    </row>
    <row r="77" spans="2:12" s="1" customFormat="1" ht="6.95" customHeight="1">
      <c r="B77" s="37"/>
      <c r="C77" s="38"/>
      <c r="D77" s="38"/>
      <c r="E77" s="38"/>
      <c r="F77" s="38"/>
      <c r="G77" s="38"/>
      <c r="H77" s="38"/>
      <c r="I77" s="131"/>
      <c r="J77" s="38"/>
      <c r="K77" s="38"/>
      <c r="L77" s="42"/>
    </row>
    <row r="78" spans="2:12" s="1" customFormat="1" ht="12" customHeight="1">
      <c r="B78" s="37"/>
      <c r="C78" s="31" t="s">
        <v>20</v>
      </c>
      <c r="D78" s="38"/>
      <c r="E78" s="38"/>
      <c r="F78" s="26" t="str">
        <f>F12</f>
        <v>Na Okrouhlíku 1371/30</v>
      </c>
      <c r="G78" s="38"/>
      <c r="H78" s="38"/>
      <c r="I78" s="133" t="s">
        <v>22</v>
      </c>
      <c r="J78" s="66" t="str">
        <f>IF(J12="","",J12)</f>
        <v>18. 2. 2020</v>
      </c>
      <c r="K78" s="38"/>
      <c r="L78" s="42"/>
    </row>
    <row r="79" spans="2:12" s="1" customFormat="1" ht="6.95" customHeight="1">
      <c r="B79" s="37"/>
      <c r="C79" s="38"/>
      <c r="D79" s="38"/>
      <c r="E79" s="38"/>
      <c r="F79" s="38"/>
      <c r="G79" s="38"/>
      <c r="H79" s="38"/>
      <c r="I79" s="131"/>
      <c r="J79" s="38"/>
      <c r="K79" s="38"/>
      <c r="L79" s="42"/>
    </row>
    <row r="80" spans="2:12" s="1" customFormat="1" ht="13.65" customHeight="1">
      <c r="B80" s="37"/>
      <c r="C80" s="31" t="s">
        <v>24</v>
      </c>
      <c r="D80" s="38"/>
      <c r="E80" s="38"/>
      <c r="F80" s="26" t="str">
        <f>E15</f>
        <v>Královéhradecký kraj</v>
      </c>
      <c r="G80" s="38"/>
      <c r="H80" s="38"/>
      <c r="I80" s="133" t="s">
        <v>30</v>
      </c>
      <c r="J80" s="35" t="str">
        <f>E21</f>
        <v>Projecticon s.r.o.</v>
      </c>
      <c r="K80" s="38"/>
      <c r="L80" s="42"/>
    </row>
    <row r="81" spans="2:12" s="1" customFormat="1" ht="13.65" customHeight="1">
      <c r="B81" s="37"/>
      <c r="C81" s="31" t="s">
        <v>28</v>
      </c>
      <c r="D81" s="38"/>
      <c r="E81" s="38"/>
      <c r="F81" s="26" t="str">
        <f>IF(E18="","",E18)</f>
        <v>Vyplň údaj</v>
      </c>
      <c r="G81" s="38"/>
      <c r="H81" s="38"/>
      <c r="I81" s="133" t="s">
        <v>33</v>
      </c>
      <c r="J81" s="35" t="str">
        <f>E24</f>
        <v xml:space="preserve"> </v>
      </c>
      <c r="K81" s="38"/>
      <c r="L81" s="42"/>
    </row>
    <row r="82" spans="2:12" s="1" customFormat="1" ht="10.3" customHeight="1">
      <c r="B82" s="37"/>
      <c r="C82" s="38"/>
      <c r="D82" s="38"/>
      <c r="E82" s="38"/>
      <c r="F82" s="38"/>
      <c r="G82" s="38"/>
      <c r="H82" s="38"/>
      <c r="I82" s="131"/>
      <c r="J82" s="38"/>
      <c r="K82" s="38"/>
      <c r="L82" s="42"/>
    </row>
    <row r="83" spans="2:20" s="9" customFormat="1" ht="29.25" customHeight="1">
      <c r="B83" s="179"/>
      <c r="C83" s="180" t="s">
        <v>125</v>
      </c>
      <c r="D83" s="181" t="s">
        <v>55</v>
      </c>
      <c r="E83" s="181" t="s">
        <v>51</v>
      </c>
      <c r="F83" s="181" t="s">
        <v>52</v>
      </c>
      <c r="G83" s="181" t="s">
        <v>126</v>
      </c>
      <c r="H83" s="181" t="s">
        <v>127</v>
      </c>
      <c r="I83" s="182" t="s">
        <v>128</v>
      </c>
      <c r="J83" s="181" t="s">
        <v>99</v>
      </c>
      <c r="K83" s="183" t="s">
        <v>129</v>
      </c>
      <c r="L83" s="184"/>
      <c r="M83" s="87" t="s">
        <v>1</v>
      </c>
      <c r="N83" s="88" t="s">
        <v>40</v>
      </c>
      <c r="O83" s="88" t="s">
        <v>130</v>
      </c>
      <c r="P83" s="88" t="s">
        <v>131</v>
      </c>
      <c r="Q83" s="88" t="s">
        <v>132</v>
      </c>
      <c r="R83" s="88" t="s">
        <v>133</v>
      </c>
      <c r="S83" s="88" t="s">
        <v>134</v>
      </c>
      <c r="T83" s="89" t="s">
        <v>135</v>
      </c>
    </row>
    <row r="84" spans="2:63" s="1" customFormat="1" ht="22.8" customHeight="1">
      <c r="B84" s="37"/>
      <c r="C84" s="94" t="s">
        <v>136</v>
      </c>
      <c r="D84" s="38"/>
      <c r="E84" s="38"/>
      <c r="F84" s="38"/>
      <c r="G84" s="38"/>
      <c r="H84" s="38"/>
      <c r="I84" s="131"/>
      <c r="J84" s="185">
        <f>BK84</f>
        <v>0</v>
      </c>
      <c r="K84" s="38"/>
      <c r="L84" s="42"/>
      <c r="M84" s="90"/>
      <c r="N84" s="91"/>
      <c r="O84" s="91"/>
      <c r="P84" s="186">
        <f>P85</f>
        <v>0</v>
      </c>
      <c r="Q84" s="91"/>
      <c r="R84" s="186">
        <f>R85</f>
        <v>0</v>
      </c>
      <c r="S84" s="91"/>
      <c r="T84" s="187">
        <f>T85</f>
        <v>0</v>
      </c>
      <c r="AT84" s="16" t="s">
        <v>69</v>
      </c>
      <c r="AU84" s="16" t="s">
        <v>101</v>
      </c>
      <c r="BK84" s="188">
        <f>BK85</f>
        <v>0</v>
      </c>
    </row>
    <row r="85" spans="2:63" s="10" customFormat="1" ht="25.9" customHeight="1">
      <c r="B85" s="189"/>
      <c r="C85" s="190"/>
      <c r="D85" s="191" t="s">
        <v>69</v>
      </c>
      <c r="E85" s="192" t="s">
        <v>1501</v>
      </c>
      <c r="F85" s="192" t="s">
        <v>1502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P86+P92+P103+P107</f>
        <v>0</v>
      </c>
      <c r="Q85" s="197"/>
      <c r="R85" s="198">
        <f>R86+R92+R103+R107</f>
        <v>0</v>
      </c>
      <c r="S85" s="197"/>
      <c r="T85" s="199">
        <f>T86+T92+T103+T107</f>
        <v>0</v>
      </c>
      <c r="AR85" s="200" t="s">
        <v>170</v>
      </c>
      <c r="AT85" s="201" t="s">
        <v>69</v>
      </c>
      <c r="AU85" s="201" t="s">
        <v>70</v>
      </c>
      <c r="AY85" s="200" t="s">
        <v>139</v>
      </c>
      <c r="BK85" s="202">
        <f>BK86+BK92+BK103+BK107</f>
        <v>0</v>
      </c>
    </row>
    <row r="86" spans="2:63" s="10" customFormat="1" ht="22.8" customHeight="1">
      <c r="B86" s="189"/>
      <c r="C86" s="190"/>
      <c r="D86" s="191" t="s">
        <v>69</v>
      </c>
      <c r="E86" s="203" t="s">
        <v>1503</v>
      </c>
      <c r="F86" s="203" t="s">
        <v>1504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SUM(P87:P91)</f>
        <v>0</v>
      </c>
      <c r="Q86" s="197"/>
      <c r="R86" s="198">
        <f>SUM(R87:R91)</f>
        <v>0</v>
      </c>
      <c r="S86" s="197"/>
      <c r="T86" s="199">
        <f>SUM(T87:T91)</f>
        <v>0</v>
      </c>
      <c r="AR86" s="200" t="s">
        <v>170</v>
      </c>
      <c r="AT86" s="201" t="s">
        <v>69</v>
      </c>
      <c r="AU86" s="201" t="s">
        <v>78</v>
      </c>
      <c r="AY86" s="200" t="s">
        <v>139</v>
      </c>
      <c r="BK86" s="202">
        <f>SUM(BK87:BK91)</f>
        <v>0</v>
      </c>
    </row>
    <row r="87" spans="2:65" s="1" customFormat="1" ht="16.5" customHeight="1">
      <c r="B87" s="37"/>
      <c r="C87" s="205" t="s">
        <v>78</v>
      </c>
      <c r="D87" s="205" t="s">
        <v>141</v>
      </c>
      <c r="E87" s="206" t="s">
        <v>1505</v>
      </c>
      <c r="F87" s="207" t="s">
        <v>1506</v>
      </c>
      <c r="G87" s="208" t="s">
        <v>600</v>
      </c>
      <c r="H87" s="209">
        <v>1</v>
      </c>
      <c r="I87" s="210"/>
      <c r="J87" s="211">
        <f>ROUND(I87*H87,2)</f>
        <v>0</v>
      </c>
      <c r="K87" s="207" t="s">
        <v>145</v>
      </c>
      <c r="L87" s="42"/>
      <c r="M87" s="212" t="s">
        <v>1</v>
      </c>
      <c r="N87" s="213" t="s">
        <v>41</v>
      </c>
      <c r="O87" s="78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AR87" s="16" t="s">
        <v>1507</v>
      </c>
      <c r="AT87" s="16" t="s">
        <v>141</v>
      </c>
      <c r="AU87" s="16" t="s">
        <v>80</v>
      </c>
      <c r="AY87" s="16" t="s">
        <v>139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78</v>
      </c>
      <c r="BK87" s="216">
        <f>ROUND(I87*H87,2)</f>
        <v>0</v>
      </c>
      <c r="BL87" s="16" t="s">
        <v>1507</v>
      </c>
      <c r="BM87" s="16" t="s">
        <v>1508</v>
      </c>
    </row>
    <row r="88" spans="2:51" s="11" customFormat="1" ht="12">
      <c r="B88" s="217"/>
      <c r="C88" s="218"/>
      <c r="D88" s="219" t="s">
        <v>148</v>
      </c>
      <c r="E88" s="220" t="s">
        <v>1</v>
      </c>
      <c r="F88" s="221" t="s">
        <v>1509</v>
      </c>
      <c r="G88" s="218"/>
      <c r="H88" s="220" t="s">
        <v>1</v>
      </c>
      <c r="I88" s="222"/>
      <c r="J88" s="218"/>
      <c r="K88" s="218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148</v>
      </c>
      <c r="AU88" s="227" t="s">
        <v>80</v>
      </c>
      <c r="AV88" s="11" t="s">
        <v>78</v>
      </c>
      <c r="AW88" s="11" t="s">
        <v>32</v>
      </c>
      <c r="AX88" s="11" t="s">
        <v>70</v>
      </c>
      <c r="AY88" s="227" t="s">
        <v>139</v>
      </c>
    </row>
    <row r="89" spans="2:51" s="12" customFormat="1" ht="12">
      <c r="B89" s="228"/>
      <c r="C89" s="229"/>
      <c r="D89" s="219" t="s">
        <v>148</v>
      </c>
      <c r="E89" s="230" t="s">
        <v>1</v>
      </c>
      <c r="F89" s="231" t="s">
        <v>78</v>
      </c>
      <c r="G89" s="229"/>
      <c r="H89" s="232">
        <v>1</v>
      </c>
      <c r="I89" s="233"/>
      <c r="J89" s="229"/>
      <c r="K89" s="229"/>
      <c r="L89" s="234"/>
      <c r="M89" s="235"/>
      <c r="N89" s="236"/>
      <c r="O89" s="236"/>
      <c r="P89" s="236"/>
      <c r="Q89" s="236"/>
      <c r="R89" s="236"/>
      <c r="S89" s="236"/>
      <c r="T89" s="237"/>
      <c r="AT89" s="238" t="s">
        <v>148</v>
      </c>
      <c r="AU89" s="238" t="s">
        <v>80</v>
      </c>
      <c r="AV89" s="12" t="s">
        <v>80</v>
      </c>
      <c r="AW89" s="12" t="s">
        <v>32</v>
      </c>
      <c r="AX89" s="12" t="s">
        <v>78</v>
      </c>
      <c r="AY89" s="238" t="s">
        <v>139</v>
      </c>
    </row>
    <row r="90" spans="2:65" s="1" customFormat="1" ht="16.5" customHeight="1">
      <c r="B90" s="37"/>
      <c r="C90" s="205" t="s">
        <v>80</v>
      </c>
      <c r="D90" s="205" t="s">
        <v>141</v>
      </c>
      <c r="E90" s="206" t="s">
        <v>1510</v>
      </c>
      <c r="F90" s="207" t="s">
        <v>1511</v>
      </c>
      <c r="G90" s="208" t="s">
        <v>600</v>
      </c>
      <c r="H90" s="209">
        <v>1</v>
      </c>
      <c r="I90" s="210"/>
      <c r="J90" s="211">
        <f>ROUND(I90*H90,2)</f>
        <v>0</v>
      </c>
      <c r="K90" s="207" t="s">
        <v>145</v>
      </c>
      <c r="L90" s="42"/>
      <c r="M90" s="212" t="s">
        <v>1</v>
      </c>
      <c r="N90" s="213" t="s">
        <v>41</v>
      </c>
      <c r="O90" s="78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AR90" s="16" t="s">
        <v>1507</v>
      </c>
      <c r="AT90" s="16" t="s">
        <v>141</v>
      </c>
      <c r="AU90" s="16" t="s">
        <v>80</v>
      </c>
      <c r="AY90" s="16" t="s">
        <v>139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6" t="s">
        <v>78</v>
      </c>
      <c r="BK90" s="216">
        <f>ROUND(I90*H90,2)</f>
        <v>0</v>
      </c>
      <c r="BL90" s="16" t="s">
        <v>1507</v>
      </c>
      <c r="BM90" s="16" t="s">
        <v>1512</v>
      </c>
    </row>
    <row r="91" spans="2:65" s="1" customFormat="1" ht="16.5" customHeight="1">
      <c r="B91" s="37"/>
      <c r="C91" s="205" t="s">
        <v>159</v>
      </c>
      <c r="D91" s="205" t="s">
        <v>141</v>
      </c>
      <c r="E91" s="206" t="s">
        <v>1513</v>
      </c>
      <c r="F91" s="207" t="s">
        <v>1514</v>
      </c>
      <c r="G91" s="208" t="s">
        <v>600</v>
      </c>
      <c r="H91" s="209">
        <v>1</v>
      </c>
      <c r="I91" s="210"/>
      <c r="J91" s="211">
        <f>ROUND(I91*H91,2)</f>
        <v>0</v>
      </c>
      <c r="K91" s="207" t="s">
        <v>145</v>
      </c>
      <c r="L91" s="42"/>
      <c r="M91" s="212" t="s">
        <v>1</v>
      </c>
      <c r="N91" s="213" t="s">
        <v>41</v>
      </c>
      <c r="O91" s="78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AR91" s="16" t="s">
        <v>1507</v>
      </c>
      <c r="AT91" s="16" t="s">
        <v>141</v>
      </c>
      <c r="AU91" s="16" t="s">
        <v>80</v>
      </c>
      <c r="AY91" s="16" t="s">
        <v>139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6" t="s">
        <v>78</v>
      </c>
      <c r="BK91" s="216">
        <f>ROUND(I91*H91,2)</f>
        <v>0</v>
      </c>
      <c r="BL91" s="16" t="s">
        <v>1507</v>
      </c>
      <c r="BM91" s="16" t="s">
        <v>1515</v>
      </c>
    </row>
    <row r="92" spans="2:63" s="10" customFormat="1" ht="22.8" customHeight="1">
      <c r="B92" s="189"/>
      <c r="C92" s="190"/>
      <c r="D92" s="191" t="s">
        <v>69</v>
      </c>
      <c r="E92" s="203" t="s">
        <v>1516</v>
      </c>
      <c r="F92" s="203" t="s">
        <v>1517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SUM(P93:P102)</f>
        <v>0</v>
      </c>
      <c r="Q92" s="197"/>
      <c r="R92" s="198">
        <f>SUM(R93:R102)</f>
        <v>0</v>
      </c>
      <c r="S92" s="197"/>
      <c r="T92" s="199">
        <f>SUM(T93:T102)</f>
        <v>0</v>
      </c>
      <c r="AR92" s="200" t="s">
        <v>170</v>
      </c>
      <c r="AT92" s="201" t="s">
        <v>69</v>
      </c>
      <c r="AU92" s="201" t="s">
        <v>78</v>
      </c>
      <c r="AY92" s="200" t="s">
        <v>139</v>
      </c>
      <c r="BK92" s="202">
        <f>SUM(BK93:BK102)</f>
        <v>0</v>
      </c>
    </row>
    <row r="93" spans="2:65" s="1" customFormat="1" ht="16.5" customHeight="1">
      <c r="B93" s="37"/>
      <c r="C93" s="205" t="s">
        <v>146</v>
      </c>
      <c r="D93" s="205" t="s">
        <v>141</v>
      </c>
      <c r="E93" s="206" t="s">
        <v>1518</v>
      </c>
      <c r="F93" s="207" t="s">
        <v>1517</v>
      </c>
      <c r="G93" s="208" t="s">
        <v>600</v>
      </c>
      <c r="H93" s="209">
        <v>1</v>
      </c>
      <c r="I93" s="210"/>
      <c r="J93" s="211">
        <f>ROUND(I93*H93,2)</f>
        <v>0</v>
      </c>
      <c r="K93" s="207" t="s">
        <v>145</v>
      </c>
      <c r="L93" s="42"/>
      <c r="M93" s="212" t="s">
        <v>1</v>
      </c>
      <c r="N93" s="213" t="s">
        <v>41</v>
      </c>
      <c r="O93" s="78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AR93" s="16" t="s">
        <v>1507</v>
      </c>
      <c r="AT93" s="16" t="s">
        <v>141</v>
      </c>
      <c r="AU93" s="16" t="s">
        <v>80</v>
      </c>
      <c r="AY93" s="16" t="s">
        <v>139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6" t="s">
        <v>78</v>
      </c>
      <c r="BK93" s="216">
        <f>ROUND(I93*H93,2)</f>
        <v>0</v>
      </c>
      <c r="BL93" s="16" t="s">
        <v>1507</v>
      </c>
      <c r="BM93" s="16" t="s">
        <v>1519</v>
      </c>
    </row>
    <row r="94" spans="2:65" s="1" customFormat="1" ht="16.5" customHeight="1">
      <c r="B94" s="37"/>
      <c r="C94" s="205" t="s">
        <v>170</v>
      </c>
      <c r="D94" s="205" t="s">
        <v>141</v>
      </c>
      <c r="E94" s="206" t="s">
        <v>1520</v>
      </c>
      <c r="F94" s="207" t="s">
        <v>1521</v>
      </c>
      <c r="G94" s="208" t="s">
        <v>600</v>
      </c>
      <c r="H94" s="209">
        <v>1</v>
      </c>
      <c r="I94" s="210"/>
      <c r="J94" s="211">
        <f>ROUND(I94*H94,2)</f>
        <v>0</v>
      </c>
      <c r="K94" s="207" t="s">
        <v>145</v>
      </c>
      <c r="L94" s="42"/>
      <c r="M94" s="212" t="s">
        <v>1</v>
      </c>
      <c r="N94" s="213" t="s">
        <v>41</v>
      </c>
      <c r="O94" s="78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AR94" s="16" t="s">
        <v>1507</v>
      </c>
      <c r="AT94" s="16" t="s">
        <v>141</v>
      </c>
      <c r="AU94" s="16" t="s">
        <v>80</v>
      </c>
      <c r="AY94" s="16" t="s">
        <v>139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6" t="s">
        <v>78</v>
      </c>
      <c r="BK94" s="216">
        <f>ROUND(I94*H94,2)</f>
        <v>0</v>
      </c>
      <c r="BL94" s="16" t="s">
        <v>1507</v>
      </c>
      <c r="BM94" s="16" t="s">
        <v>1522</v>
      </c>
    </row>
    <row r="95" spans="2:65" s="1" customFormat="1" ht="16.5" customHeight="1">
      <c r="B95" s="37"/>
      <c r="C95" s="205" t="s">
        <v>174</v>
      </c>
      <c r="D95" s="205" t="s">
        <v>141</v>
      </c>
      <c r="E95" s="206" t="s">
        <v>1523</v>
      </c>
      <c r="F95" s="207" t="s">
        <v>1524</v>
      </c>
      <c r="G95" s="208" t="s">
        <v>600</v>
      </c>
      <c r="H95" s="209">
        <v>1</v>
      </c>
      <c r="I95" s="210"/>
      <c r="J95" s="211">
        <f>ROUND(I95*H95,2)</f>
        <v>0</v>
      </c>
      <c r="K95" s="207" t="s">
        <v>145</v>
      </c>
      <c r="L95" s="42"/>
      <c r="M95" s="212" t="s">
        <v>1</v>
      </c>
      <c r="N95" s="213" t="s">
        <v>41</v>
      </c>
      <c r="O95" s="78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AR95" s="16" t="s">
        <v>1507</v>
      </c>
      <c r="AT95" s="16" t="s">
        <v>141</v>
      </c>
      <c r="AU95" s="16" t="s">
        <v>80</v>
      </c>
      <c r="AY95" s="16" t="s">
        <v>139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78</v>
      </c>
      <c r="BK95" s="216">
        <f>ROUND(I95*H95,2)</f>
        <v>0</v>
      </c>
      <c r="BL95" s="16" t="s">
        <v>1507</v>
      </c>
      <c r="BM95" s="16" t="s">
        <v>1525</v>
      </c>
    </row>
    <row r="96" spans="2:51" s="11" customFormat="1" ht="12">
      <c r="B96" s="217"/>
      <c r="C96" s="218"/>
      <c r="D96" s="219" t="s">
        <v>148</v>
      </c>
      <c r="E96" s="220" t="s">
        <v>1</v>
      </c>
      <c r="F96" s="221" t="s">
        <v>1526</v>
      </c>
      <c r="G96" s="218"/>
      <c r="H96" s="220" t="s">
        <v>1</v>
      </c>
      <c r="I96" s="222"/>
      <c r="J96" s="218"/>
      <c r="K96" s="218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148</v>
      </c>
      <c r="AU96" s="227" t="s">
        <v>80</v>
      </c>
      <c r="AV96" s="11" t="s">
        <v>78</v>
      </c>
      <c r="AW96" s="11" t="s">
        <v>32</v>
      </c>
      <c r="AX96" s="11" t="s">
        <v>70</v>
      </c>
      <c r="AY96" s="227" t="s">
        <v>139</v>
      </c>
    </row>
    <row r="97" spans="2:51" s="12" customFormat="1" ht="12">
      <c r="B97" s="228"/>
      <c r="C97" s="229"/>
      <c r="D97" s="219" t="s">
        <v>148</v>
      </c>
      <c r="E97" s="230" t="s">
        <v>1</v>
      </c>
      <c r="F97" s="231" t="s">
        <v>78</v>
      </c>
      <c r="G97" s="229"/>
      <c r="H97" s="232">
        <v>1</v>
      </c>
      <c r="I97" s="233"/>
      <c r="J97" s="229"/>
      <c r="K97" s="229"/>
      <c r="L97" s="234"/>
      <c r="M97" s="235"/>
      <c r="N97" s="236"/>
      <c r="O97" s="236"/>
      <c r="P97" s="236"/>
      <c r="Q97" s="236"/>
      <c r="R97" s="236"/>
      <c r="S97" s="236"/>
      <c r="T97" s="237"/>
      <c r="AT97" s="238" t="s">
        <v>148</v>
      </c>
      <c r="AU97" s="238" t="s">
        <v>80</v>
      </c>
      <c r="AV97" s="12" t="s">
        <v>80</v>
      </c>
      <c r="AW97" s="12" t="s">
        <v>32</v>
      </c>
      <c r="AX97" s="12" t="s">
        <v>78</v>
      </c>
      <c r="AY97" s="238" t="s">
        <v>139</v>
      </c>
    </row>
    <row r="98" spans="2:65" s="1" customFormat="1" ht="16.5" customHeight="1">
      <c r="B98" s="37"/>
      <c r="C98" s="205" t="s">
        <v>178</v>
      </c>
      <c r="D98" s="205" t="s">
        <v>141</v>
      </c>
      <c r="E98" s="206" t="s">
        <v>1527</v>
      </c>
      <c r="F98" s="207" t="s">
        <v>1528</v>
      </c>
      <c r="G98" s="208" t="s">
        <v>600</v>
      </c>
      <c r="H98" s="209">
        <v>1</v>
      </c>
      <c r="I98" s="210"/>
      <c r="J98" s="211">
        <f>ROUND(I98*H98,2)</f>
        <v>0</v>
      </c>
      <c r="K98" s="207" t="s">
        <v>145</v>
      </c>
      <c r="L98" s="42"/>
      <c r="M98" s="212" t="s">
        <v>1</v>
      </c>
      <c r="N98" s="213" t="s">
        <v>41</v>
      </c>
      <c r="O98" s="78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16" t="s">
        <v>1507</v>
      </c>
      <c r="AT98" s="16" t="s">
        <v>141</v>
      </c>
      <c r="AU98" s="16" t="s">
        <v>80</v>
      </c>
      <c r="AY98" s="16" t="s">
        <v>139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78</v>
      </c>
      <c r="BK98" s="216">
        <f>ROUND(I98*H98,2)</f>
        <v>0</v>
      </c>
      <c r="BL98" s="16" t="s">
        <v>1507</v>
      </c>
      <c r="BM98" s="16" t="s">
        <v>1529</v>
      </c>
    </row>
    <row r="99" spans="2:65" s="1" customFormat="1" ht="16.5" customHeight="1">
      <c r="B99" s="37"/>
      <c r="C99" s="205" t="s">
        <v>182</v>
      </c>
      <c r="D99" s="205" t="s">
        <v>141</v>
      </c>
      <c r="E99" s="206" t="s">
        <v>1530</v>
      </c>
      <c r="F99" s="207" t="s">
        <v>1531</v>
      </c>
      <c r="G99" s="208" t="s">
        <v>600</v>
      </c>
      <c r="H99" s="209">
        <v>1</v>
      </c>
      <c r="I99" s="210"/>
      <c r="J99" s="211">
        <f>ROUND(I99*H99,2)</f>
        <v>0</v>
      </c>
      <c r="K99" s="207" t="s">
        <v>145</v>
      </c>
      <c r="L99" s="42"/>
      <c r="M99" s="212" t="s">
        <v>1</v>
      </c>
      <c r="N99" s="213" t="s">
        <v>41</v>
      </c>
      <c r="O99" s="78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16" t="s">
        <v>1507</v>
      </c>
      <c r="AT99" s="16" t="s">
        <v>141</v>
      </c>
      <c r="AU99" s="16" t="s">
        <v>80</v>
      </c>
      <c r="AY99" s="16" t="s">
        <v>139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6" t="s">
        <v>78</v>
      </c>
      <c r="BK99" s="216">
        <f>ROUND(I99*H99,2)</f>
        <v>0</v>
      </c>
      <c r="BL99" s="16" t="s">
        <v>1507</v>
      </c>
      <c r="BM99" s="16" t="s">
        <v>1532</v>
      </c>
    </row>
    <row r="100" spans="2:65" s="1" customFormat="1" ht="16.5" customHeight="1">
      <c r="B100" s="37"/>
      <c r="C100" s="205" t="s">
        <v>186</v>
      </c>
      <c r="D100" s="205" t="s">
        <v>141</v>
      </c>
      <c r="E100" s="206" t="s">
        <v>1533</v>
      </c>
      <c r="F100" s="207" t="s">
        <v>1534</v>
      </c>
      <c r="G100" s="208" t="s">
        <v>600</v>
      </c>
      <c r="H100" s="209">
        <v>1</v>
      </c>
      <c r="I100" s="210"/>
      <c r="J100" s="211">
        <f>ROUND(I100*H100,2)</f>
        <v>0</v>
      </c>
      <c r="K100" s="207" t="s">
        <v>145</v>
      </c>
      <c r="L100" s="42"/>
      <c r="M100" s="212" t="s">
        <v>1</v>
      </c>
      <c r="N100" s="213" t="s">
        <v>41</v>
      </c>
      <c r="O100" s="78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AR100" s="16" t="s">
        <v>1507</v>
      </c>
      <c r="AT100" s="16" t="s">
        <v>141</v>
      </c>
      <c r="AU100" s="16" t="s">
        <v>80</v>
      </c>
      <c r="AY100" s="16" t="s">
        <v>139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6" t="s">
        <v>78</v>
      </c>
      <c r="BK100" s="216">
        <f>ROUND(I100*H100,2)</f>
        <v>0</v>
      </c>
      <c r="BL100" s="16" t="s">
        <v>1507</v>
      </c>
      <c r="BM100" s="16" t="s">
        <v>1535</v>
      </c>
    </row>
    <row r="101" spans="2:65" s="1" customFormat="1" ht="16.5" customHeight="1">
      <c r="B101" s="37"/>
      <c r="C101" s="205" t="s">
        <v>86</v>
      </c>
      <c r="D101" s="205" t="s">
        <v>141</v>
      </c>
      <c r="E101" s="206" t="s">
        <v>1536</v>
      </c>
      <c r="F101" s="207" t="s">
        <v>1537</v>
      </c>
      <c r="G101" s="208" t="s">
        <v>600</v>
      </c>
      <c r="H101" s="209">
        <v>1</v>
      </c>
      <c r="I101" s="210"/>
      <c r="J101" s="211">
        <f>ROUND(I101*H101,2)</f>
        <v>0</v>
      </c>
      <c r="K101" s="207" t="s">
        <v>1</v>
      </c>
      <c r="L101" s="42"/>
      <c r="M101" s="212" t="s">
        <v>1</v>
      </c>
      <c r="N101" s="213" t="s">
        <v>41</v>
      </c>
      <c r="O101" s="78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16" t="s">
        <v>1507</v>
      </c>
      <c r="AT101" s="16" t="s">
        <v>141</v>
      </c>
      <c r="AU101" s="16" t="s">
        <v>80</v>
      </c>
      <c r="AY101" s="16" t="s">
        <v>139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78</v>
      </c>
      <c r="BK101" s="216">
        <f>ROUND(I101*H101,2)</f>
        <v>0</v>
      </c>
      <c r="BL101" s="16" t="s">
        <v>1507</v>
      </c>
      <c r="BM101" s="16" t="s">
        <v>1538</v>
      </c>
    </row>
    <row r="102" spans="2:47" s="1" customFormat="1" ht="12">
      <c r="B102" s="37"/>
      <c r="C102" s="38"/>
      <c r="D102" s="219" t="s">
        <v>263</v>
      </c>
      <c r="E102" s="38"/>
      <c r="F102" s="260" t="s">
        <v>1539</v>
      </c>
      <c r="G102" s="38"/>
      <c r="H102" s="38"/>
      <c r="I102" s="131"/>
      <c r="J102" s="38"/>
      <c r="K102" s="38"/>
      <c r="L102" s="42"/>
      <c r="M102" s="261"/>
      <c r="N102" s="78"/>
      <c r="O102" s="78"/>
      <c r="P102" s="78"/>
      <c r="Q102" s="78"/>
      <c r="R102" s="78"/>
      <c r="S102" s="78"/>
      <c r="T102" s="79"/>
      <c r="AT102" s="16" t="s">
        <v>263</v>
      </c>
      <c r="AU102" s="16" t="s">
        <v>80</v>
      </c>
    </row>
    <row r="103" spans="2:63" s="10" customFormat="1" ht="22.8" customHeight="1">
      <c r="B103" s="189"/>
      <c r="C103" s="190"/>
      <c r="D103" s="191" t="s">
        <v>69</v>
      </c>
      <c r="E103" s="203" t="s">
        <v>1540</v>
      </c>
      <c r="F103" s="203" t="s">
        <v>1541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SUM(P104:P106)</f>
        <v>0</v>
      </c>
      <c r="Q103" s="197"/>
      <c r="R103" s="198">
        <f>SUM(R104:R106)</f>
        <v>0</v>
      </c>
      <c r="S103" s="197"/>
      <c r="T103" s="199">
        <f>SUM(T104:T106)</f>
        <v>0</v>
      </c>
      <c r="AR103" s="200" t="s">
        <v>170</v>
      </c>
      <c r="AT103" s="201" t="s">
        <v>69</v>
      </c>
      <c r="AU103" s="201" t="s">
        <v>78</v>
      </c>
      <c r="AY103" s="200" t="s">
        <v>139</v>
      </c>
      <c r="BK103" s="202">
        <f>SUM(BK104:BK106)</f>
        <v>0</v>
      </c>
    </row>
    <row r="104" spans="2:65" s="1" customFormat="1" ht="16.5" customHeight="1">
      <c r="B104" s="37"/>
      <c r="C104" s="205" t="s">
        <v>194</v>
      </c>
      <c r="D104" s="205" t="s">
        <v>141</v>
      </c>
      <c r="E104" s="206" t="s">
        <v>1542</v>
      </c>
      <c r="F104" s="207" t="s">
        <v>1541</v>
      </c>
      <c r="G104" s="208" t="s">
        <v>600</v>
      </c>
      <c r="H104" s="209">
        <v>1</v>
      </c>
      <c r="I104" s="210"/>
      <c r="J104" s="211">
        <f>ROUND(I104*H104,2)</f>
        <v>0</v>
      </c>
      <c r="K104" s="207" t="s">
        <v>145</v>
      </c>
      <c r="L104" s="42"/>
      <c r="M104" s="212" t="s">
        <v>1</v>
      </c>
      <c r="N104" s="213" t="s">
        <v>41</v>
      </c>
      <c r="O104" s="78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AR104" s="16" t="s">
        <v>1507</v>
      </c>
      <c r="AT104" s="16" t="s">
        <v>141</v>
      </c>
      <c r="AU104" s="16" t="s">
        <v>80</v>
      </c>
      <c r="AY104" s="16" t="s">
        <v>139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78</v>
      </c>
      <c r="BK104" s="216">
        <f>ROUND(I104*H104,2)</f>
        <v>0</v>
      </c>
      <c r="BL104" s="16" t="s">
        <v>1507</v>
      </c>
      <c r="BM104" s="16" t="s">
        <v>1543</v>
      </c>
    </row>
    <row r="105" spans="2:65" s="1" customFormat="1" ht="16.5" customHeight="1">
      <c r="B105" s="37"/>
      <c r="C105" s="205" t="s">
        <v>200</v>
      </c>
      <c r="D105" s="205" t="s">
        <v>141</v>
      </c>
      <c r="E105" s="206" t="s">
        <v>1544</v>
      </c>
      <c r="F105" s="207" t="s">
        <v>1545</v>
      </c>
      <c r="G105" s="208" t="s">
        <v>600</v>
      </c>
      <c r="H105" s="209">
        <v>1</v>
      </c>
      <c r="I105" s="210"/>
      <c r="J105" s="211">
        <f>ROUND(I105*H105,2)</f>
        <v>0</v>
      </c>
      <c r="K105" s="207" t="s">
        <v>145</v>
      </c>
      <c r="L105" s="42"/>
      <c r="M105" s="212" t="s">
        <v>1</v>
      </c>
      <c r="N105" s="213" t="s">
        <v>41</v>
      </c>
      <c r="O105" s="78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AR105" s="16" t="s">
        <v>1507</v>
      </c>
      <c r="AT105" s="16" t="s">
        <v>141</v>
      </c>
      <c r="AU105" s="16" t="s">
        <v>80</v>
      </c>
      <c r="AY105" s="16" t="s">
        <v>139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6" t="s">
        <v>78</v>
      </c>
      <c r="BK105" s="216">
        <f>ROUND(I105*H105,2)</f>
        <v>0</v>
      </c>
      <c r="BL105" s="16" t="s">
        <v>1507</v>
      </c>
      <c r="BM105" s="16" t="s">
        <v>1546</v>
      </c>
    </row>
    <row r="106" spans="2:65" s="1" customFormat="1" ht="16.5" customHeight="1">
      <c r="B106" s="37"/>
      <c r="C106" s="205" t="s">
        <v>210</v>
      </c>
      <c r="D106" s="205" t="s">
        <v>141</v>
      </c>
      <c r="E106" s="206" t="s">
        <v>1547</v>
      </c>
      <c r="F106" s="207" t="s">
        <v>1548</v>
      </c>
      <c r="G106" s="208" t="s">
        <v>600</v>
      </c>
      <c r="H106" s="209">
        <v>1</v>
      </c>
      <c r="I106" s="210"/>
      <c r="J106" s="211">
        <f>ROUND(I106*H106,2)</f>
        <v>0</v>
      </c>
      <c r="K106" s="207" t="s">
        <v>145</v>
      </c>
      <c r="L106" s="42"/>
      <c r="M106" s="212" t="s">
        <v>1</v>
      </c>
      <c r="N106" s="213" t="s">
        <v>41</v>
      </c>
      <c r="O106" s="78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AR106" s="16" t="s">
        <v>1507</v>
      </c>
      <c r="AT106" s="16" t="s">
        <v>141</v>
      </c>
      <c r="AU106" s="16" t="s">
        <v>80</v>
      </c>
      <c r="AY106" s="16" t="s">
        <v>139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6" t="s">
        <v>78</v>
      </c>
      <c r="BK106" s="216">
        <f>ROUND(I106*H106,2)</f>
        <v>0</v>
      </c>
      <c r="BL106" s="16" t="s">
        <v>1507</v>
      </c>
      <c r="BM106" s="16" t="s">
        <v>1549</v>
      </c>
    </row>
    <row r="107" spans="2:63" s="10" customFormat="1" ht="22.8" customHeight="1">
      <c r="B107" s="189"/>
      <c r="C107" s="190"/>
      <c r="D107" s="191" t="s">
        <v>69</v>
      </c>
      <c r="E107" s="203" t="s">
        <v>1550</v>
      </c>
      <c r="F107" s="203" t="s">
        <v>1551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170</v>
      </c>
      <c r="AT107" s="201" t="s">
        <v>69</v>
      </c>
      <c r="AU107" s="201" t="s">
        <v>78</v>
      </c>
      <c r="AY107" s="200" t="s">
        <v>139</v>
      </c>
      <c r="BK107" s="202">
        <f>BK108</f>
        <v>0</v>
      </c>
    </row>
    <row r="108" spans="2:65" s="1" customFormat="1" ht="16.5" customHeight="1">
      <c r="B108" s="37"/>
      <c r="C108" s="205" t="s">
        <v>214</v>
      </c>
      <c r="D108" s="205" t="s">
        <v>141</v>
      </c>
      <c r="E108" s="206" t="s">
        <v>1552</v>
      </c>
      <c r="F108" s="207" t="s">
        <v>1553</v>
      </c>
      <c r="G108" s="208" t="s">
        <v>600</v>
      </c>
      <c r="H108" s="209">
        <v>1</v>
      </c>
      <c r="I108" s="210"/>
      <c r="J108" s="211">
        <f>ROUND(I108*H108,2)</f>
        <v>0</v>
      </c>
      <c r="K108" s="207" t="s">
        <v>145</v>
      </c>
      <c r="L108" s="42"/>
      <c r="M108" s="273" t="s">
        <v>1</v>
      </c>
      <c r="N108" s="274" t="s">
        <v>41</v>
      </c>
      <c r="O108" s="275"/>
      <c r="P108" s="276">
        <f>O108*H108</f>
        <v>0</v>
      </c>
      <c r="Q108" s="276">
        <v>0</v>
      </c>
      <c r="R108" s="276">
        <f>Q108*H108</f>
        <v>0</v>
      </c>
      <c r="S108" s="276">
        <v>0</v>
      </c>
      <c r="T108" s="277">
        <f>S108*H108</f>
        <v>0</v>
      </c>
      <c r="AR108" s="16" t="s">
        <v>1507</v>
      </c>
      <c r="AT108" s="16" t="s">
        <v>141</v>
      </c>
      <c r="AU108" s="16" t="s">
        <v>80</v>
      </c>
      <c r="AY108" s="16" t="s">
        <v>139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6" t="s">
        <v>78</v>
      </c>
      <c r="BK108" s="216">
        <f>ROUND(I108*H108,2)</f>
        <v>0</v>
      </c>
      <c r="BL108" s="16" t="s">
        <v>1507</v>
      </c>
      <c r="BM108" s="16" t="s">
        <v>1554</v>
      </c>
    </row>
    <row r="109" spans="2:12" s="1" customFormat="1" ht="6.95" customHeight="1">
      <c r="B109" s="56"/>
      <c r="C109" s="57"/>
      <c r="D109" s="57"/>
      <c r="E109" s="57"/>
      <c r="F109" s="57"/>
      <c r="G109" s="57"/>
      <c r="H109" s="57"/>
      <c r="I109" s="155"/>
      <c r="J109" s="57"/>
      <c r="K109" s="57"/>
      <c r="L109" s="42"/>
    </row>
  </sheetData>
  <sheetProtection password="CC35" sheet="1" objects="1" scenarios="1" formatColumns="0" formatRows="0" autoFilter="0"/>
  <autoFilter ref="C83:K10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2020-02-18T12:11:55Z</dcterms:created>
  <dcterms:modified xsi:type="dcterms:W3CDTF">2020-02-18T12:12:00Z</dcterms:modified>
  <cp:category/>
  <cp:version/>
  <cp:contentType/>
  <cp:contentStatus/>
</cp:coreProperties>
</file>